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محاسبات" sheetId="1" state="visible" r:id="rId2"/>
    <sheet name="جدول لیست ها" sheetId="2" state="hidden" r:id="rId3"/>
    <sheet name="جدول نرخ فوت-امراض خاص-سرطان" sheetId="3" state="hidden" r:id="rId4"/>
    <sheet name="جدول قابل پرینت" sheetId="4" state="visible" r:id="rId5"/>
  </sheets>
  <definedNames>
    <definedName function="false" hidden="false" localSheetId="3" name="_xlnm.Print_Area" vbProcedure="false">'جدول قابل پرینت'!$A$1:$L$39</definedName>
    <definedName function="false" hidden="false" localSheetId="1" name="d_m_1" vbProcedure="false">'جدول لیست ها'!$J$2</definedName>
    <definedName function="false" hidden="false" localSheetId="1" name="i_1" vbProcedure="false">'جدول لیست ها'!$B$2</definedName>
    <definedName function="false" hidden="false" localSheetId="1" name="i_m_1" vbProcedure="false">'جدول لیست ها'!$H$2</definedName>
    <definedName function="false" hidden="false" localSheetId="1" name="v_1" vbProcedure="false">'جدول لیست ها'!$D$2</definedName>
    <definedName function="false" hidden="false" localSheetId="3" name="_xlnm.Print_Area" vbProcedure="false">'جدول قابل پرینت'!$A$1:$L$39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<sst xmlns="http://schemas.openxmlformats.org/spreadsheetml/2006/main" count="125" uniqueCount="97">
  <si>
    <t xml:space="preserve">مدت بیمه نامه</t>
  </si>
  <si>
    <t xml:space="preserve">ضریب فوت بر اثر حادثه</t>
  </si>
  <si>
    <t xml:space="preserve">دو برابر سرمایه فوت</t>
  </si>
  <si>
    <t xml:space="preserve">اضافه نرخ پزشکی(اعشار)</t>
  </si>
  <si>
    <t xml:space="preserve"> تخفیف در کارمزد  (اعشار)</t>
  </si>
  <si>
    <t xml:space="preserve">نرخ سود تضمینی</t>
  </si>
  <si>
    <t xml:space="preserve">سن بیمه شده</t>
  </si>
  <si>
    <t xml:space="preserve">سرمایه فوت بر اثر حادثه</t>
  </si>
  <si>
    <t xml:space="preserve">هزینه اداری</t>
  </si>
  <si>
    <t xml:space="preserve"> تخفیف در هزینه بیمه گری  (اعشار)</t>
  </si>
  <si>
    <t xml:space="preserve">v</t>
  </si>
  <si>
    <t xml:space="preserve">نحوه پرداخت حق بیمه </t>
  </si>
  <si>
    <t xml:space="preserve">سالانه</t>
  </si>
  <si>
    <t xml:space="preserve">ضریب امراض خاص</t>
  </si>
  <si>
    <t xml:space="preserve">0.3</t>
  </si>
  <si>
    <t xml:space="preserve">هزینه بیمه گری</t>
  </si>
  <si>
    <t xml:space="preserve">تخفیف در هزینه اداری (اعشار)</t>
  </si>
  <si>
    <t xml:space="preserve">مبلغ حق بیمه</t>
  </si>
  <si>
    <t xml:space="preserve">سرمایه امراض خاص</t>
  </si>
  <si>
    <t xml:space="preserve">نرخ حادثه (در هزار)</t>
  </si>
  <si>
    <t xml:space="preserve">سرمایه فوت</t>
  </si>
  <si>
    <t xml:space="preserve">سقف امراض خاص</t>
  </si>
  <si>
    <t xml:space="preserve">نرخ تعدیل حق بیمه</t>
  </si>
  <si>
    <t xml:space="preserve">معافیت از پرداخت حق بیمه</t>
  </si>
  <si>
    <t xml:space="preserve">دارد</t>
  </si>
  <si>
    <t xml:space="preserve">نرخ تعدیل سرمایه فوت</t>
  </si>
  <si>
    <t xml:space="preserve">سرطان</t>
  </si>
  <si>
    <t xml:space="preserve">طبقه شغلی</t>
  </si>
  <si>
    <t xml:space="preserve">سپرده اولیه</t>
  </si>
  <si>
    <t xml:space="preserve">مالیات</t>
  </si>
  <si>
    <t xml:space="preserve">رديف</t>
  </si>
  <si>
    <t xml:space="preserve">سن</t>
  </si>
  <si>
    <t xml:space="preserve">حق بيمه  سالانه </t>
  </si>
  <si>
    <t xml:space="preserve">مجموع حق بيمه پرداختي</t>
  </si>
  <si>
    <t xml:space="preserve">حق بيمه ماهانه</t>
  </si>
  <si>
    <t xml:space="preserve">حق بیمه دو ماهه</t>
  </si>
  <si>
    <t xml:space="preserve">حق سه ماهه</t>
  </si>
  <si>
    <t xml:space="preserve">حق بيمه شش ماهه</t>
  </si>
  <si>
    <t xml:space="preserve">کارمزد فروش </t>
  </si>
  <si>
    <t xml:space="preserve">هزينه اداري</t>
  </si>
  <si>
    <t xml:space="preserve">هزينه بيمه گري</t>
  </si>
  <si>
    <t xml:space="preserve">هزينه ها</t>
  </si>
  <si>
    <t xml:space="preserve">نرخ تنزیل</t>
  </si>
  <si>
    <t xml:space="preserve">سرمايه فوت</t>
  </si>
  <si>
    <t xml:space="preserve">خطر فوت </t>
  </si>
  <si>
    <t xml:space="preserve">حق بيمه فوت</t>
  </si>
  <si>
    <t xml:space="preserve">سرمايه حادثه</t>
  </si>
  <si>
    <t xml:space="preserve">حق بيمه حادثه</t>
  </si>
  <si>
    <t xml:space="preserve">سرمايه بيمه امراض خاص</t>
  </si>
  <si>
    <t xml:space="preserve">حق بيمه امراض خاص</t>
  </si>
  <si>
    <t xml:space="preserve">سرمایه سرطان </t>
  </si>
  <si>
    <t xml:space="preserve">حق بيمه پوشش سرطان </t>
  </si>
  <si>
    <t xml:space="preserve">سرمايه معافیت از پرداخت حق بیمه</t>
  </si>
  <si>
    <t xml:space="preserve">حق بيمه معافیت از پرداخت حق بیمه</t>
  </si>
  <si>
    <t xml:space="preserve">حق بیمه بابت پوشش های تکمیلی</t>
  </si>
  <si>
    <t xml:space="preserve">کارمزد بابت پوشش های تکمیلی</t>
  </si>
  <si>
    <t xml:space="preserve">حق بيمه خالص سرمايه گذاري</t>
  </si>
  <si>
    <t xml:space="preserve">سرمايه گذاري علی الحساب</t>
  </si>
  <si>
    <t xml:space="preserve">بازخرید علی الحساب</t>
  </si>
  <si>
    <t xml:space="preserve">ماهانه</t>
  </si>
  <si>
    <t xml:space="preserve">عدم درخواست</t>
  </si>
  <si>
    <t xml:space="preserve">دوماهه</t>
  </si>
  <si>
    <t xml:space="preserve">یک برابر سرمایه فوت</t>
  </si>
  <si>
    <t xml:space="preserve">ندارد</t>
  </si>
  <si>
    <t xml:space="preserve">سه ماهه</t>
  </si>
  <si>
    <t xml:space="preserve">پوشش معافیت از پرداخت حق بیمه</t>
  </si>
  <si>
    <t xml:space="preserve">شش ماهه</t>
  </si>
  <si>
    <t xml:space="preserve">سه برابر سرمایه فوت</t>
  </si>
  <si>
    <t xml:space="preserve">با سود 16 درصد</t>
  </si>
  <si>
    <t xml:space="preserve">با سود 13 درصد</t>
  </si>
  <si>
    <t xml:space="preserve">با سود 10 درصد</t>
  </si>
  <si>
    <t xml:space="preserve">ضریب های حادثه</t>
  </si>
  <si>
    <t xml:space="preserve">نرخ های تقسیط</t>
  </si>
  <si>
    <t xml:space="preserve">نحوه محاسبات حق تقسیط</t>
  </si>
  <si>
    <t xml:space="preserve">تعداد پرداخت در سال را در کادر روبرو وارد نمایید :</t>
  </si>
  <si>
    <t xml:space="preserve">i</t>
  </si>
  <si>
    <t xml:space="preserve">d</t>
  </si>
  <si>
    <t xml:space="preserve">i(m)</t>
  </si>
  <si>
    <t xml:space="preserve">d(m)</t>
  </si>
  <si>
    <t xml:space="preserve">tagh</t>
  </si>
  <si>
    <t xml:space="preserve">نرخ فوت </t>
  </si>
  <si>
    <t xml:space="preserve">نرخ امراض خاص (در میلیون)</t>
  </si>
  <si>
    <t xml:space="preserve">نرخ سرطان (در میلیون)</t>
  </si>
  <si>
    <t xml:space="preserve">نرخ از کارافتادگی دائم</t>
  </si>
  <si>
    <t xml:space="preserve">درصد سرمایه فوت برای پوشش سرطان</t>
  </si>
  <si>
    <t xml:space="preserve">جدول استعلام بیمه نامه عمر و سرمایه گذاری شرکت بیمه زندگی خاورمیانه</t>
  </si>
  <si>
    <t xml:space="preserve">نام بیمه‎گذار:</t>
  </si>
  <si>
    <t xml:space="preserve">نام بیمه‎شده:</t>
  </si>
  <si>
    <t xml:space="preserve">مبلغ حق بیمه با توجه به نحوه پرداخت</t>
  </si>
  <si>
    <t xml:space="preserve">نحوه پرداخت حق بیمه</t>
  </si>
  <si>
    <t xml:space="preserve">پوشش سرطان</t>
  </si>
  <si>
    <t xml:space="preserve">سال بیمه ای</t>
  </si>
  <si>
    <t xml:space="preserve">حق بیمه با توجه به نحوه پرداخت</t>
  </si>
  <si>
    <t xml:space="preserve">حق بیمه پوشش های تکمیلی</t>
  </si>
  <si>
    <t xml:space="preserve">مبلغ نهایی پرداختی بر اثر فوت عادی</t>
  </si>
  <si>
    <t xml:space="preserve">سرمايه گذاري علی الحساب با حداقل نرخ تضمینی</t>
  </si>
  <si>
    <t xml:space="preserve">بازخرید علی الحساب با حداقل نرخ تضمینی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</si>
</sst>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#,##0.00000"/>
    <numFmt numFmtId="168" formatCode="0%"/>
    <numFmt numFmtId="169" formatCode="0.00000"/>
    <numFmt numFmtId="170" formatCode="0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 Mitra"/>
      <family val="0"/>
    </font>
    <font>
      <b val="true"/>
      <sz val="10"/>
      <color rgb="FF000000"/>
      <name val="B Mitra"/>
      <family val="0"/>
    </font>
    <font>
      <sz val="10"/>
      <color rgb="FF000000"/>
      <name val="B Mitra"/>
      <family val="0"/>
    </font>
    <font>
      <sz val="11"/>
      <name val="B Mitra"/>
      <family val="0"/>
    </font>
    <font>
      <sz val="11"/>
      <color rgb="FFFFFFFF"/>
      <name val="B Mitra"/>
      <family val="0"/>
    </font>
    <font>
      <b val="true"/>
      <sz val="16"/>
      <color rgb="FF000000"/>
      <name val="B Mitra"/>
      <family val="0"/>
    </font>
    <font>
      <b val="true"/>
      <sz val="11"/>
      <color rgb="FF000000"/>
      <name val="B Mitra"/>
      <family val="0"/>
    </font>
    <font>
      <b val="true"/>
      <sz val="50"/>
      <color rgb="FFEEECE1"/>
      <name val="B Mitra"/>
      <family val="0"/>
    </font>
    <font>
      <b val="true"/>
      <sz val="30"/>
      <color rgb="FFFFFFFF"/>
      <name val="B Mitra"/>
      <family val="0"/>
    </font>
    <font>
      <sz val="30"/>
      <color rgb="FF000000"/>
      <name val="B Mitra"/>
      <family val="0"/>
    </font>
    <font>
      <b val="true"/>
      <sz val="30"/>
      <color rgb="FF000000"/>
      <name val="B Mitra"/>
      <family val="0"/>
    </font>
  </fonts>
  <fills count="12">
    <fill>
      <patternFill patternType="none"/>
    </fill>
    <fill>
      <patternFill patternType="gray125"/>
    </fill>
    <fill>
      <patternFill patternType="solid">
        <fgColor rgb="FFE6B9B8"/>
        <bgColor rgb="FFFAC090"/>
      </patternFill>
    </fill>
    <fill>
      <patternFill patternType="solid">
        <fgColor rgb="FFB7DEE8"/>
        <bgColor rgb="FFC3D69B"/>
      </patternFill>
    </fill>
    <fill>
      <patternFill patternType="solid">
        <fgColor rgb="FFFAC090"/>
        <bgColor rgb="FFE6B9B8"/>
      </patternFill>
    </fill>
    <fill>
      <patternFill patternType="solid">
        <fgColor rgb="FFC4BD97"/>
        <bgColor rgb="FFC3D69B"/>
      </patternFill>
    </fill>
    <fill>
      <patternFill patternType="solid">
        <fgColor rgb="FFC3D69B"/>
        <bgColor rgb="FFC4BD97"/>
      </patternFill>
    </fill>
    <fill>
      <patternFill patternType="solid">
        <fgColor rgb="FFF2DCDB"/>
        <bgColor rgb="FFEEECE1"/>
      </patternFill>
    </fill>
    <fill>
      <patternFill patternType="solid">
        <fgColor rgb="FF366092"/>
        <bgColor rgb="FF376092"/>
      </patternFill>
    </fill>
    <fill>
      <patternFill patternType="solid">
        <fgColor rgb="FF376092"/>
        <bgColor rgb="FF366092"/>
      </patternFill>
    </fill>
    <fill>
      <patternFill patternType="solid">
        <fgColor rgb="FFFFFFFF"/>
        <bgColor rgb="FFEEECE1"/>
      </patternFill>
    </fill>
    <fill>
      <patternFill patternType="solid">
        <fgColor rgb="FFA6A6A6"/>
        <bgColor rgb="FFC4BD9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2" fillId="8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4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C3D69B"/>
      <rgbColor rgb="FFE6B9B8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376092"/>
      <rgbColor rgb="FFA6A6A6"/>
      <rgbColor rgb="FF003366"/>
      <rgbColor rgb="FF339966"/>
      <rgbColor rgb="FF003300"/>
      <rgbColor rgb="FF333300"/>
      <rgbColor rgb="FF993300"/>
      <rgbColor rgb="FF993366"/>
      <rgbColor rgb="FF36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-1575720</xdr:colOff>
      <xdr:row>1</xdr:row>
      <xdr:rowOff>449280</xdr:rowOff>
    </xdr:from>
    <xdr:to>
      <xdr:col>11</xdr:col>
      <xdr:colOff>-1501920</xdr:colOff>
      <xdr:row>4</xdr:row>
      <xdr:rowOff>345600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-56229840" y="1220760"/>
          <a:ext cx="10646280" cy="1582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35"/>
  <sheetViews>
    <sheetView windowProtection="false" showFormulas="false" showGridLines="true" showRowColHeaders="true" showZeros="true" rightToLeft="true" tabSelected="false" showOutlineSymbols="true" defaultGridColor="true" view="normal" topLeftCell="A1" colorId="64" zoomScale="21" zoomScaleNormal="21" zoomScalePageLayoutView="100" workbookViewId="0">
      <selection pane="topLeft" activeCell="B5" activeCellId="0" sqref="B5"/>
    </sheetView>
  </sheetViews>
  <sheetFormatPr defaultRowHeight="15"/>
  <cols>
    <col collapsed="false" hidden="false" max="2" min="1" style="1" width="16.0688259109312"/>
    <col collapsed="false" hidden="true" max="3" min="3" style="2" width="0"/>
    <col collapsed="false" hidden="false" max="4" min="4" style="2" width="17.1376518218624"/>
    <col collapsed="false" hidden="false" max="5" min="5" style="2" width="23.6720647773279"/>
    <col collapsed="false" hidden="false" max="6" min="6" style="2" width="18.6396761133603"/>
    <col collapsed="false" hidden="false" max="8" min="7" style="2" width="16.0688259109312"/>
    <col collapsed="false" hidden="false" max="9" min="9" style="2" width="25.7085020242915"/>
    <col collapsed="false" hidden="false" max="10" min="10" style="2" width="14.3522267206478"/>
    <col collapsed="false" hidden="false" max="11" min="11" style="2" width="12.9595141700405"/>
    <col collapsed="false" hidden="false" max="12" min="12" style="2" width="28.4939271255061"/>
    <col collapsed="false" hidden="false" max="13" min="13" style="2" width="16.0688259109312"/>
    <col collapsed="false" hidden="false" max="16" min="14" style="1" width="16.0688259109312"/>
    <col collapsed="false" hidden="false" max="22" min="17" style="2" width="16.0688259109312"/>
    <col collapsed="false" hidden="false" max="24" min="23" style="2" width="15.6396761133603"/>
    <col collapsed="false" hidden="false" max="30" min="25" style="2" width="16.0688259109312"/>
    <col collapsed="false" hidden="false" max="31" min="31" style="3" width="16.0688259109312"/>
    <col collapsed="false" hidden="false" max="1025" min="32" style="3" width="9.10526315789474"/>
  </cols>
  <sheetData>
    <row r="1" customFormat="false" ht="15" hidden="false" customHeight="false" outlineLevel="0" collapsed="false">
      <c r="A1" s="4" t="s">
        <v>0</v>
      </c>
      <c r="B1" s="5" t="n">
        <v>30</v>
      </c>
      <c r="C1" s="1"/>
      <c r="D1" s="1"/>
      <c r="E1" s="6" t="s">
        <v>1</v>
      </c>
      <c r="F1" s="7" t="s">
        <v>2</v>
      </c>
      <c r="G1" s="1"/>
      <c r="H1" s="1"/>
      <c r="I1" s="8" t="s">
        <v>3</v>
      </c>
      <c r="J1" s="9" t="n">
        <v>0</v>
      </c>
      <c r="K1" s="1"/>
      <c r="L1" s="10" t="s">
        <v>4</v>
      </c>
      <c r="M1" s="11" t="n">
        <v>0</v>
      </c>
      <c r="N1" s="2"/>
      <c r="O1" s="2"/>
      <c r="P1" s="12" t="s">
        <v>5</v>
      </c>
      <c r="Q1" s="13" t="n">
        <v>0.16</v>
      </c>
      <c r="R1" s="13" t="n">
        <v>0.13</v>
      </c>
      <c r="S1" s="13" t="n">
        <v>0.1</v>
      </c>
      <c r="T1" s="1"/>
      <c r="AE1" s="2"/>
      <c r="AF1" s="2"/>
      <c r="AG1" s="2"/>
      <c r="AH1" s="2"/>
    </row>
    <row r="2" customFormat="false" ht="15" hidden="false" customHeight="false" outlineLevel="0" collapsed="false">
      <c r="A2" s="4" t="s">
        <v>6</v>
      </c>
      <c r="B2" s="5" t="n">
        <v>20</v>
      </c>
      <c r="C2" s="1"/>
      <c r="D2" s="1"/>
      <c r="E2" s="14" t="s">
        <v>7</v>
      </c>
      <c r="F2" s="15" t="n">
        <f aca="false">IF(F1="عدم درخواست",0,IF(F1="یک برابر سرمایه فوت",B5*1,IF(F1="دو برابر سرمایه فوت",2*B5,IF(F1="سه برابر سرمایه فوت", 3*B5,4*B5))))</f>
        <v>9000000000</v>
      </c>
      <c r="G2" s="1"/>
      <c r="H2" s="1"/>
      <c r="I2" s="8" t="s">
        <v>8</v>
      </c>
      <c r="J2" s="8" t="n">
        <v>0.07</v>
      </c>
      <c r="K2" s="1"/>
      <c r="L2" s="10" t="s">
        <v>9</v>
      </c>
      <c r="M2" s="11" t="n">
        <v>0</v>
      </c>
      <c r="N2" s="2"/>
      <c r="O2" s="2"/>
      <c r="P2" s="12" t="s">
        <v>10</v>
      </c>
      <c r="Q2" s="16" t="n">
        <f aca="false">1/(1+Q1)</f>
        <v>0.862068965517241</v>
      </c>
      <c r="R2" s="16" t="n">
        <f aca="false">1/(1+R1)</f>
        <v>0.884955752212389</v>
      </c>
      <c r="S2" s="16" t="n">
        <f aca="false">1/(1+S1)</f>
        <v>0.909090909090909</v>
      </c>
      <c r="AE2" s="2"/>
      <c r="AF2" s="2"/>
    </row>
    <row r="3" customFormat="false" ht="15" hidden="false" customHeight="false" outlineLevel="0" collapsed="false">
      <c r="A3" s="4" t="s">
        <v>11</v>
      </c>
      <c r="B3" s="5" t="s">
        <v>12</v>
      </c>
      <c r="C3" s="17" t="n">
        <f aca="false">IF(B3="ماهانه",12,IF(B3="دوماهه",6,IF(B3="سه ماهه",4,IF(B3="شش ماهه",2,1))))</f>
        <v>1</v>
      </c>
      <c r="D3" s="18"/>
      <c r="E3" s="14" t="s">
        <v>13</v>
      </c>
      <c r="F3" s="5" t="s">
        <v>14</v>
      </c>
      <c r="G3" s="18"/>
      <c r="H3" s="18"/>
      <c r="I3" s="8" t="s">
        <v>15</v>
      </c>
      <c r="J3" s="8" t="n">
        <v>0.002</v>
      </c>
      <c r="K3" s="1"/>
      <c r="L3" s="10" t="s">
        <v>16</v>
      </c>
      <c r="M3" s="11" t="n">
        <v>0</v>
      </c>
      <c r="N3" s="19"/>
      <c r="O3" s="2"/>
      <c r="P3" s="19"/>
      <c r="Q3" s="20"/>
      <c r="R3" s="20"/>
      <c r="S3" s="20"/>
      <c r="AE3" s="2"/>
      <c r="AF3" s="2"/>
    </row>
    <row r="4" customFormat="false" ht="15" hidden="false" customHeight="false" outlineLevel="0" collapsed="false">
      <c r="A4" s="4" t="s">
        <v>17</v>
      </c>
      <c r="B4" s="21" t="n">
        <v>500000000</v>
      </c>
      <c r="C4" s="1" t="n">
        <f aca="false">B4*C3</f>
        <v>500000000</v>
      </c>
      <c r="D4" s="1"/>
      <c r="E4" s="14" t="s">
        <v>18</v>
      </c>
      <c r="F4" s="15" t="n">
        <f aca="false">F3*B5</f>
        <v>1350000000</v>
      </c>
      <c r="G4" s="1"/>
      <c r="H4" s="1"/>
      <c r="I4" s="8" t="s">
        <v>19</v>
      </c>
      <c r="J4" s="8" t="n">
        <f aca="false">IF(B8=1,0.6,IF(B8=2,0.75,IF(B8=3,1.1,IF(B8=4,1.4,1.75))))</f>
        <v>0.75</v>
      </c>
      <c r="K4" s="1"/>
      <c r="L4" s="1"/>
      <c r="M4" s="1"/>
      <c r="N4" s="2"/>
      <c r="O4" s="2"/>
      <c r="P4" s="2"/>
      <c r="Q4" s="1"/>
      <c r="R4" s="1"/>
      <c r="AE4" s="2"/>
      <c r="AF4" s="2"/>
    </row>
    <row r="5" customFormat="false" ht="15" hidden="false" customHeight="false" outlineLevel="0" collapsed="false">
      <c r="A5" s="4" t="s">
        <v>20</v>
      </c>
      <c r="B5" s="21" t="n">
        <v>4500000000</v>
      </c>
      <c r="C5" s="1" t="n">
        <f aca="false">IF(B5&lt;2000000000,B5/(F2+B5),1)</f>
        <v>1</v>
      </c>
      <c r="D5" s="1"/>
      <c r="E5" s="22" t="s">
        <v>21</v>
      </c>
      <c r="F5" s="23" t="n">
        <v>500000000</v>
      </c>
      <c r="G5" s="1"/>
      <c r="H5" s="1"/>
      <c r="I5" s="24"/>
      <c r="J5" s="24"/>
      <c r="K5" s="1"/>
      <c r="L5" s="1"/>
      <c r="M5" s="1"/>
      <c r="N5" s="2"/>
      <c r="O5" s="2"/>
      <c r="P5" s="2"/>
      <c r="Q5" s="1"/>
      <c r="R5" s="1"/>
      <c r="AE5" s="2"/>
      <c r="AF5" s="2"/>
    </row>
    <row r="6" customFormat="false" ht="15" hidden="false" customHeight="false" outlineLevel="0" collapsed="false">
      <c r="A6" s="4" t="s">
        <v>22</v>
      </c>
      <c r="B6" s="5" t="n">
        <v>0.1</v>
      </c>
      <c r="C6" s="1"/>
      <c r="D6" s="1"/>
      <c r="E6" s="6" t="s">
        <v>23</v>
      </c>
      <c r="F6" s="7" t="s">
        <v>24</v>
      </c>
      <c r="G6" s="1"/>
      <c r="H6" s="1"/>
      <c r="I6" s="3"/>
      <c r="J6" s="3"/>
      <c r="K6" s="1"/>
      <c r="L6" s="1"/>
      <c r="M6" s="1"/>
      <c r="Q6" s="1"/>
      <c r="R6" s="1"/>
      <c r="S6" s="1"/>
      <c r="T6" s="1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customFormat="false" ht="15" hidden="false" customHeight="false" outlineLevel="0" collapsed="false">
      <c r="A7" s="4" t="s">
        <v>25</v>
      </c>
      <c r="B7" s="5" t="n">
        <v>0.05</v>
      </c>
      <c r="C7" s="1"/>
      <c r="D7" s="1"/>
      <c r="E7" s="6" t="s">
        <v>26</v>
      </c>
      <c r="F7" s="7" t="s">
        <v>24</v>
      </c>
      <c r="G7" s="1"/>
      <c r="H7" s="1"/>
      <c r="I7" s="25"/>
      <c r="J7" s="25"/>
      <c r="L7" s="1"/>
      <c r="M7" s="1"/>
    </row>
    <row r="8" customFormat="false" ht="15" hidden="false" customHeight="false" outlineLevel="0" collapsed="false">
      <c r="A8" s="4" t="s">
        <v>27</v>
      </c>
      <c r="B8" s="5" t="n">
        <v>2</v>
      </c>
      <c r="C8" s="1"/>
      <c r="D8" s="1"/>
      <c r="E8" s="26"/>
      <c r="F8" s="27"/>
      <c r="G8" s="1"/>
      <c r="H8" s="1"/>
      <c r="I8" s="1"/>
      <c r="L8" s="1"/>
      <c r="M8" s="1"/>
    </row>
    <row r="9" s="31" customFormat="true" ht="15" hidden="false" customHeight="false" outlineLevel="0" collapsed="false">
      <c r="A9" s="4" t="s">
        <v>28</v>
      </c>
      <c r="B9" s="21" t="n">
        <v>0</v>
      </c>
      <c r="C9" s="25"/>
      <c r="D9" s="25"/>
      <c r="E9" s="28"/>
      <c r="F9" s="28"/>
      <c r="G9" s="25"/>
      <c r="H9" s="25"/>
      <c r="I9" s="25"/>
      <c r="J9" s="29"/>
      <c r="K9" s="30"/>
      <c r="L9" s="25"/>
      <c r="M9" s="25"/>
      <c r="N9" s="25"/>
      <c r="O9" s="25"/>
      <c r="P9" s="25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customFormat="false" ht="15" hidden="false" customHeight="false" outlineLevel="0" collapsed="false">
      <c r="A10" s="4" t="s">
        <v>29</v>
      </c>
      <c r="B10" s="4" t="n">
        <v>0.09</v>
      </c>
      <c r="C10" s="25"/>
      <c r="D10" s="25"/>
      <c r="E10" s="26"/>
      <c r="F10" s="27"/>
      <c r="G10" s="25"/>
      <c r="H10" s="25"/>
      <c r="I10" s="25"/>
      <c r="J10" s="29"/>
      <c r="K10" s="29"/>
      <c r="L10" s="29"/>
      <c r="M10" s="29"/>
      <c r="N10" s="25"/>
      <c r="O10" s="29"/>
      <c r="P10" s="25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customFormat="false" ht="15" hidden="false" customHeight="false" outlineLevel="0" collapsed="false">
      <c r="A11" s="25"/>
      <c r="B11" s="25"/>
      <c r="C11" s="25"/>
      <c r="D11" s="25"/>
      <c r="G11" s="25"/>
      <c r="H11" s="25"/>
      <c r="I11" s="29"/>
      <c r="J11" s="29"/>
      <c r="K11" s="29"/>
      <c r="L11" s="1"/>
      <c r="M11" s="1"/>
      <c r="N11" s="25"/>
      <c r="O11" s="25"/>
      <c r="P11" s="25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9"/>
      <c r="K12" s="29"/>
      <c r="L12" s="1"/>
      <c r="M12" s="1"/>
      <c r="N12" s="25"/>
      <c r="O12" s="25"/>
      <c r="P12" s="25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customFormat="false" ht="15" hidden="false" customHeight="false" outlineLevel="0" collapsed="false">
      <c r="C13" s="1"/>
      <c r="D13" s="1"/>
      <c r="E13" s="1"/>
      <c r="F13" s="1"/>
      <c r="G13" s="1"/>
      <c r="H13" s="1"/>
      <c r="I13" s="1"/>
    </row>
    <row r="14" s="34" customFormat="true" ht="42" hidden="false" customHeight="true" outlineLevel="0" collapsed="false">
      <c r="A14" s="32" t="s">
        <v>30</v>
      </c>
      <c r="B14" s="32" t="s">
        <v>31</v>
      </c>
      <c r="C14" s="32"/>
      <c r="D14" s="32" t="s">
        <v>32</v>
      </c>
      <c r="E14" s="32" t="s">
        <v>33</v>
      </c>
      <c r="F14" s="32" t="s">
        <v>34</v>
      </c>
      <c r="G14" s="32" t="s">
        <v>35</v>
      </c>
      <c r="H14" s="32" t="s">
        <v>36</v>
      </c>
      <c r="I14" s="32" t="s">
        <v>37</v>
      </c>
      <c r="J14" s="33" t="s">
        <v>38</v>
      </c>
      <c r="K14" s="33" t="s">
        <v>39</v>
      </c>
      <c r="L14" s="33" t="s">
        <v>40</v>
      </c>
      <c r="M14" s="33" t="s">
        <v>41</v>
      </c>
      <c r="N14" s="32" t="s">
        <v>42</v>
      </c>
      <c r="O14" s="32" t="s">
        <v>43</v>
      </c>
      <c r="P14" s="32" t="s">
        <v>44</v>
      </c>
      <c r="Q14" s="33" t="s">
        <v>45</v>
      </c>
      <c r="R14" s="33" t="s">
        <v>46</v>
      </c>
      <c r="S14" s="33" t="s">
        <v>47</v>
      </c>
      <c r="T14" s="33" t="s">
        <v>48</v>
      </c>
      <c r="U14" s="33" t="s">
        <v>49</v>
      </c>
      <c r="V14" s="33" t="s">
        <v>50</v>
      </c>
      <c r="W14" s="33" t="s">
        <v>51</v>
      </c>
      <c r="X14" s="33" t="s">
        <v>52</v>
      </c>
      <c r="Y14" s="33" t="s">
        <v>53</v>
      </c>
      <c r="Z14" s="33" t="s">
        <v>54</v>
      </c>
      <c r="AA14" s="33" t="s">
        <v>55</v>
      </c>
      <c r="AB14" s="33" t="s">
        <v>29</v>
      </c>
      <c r="AC14" s="33" t="s">
        <v>56</v>
      </c>
      <c r="AD14" s="33" t="s">
        <v>57</v>
      </c>
      <c r="AE14" s="33" t="s">
        <v>58</v>
      </c>
    </row>
    <row r="15" s="3" customFormat="true" ht="15" hidden="false" customHeight="false" outlineLevel="0" collapsed="false">
      <c r="A15" s="1" t="n">
        <v>1</v>
      </c>
      <c r="B15" s="1" t="n">
        <f aca="false">$B$2</f>
        <v>20</v>
      </c>
      <c r="D15" s="2" t="n">
        <f aca="false">IF($B$3="سالانه",$B$4,IF($B$3="ماهانه",(B4*12)/'جدول لیست ها'!$B$1,IF(محاسبات!$B$3="دوماهه",(محاسبات!B4*6)/'جدول لیست ها'!$B$2,IF(محاسبات!$B$3="سه ماهه",(محاسبات!$B$4*4)/'جدول لیست ها'!$B$3,محاسبات!B4*2/'جدول لیست ها'!B4))))</f>
        <v>500000000</v>
      </c>
      <c r="E15" s="2" t="n">
        <f aca="false">IF(A15="","",IF($B$3="سالانه",D15,(I15+H15+G15+F15)*$C$3))</f>
        <v>500000000</v>
      </c>
      <c r="F15" s="2" t="n">
        <f aca="false">IF($B$3="ماهانه",$B$4,0)</f>
        <v>0</v>
      </c>
      <c r="G15" s="2" t="n">
        <f aca="false">IF($B$3="دوماهه",$B$4,0)</f>
        <v>0</v>
      </c>
      <c r="H15" s="2" t="n">
        <f aca="false">IF($B$3="سه ماهه",$B$4,0)</f>
        <v>0</v>
      </c>
      <c r="I15" s="2" t="n">
        <f aca="false">IF($B$3="شش ماهه",$B$4,0)</f>
        <v>0</v>
      </c>
      <c r="J15" s="2" t="n">
        <f aca="false">IF(A15="","",MIN(0.03*O15,0.75*(D15-Z15))*0.3*(1-$M$1))</f>
        <v>40500000</v>
      </c>
      <c r="K15" s="2" t="n">
        <f aca="false">IF(A15="","",$J$2*(1-$M$3)*(D15-Z15))</f>
        <v>34209824.7271604</v>
      </c>
      <c r="L15" s="2" t="n">
        <f aca="false">IF(A15="","",IF(A15&lt;=5,$J$3*(1-$M$2)*O15,0))</f>
        <v>9000000</v>
      </c>
      <c r="M15" s="2" t="n">
        <f aca="false">IF(A15="","",J15+K15+L15)</f>
        <v>83709824.7271604</v>
      </c>
      <c r="N15" s="1" t="n">
        <f aca="false">IF(A15="","",IF(A15&lt;=2,$Q$2,IF(A2&lt;=4,$R$2,$S$2)))</f>
        <v>0.862068965517241</v>
      </c>
      <c r="O15" s="2" t="n">
        <f aca="false">B5</f>
        <v>4500000000</v>
      </c>
      <c r="P15" s="1" t="n">
        <f aca="false">IF(A15="","",VLOOKUP(B15,'جدول نرخ فوت-امراض خاص-سرطان'!$A$2:$B$100,2,0))</f>
        <v>0.00142454490877825</v>
      </c>
      <c r="Q15" s="2" t="n">
        <f aca="false">IF(A15="","",P15*O15*N15^0.5*(1+$J$1))</f>
        <v>5951955.34313943</v>
      </c>
      <c r="R15" s="2" t="n">
        <f aca="false">IF(A15="","",IF(B15&gt;74,0,MIN(F2,4000000000)))</f>
        <v>4000000000</v>
      </c>
      <c r="S15" s="2" t="n">
        <f aca="false">IF(A15="","",$J$4/1000*R15)</f>
        <v>3000000</v>
      </c>
      <c r="T15" s="2" t="n">
        <f aca="false">IF(A15="","",IF(B15&gt;64,0,MIN($F$3*O15,$F$5)))</f>
        <v>500000000</v>
      </c>
      <c r="U15" s="2" t="n">
        <f aca="false">IF(A15="","",T15*VLOOKUP(محاسبات!B15,'جدول نرخ فوت-امراض خاص-سرطان'!$C$2:$D$97,2,0)/1000000)</f>
        <v>225000</v>
      </c>
      <c r="V15" s="2" t="n">
        <f aca="false">IF(A15="","",IF($F$7="ندارد",0,IF(B15&gt;74,0,VLOOKUP(محاسبات!A15,'جدول نرخ فوت-امراض خاص-سرطان'!$I$2:$J$31,2,0)*محاسبات!O15)))</f>
        <v>450000000</v>
      </c>
      <c r="W15" s="2" t="n">
        <f aca="false">IF(A15="","",V15*VLOOKUP(B15,'جدول نرخ فوت-امراض خاص-سرطان'!$E$2:$F$100,2,0)/1000000)</f>
        <v>607500</v>
      </c>
      <c r="X15" s="2" t="n">
        <f aca="false">IF(A15="","",IF($F$6="ندارد",0,IF(A16="",0,D16*N15^0.5+X16*N15)))</f>
        <v>13084385998.4326</v>
      </c>
      <c r="Y15" s="2" t="n">
        <f aca="false">IF(A15="","",IF(A15&gt;64,0,VLOOKUP(B15,'جدول نرخ فوت-امراض خاص-سرطان'!$G$2:$H$100,2,0)*X15))</f>
        <v>7455718.18342265</v>
      </c>
      <c r="Z15" s="2" t="n">
        <f aca="false">IF(A15="","",Y15+W15+U15+S15)</f>
        <v>11288218.1834227</v>
      </c>
      <c r="AA15" s="2" t="n">
        <f aca="false">IF(A15="","",0.25*(S15)+0.15*(U15+W15+Y15))</f>
        <v>1993232.7275134</v>
      </c>
      <c r="AB15" s="2" t="n">
        <f aca="false">IF(A15="","",$B$10*(M15+Z15+Q15))</f>
        <v>9085499.84283503</v>
      </c>
      <c r="AC15" s="2" t="n">
        <f aca="false">IF(A15="","",D15+B9-Z15-M15-Q15-AB15)</f>
        <v>389964501.903443</v>
      </c>
      <c r="AD15" s="2" t="n">
        <f aca="false">IF(A15="","",AC15*(1+$Q$1))</f>
        <v>452358822.207993</v>
      </c>
      <c r="AE15" s="2" t="n">
        <f aca="false">IF(A15="","",IF($B$9=0,AD15*0.9,AD15))</f>
        <v>407122939.987194</v>
      </c>
    </row>
    <row r="16" s="3" customFormat="true" ht="15" hidden="false" customHeight="false" outlineLevel="0" collapsed="false">
      <c r="A16" s="1" t="n">
        <f aca="false">IF(A15&lt;$B$1,A15+1,"")</f>
        <v>2</v>
      </c>
      <c r="B16" s="1" t="n">
        <f aca="false">IF(A16="","",B15+1)</f>
        <v>21</v>
      </c>
      <c r="D16" s="2" t="n">
        <f aca="false">IF(A16="","",IF($B$3="سالانه",D15*(1+$B$6),IF($B$3="ماهانه",(F16*12)/'جدول لیست ها'!$B$1,IF(محاسبات!$B$3="دوماهه",(G16*6)/'جدول لیست ها'!$B$2,IF(محاسبات!$B$3="سه ماهه",(H16*4)/'جدول لیست ها'!$B$3,I16*2/'جدول لیست ها'!$B$4)))))</f>
        <v>550000000</v>
      </c>
      <c r="E16" s="2" t="n">
        <f aca="false">IF(A16="","",IF($B$3="سالانه",D16+E15,(I16+H16+G16+F16)*$C$3+E15))</f>
        <v>1050000000</v>
      </c>
      <c r="F16" s="2" t="n">
        <f aca="false">IF(A16="","",IF(F15="","",F15*(1+$B$6)))</f>
        <v>0</v>
      </c>
      <c r="G16" s="2" t="n">
        <f aca="false">IF(A16="","",IF(G15="","",G15*(1+$B$6)))</f>
        <v>0</v>
      </c>
      <c r="H16" s="2" t="n">
        <f aca="false">IF(A16="","",IF(H15="","",H15*(1+$B$6)))</f>
        <v>0</v>
      </c>
      <c r="I16" s="2" t="n">
        <f aca="false">IF(A16="","",IF(I15="","",I15*(1+$B$6)))</f>
        <v>0</v>
      </c>
      <c r="J16" s="2" t="n">
        <f aca="false">IF(A16="","",MIN(0.03*O16,0.75*(D16-Z16))*0.175*(1-$M$1))</f>
        <v>21000000</v>
      </c>
      <c r="K16" s="2" t="n">
        <f aca="false">IF(A16="","",$J$2*(1-$M$3)*(D16-Z16))</f>
        <v>37597108.9371647</v>
      </c>
      <c r="L16" s="2" t="n">
        <f aca="false">IF(A16="","",IF(A16&lt;=5,$J$3*(1-$M$2)*O16,0))</f>
        <v>8000000</v>
      </c>
      <c r="M16" s="2" t="n">
        <f aca="false">IF(A16="","",J16+K16+L16)</f>
        <v>66597108.9371647</v>
      </c>
      <c r="N16" s="1" t="n">
        <f aca="false">IF(A16="","",IF(A16&lt;=2,$Q$2,IF(A3&lt;=4,$R$2,$S$2)))</f>
        <v>0.862068965517241</v>
      </c>
      <c r="O16" s="2" t="n">
        <f aca="false">IF(A16="","",MIN(O15*(1+$B$7),4000000000))</f>
        <v>4000000000</v>
      </c>
      <c r="P16" s="1" t="n">
        <f aca="false">IF(A16="","",VLOOKUP(B16,'جدول نرخ فوت-امراض خاص-سرطان'!$A$2:$B$100,2,0))</f>
        <v>0.00152847549853776</v>
      </c>
      <c r="Q16" s="2" t="n">
        <f aca="false">IF(A16="","",P16*O16*N16^0.5*(1+$J$1))</f>
        <v>5676615.49192614</v>
      </c>
      <c r="R16" s="2" t="n">
        <f aca="false">IF(A16="","",IF(B16&gt;74,0,MIN(4000000000,R15*(1+$B$7))))</f>
        <v>4000000000</v>
      </c>
      <c r="S16" s="2" t="n">
        <f aca="false">IF(A16="","",$J$4/1000*R16)</f>
        <v>3000000</v>
      </c>
      <c r="T16" s="2" t="n">
        <f aca="false">IF(A16="","",IF(B16&gt;64,0,MIN($F$3*O16,$F$5)))</f>
        <v>500000000</v>
      </c>
      <c r="U16" s="2" t="n">
        <f aca="false">IF(A16="","",T16*VLOOKUP(محاسبات!B16,'جدول نرخ فوت-امراض خاص-سرطان'!$C$2:$D$97,2,0)/1000000)</f>
        <v>225000</v>
      </c>
      <c r="V16" s="2" t="n">
        <f aca="false">IF(A16="","",IF($F$7="ندارد",0,IF(B16&gt;74,0,VLOOKUP(محاسبات!A16,'جدول نرخ فوت-امراض خاص-سرطان'!$I$2:$J$31,2,0)*محاسبات!O16)))</f>
        <v>560000000</v>
      </c>
      <c r="W16" s="2" t="n">
        <f aca="false">IF(A16="","",V16*VLOOKUP(B16,'جدول نرخ فوت-امراض خاص-سرطان'!$E$2:$F$100,2,0)/1000000)</f>
        <v>756000</v>
      </c>
      <c r="X16" s="2" t="n">
        <f aca="false">IF(A16="","",IF($F$6="ندارد",0,IF(A17="",0,D17*N16^0.5+X17*N16)))</f>
        <v>14585519629.3971</v>
      </c>
      <c r="Y16" s="2" t="n">
        <f aca="false">IF(A16="","",IF(A16&gt;64,0,VLOOKUP(B16,'جدول نرخ فوت-امراض خاص-سرطان'!$G$2:$H$100,2,0)*X16))</f>
        <v>8917443.75478998</v>
      </c>
      <c r="Z16" s="2" t="n">
        <f aca="false">IF(A16="","",Y16+W16+U16+S16)</f>
        <v>12898443.75479</v>
      </c>
      <c r="AA16" s="2" t="n">
        <f aca="false">IF(A16="","",0.25*(S16)+0.15*(U16+W16+Y16))</f>
        <v>2234766.5632185</v>
      </c>
      <c r="AB16" s="2" t="n">
        <f aca="false">IF(A16="","",$B$10*(M16+Z16+Q16))</f>
        <v>7665495.13654927</v>
      </c>
      <c r="AC16" s="2" t="n">
        <f aca="false">IF(A16="","",D16-Z16-M16-Q16-AB16)</f>
        <v>457162336.67957</v>
      </c>
      <c r="AD16" s="2" t="n">
        <f aca="false">IF(A16="","",(AC16+AD15)*(1+$Q$1))</f>
        <v>1055044544.30957</v>
      </c>
      <c r="AE16" s="2" t="n">
        <f aca="false">IF(A16="","",IF($B$9=0,AD16*0.92,AD16))</f>
        <v>970640980.764808</v>
      </c>
    </row>
    <row r="17" s="3" customFormat="true" ht="15" hidden="false" customHeight="false" outlineLevel="0" collapsed="false">
      <c r="A17" s="1" t="n">
        <f aca="false">IF(A16&lt;$B$1,A16+1,"")</f>
        <v>3</v>
      </c>
      <c r="B17" s="1" t="n">
        <f aca="false">IF(A17="","",B16+1)</f>
        <v>22</v>
      </c>
      <c r="D17" s="2" t="n">
        <f aca="false">IF(A17="","",IF($B$3="سالانه",D16*(1+$B$6),IF($B$3="ماهانه",(F17*12)/'جدول لیست ها'!$C$1,IF(محاسبات!$B$3="دوماهه",(G17*6)/'جدول لیست ها'!$C$2,IF(محاسبات!$B$3="سه ماهه",(H17*4)/'جدول لیست ها'!$C$3,I17*2/'جدول لیست ها'!$C$4)))))</f>
        <v>605000000</v>
      </c>
      <c r="E17" s="2" t="n">
        <f aca="false">IF(A17="","",IF($B$3="سالانه",D17+E16,(I17+H17+G17+F17)*$C$3+E16))</f>
        <v>1655000000</v>
      </c>
      <c r="F17" s="2" t="n">
        <f aca="false">IF(A17="","",IF(F16="","",F16*(1+$B$6)))</f>
        <v>0</v>
      </c>
      <c r="G17" s="2" t="n">
        <f aca="false">IF(A17="","",IF(G16="","",G16*(1+$B$6)))</f>
        <v>0</v>
      </c>
      <c r="H17" s="2" t="n">
        <f aca="false">IF(A17="","",IF(H16="","",H16*(1+$B$6)))</f>
        <v>0</v>
      </c>
      <c r="I17" s="2" t="n">
        <f aca="false">IF(A17="","",IF(I16="","",I16*(1+$B$6)))</f>
        <v>0</v>
      </c>
      <c r="J17" s="2" t="n">
        <f aca="false">IF(A17="","",MIN(0.03*O17,0.75*(D17-Z17))*0.175*(1-$M$1))</f>
        <v>21000000</v>
      </c>
      <c r="K17" s="2" t="n">
        <f aca="false">IF(A17="","",$J$2*(1-$M$3)*(D17-Z17))</f>
        <v>41326395.2281036</v>
      </c>
      <c r="L17" s="2" t="n">
        <f aca="false">IF(A17="","",IF(A17&lt;=5,$J$3*(1-$M$2)*O17,0))</f>
        <v>8000000</v>
      </c>
      <c r="M17" s="2" t="n">
        <f aca="false">IF(A17="","",J17+K17+L17)</f>
        <v>70326395.2281036</v>
      </c>
      <c r="N17" s="1" t="n">
        <f aca="false">IF(A17="","",IF(A17&lt;=2,$Q$2,IF(A17&lt;=4,$R$2,$S$2)))</f>
        <v>0.884955752212389</v>
      </c>
      <c r="O17" s="2" t="n">
        <f aca="false">IF(A17="","",MIN(O16*(1+$B$7),4000000000))</f>
        <v>4000000000</v>
      </c>
      <c r="P17" s="1" t="n">
        <f aca="false">IF(A17="","",VLOOKUP(B17,'جدول نرخ فوت-امراض خاص-سرطان'!$A$2:$B$100,2,0))</f>
        <v>0.00160225336013961</v>
      </c>
      <c r="Q17" s="2" t="n">
        <f aca="false">IF(A17="","",P17*O17*N17^0.5*(1+$J$1))</f>
        <v>6029092.68928428</v>
      </c>
      <c r="R17" s="2" t="n">
        <f aca="false">IF(A17="","",IF(B17&gt;74,0,MIN(4000000000,R16*(1+$B$7))))</f>
        <v>4000000000</v>
      </c>
      <c r="S17" s="2" t="n">
        <f aca="false">IF(A17="","",$J$4/1000*R17)</f>
        <v>3000000</v>
      </c>
      <c r="T17" s="2" t="n">
        <f aca="false">IF(A17="","",IF(B17&gt;64,0,MIN($F$3*O17,$F$5)))</f>
        <v>500000000</v>
      </c>
      <c r="U17" s="2" t="n">
        <f aca="false">IF(A17="","",T17*VLOOKUP(محاسبات!B17,'جدول نرخ فوت-امراض خاص-سرطان'!$C$2:$D$97,2,0)/1000000)</f>
        <v>225000</v>
      </c>
      <c r="V17" s="2" t="n">
        <f aca="false">IF(A17="","",IF($F$7="ندارد",0,IF(B17&gt;74,0,VLOOKUP(محاسبات!A17,'جدول نرخ فوت-امراض خاص-سرطان'!$I$2:$J$31,2,0)*محاسبات!O17)))</f>
        <v>720000000</v>
      </c>
      <c r="W17" s="2" t="n">
        <f aca="false">IF(A17="","",V17*VLOOKUP(B17,'جدول نرخ فوت-امراض خاص-سرطان'!$E$2:$F$100,2,0)/1000000)</f>
        <v>972000</v>
      </c>
      <c r="X17" s="2" t="n">
        <f aca="false">IF(A17="","",IF($F$6="ندارد",0,IF(A18="",0,D18*N17^0.5+X18*N17)))</f>
        <v>16267597828.4373</v>
      </c>
      <c r="Y17" s="2" t="n">
        <f aca="false">IF(A17="","",IF(A17&gt;64,0,VLOOKUP(B17,'جدول نرخ فوت-امراض خاص-سرطان'!$G$2:$H$100,2,0)*X17))</f>
        <v>10425925.3128054</v>
      </c>
      <c r="Z17" s="2" t="n">
        <f aca="false">IF(A17="","",Y17+W17+U17+S17)</f>
        <v>14622925.3128054</v>
      </c>
      <c r="AA17" s="2" t="n">
        <f aca="false">IF(A17="","",0.25*(S17)+0.15*(U17+W17+Y17))</f>
        <v>2493438.79692081</v>
      </c>
      <c r="AB17" s="2" t="n">
        <f aca="false">IF(A17="","",$B$10*(M17+Z17+Q17))</f>
        <v>8188057.1907174</v>
      </c>
      <c r="AC17" s="2" t="n">
        <f aca="false">IF(A17="","",D17-Z17-M17-Q17-AB17)</f>
        <v>505833529.579089</v>
      </c>
      <c r="AD17" s="2" t="n">
        <f aca="false">IF(A17="","",(AC17+AD16)*(1+$R$1))</f>
        <v>1763792223.49419</v>
      </c>
      <c r="AE17" s="2" t="n">
        <f aca="false">IF(A17="","",IF($B$9=0,AD17*0.94,AD17))</f>
        <v>1657964690.08454</v>
      </c>
    </row>
    <row r="18" s="3" customFormat="true" ht="15" hidden="false" customHeight="false" outlineLevel="0" collapsed="false">
      <c r="A18" s="1" t="n">
        <f aca="false">IF(A17&lt;$B$1,A17+1,"")</f>
        <v>4</v>
      </c>
      <c r="B18" s="1" t="n">
        <f aca="false">IF(A18="","",B17+1)</f>
        <v>23</v>
      </c>
      <c r="D18" s="2" t="n">
        <f aca="false">IF(A18="","",IF($B$3="سالانه",D17*(1+$B$6),IF($B$3="ماهانه",(F18*12)/'جدول لیست ها'!$C$1,IF(محاسبات!$B$3="دوماهه",(G18*6)/'جدول لیست ها'!$C$2,IF(محاسبات!$B$3="سه ماهه",(H18*4)/'جدول لیست ها'!$C$3,I18*2/'جدول لیست ها'!$C$4)))))</f>
        <v>665500000</v>
      </c>
      <c r="E18" s="2" t="n">
        <f aca="false">IF(A18="","",IF($B$3="سالانه",D18+E17,(I18+H18+G18+F18)*$C$3+E17))</f>
        <v>2320500000</v>
      </c>
      <c r="F18" s="2" t="n">
        <f aca="false">IF(A18="","",IF(F17="","",F17*(1+$B$6)))</f>
        <v>0</v>
      </c>
      <c r="G18" s="2" t="n">
        <f aca="false">IF(A18="","",IF(G17="","",G17*(1+$B$6)))</f>
        <v>0</v>
      </c>
      <c r="H18" s="2" t="n">
        <f aca="false">IF(A18="","",IF(H17="","",H17*(1+$B$6)))</f>
        <v>0</v>
      </c>
      <c r="I18" s="2" t="n">
        <f aca="false">IF(A18="","",IF(I17="","",I17*(1+$B$6)))</f>
        <v>0</v>
      </c>
      <c r="J18" s="2" t="n">
        <f aca="false">IF(A18="","",MIN(0.03*O18,0.75*(D18-Z18))*0.175*(1-$M$1))</f>
        <v>21000000</v>
      </c>
      <c r="K18" s="2" t="n">
        <f aca="false">IF(A18="","",$J$2*(1-$M$3)*(D18-Z18))</f>
        <v>45502099.578019</v>
      </c>
      <c r="L18" s="2" t="n">
        <f aca="false">IF(A18="","",IF(A18&lt;=5,$J$3*(1-$M$2)*O18,0))</f>
        <v>8000000</v>
      </c>
      <c r="M18" s="2" t="n">
        <f aca="false">IF(A18="","",J18+K18+L18)</f>
        <v>74502099.578019</v>
      </c>
      <c r="N18" s="1" t="n">
        <f aca="false">IF(A18="","",IF(A18&lt;=2,$Q$2,IF(A18&lt;=4,$R$2,$S$2)))</f>
        <v>0.884955752212389</v>
      </c>
      <c r="O18" s="2" t="n">
        <f aca="false">IF(A18="","",MIN(O17*(1+$B$7),4000000000))</f>
        <v>4000000000</v>
      </c>
      <c r="P18" s="1" t="n">
        <f aca="false">IF(A18="","",VLOOKUP(B18,'جدول نرخ فوت-امراض خاص-سرطان'!$A$2:$B$100,2,0))</f>
        <v>0.0015639374425023</v>
      </c>
      <c r="Q18" s="2" t="n">
        <f aca="false">IF(A18="","",P18*O18*N18^0.5*(1+$J$1))</f>
        <v>5884914.35603354</v>
      </c>
      <c r="R18" s="2" t="n">
        <f aca="false">IF(A18="","",IF(B18&gt;74,0,MIN(4000000000,R17*(1+$B$7))))</f>
        <v>4000000000</v>
      </c>
      <c r="S18" s="2" t="n">
        <f aca="false">IF(A18="","",$J$4/1000*R18)</f>
        <v>3000000</v>
      </c>
      <c r="T18" s="2" t="n">
        <f aca="false">IF(A18="","",IF(B18&gt;64,0,MIN($F$3*O18,$F$5)))</f>
        <v>500000000</v>
      </c>
      <c r="U18" s="2" t="n">
        <f aca="false">IF(A18="","",T18*VLOOKUP(محاسبات!B18,'جدول نرخ فوت-امراض خاص-سرطان'!$C$2:$D$97,2,0)/1000000)</f>
        <v>225000</v>
      </c>
      <c r="V18" s="2" t="n">
        <f aca="false">IF(A18="","",IF($F$7="ندارد",0,IF(B18&gt;74,0,VLOOKUP(محاسبات!A18,'جدول نرخ فوت-امراض خاص-سرطان'!$I$2:$J$31,2,0)*محاسبات!O18)))</f>
        <v>880000000</v>
      </c>
      <c r="W18" s="2" t="n">
        <f aca="false">IF(A18="","",V18*VLOOKUP(B18,'جدول نرخ فوت-امراض خاص-سرطان'!$E$2:$F$100,2,0)/1000000)</f>
        <v>1188000</v>
      </c>
      <c r="X18" s="2" t="n">
        <f aca="false">IF(A18="","",IF($F$6="ندارد",0,IF(A19="",0,D19*N18^0.5+X19*N18)))</f>
        <v>17674949342.2967</v>
      </c>
      <c r="Y18" s="2" t="n">
        <f aca="false">IF(A18="","",IF(A18&gt;64,0,VLOOKUP(B18,'جدول نرخ فوت-امراض خاص-سرطان'!$G$2:$H$100,2,0)*X18))</f>
        <v>11057006.0282997</v>
      </c>
      <c r="Z18" s="2" t="n">
        <f aca="false">IF(A18="","",Y18+W18+U18+S18)</f>
        <v>15470006.0282997</v>
      </c>
      <c r="AA18" s="2" t="n">
        <f aca="false">IF(A18="","",0.25*(S18)+0.15*(U18+W18+Y18))</f>
        <v>2620500.90424495</v>
      </c>
      <c r="AB18" s="2" t="n">
        <f aca="false">IF(A18="","",$B$10*(M18+Z18+Q18))</f>
        <v>8627131.7966117</v>
      </c>
      <c r="AC18" s="2" t="n">
        <f aca="false">IF(A18="","",D18-Z18-M18-Q18-AB18)</f>
        <v>561015848.241036</v>
      </c>
      <c r="AD18" s="2" t="n">
        <f aca="false">IF(A18="","",(AC18+AD17)*(1+$R$1))</f>
        <v>2627033121.0608</v>
      </c>
      <c r="AE18" s="2" t="n">
        <f aca="false">IF(A18="","",IF($B$9=0,AD18*0.96,AD18))</f>
        <v>2521951796.21837</v>
      </c>
    </row>
    <row r="19" s="3" customFormat="true" ht="15" hidden="false" customHeight="false" outlineLevel="0" collapsed="false">
      <c r="A19" s="1" t="n">
        <f aca="false">IF(A18&lt;$B$1,A18+1,"")</f>
        <v>5</v>
      </c>
      <c r="B19" s="1" t="n">
        <f aca="false">IF(A19="","",B18+1)</f>
        <v>24</v>
      </c>
      <c r="D19" s="2" t="n">
        <f aca="false">IF(A19="","",IF($B$3="سالانه",D18*(1+$B$6),IF($B$3="ماهانه",(F19*12)/'جدول لیست ها'!$D$1,IF(محاسبات!$B$3="دوماهه",(G19*6)/'جدول لیست ها'!$D$2,IF(محاسبات!$B$3="سه ماهه",(H19*4)/'جدول لیست ها'!$D$3,I19*2/'جدول لیست ها'!$D$4)))))</f>
        <v>732050000</v>
      </c>
      <c r="E19" s="2" t="n">
        <f aca="false">IF(A19="","",IF($B$3="سالانه",D19+E18,(I19+H19+G19+F19)*$C$3+E18))</f>
        <v>3052550000</v>
      </c>
      <c r="F19" s="2" t="n">
        <f aca="false">IF(A19="","",IF(F18="","",F18*(1+$B$6)))</f>
        <v>0</v>
      </c>
      <c r="G19" s="2" t="n">
        <f aca="false">IF(A19="","",IF(G18="","",G18*(1+$B$6)))</f>
        <v>0</v>
      </c>
      <c r="H19" s="2" t="n">
        <f aca="false">IF(A19="","",IF(H18="","",H18*(1+$B$6)))</f>
        <v>0</v>
      </c>
      <c r="I19" s="2" t="n">
        <f aca="false">IF(A19="","",IF(I18="","",I18*(1+$B$6)))</f>
        <v>0</v>
      </c>
      <c r="J19" s="2" t="n">
        <f aca="false">IF(A19="","",MIN(0.03*O19,0.75*(D19-Z19))*0.175*(1-$M$1))</f>
        <v>21000000</v>
      </c>
      <c r="K19" s="2" t="n">
        <f aca="false">IF(A19="","",$J$2*(1-$M$3)*(D19-Z19))</f>
        <v>50077620.9116461</v>
      </c>
      <c r="L19" s="2" t="n">
        <f aca="false">IF(A19="","",IF(A19&lt;=5,$J$3*(1-$M$2)*O19,0))</f>
        <v>8000000</v>
      </c>
      <c r="M19" s="2" t="n">
        <f aca="false">IF(A19="","",J19+K19+L19)</f>
        <v>79077620.9116461</v>
      </c>
      <c r="N19" s="1" t="n">
        <f aca="false">IF(A19="","",IF(A19&lt;=2,$Q$2,IF(A19&lt;=4,$R$2,$S$2)))</f>
        <v>0.909090909090909</v>
      </c>
      <c r="O19" s="2" t="n">
        <f aca="false">IF(A19="","",MIN(O18*(1+$B$7),4000000000))</f>
        <v>4000000000</v>
      </c>
      <c r="P19" s="1" t="n">
        <f aca="false">IF(A19="","",VLOOKUP(B19,'جدول نرخ فوت-امراض خاص-سرطان'!$A$2:$B$100,2,0))</f>
        <v>0.00156638717405326</v>
      </c>
      <c r="Q19" s="2" t="n">
        <f aca="false">IF(A19="","",P19*O19*N19^0.5*(1+$J$1))</f>
        <v>5973966.28293562</v>
      </c>
      <c r="R19" s="2" t="n">
        <f aca="false">IF(A19="","",IF(B19&gt;74,0,MIN(4000000000,R18*(1+$B$7))))</f>
        <v>4000000000</v>
      </c>
      <c r="S19" s="2" t="n">
        <f aca="false">IF(A19="","",$J$4/1000*R19)</f>
        <v>3000000</v>
      </c>
      <c r="T19" s="2" t="n">
        <f aca="false">IF(A19="","",IF(B19&gt;64,0,MIN($F$3*O19,$F$5)))</f>
        <v>500000000</v>
      </c>
      <c r="U19" s="2" t="n">
        <f aca="false">IF(A19="","",T19*VLOOKUP(محاسبات!B19,'جدول نرخ فوت-امراض خاص-سرطان'!$C$2:$D$97,2,0)/1000000)</f>
        <v>225000</v>
      </c>
      <c r="V19" s="2" t="n">
        <f aca="false">IF(A19="","",IF($F$7="ندارد",0,IF(B19&gt;74,0,VLOOKUP(محاسبات!A19,'جدول نرخ فوت-امراض خاص-سرطان'!$I$2:$J$31,2,0)*محاسبات!O19)))</f>
        <v>1040000000</v>
      </c>
      <c r="W19" s="2" t="n">
        <f aca="false">IF(A19="","",V19*VLOOKUP(B19,'جدول نرخ فوت-امراض خاص-سرطان'!$E$2:$F$100,2,0)/1000000)</f>
        <v>1404000</v>
      </c>
      <c r="X19" s="2" t="n">
        <f aca="false">IF(A19="","",IF($F$6="ندارد",0,IF(A20="",0,D20*N19^0.5+X20*N19)))</f>
        <v>19194512932.574</v>
      </c>
      <c r="Y19" s="2" t="n">
        <f aca="false">IF(A19="","",IF(A19&gt;64,0,VLOOKUP(B19,'جدول نرخ فوت-امراض خاص-سرطان'!$G$2:$H$100,2,0)*X19))</f>
        <v>12026415.5479133</v>
      </c>
      <c r="Z19" s="2" t="n">
        <f aca="false">IF(A19="","",Y19+W19+U19+S19)</f>
        <v>16655415.5479133</v>
      </c>
      <c r="AA19" s="2" t="n">
        <f aca="false">IF(A19="","",0.25*(S19)+0.15*(U19+W19+Y19))</f>
        <v>2798312.332187</v>
      </c>
      <c r="AB19" s="2" t="n">
        <f aca="false">IF(A19="","",$B$10*(M19+Z19+Q19))</f>
        <v>9153630.24682455</v>
      </c>
      <c r="AC19" s="2" t="n">
        <f aca="false">IF(A19="","",D19-Z19-M19-Q19-AB19)</f>
        <v>621189367.01068</v>
      </c>
      <c r="AD19" s="2" t="n">
        <f aca="false">IF(A19="","",(AC19+AD18)*(1+$S$1))</f>
        <v>3573044736.87863</v>
      </c>
      <c r="AE19" s="2" t="n">
        <f aca="false">IF(A19="","",AD19)</f>
        <v>3573044736.87863</v>
      </c>
    </row>
    <row r="20" s="3" customFormat="true" ht="15" hidden="false" customHeight="false" outlineLevel="0" collapsed="false">
      <c r="A20" s="1" t="n">
        <f aca="false">IF(A19&lt;$B$1,A19+1,"")</f>
        <v>6</v>
      </c>
      <c r="B20" s="1" t="n">
        <f aca="false">IF(A20="","",B19+1)</f>
        <v>25</v>
      </c>
      <c r="D20" s="2" t="n">
        <f aca="false">IF(A20="","",IF($B$3="سالانه",D19*(1+$B$6),IF($B$3="ماهانه",(F20*12)/'جدول لیست ها'!$D$1,IF(محاسبات!$B$3="دوماهه",(G20*6)/'جدول لیست ها'!$D$2,IF(محاسبات!$B$3="سه ماهه",(H20*4)/'جدول لیست ها'!$D$3,I20*2/'جدول لیست ها'!$D$4)))))</f>
        <v>805255000</v>
      </c>
      <c r="E20" s="2" t="n">
        <f aca="false">IF(A20="","",IF($B$3="سالانه",D20+E19,(I20+H20+G20+F20)*$C$3+E19))</f>
        <v>3857805000</v>
      </c>
      <c r="F20" s="2" t="n">
        <f aca="false">IF(A20="","",IF(F19="","",F19*(1+$B$6)))</f>
        <v>0</v>
      </c>
      <c r="G20" s="2" t="n">
        <f aca="false">IF(A20="","",IF(G19="","",G19*(1+$B$6)))</f>
        <v>0</v>
      </c>
      <c r="H20" s="2" t="n">
        <f aca="false">IF(A20="","",IF(H19="","",H19*(1+$B$6)))</f>
        <v>0</v>
      </c>
      <c r="I20" s="2" t="n">
        <f aca="false">IF(A20="","",IF(I19="","",I19*(1+$B$6)))</f>
        <v>0</v>
      </c>
      <c r="J20" s="2" t="n">
        <f aca="false">IF(A20="","",0)</f>
        <v>0</v>
      </c>
      <c r="K20" s="2" t="n">
        <f aca="false">IF(A20="","",$J$2*(1-$M$3)*(D20-Z20))</f>
        <v>55149951.7214538</v>
      </c>
      <c r="L20" s="2" t="n">
        <f aca="false">IF(A20="","",IF(A20&lt;=5,$J$3*(1-$M$2)*O20,0))</f>
        <v>0</v>
      </c>
      <c r="M20" s="2" t="n">
        <f aca="false">IF(A20="","",J20+K20+L20)</f>
        <v>55149951.7214538</v>
      </c>
      <c r="N20" s="1" t="n">
        <f aca="false">IF(A20="","",IF(A20&lt;=2,$Q$2,IF(A20&lt;=4,$R$2,$S$2)))</f>
        <v>0.909090909090909</v>
      </c>
      <c r="O20" s="2" t="n">
        <f aca="false">IF(A20="","",MIN(O19*(1+$B$7),4000000000))</f>
        <v>4000000000</v>
      </c>
      <c r="P20" s="1" t="n">
        <f aca="false">IF(A20="","",VLOOKUP(B20,'جدول نرخ فوت-امراض خاص-سرطان'!$A$2:$B$100,2,0))</f>
        <v>0.00154833681965465</v>
      </c>
      <c r="Q20" s="2" t="n">
        <f aca="false">IF(A20="","",P20*O20*N20^0.5*(1+$J$1))</f>
        <v>5905124.93236883</v>
      </c>
      <c r="R20" s="2" t="n">
        <f aca="false">IF(A20="","",IF(B20&gt;74,0,MIN(4000000000,R19*(1+$B$7))))</f>
        <v>4000000000</v>
      </c>
      <c r="S20" s="2" t="n">
        <f aca="false">IF(A20="","",$J$4/1000*R20)</f>
        <v>3000000</v>
      </c>
      <c r="T20" s="2" t="n">
        <f aca="false">IF(A20="","",IF(B20&gt;64,0,MIN($F$3*O20,$F$5)))</f>
        <v>500000000</v>
      </c>
      <c r="U20" s="2" t="n">
        <f aca="false">IF(A20="","",T20*VLOOKUP(محاسبات!B20,'جدول نرخ فوت-امراض خاص-سرطان'!$C$2:$D$97,2,0)/1000000)</f>
        <v>225000</v>
      </c>
      <c r="V20" s="2" t="n">
        <f aca="false">IF(A20="","",IF($F$7="ندارد",0,IF(B20&gt;74,0,VLOOKUP(محاسبات!A20,'جدول نرخ فوت-امراض خاص-سرطان'!$I$2:$J$31,2,0)*محاسبات!O20)))</f>
        <v>1200000000</v>
      </c>
      <c r="W20" s="2" t="n">
        <f aca="false">IF(A20="","",V20*VLOOKUP(B20,'جدول نرخ فوت-امراض خاص-سرطان'!$E$2:$F$100,2,0)/1000000)</f>
        <v>1620000</v>
      </c>
      <c r="X20" s="2" t="n">
        <f aca="false">IF(A20="","",IF($F$6="ندارد",0,IF(A21="",0,D21*N20^0.5+X21*N20)))</f>
        <v>20269405656.7981</v>
      </c>
      <c r="Y20" s="2" t="n">
        <f aca="false">IF(A20="","",IF(A20&gt;64,0,VLOOKUP(B20,'جدول نرخ فوت-امراض خاص-سرطان'!$G$2:$H$100,2,0)*X20))</f>
        <v>12553546.8363747</v>
      </c>
      <c r="Z20" s="2" t="n">
        <f aca="false">IF(A20="","",Y20+W20+U20+S20)</f>
        <v>17398546.8363747</v>
      </c>
      <c r="AA20" s="2" t="n">
        <f aca="false">IF(A20="","",0.25*(S20)+0.15*(U20+W20+Y20))</f>
        <v>2909782.02545621</v>
      </c>
      <c r="AB20" s="2" t="n">
        <f aca="false">IF(A20="","",$B$10*(M20+Z20+Q20))</f>
        <v>7060826.11411776</v>
      </c>
      <c r="AC20" s="2" t="n">
        <f aca="false">IF(A20="","",D20-Z20-M20-Q20-AB20)</f>
        <v>719740550.395685</v>
      </c>
      <c r="AD20" s="2" t="n">
        <f aca="false">IF(A20="","",(AC20+AD19)*(1+$S$1))</f>
        <v>4722063816.00175</v>
      </c>
      <c r="AE20" s="2" t="n">
        <f aca="false">IF(A20="","",AD20)</f>
        <v>4722063816.00175</v>
      </c>
    </row>
    <row r="21" s="3" customFormat="true" ht="15" hidden="false" customHeight="false" outlineLevel="0" collapsed="false">
      <c r="A21" s="1" t="n">
        <f aca="false">IF(A20&lt;$B$1,A20+1,"")</f>
        <v>7</v>
      </c>
      <c r="B21" s="1" t="n">
        <f aca="false">IF(A21="","",B20+1)</f>
        <v>26</v>
      </c>
      <c r="D21" s="2" t="n">
        <f aca="false">IF(A21="","",IF($B$3="سالانه",D20*(1+$B$6),IF($B$3="ماهانه",(F21*12)/'جدول لیست ها'!$D$1,IF(محاسبات!$B$3="دوماهه",(G21*6)/'جدول لیست ها'!$D$2,IF(محاسبات!$B$3="سه ماهه",(H21*4)/'جدول لیست ها'!$D$3,I21*2/'جدول لیست ها'!$D$4)))))</f>
        <v>885780500</v>
      </c>
      <c r="E21" s="2" t="n">
        <f aca="false">IF(A21="","",IF($B$3="سالانه",D21+E20,(I21+H21+G21+F21)*$C$3+E20))</f>
        <v>4743585500</v>
      </c>
      <c r="F21" s="2" t="n">
        <f aca="false">IF(A21="","",IF(F20="","",F20*(1+$B$6)))</f>
        <v>0</v>
      </c>
      <c r="G21" s="2" t="n">
        <f aca="false">IF(A21="","",IF(G20="","",G20*(1+$B$6)))</f>
        <v>0</v>
      </c>
      <c r="H21" s="2" t="n">
        <f aca="false">IF(A21="","",IF(H20="","",H20*(1+$B$6)))</f>
        <v>0</v>
      </c>
      <c r="I21" s="2" t="n">
        <f aca="false">IF(A21="","",IF(I20="","",I20*(1+$B$6)))</f>
        <v>0</v>
      </c>
      <c r="J21" s="2" t="n">
        <f aca="false">IF(A21="","",0)</f>
        <v>0</v>
      </c>
      <c r="K21" s="2" t="n">
        <f aca="false">IF(A21="","",$J$2*(1-$M$3)*(D21-Z21))</f>
        <v>60684109.3347563</v>
      </c>
      <c r="L21" s="2" t="n">
        <f aca="false">IF(A21="","",IF(A21&lt;=5,$J$3*(1-$M$2)*O21,0))</f>
        <v>0</v>
      </c>
      <c r="M21" s="2" t="n">
        <f aca="false">IF(A21="","",J21+K21+L21)</f>
        <v>60684109.3347563</v>
      </c>
      <c r="N21" s="1" t="n">
        <f aca="false">IF(A21="","",IF(A21&lt;=2,$Q$2,IF(A21&lt;=4,$R$2,$S$2)))</f>
        <v>0.909090909090909</v>
      </c>
      <c r="O21" s="2" t="n">
        <f aca="false">IF(A21="","",MIN(O20*(1+$B$7),4000000000))</f>
        <v>4000000000</v>
      </c>
      <c r="P21" s="1" t="n">
        <f aca="false">IF(A21="","",VLOOKUP(B21,'جدول نرخ فوت-امراض خاص-سرطان'!$A$2:$B$100,2,0))</f>
        <v>0.00155073788421842</v>
      </c>
      <c r="Q21" s="2" t="n">
        <f aca="false">IF(A21="","",P21*O21*N21^0.5*(1+$J$1))</f>
        <v>5914282.2333125</v>
      </c>
      <c r="R21" s="2" t="n">
        <f aca="false">IF(A21="","",IF(B21&gt;74,0,MIN(4000000000,R20*(1+$B$7))))</f>
        <v>4000000000</v>
      </c>
      <c r="S21" s="2" t="n">
        <f aca="false">IF(A21="","",$J$4/1000*R21)</f>
        <v>3000000</v>
      </c>
      <c r="T21" s="2" t="n">
        <f aca="false">IF(A21="","",IF(B21&gt;64,0,MIN($F$3*O21,$F$5)))</f>
        <v>500000000</v>
      </c>
      <c r="U21" s="2" t="n">
        <f aca="false">IF(A21="","",T21*VLOOKUP(محاسبات!B21,'جدول نرخ فوت-امراض خاص-سرطان'!$C$2:$D$97,2,0)/1000000)</f>
        <v>285000</v>
      </c>
      <c r="V21" s="2" t="n">
        <f aca="false">IF(A21="","",IF($F$7="ندارد",0,IF(B21&gt;74,0,VLOOKUP(محاسبات!A21,'جدول نرخ فوت-امراض خاص-سرطان'!$I$2:$J$31,2,0)*محاسبات!O21)))</f>
        <v>1360000000</v>
      </c>
      <c r="W21" s="2" t="n">
        <f aca="false">IF(A21="","",V21*VLOOKUP(B21,'جدول نرخ فوت-امراض خاص-سرطان'!$E$2:$F$100,2,0)/1000000)</f>
        <v>2325600</v>
      </c>
      <c r="X21" s="2" t="n">
        <f aca="false">IF(A21="","",IF($F$6="ندارد",0,IF(A22="",0,D22*N21^0.5+X22*N21)))</f>
        <v>21367331796.5414</v>
      </c>
      <c r="Y21" s="2" t="n">
        <f aca="false">IF(A21="","",IF(A21&gt;64,0,VLOOKUP(B21,'جدول نرخ فوت-امراض خاص-سرطان'!$G$2:$H$100,2,0)*X21))</f>
        <v>13254052.3606246</v>
      </c>
      <c r="Z21" s="2" t="n">
        <f aca="false">IF(A21="","",Y21+W21+U21+S21)</f>
        <v>18864652.3606246</v>
      </c>
      <c r="AA21" s="2" t="n">
        <f aca="false">IF(A21="","",0.25*(S21)+0.15*(U21+W21+Y21))</f>
        <v>3129697.85409369</v>
      </c>
      <c r="AB21" s="2" t="n">
        <f aca="false">IF(A21="","",$B$10*(M21+Z21+Q21))</f>
        <v>7691673.95358241</v>
      </c>
      <c r="AC21" s="2" t="n">
        <f aca="false">IF(A21="","",D21-Z21-M21-Q21-AB21)</f>
        <v>792625782.117725</v>
      </c>
      <c r="AD21" s="2" t="n">
        <f aca="false">IF(A21="","",(AC21+AD20)*(1+$S$1))</f>
        <v>6066158557.93142</v>
      </c>
      <c r="AE21" s="2" t="n">
        <f aca="false">IF(A21="","",AD21)</f>
        <v>6066158557.93142</v>
      </c>
    </row>
    <row r="22" s="3" customFormat="true" ht="15" hidden="false" customHeight="false" outlineLevel="0" collapsed="false">
      <c r="A22" s="1" t="n">
        <f aca="false">IF(A21&lt;$B$1,A21+1,"")</f>
        <v>8</v>
      </c>
      <c r="B22" s="1" t="n">
        <f aca="false">IF(A22="","",B21+1)</f>
        <v>27</v>
      </c>
      <c r="D22" s="2" t="n">
        <f aca="false">IF(A22="","",IF($B$3="سالانه",D21*(1+$B$6),IF($B$3="ماهانه",(F22*12)/'جدول لیست ها'!$D$1,IF(محاسبات!$B$3="دوماهه",(G22*6)/'جدول لیست ها'!$D$2,IF(محاسبات!$B$3="سه ماهه",(H22*4)/'جدول لیست ها'!$D$3,I22*2/'جدول لیست ها'!$D$4)))))</f>
        <v>974358550</v>
      </c>
      <c r="E22" s="2" t="n">
        <f aca="false">IF(A22="","",IF($B$3="سالانه",D22+E21,(I22+H22+G22+F22)*$C$3+E21))</f>
        <v>5717944050</v>
      </c>
      <c r="F22" s="2" t="n">
        <f aca="false">IF(A22="","",IF(F21="","",F21*(1+$B$6)))</f>
        <v>0</v>
      </c>
      <c r="G22" s="2" t="n">
        <f aca="false">IF(A22="","",IF(G21="","",G21*(1+$B$6)))</f>
        <v>0</v>
      </c>
      <c r="H22" s="2" t="n">
        <f aca="false">IF(A22="","",IF(H21="","",H21*(1+$B$6)))</f>
        <v>0</v>
      </c>
      <c r="I22" s="2" t="n">
        <f aca="false">IF(A22="","",IF(I21="","",I21*(1+$B$6)))</f>
        <v>0</v>
      </c>
      <c r="J22" s="2" t="n">
        <f aca="false">IF(A22="","",0)</f>
        <v>0</v>
      </c>
      <c r="K22" s="2" t="n">
        <f aca="false">IF(A22="","",$J$2*(1-$M$3)*(D22-Z22))</f>
        <v>66809023.6911067</v>
      </c>
      <c r="L22" s="2" t="n">
        <f aca="false">IF(A22="","",IF(A22&lt;=5,$J$3*(1-$M$2)*O22,0))</f>
        <v>0</v>
      </c>
      <c r="M22" s="2" t="n">
        <f aca="false">IF(A22="","",J22+K22+L22)</f>
        <v>66809023.6911067</v>
      </c>
      <c r="N22" s="1" t="n">
        <f aca="false">IF(A22="","",IF(A22&lt;=2,$Q$2,IF(A22&lt;=4,$R$2,$S$2)))</f>
        <v>0.909090909090909</v>
      </c>
      <c r="O22" s="2" t="n">
        <f aca="false">IF(A22="","",MIN(O21*(1+$B$7),4000000000))</f>
        <v>4000000000</v>
      </c>
      <c r="P22" s="1" t="n">
        <f aca="false">IF(A22="","",VLOOKUP(B22,'جدول نرخ فوت-امراض خاص-سرطان'!$A$2:$B$100,2,0))</f>
        <v>0.00156343214498776</v>
      </c>
      <c r="Q22" s="2" t="n">
        <f aca="false">IF(A22="","",P22*O22*N22^0.5*(1+$J$1))</f>
        <v>5962696.24427928</v>
      </c>
      <c r="R22" s="2" t="n">
        <f aca="false">IF(A22="","",IF(B22&gt;74,0,MIN(4000000000,R21*(1+$B$7))))</f>
        <v>4000000000</v>
      </c>
      <c r="S22" s="2" t="n">
        <f aca="false">IF(A22="","",$J$4/1000*R22)</f>
        <v>3000000</v>
      </c>
      <c r="T22" s="2" t="n">
        <f aca="false">IF(A22="","",IF(B22&gt;64,0,MIN($F$3*O22,$F$5)))</f>
        <v>500000000</v>
      </c>
      <c r="U22" s="2" t="n">
        <f aca="false">IF(A22="","",T22*VLOOKUP(محاسبات!B22,'جدول نرخ فوت-امراض خاص-سرطان'!$C$2:$D$97,2,0)/1000000)</f>
        <v>285000</v>
      </c>
      <c r="V22" s="2" t="n">
        <f aca="false">IF(A22="","",IF($F$7="ندارد",0,IF(B22&gt;74,0,VLOOKUP(محاسبات!A22,'جدول نرخ فوت-امراض خاص-سرطان'!$I$2:$J$31,2,0)*محاسبات!O22)))</f>
        <v>1520000000</v>
      </c>
      <c r="W22" s="2" t="n">
        <f aca="false">IF(A22="","",V22*VLOOKUP(B22,'جدول نرخ فوت-امراض خاص-سرطان'!$E$2:$F$100,2,0)/1000000)</f>
        <v>2599200</v>
      </c>
      <c r="X22" s="2" t="n">
        <f aca="false">IF(A22="","",IF($F$6="ندارد",0,IF(A23="",0,D23*N22^0.5+X23*N22)))</f>
        <v>22482149107.6653</v>
      </c>
      <c r="Y22" s="2" t="n">
        <f aca="false">IF(A22="","",IF(A22&gt;64,0,VLOOKUP(B22,'جدول نرخ فوت-امراض خاص-سرطان'!$G$2:$H$100,2,0)*X22))</f>
        <v>14059725.8413327</v>
      </c>
      <c r="Z22" s="2" t="n">
        <f aca="false">IF(A22="","",Y22+W22+U22+S22)</f>
        <v>19943925.8413327</v>
      </c>
      <c r="AA22" s="2" t="n">
        <f aca="false">IF(A22="","",0.25*(S22)+0.15*(U22+W22+Y22))</f>
        <v>3291588.87619991</v>
      </c>
      <c r="AB22" s="2" t="n">
        <f aca="false">IF(A22="","",$B$10*(M22+Z22+Q22))</f>
        <v>8344408.11990469</v>
      </c>
      <c r="AC22" s="2" t="n">
        <f aca="false">IF(A22="","",D22-Z22-M22-Q22-AB22)</f>
        <v>873298496.103377</v>
      </c>
      <c r="AD22" s="2" t="n">
        <f aca="false">IF(A22="","",(AC22+AD21)*(1+$S$1))</f>
        <v>7633402759.43828</v>
      </c>
      <c r="AE22" s="2" t="n">
        <f aca="false">IF(A22="","",AD22)</f>
        <v>7633402759.43828</v>
      </c>
    </row>
    <row r="23" s="3" customFormat="true" ht="15" hidden="false" customHeight="false" outlineLevel="0" collapsed="false">
      <c r="A23" s="1" t="n">
        <f aca="false">IF(A22&lt;$B$1,A22+1,"")</f>
        <v>9</v>
      </c>
      <c r="B23" s="1" t="n">
        <f aca="false">IF(A23="","",B22+1)</f>
        <v>28</v>
      </c>
      <c r="D23" s="2" t="n">
        <f aca="false">IF(A23="","",IF($B$3="سالانه",D22*(1+$B$6),IF($B$3="ماهانه",(F23*12)/'جدول لیست ها'!$D$1,IF(محاسبات!$B$3="دوماهه",(G23*6)/'جدول لیست ها'!$D$2,IF(محاسبات!$B$3="سه ماهه",(H23*4)/'جدول لیست ها'!$D$3,I23*2/'جدول لیست ها'!$D$4)))))</f>
        <v>1071794405</v>
      </c>
      <c r="E23" s="2" t="n">
        <f aca="false">IF(A23="","",IF($B$3="سالانه",D23+E22,(I23+H23+G23+F23)*$C$3+E22))</f>
        <v>6789738455</v>
      </c>
      <c r="F23" s="2" t="n">
        <f aca="false">IF(A23="","",IF(F22="","",F22*(1+$B$6)))</f>
        <v>0</v>
      </c>
      <c r="G23" s="2" t="n">
        <f aca="false">IF(A23="","",IF(G22="","",G22*(1+$B$6)))</f>
        <v>0</v>
      </c>
      <c r="H23" s="2" t="n">
        <f aca="false">IF(A23="","",IF(H22="","",H22*(1+$B$6)))</f>
        <v>0</v>
      </c>
      <c r="I23" s="2" t="n">
        <f aca="false">IF(A23="","",IF(I22="","",I22*(1+$B$6)))</f>
        <v>0</v>
      </c>
      <c r="J23" s="2" t="n">
        <f aca="false">IF(A23="","",0)</f>
        <v>0</v>
      </c>
      <c r="K23" s="2" t="n">
        <f aca="false">IF(A23="","",$J$2*(1-$M$3)*(D23-Z23))</f>
        <v>73545935.8093607</v>
      </c>
      <c r="L23" s="2" t="n">
        <f aca="false">IF(A23="","",IF(A23&lt;=5,$J$3*(1-$M$2)*O23,0))</f>
        <v>0</v>
      </c>
      <c r="M23" s="2" t="n">
        <f aca="false">IF(A23="","",J23+K23+L23)</f>
        <v>73545935.8093607</v>
      </c>
      <c r="N23" s="1" t="n">
        <f aca="false">IF(A23="","",IF(A23&lt;=2,$Q$2,IF(A23&lt;=4,$R$2,$S$2)))</f>
        <v>0.909090909090909</v>
      </c>
      <c r="O23" s="2" t="n">
        <f aca="false">IF(A23="","",MIN(O22*(1+$B$7),4000000000))</f>
        <v>4000000000</v>
      </c>
      <c r="P23" s="1" t="n">
        <f aca="false">IF(A23="","",VLOOKUP(B23,'جدول نرخ فوت-امراض خاص-سرطان'!$A$2:$B$100,2,0))</f>
        <v>0.00158648398063253</v>
      </c>
      <c r="Q23" s="2" t="n">
        <f aca="false">IF(A23="","",P23*O23*N23^0.5*(1+$J$1))</f>
        <v>6050612.4958822</v>
      </c>
      <c r="R23" s="2" t="n">
        <f aca="false">IF(A23="","",IF(B23&gt;74,0,MIN(4000000000,R22*(1+$B$7))))</f>
        <v>4000000000</v>
      </c>
      <c r="S23" s="2" t="n">
        <f aca="false">IF(A23="","",$J$4/1000*R23)</f>
        <v>3000000</v>
      </c>
      <c r="T23" s="2" t="n">
        <f aca="false">IF(A23="","",IF(B23&gt;64,0,MIN($F$3*O23,$F$5)))</f>
        <v>500000000</v>
      </c>
      <c r="U23" s="2" t="n">
        <f aca="false">IF(A23="","",T23*VLOOKUP(محاسبات!B23,'جدول نرخ فوت-امراض خاص-سرطان'!$C$2:$D$97,2,0)/1000000)</f>
        <v>285000</v>
      </c>
      <c r="V23" s="2" t="n">
        <f aca="false">IF(A23="","",IF($F$7="ندارد",0,IF(B23&gt;74,0,VLOOKUP(محاسبات!A23,'جدول نرخ فوت-امراض خاص-سرطان'!$I$2:$J$31,2,0)*محاسبات!O23)))</f>
        <v>1680000000</v>
      </c>
      <c r="W23" s="2" t="n">
        <f aca="false">IF(A23="","",V23*VLOOKUP(B23,'جدول نرخ فوت-امراض خاص-سرطان'!$E$2:$F$100,2,0)/1000000)</f>
        <v>2872800</v>
      </c>
      <c r="X23" s="2" t="n">
        <f aca="false">IF(A23="","",IF($F$6="ندارد",0,IF(A24="",0,D24*N23^0.5+X24*N23)))</f>
        <v>23606256563.0485</v>
      </c>
      <c r="Y23" s="2" t="n">
        <f aca="false">IF(A23="","",IF(A23&gt;64,0,VLOOKUP(B23,'جدول نرخ فوت-امراض خاص-سرطان'!$G$2:$H$100,2,0)*X23))</f>
        <v>14980379.1519913</v>
      </c>
      <c r="Z23" s="2" t="n">
        <f aca="false">IF(A23="","",Y23+W23+U23+S23)</f>
        <v>21138179.1519912</v>
      </c>
      <c r="AA23" s="2" t="n">
        <f aca="false">IF(A23="","",0.25*(S23)+0.15*(U23+W23+Y23))</f>
        <v>3470726.87279869</v>
      </c>
      <c r="AB23" s="2" t="n">
        <f aca="false">IF(A23="","",$B$10*(M23+Z23+Q23))</f>
        <v>9066125.47115107</v>
      </c>
      <c r="AC23" s="2" t="n">
        <f aca="false">IF(A23="","",D23-Z23-M23-Q23-AB23)</f>
        <v>961993552.071615</v>
      </c>
      <c r="AD23" s="2" t="n">
        <f aca="false">IF(A23="","",(AC23+AD22)*(1+$S$1))</f>
        <v>9454935942.66089</v>
      </c>
      <c r="AE23" s="2" t="n">
        <f aca="false">IF(A23="","",AD23)</f>
        <v>9454935942.66089</v>
      </c>
    </row>
    <row r="24" s="3" customFormat="true" ht="15" hidden="false" customHeight="false" outlineLevel="0" collapsed="false">
      <c r="A24" s="1" t="n">
        <f aca="false">IF(A23&lt;$B$1,A23+1,"")</f>
        <v>10</v>
      </c>
      <c r="B24" s="1" t="n">
        <f aca="false">IF(A24="","",B23+1)</f>
        <v>29</v>
      </c>
      <c r="D24" s="2" t="n">
        <f aca="false">IF(A24="","",IF($B$3="سالانه",D23*(1+$B$6),IF($B$3="ماهانه",(F24*12)/'جدول لیست ها'!$D$1,IF(محاسبات!$B$3="دوماهه",(G24*6)/'جدول لیست ها'!$D$2,IF(محاسبات!$B$3="سه ماهه",(H24*4)/'جدول لیست ها'!$D$3,I24*2/'جدول لیست ها'!$D$4)))))</f>
        <v>1178973845.5</v>
      </c>
      <c r="E24" s="2" t="n">
        <f aca="false">IF(A24="","",IF($B$3="سالانه",D24+E23,(I24+H24+G24+F24)*$C$3+E23))</f>
        <v>7968712300.5</v>
      </c>
      <c r="F24" s="2" t="n">
        <f aca="false">IF(A24="","",IF(F23="","",F23*(1+$B$6)))</f>
        <v>0</v>
      </c>
      <c r="G24" s="2" t="n">
        <f aca="false">IF(A24="","",IF(G23="","",G23*(1+$B$6)))</f>
        <v>0</v>
      </c>
      <c r="H24" s="2" t="n">
        <f aca="false">IF(A24="","",IF(H23="","",H23*(1+$B$6)))</f>
        <v>0</v>
      </c>
      <c r="I24" s="2" t="n">
        <f aca="false">IF(A24="","",IF(I23="","",I23*(1+$B$6)))</f>
        <v>0</v>
      </c>
      <c r="J24" s="2" t="n">
        <f aca="false">IF(A24="","",0)</f>
        <v>0</v>
      </c>
      <c r="K24" s="2" t="n">
        <f aca="false">IF(A24="","",$J$2*(1-$M$3)*(D24-Z24))</f>
        <v>80956229.8809323</v>
      </c>
      <c r="L24" s="2" t="n">
        <f aca="false">IF(A24="","",IF(A24&lt;=5,$J$3*(1-$M$2)*O24,0))</f>
        <v>0</v>
      </c>
      <c r="M24" s="2" t="n">
        <f aca="false">IF(A24="","",J24+K24+L24)</f>
        <v>80956229.8809323</v>
      </c>
      <c r="N24" s="1" t="n">
        <f aca="false">IF(A24="","",IF(A24&lt;=2,$Q$2,IF(A24&lt;=4,$R$2,$S$2)))</f>
        <v>0.909090909090909</v>
      </c>
      <c r="O24" s="2" t="n">
        <f aca="false">IF(A24="","",MIN(O23*(1+$B$7),4000000000))</f>
        <v>4000000000</v>
      </c>
      <c r="P24" s="1" t="n">
        <f aca="false">IF(A24="","",VLOOKUP(B24,'جدول نرخ فوت-امراض خاص-سرطان'!$A$2:$B$100,2,0))</f>
        <v>0.00161995955260225</v>
      </c>
      <c r="Q24" s="2" t="n">
        <f aca="false">IF(A24="","",P24*O24*N24^0.5*(1+$J$1))</f>
        <v>6178283.3179891</v>
      </c>
      <c r="R24" s="2" t="n">
        <f aca="false">IF(A24="","",IF(B24&gt;74,0,MIN(4000000000,R23*(1+$B$7))))</f>
        <v>4000000000</v>
      </c>
      <c r="S24" s="2" t="n">
        <f aca="false">IF(A24="","",$J$4/1000*R24)</f>
        <v>3000000</v>
      </c>
      <c r="T24" s="2" t="n">
        <f aca="false">IF(A24="","",IF(B24&gt;64,0,MIN($F$3*O24,$F$5)))</f>
        <v>500000000</v>
      </c>
      <c r="U24" s="2" t="n">
        <f aca="false">IF(A24="","",T24*VLOOKUP(محاسبات!B24,'جدول نرخ فوت-امراض خاص-سرطان'!$C$2:$D$97,2,0)/1000000)</f>
        <v>285000</v>
      </c>
      <c r="V24" s="2" t="n">
        <f aca="false">IF(A24="","",IF($F$7="ندارد",0,IF(B24&gt;74,0,VLOOKUP(محاسبات!A24,'جدول نرخ فوت-امراض خاص-سرطان'!$I$2:$J$31,2,0)*محاسبات!O24)))</f>
        <v>1840000000</v>
      </c>
      <c r="W24" s="2" t="n">
        <f aca="false">IF(A24="","",V24*VLOOKUP(B24,'جدول نرخ فوت-امراض خاص-سرطان'!$E$2:$F$100,2,0)/1000000)</f>
        <v>3146400</v>
      </c>
      <c r="X24" s="2" t="n">
        <f aca="false">IF(A24="","",IF($F$6="ندارد",0,IF(A25="",0,D25*N24^0.5+X25*N24)))</f>
        <v>24730364018.4318</v>
      </c>
      <c r="Y24" s="2" t="n">
        <f aca="false">IF(A24="","",IF(A24&gt;64,0,VLOOKUP(B24,'جدول نرخ فوت-امراض خاص-سرطان'!$G$2:$H$100,2,0)*X24))</f>
        <v>16024875.7723959</v>
      </c>
      <c r="Z24" s="2" t="n">
        <f aca="false">IF(A24="","",Y24+W24+U24+S24)</f>
        <v>22456275.7723959</v>
      </c>
      <c r="AA24" s="2" t="n">
        <f aca="false">IF(A24="","",0.25*(S24)+0.15*(U24+W24+Y24))</f>
        <v>3668441.36585938</v>
      </c>
      <c r="AB24" s="2" t="n">
        <f aca="false">IF(A24="","",$B$10*(M24+Z24+Q24))</f>
        <v>9863171.00741856</v>
      </c>
      <c r="AC24" s="2" t="n">
        <f aca="false">IF(A24="","",D24-Z24-M24-Q24-AB24)</f>
        <v>1059519885.52126</v>
      </c>
      <c r="AD24" s="2" t="n">
        <f aca="false">IF(A24="","",(AC24+AD23)*(1+$S$1))</f>
        <v>11565901411.0004</v>
      </c>
      <c r="AE24" s="2" t="n">
        <f aca="false">IF(A24="","",AD24)</f>
        <v>11565901411.0004</v>
      </c>
    </row>
    <row r="25" s="3" customFormat="true" ht="15" hidden="false" customHeight="false" outlineLevel="0" collapsed="false">
      <c r="A25" s="1" t="n">
        <f aca="false">IF(A24&lt;$B$1,A24+1,"")</f>
        <v>11</v>
      </c>
      <c r="B25" s="1" t="n">
        <f aca="false">IF(A25="","",B24+1)</f>
        <v>30</v>
      </c>
      <c r="D25" s="2" t="n">
        <f aca="false">IF(A25="","",IF($B$3="سالانه",D24*(1+$B$6),IF($B$3="ماهانه",(F25*12)/'جدول لیست ها'!$D$1,IF(محاسبات!$B$3="دوماهه",(G25*6)/'جدول لیست ها'!$D$2,IF(محاسبات!$B$3="سه ماهه",(H25*4)/'جدول لیست ها'!$D$3,I25*2/'جدول لیست ها'!$D$4)))))</f>
        <v>1296871230.05</v>
      </c>
      <c r="E25" s="2" t="n">
        <f aca="false">IF(A25="","",IF($B$3="سالانه",D25+E24,(I25+H25+G25+F25)*$C$3+E24))</f>
        <v>9265583530.55</v>
      </c>
      <c r="F25" s="2" t="n">
        <f aca="false">IF(A25="","",IF(F24="","",F24*(1+$B$6)))</f>
        <v>0</v>
      </c>
      <c r="G25" s="2" t="n">
        <f aca="false">IF(A25="","",IF(G24="","",G24*(1+$B$6)))</f>
        <v>0</v>
      </c>
      <c r="H25" s="2" t="n">
        <f aca="false">IF(A25="","",IF(H24="","",H24*(1+$B$6)))</f>
        <v>0</v>
      </c>
      <c r="I25" s="2" t="n">
        <f aca="false">IF(A25="","",IF(I24="","",I24*(1+$B$6)))</f>
        <v>0</v>
      </c>
      <c r="J25" s="2" t="n">
        <f aca="false">IF(A25="","",0)</f>
        <v>0</v>
      </c>
      <c r="K25" s="2" t="n">
        <f aca="false">IF(A25="","",$J$2*(1-$M$3)*(D25-Z25))</f>
        <v>89100122.0005117</v>
      </c>
      <c r="L25" s="2" t="n">
        <f aca="false">IF(A25="","",IF(A25&lt;=5,$J$3*(1-$M$2)*O25,0))</f>
        <v>0</v>
      </c>
      <c r="M25" s="2" t="n">
        <f aca="false">IF(A25="","",J25+K25+L25)</f>
        <v>89100122.0005117</v>
      </c>
      <c r="N25" s="1" t="n">
        <f aca="false">IF(A25="","",IF(A25&lt;=2,$Q$2,IF(A25&lt;=4,$R$2,$S$2)))</f>
        <v>0.909090909090909</v>
      </c>
      <c r="O25" s="2" t="n">
        <f aca="false">IF(A25="","",MIN(O24*(1+$B$7),4000000000))</f>
        <v>4000000000</v>
      </c>
      <c r="P25" s="1" t="n">
        <f aca="false">IF(A25="","",VLOOKUP(B25,'جدول نرخ فوت-امراض خاص-سرطان'!$A$2:$B$100,2,0))</f>
        <v>0.00167426285926891</v>
      </c>
      <c r="Q25" s="2" t="n">
        <f aca="false">IF(A25="","",P25*O25*N25^0.5*(1+$J$1))</f>
        <v>6385388.00350504</v>
      </c>
      <c r="R25" s="2" t="n">
        <f aca="false">IF(A25="","",IF(B25&gt;74,0,MIN(4000000000,R24*(1+$B$7))))</f>
        <v>4000000000</v>
      </c>
      <c r="S25" s="2" t="n">
        <f aca="false">IF(A25="","",$J$4/1000*R25)</f>
        <v>3000000</v>
      </c>
      <c r="T25" s="2" t="n">
        <f aca="false">IF(A25="","",IF(B25&gt;64,0,MIN($F$3*O25,$F$5)))</f>
        <v>500000000</v>
      </c>
      <c r="U25" s="2" t="n">
        <f aca="false">IF(A25="","",T25*VLOOKUP(محاسبات!B25,'جدول نرخ فوت-امراض خاص-سرطان'!$C$2:$D$97,2,0)/1000000)</f>
        <v>285000</v>
      </c>
      <c r="V25" s="2" t="n">
        <f aca="false">IF(A25="","",IF($F$7="ندارد",0,IF(B25&gt;74,0,VLOOKUP(محاسبات!A25,'جدول نرخ فوت-امراض خاص-سرطان'!$I$2:$J$31,2,0)*محاسبات!O25)))</f>
        <v>2000000000</v>
      </c>
      <c r="W25" s="2" t="n">
        <f aca="false">IF(A25="","",V25*VLOOKUP(B25,'جدول نرخ فوت-امراض خاص-سرطان'!$E$2:$F$100,2,0)/1000000)</f>
        <v>3420000</v>
      </c>
      <c r="X25" s="2" t="n">
        <f aca="false">IF(A25="","",IF($F$6="ندارد",0,IF(A26="",0,D26*N25^0.5+X26*N25)))</f>
        <v>25843230399.2612</v>
      </c>
      <c r="Y25" s="2" t="n">
        <f aca="false">IF(A25="","",IF(A25&gt;64,0,VLOOKUP(B25,'جدول نرخ فوت-امراض خاص-سرطان'!$G$2:$H$100,2,0)*X25))</f>
        <v>17307344.3284049</v>
      </c>
      <c r="Z25" s="2" t="n">
        <f aca="false">IF(A25="","",Y25+W25+U25+S25)</f>
        <v>24012344.3284049</v>
      </c>
      <c r="AA25" s="2" t="n">
        <f aca="false">IF(A25="","",0.25*(S25)+0.15*(U25+W25+Y25))</f>
        <v>3901851.64926073</v>
      </c>
      <c r="AB25" s="2" t="n">
        <f aca="false">IF(A25="","",$B$10*(M25+Z25+Q25))</f>
        <v>10754806.889918</v>
      </c>
      <c r="AC25" s="2" t="n">
        <f aca="false">IF(A25="","",D25-Z25-M25-Q25-AB25)</f>
        <v>1166618568.82766</v>
      </c>
      <c r="AD25" s="2" t="n">
        <f aca="false">IF(A25="","",(AC25+AD24)*(1+$S$1))</f>
        <v>14005771977.8108</v>
      </c>
      <c r="AE25" s="2" t="n">
        <f aca="false">IF(A25="","",AD25)</f>
        <v>14005771977.8108</v>
      </c>
    </row>
    <row r="26" s="3" customFormat="true" ht="15" hidden="false" customHeight="false" outlineLevel="0" collapsed="false">
      <c r="A26" s="1" t="n">
        <f aca="false">IF(A25&lt;$B$1,A25+1,"")</f>
        <v>12</v>
      </c>
      <c r="B26" s="1" t="n">
        <f aca="false">IF(A26="","",B25+1)</f>
        <v>31</v>
      </c>
      <c r="D26" s="2" t="n">
        <f aca="false">IF(A26="","",IF($B$3="سالانه",D25*(1+$B$6),IF($B$3="ماهانه",(F26*12)/'جدول لیست ها'!$D$1,IF(محاسبات!$B$3="دوماهه",(G26*6)/'جدول لیست ها'!$D$2,IF(محاسبات!$B$3="سه ماهه",(H26*4)/'جدول لیست ها'!$D$3,I26*2/'جدول لیست ها'!$D$4)))))</f>
        <v>1426558353.055</v>
      </c>
      <c r="E26" s="2" t="n">
        <f aca="false">IF(A26="","",IF($B$3="سالانه",D26+E25,(I26+H26+G26+F26)*$C$3+E25))</f>
        <v>10692141883.605</v>
      </c>
      <c r="F26" s="2" t="n">
        <f aca="false">IF(A26="","",IF(F25="","",F25*(1+$B$6)))</f>
        <v>0</v>
      </c>
      <c r="G26" s="2" t="n">
        <f aca="false">IF(A26="","",IF(G25="","",G25*(1+$B$6)))</f>
        <v>0</v>
      </c>
      <c r="H26" s="2" t="n">
        <f aca="false">IF(A26="","",IF(H25="","",H25*(1+$B$6)))</f>
        <v>0</v>
      </c>
      <c r="I26" s="2" t="n">
        <f aca="false">IF(A26="","",IF(I25="","",I25*(1+$B$6)))</f>
        <v>0</v>
      </c>
      <c r="J26" s="2" t="n">
        <f aca="false">IF(A26="","",0)</f>
        <v>0</v>
      </c>
      <c r="K26" s="2" t="n">
        <f aca="false">IF(A26="","",$J$2*(1-$M$3)*(D26-Z26))</f>
        <v>97971153.5330556</v>
      </c>
      <c r="L26" s="2" t="n">
        <f aca="false">IF(A26="","",IF(A26&lt;=5,$J$3*(1-$M$2)*O26,0))</f>
        <v>0</v>
      </c>
      <c r="M26" s="2" t="n">
        <f aca="false">IF(A26="","",J26+K26+L26)</f>
        <v>97971153.5330556</v>
      </c>
      <c r="N26" s="1" t="n">
        <f aca="false">IF(A26="","",IF(A26&lt;=2,$Q$2,IF(A26&lt;=4,$R$2,$S$2)))</f>
        <v>0.909090909090909</v>
      </c>
      <c r="O26" s="2" t="n">
        <f aca="false">IF(A26="","",MIN(O25*(1+$B$7),4000000000))</f>
        <v>4000000000</v>
      </c>
      <c r="P26" s="1" t="n">
        <f aca="false">IF(A26="","",VLOOKUP(B26,'جدول نرخ فوت-امراض خاص-سرطان'!$A$2:$B$100,2,0))</f>
        <v>0.00173918444672195</v>
      </c>
      <c r="Q26" s="2" t="n">
        <f aca="false">IF(A26="","",P26*O26*N26^0.5*(1+$J$1))</f>
        <v>6632989.22298868</v>
      </c>
      <c r="R26" s="2" t="n">
        <f aca="false">IF(A26="","",IF(B26&gt;74,0,MIN(4000000000,R25*(1+$B$7))))</f>
        <v>4000000000</v>
      </c>
      <c r="S26" s="2" t="n">
        <f aca="false">IF(A26="","",$J$4/1000*R26)</f>
        <v>3000000</v>
      </c>
      <c r="T26" s="2" t="n">
        <f aca="false">IF(A26="","",IF(B26&gt;64,0,MIN($F$3*O26,$F$5)))</f>
        <v>500000000</v>
      </c>
      <c r="U26" s="2" t="n">
        <f aca="false">IF(A26="","",T26*VLOOKUP(محاسبات!B26,'جدول نرخ فوت-امراض خاص-سرطان'!$C$2:$D$97,2,0)/1000000)</f>
        <v>375000</v>
      </c>
      <c r="V26" s="2" t="n">
        <f aca="false">IF(A26="","",IF($F$7="ندارد",0,IF(B26&gt;74,0,VLOOKUP(محاسبات!A26,'جدول نرخ فوت-امراض خاص-سرطان'!$I$2:$J$31,2,0)*محاسبات!O26)))</f>
        <v>2160000000</v>
      </c>
      <c r="W26" s="2" t="n">
        <f aca="false">IF(A26="","",V26*VLOOKUP(B26,'جدول نرخ فوت-امراض خاص-سرطان'!$E$2:$F$100,2,0)/1000000)</f>
        <v>4860000</v>
      </c>
      <c r="X26" s="2" t="n">
        <f aca="false">IF(A26="","",IF($F$6="ندارد",0,IF(A27="",0,D27*N26^0.5+X27*N26)))</f>
        <v>26931366416.0722</v>
      </c>
      <c r="Y26" s="2" t="n">
        <f aca="false">IF(A26="","",IF(A26&gt;64,0,VLOOKUP(B26,'جدول نرخ فوت-امراض خاص-سرطان'!$G$2:$H$100,2,0)*X26))</f>
        <v>18735445.4399211</v>
      </c>
      <c r="Z26" s="2" t="n">
        <f aca="false">IF(A26="","",Y26+W26+U26+S26)</f>
        <v>26970445.4399211</v>
      </c>
      <c r="AA26" s="2" t="n">
        <f aca="false">IF(A26="","",0.25*(S26)+0.15*(U26+W26+Y26))</f>
        <v>4345566.81598816</v>
      </c>
      <c r="AB26" s="2" t="n">
        <f aca="false">IF(A26="","",$B$10*(M26+Z26+Q26))</f>
        <v>11841712.9376369</v>
      </c>
      <c r="AC26" s="2" t="n">
        <f aca="false">IF(A26="","",D26-Z26-M26-Q26-AB26)</f>
        <v>1283142051.9214</v>
      </c>
      <c r="AD26" s="2" t="n">
        <f aca="false">IF(A26="","",(AC26+AD25)*(1+$S$1))</f>
        <v>16817805432.7055</v>
      </c>
      <c r="AE26" s="2" t="n">
        <f aca="false">IF(A26="","",AD26)</f>
        <v>16817805432.7055</v>
      </c>
    </row>
    <row r="27" s="3" customFormat="true" ht="15" hidden="false" customHeight="false" outlineLevel="0" collapsed="false">
      <c r="A27" s="1" t="n">
        <f aca="false">IF(A26&lt;$B$1,A26+1,"")</f>
        <v>13</v>
      </c>
      <c r="B27" s="1" t="n">
        <f aca="false">IF(A27="","",B26+1)</f>
        <v>32</v>
      </c>
      <c r="D27" s="2" t="n">
        <f aca="false">IF(A27="","",IF($B$3="سالانه",D26*(1+$B$6),IF($B$3="ماهانه",(F27*12)/'جدول لیست ها'!$D$1,IF(محاسبات!$B$3="دوماهه",(G27*6)/'جدول لیست ها'!$D$2,IF(محاسبات!$B$3="سه ماهه",(H27*4)/'جدول لیست ها'!$D$3,I27*2/'جدول لیست ها'!$D$4)))))</f>
        <v>1569214188.3605</v>
      </c>
      <c r="E27" s="2" t="n">
        <f aca="false">IF(A27="","",IF($B$3="سالانه",D27+E26,(I27+H27+G27+F27)*$C$3+E26))</f>
        <v>12261356071.9655</v>
      </c>
      <c r="F27" s="2" t="n">
        <f aca="false">IF(A27="","",IF(F26="","",F26*(1+$B$6)))</f>
        <v>0</v>
      </c>
      <c r="G27" s="2" t="n">
        <f aca="false">IF(A27="","",IF(G26="","",G26*(1+$B$6)))</f>
        <v>0</v>
      </c>
      <c r="H27" s="2" t="n">
        <f aca="false">IF(A27="","",IF(H26="","",H26*(1+$B$6)))</f>
        <v>0</v>
      </c>
      <c r="I27" s="2" t="n">
        <f aca="false">IF(A27="","",IF(I26="","",I26*(1+$B$6)))</f>
        <v>0</v>
      </c>
      <c r="J27" s="2" t="n">
        <f aca="false">IF(A27="","",0)</f>
        <v>0</v>
      </c>
      <c r="K27" s="2" t="n">
        <f aca="false">IF(A27="","",$J$2*(1-$M$3)*(D27-Z27))</f>
        <v>107829741.328919</v>
      </c>
      <c r="L27" s="2" t="n">
        <f aca="false">IF(A27="","",IF(A27&lt;=5,$J$3*(1-$M$2)*O27,0))</f>
        <v>0</v>
      </c>
      <c r="M27" s="2" t="n">
        <f aca="false">IF(A27="","",J27+K27+L27)</f>
        <v>107829741.328919</v>
      </c>
      <c r="N27" s="1" t="n">
        <f aca="false">IF(A27="","",IF(A27&lt;=2,$Q$2,IF(A27&lt;=4,$R$2,$S$2)))</f>
        <v>0.909090909090909</v>
      </c>
      <c r="O27" s="2" t="n">
        <f aca="false">IF(A27="","",MIN(O26*(1+$B$7),4000000000))</f>
        <v>4000000000</v>
      </c>
      <c r="P27" s="1" t="n">
        <f aca="false">IF(A27="","",VLOOKUP(B27,'جدول نرخ فوت-امراض خاص-سرطان'!$A$2:$B$100,2,0))</f>
        <v>0.001804436424727</v>
      </c>
      <c r="Q27" s="2" t="n">
        <f aca="false">IF(A27="","",P27*O27*N27^0.5*(1+$J$1))</f>
        <v>6881850.50259706</v>
      </c>
      <c r="R27" s="2" t="n">
        <f aca="false">IF(A27="","",IF(B27&gt;74,0,MIN(4000000000,R26*(1+$B$7))))</f>
        <v>4000000000</v>
      </c>
      <c r="S27" s="2" t="n">
        <f aca="false">IF(A27="","",$J$4/1000*R27)</f>
        <v>3000000</v>
      </c>
      <c r="T27" s="2" t="n">
        <f aca="false">IF(A27="","",IF(B27&gt;64,0,MIN($F$3*O27,$F$5)))</f>
        <v>500000000</v>
      </c>
      <c r="U27" s="2" t="n">
        <f aca="false">IF(A27="","",T27*VLOOKUP(محاسبات!B27,'جدول نرخ فوت-امراض خاص-سرطان'!$C$2:$D$97,2,0)/1000000)</f>
        <v>375000</v>
      </c>
      <c r="V27" s="2" t="n">
        <f aca="false">IF(A27="","",IF($F$7="ندارد",0,IF(B27&gt;74,0,VLOOKUP(محاسبات!A27,'جدول نرخ فوت-امراض خاص-سرطان'!$I$2:$J$31,2,0)*محاسبات!O27)))</f>
        <v>2320000000</v>
      </c>
      <c r="W27" s="2" t="n">
        <f aca="false">IF(A27="","",V27*VLOOKUP(B27,'جدول نرخ فوت-امراض خاص-سرطان'!$E$2:$F$100,2,0)/1000000)</f>
        <v>5220000</v>
      </c>
      <c r="X27" s="2" t="n">
        <f aca="false">IF(A27="","",IF($F$6="ندارد",0,IF(A28="",0,D28*N27^0.5+X28*N27)))</f>
        <v>27978697332.2528</v>
      </c>
      <c r="Y27" s="2" t="n">
        <f aca="false">IF(A27="","",IF(A27&gt;64,0,VLOOKUP(B27,'جدول نرخ فوت-امراض خاص-سرطان'!$G$2:$H$100,2,0)*X27))</f>
        <v>20194312.2330917</v>
      </c>
      <c r="Z27" s="2" t="n">
        <f aca="false">IF(A27="","",Y27+W27+U27+S27)</f>
        <v>28789312.2330917</v>
      </c>
      <c r="AA27" s="2" t="n">
        <f aca="false">IF(A27="","",0.25*(S27)+0.15*(U27+W27+Y27))</f>
        <v>4618396.83496375</v>
      </c>
      <c r="AB27" s="2" t="n">
        <f aca="false">IF(A27="","",$B$10*(M27+Z27+Q27))</f>
        <v>12915081.3658147</v>
      </c>
      <c r="AC27" s="2" t="n">
        <f aca="false">IF(A27="","",D27-Z27-M27-Q27-AB27)</f>
        <v>1412798202.93008</v>
      </c>
      <c r="AD27" s="2" t="n">
        <f aca="false">IF(A27="","",(AC27+AD26)*(1+$S$1))</f>
        <v>20053663999.1991</v>
      </c>
      <c r="AE27" s="2" t="n">
        <f aca="false">IF(A27="","",AD27)</f>
        <v>20053663999.1991</v>
      </c>
    </row>
    <row r="28" s="3" customFormat="true" ht="15" hidden="false" customHeight="false" outlineLevel="0" collapsed="false">
      <c r="A28" s="1" t="n">
        <f aca="false">IF(A27&lt;$B$1,A27+1,"")</f>
        <v>14</v>
      </c>
      <c r="B28" s="1" t="n">
        <f aca="false">IF(A28="","",B27+1)</f>
        <v>33</v>
      </c>
      <c r="D28" s="2" t="n">
        <f aca="false">IF(A28="","",IF($B$3="سالانه",D27*(1+$B$6),IF($B$3="ماهانه",(F28*12)/'جدول لیست ها'!$D$1,IF(محاسبات!$B$3="دوماهه",(G28*6)/'جدول لیست ها'!$D$2,IF(محاسبات!$B$3="سه ماهه",(H28*4)/'جدول لیست ها'!$D$3,I28*2/'جدول لیست ها'!$D$4)))))</f>
        <v>1726135607.19655</v>
      </c>
      <c r="E28" s="2" t="n">
        <f aca="false">IF(A28="","",IF($B$3="سالانه",D28+E27,(I28+H28+G28+F28)*$C$3+E27))</f>
        <v>13987491679.1621</v>
      </c>
      <c r="F28" s="2" t="n">
        <f aca="false">IF(A28="","",IF(F27="","",F27*(1+$B$6)))</f>
        <v>0</v>
      </c>
      <c r="G28" s="2" t="n">
        <f aca="false">IF(A28="","",IF(G27="","",G27*(1+$B$6)))</f>
        <v>0</v>
      </c>
      <c r="H28" s="2" t="n">
        <f aca="false">IF(A28="","",IF(H27="","",H27*(1+$B$6)))</f>
        <v>0</v>
      </c>
      <c r="I28" s="2" t="n">
        <f aca="false">IF(A28="","",IF(I27="","",I27*(1+$B$6)))</f>
        <v>0</v>
      </c>
      <c r="J28" s="2" t="n">
        <f aca="false">IF(A28="","",0)</f>
        <v>0</v>
      </c>
      <c r="K28" s="2" t="n">
        <f aca="false">IF(A28="","",$J$2*(1-$M$3)*(D28-Z28))</f>
        <v>118652242.386215</v>
      </c>
      <c r="L28" s="2" t="n">
        <f aca="false">IF(A28="","",IF(A28&lt;=5,$J$3*(1-$M$2)*O28,0))</f>
        <v>0</v>
      </c>
      <c r="M28" s="2" t="n">
        <f aca="false">IF(A28="","",J28+K28+L28)</f>
        <v>118652242.386215</v>
      </c>
      <c r="N28" s="1" t="n">
        <f aca="false">IF(A28="","",IF(A28&lt;=2,$Q$2,IF(A28&lt;=4,$R$2,$S$2)))</f>
        <v>0.909090909090909</v>
      </c>
      <c r="O28" s="2" t="n">
        <f aca="false">IF(A28="","",MIN(O27*(1+$B$7),4000000000))</f>
        <v>4000000000</v>
      </c>
      <c r="P28" s="1" t="n">
        <f aca="false">IF(A28="","",VLOOKUP(B28,'جدول نرخ فوت-امراض خاص-سرطان'!$A$2:$B$100,2,0))</f>
        <v>0.0019115890083632</v>
      </c>
      <c r="Q28" s="2" t="n">
        <f aca="false">IF(A28="","",P28*O28*N28^0.5*(1+$J$1))</f>
        <v>7290514.42194957</v>
      </c>
      <c r="R28" s="2" t="n">
        <f aca="false">IF(A28="","",IF(B28&gt;74,0,MIN(4000000000,R27*(1+$B$7))))</f>
        <v>4000000000</v>
      </c>
      <c r="S28" s="2" t="n">
        <f aca="false">IF(A28="","",$J$4/1000*R28)</f>
        <v>3000000</v>
      </c>
      <c r="T28" s="2" t="n">
        <f aca="false">IF(A28="","",IF(B28&gt;64,0,MIN($F$3*O28,$F$5)))</f>
        <v>500000000</v>
      </c>
      <c r="U28" s="2" t="n">
        <f aca="false">IF(A28="","",T28*VLOOKUP(محاسبات!B28,'جدول نرخ فوت-امراض خاص-سرطان'!$C$2:$D$97,2,0)/1000000)</f>
        <v>375000</v>
      </c>
      <c r="V28" s="2" t="n">
        <f aca="false">IF(A28="","",IF($F$7="ندارد",0,IF(B28&gt;74,0,VLOOKUP(محاسبات!A28,'جدول نرخ فوت-امراض خاص-سرطان'!$I$2:$J$31,2,0)*محاسبات!O28)))</f>
        <v>2480000000</v>
      </c>
      <c r="W28" s="2" t="n">
        <f aca="false">IF(A28="","",V28*VLOOKUP(B28,'جدول نرخ فوت-امراض خاص-سرطان'!$E$2:$F$100,2,0)/1000000)</f>
        <v>5580000</v>
      </c>
      <c r="X28" s="2" t="n">
        <f aca="false">IF(A28="","",IF($F$6="ندارد",0,IF(A29="",0,D29*N28^0.5+X29*N28)))</f>
        <v>28966180767.5088</v>
      </c>
      <c r="Y28" s="2" t="n">
        <f aca="false">IF(A28="","",IF(A28&gt;64,0,VLOOKUP(B28,'جدول نرخ فوت-امراض خاص-سرطان'!$G$2:$H$100,2,0)*X28))</f>
        <v>22148573.1077726</v>
      </c>
      <c r="Z28" s="2" t="n">
        <f aca="false">IF(A28="","",Y28+W28+U28+S28)</f>
        <v>31103573.1077726</v>
      </c>
      <c r="AA28" s="2" t="n">
        <f aca="false">IF(A28="","",0.25*(S28)+0.15*(U28+W28+Y28))</f>
        <v>4965535.96616589</v>
      </c>
      <c r="AB28" s="2" t="n">
        <f aca="false">IF(A28="","",$B$10*(M28+Z28+Q28))</f>
        <v>14134169.6924343</v>
      </c>
      <c r="AC28" s="2" t="n">
        <f aca="false">IF(A28="","",D28-Z28-M28-Q28-AB28)</f>
        <v>1554955107.58818</v>
      </c>
      <c r="AD28" s="2" t="n">
        <f aca="false">IF(A28="","",(AC28+AD27)*(1+$S$1))</f>
        <v>23769481017.466</v>
      </c>
      <c r="AE28" s="2" t="n">
        <f aca="false">IF(A28="","",AD28)</f>
        <v>23769481017.466</v>
      </c>
    </row>
    <row r="29" s="3" customFormat="true" ht="15" hidden="false" customHeight="false" outlineLevel="0" collapsed="false">
      <c r="A29" s="1" t="n">
        <f aca="false">IF(A28&lt;$B$1,A28+1,"")</f>
        <v>15</v>
      </c>
      <c r="B29" s="1" t="n">
        <f aca="false">IF(A29="","",B28+1)</f>
        <v>34</v>
      </c>
      <c r="D29" s="2" t="n">
        <f aca="false">IF(A29="","",IF($B$3="سالانه",D28*(1+$B$6),IF($B$3="ماهانه",(F29*12)/'جدول لیست ها'!$D$1,IF(محاسبات!$B$3="دوماهه",(G29*6)/'جدول لیست ها'!$D$2,IF(محاسبات!$B$3="سه ماهه",(H29*4)/'جدول لیست ها'!$D$3,I29*2/'جدول لیست ها'!$D$4)))))</f>
        <v>1898749167.91621</v>
      </c>
      <c r="E29" s="2" t="n">
        <f aca="false">IF(A29="","",IF($B$3="سالانه",D29+E28,(I29+H29+G29+F29)*$C$3+E28))</f>
        <v>15886240847.0783</v>
      </c>
      <c r="F29" s="2" t="n">
        <f aca="false">IF(A29="","",IF(F28="","",F28*(1+$B$6)))</f>
        <v>0</v>
      </c>
      <c r="G29" s="2" t="n">
        <f aca="false">IF(A29="","",IF(G28="","",G28*(1+$B$6)))</f>
        <v>0</v>
      </c>
      <c r="H29" s="2" t="n">
        <f aca="false">IF(A29="","",IF(H28="","",H28*(1+$B$6)))</f>
        <v>0</v>
      </c>
      <c r="I29" s="2" t="n">
        <f aca="false">IF(A29="","",IF(I28="","",I28*(1+$B$6)))</f>
        <v>0</v>
      </c>
      <c r="J29" s="2" t="n">
        <f aca="false">IF(A29="","",0)</f>
        <v>0</v>
      </c>
      <c r="K29" s="2" t="n">
        <f aca="false">IF(A29="","",$J$2*(1-$M$3)*(D29-Z29))</f>
        <v>130605325.028018</v>
      </c>
      <c r="L29" s="2" t="n">
        <f aca="false">IF(A29="","",IF(A29&lt;=5,$J$3*(1-$M$2)*O29,0))</f>
        <v>0</v>
      </c>
      <c r="M29" s="2" t="n">
        <f aca="false">IF(A29="","",J29+K29+L29)</f>
        <v>130605325.028018</v>
      </c>
      <c r="N29" s="1" t="n">
        <f aca="false">IF(A29="","",IF(A29&lt;=2,$Q$2,IF(A29&lt;=4,$R$2,$S$2)))</f>
        <v>0.909090909090909</v>
      </c>
      <c r="O29" s="2" t="n">
        <f aca="false">IF(A29="","",MIN(O28*(1+$B$7),4000000000))</f>
        <v>4000000000</v>
      </c>
      <c r="P29" s="1" t="n">
        <f aca="false">IF(A29="","",VLOOKUP(B29,'جدول نرخ فوت-امراض خاص-سرطان'!$A$2:$B$100,2,0))</f>
        <v>0.00200893089485901</v>
      </c>
      <c r="Q29" s="2" t="n">
        <f aca="false">IF(A29="","",P29*O29*N29^0.5*(1+$J$1))</f>
        <v>7661761.81051095</v>
      </c>
      <c r="R29" s="2" t="n">
        <f aca="false">IF(A29="","",IF(B29&gt;74,0,MIN(4000000000,R28*(1+$B$7))))</f>
        <v>4000000000</v>
      </c>
      <c r="S29" s="2" t="n">
        <f aca="false">IF(A29="","",$J$4/1000*R29)</f>
        <v>3000000</v>
      </c>
      <c r="T29" s="2" t="n">
        <f aca="false">IF(A29="","",IF(B29&gt;64,0,MIN($F$3*O29,$F$5)))</f>
        <v>500000000</v>
      </c>
      <c r="U29" s="2" t="n">
        <f aca="false">IF(A29="","",T29*VLOOKUP(محاسبات!B29,'جدول نرخ فوت-امراض خاص-سرطان'!$C$2:$D$97,2,0)/1000000)</f>
        <v>375000</v>
      </c>
      <c r="V29" s="2" t="n">
        <f aca="false">IF(A29="","",IF($F$7="ندارد",0,IF(B29&gt;74,0,VLOOKUP(محاسبات!A29,'جدول نرخ فوت-امراض خاص-سرطان'!$I$2:$J$31,2,0)*محاسبات!O29)))</f>
        <v>2480000000</v>
      </c>
      <c r="W29" s="2" t="n">
        <f aca="false">IF(A29="","",V29*VLOOKUP(B29,'جدول نرخ فوت-امراض خاص-سرطان'!$E$2:$F$100,2,0)/1000000)</f>
        <v>5580000</v>
      </c>
      <c r="X29" s="2" t="n">
        <f aca="false">IF(A29="","",IF($F$6="ندارد",0,IF(A30="",0,D30*N29^0.5+X30*N29)))</f>
        <v>29871373916.4935</v>
      </c>
      <c r="Y29" s="2" t="n">
        <f aca="false">IF(A29="","",IF(A29&gt;64,0,VLOOKUP(B29,'جدول نرخ فوت-امراض خاص-سرطان'!$G$2:$H$100,2,0)*X29))</f>
        <v>24003810.3730917</v>
      </c>
      <c r="Z29" s="2" t="n">
        <f aca="false">IF(A29="","",Y29+W29+U29+S29)</f>
        <v>32958810.3730917</v>
      </c>
      <c r="AA29" s="2" t="n">
        <f aca="false">IF(A29="","",0.25*(S29)+0.15*(U29+W29+Y29))</f>
        <v>5243821.55596376</v>
      </c>
      <c r="AB29" s="2" t="n">
        <f aca="false">IF(A29="","",$B$10*(M29+Z29+Q29))</f>
        <v>15410330.7490459</v>
      </c>
      <c r="AC29" s="2" t="n">
        <f aca="false">IF(A29="","",D29-Z29-M29-Q29-AB29)</f>
        <v>1712112939.95554</v>
      </c>
      <c r="AD29" s="2" t="n">
        <f aca="false">IF(A29="","",(AC29+AD28)*(1+$S$1))</f>
        <v>28029753353.1637</v>
      </c>
      <c r="AE29" s="2" t="n">
        <f aca="false">IF(A29="","",AD29)</f>
        <v>28029753353.1637</v>
      </c>
    </row>
    <row r="30" s="3" customFormat="true" ht="15" hidden="false" customHeight="false" outlineLevel="0" collapsed="false">
      <c r="A30" s="1" t="n">
        <f aca="false">IF(A29&lt;$B$1,A29+1,"")</f>
        <v>16</v>
      </c>
      <c r="B30" s="1" t="n">
        <f aca="false">IF(A30="","",B29+1)</f>
        <v>35</v>
      </c>
      <c r="D30" s="2" t="n">
        <f aca="false">IF(A30="","",IF($B$3="سالانه",D29*(1+$B$6),IF($B$3="ماهانه",(F30*12)/'جدول لیست ها'!$D$1,IF(محاسبات!$B$3="دوماهه",(G30*6)/'جدول لیست ها'!$D$2,IF(محاسبات!$B$3="سه ماهه",(H30*4)/'جدول لیست ها'!$D$3,I30*2/'جدول لیست ها'!$D$4)))))</f>
        <v>2088624084.70783</v>
      </c>
      <c r="E30" s="2" t="n">
        <f aca="false">IF(A30="","",IF($B$3="سالانه",D30+E29,(I30+H30+G30+F30)*$C$3+E29))</f>
        <v>17974864931.7861</v>
      </c>
      <c r="F30" s="2" t="n">
        <f aca="false">IF(A30="","",IF(F29="","",F29*(1+$B$6)))</f>
        <v>0</v>
      </c>
      <c r="G30" s="2" t="n">
        <f aca="false">IF(A30="","",IF(G29="","",G29*(1+$B$6)))</f>
        <v>0</v>
      </c>
      <c r="H30" s="2" t="n">
        <f aca="false">IF(A30="","",IF(H29="","",H29*(1+$B$6)))</f>
        <v>0</v>
      </c>
      <c r="I30" s="2" t="n">
        <f aca="false">IF(A30="","",IF(I29="","",I29*(1+$B$6)))</f>
        <v>0</v>
      </c>
      <c r="J30" s="2" t="n">
        <f aca="false">IF(A30="","",0)</f>
        <v>0</v>
      </c>
      <c r="K30" s="2" t="n">
        <f aca="false">IF(A30="","",$J$2*(1-$M$3)*(D30-Z30))</f>
        <v>143767683.771302</v>
      </c>
      <c r="L30" s="2" t="n">
        <f aca="false">IF(A30="","",IF(A30&lt;=5,$J$3*(1-$M$2)*O30,0))</f>
        <v>0</v>
      </c>
      <c r="M30" s="2" t="n">
        <f aca="false">IF(A30="","",J30+K30+L30)</f>
        <v>143767683.771302</v>
      </c>
      <c r="N30" s="1" t="n">
        <f aca="false">IF(A30="","",IF(A30&lt;=2,$Q$2,IF(A30&lt;=4,$R$2,$S$2)))</f>
        <v>0.909090909090909</v>
      </c>
      <c r="O30" s="2" t="n">
        <f aca="false">IF(A30="","",MIN(O29*(1+$B$7),4000000000))</f>
        <v>4000000000</v>
      </c>
      <c r="P30" s="1" t="n">
        <f aca="false">IF(A30="","",VLOOKUP(B30,'جدول نرخ فوت-امراض خاص-سرطان'!$A$2:$B$100,2,0))</f>
        <v>0.00210684411439538</v>
      </c>
      <c r="Q30" s="2" t="n">
        <f aca="false">IF(A30="","",P30*O30*N30^0.5*(1+$J$1))</f>
        <v>8035188.17779301</v>
      </c>
      <c r="R30" s="2" t="n">
        <f aca="false">IF(A30="","",IF(B30&gt;74,0,MIN(4000000000,R29*(1+$B$7))))</f>
        <v>4000000000</v>
      </c>
      <c r="S30" s="2" t="n">
        <f aca="false">IF(A30="","",$J$4/1000*R30)</f>
        <v>3000000</v>
      </c>
      <c r="T30" s="2" t="n">
        <f aca="false">IF(A30="","",IF(B30&gt;64,0,MIN($F$3*O30,$F$5)))</f>
        <v>500000000</v>
      </c>
      <c r="U30" s="2" t="n">
        <f aca="false">IF(A30="","",T30*VLOOKUP(محاسبات!B30,'جدول نرخ فوت-امراض خاص-سرطان'!$C$2:$D$97,2,0)/1000000)</f>
        <v>375000</v>
      </c>
      <c r="V30" s="2" t="n">
        <f aca="false">IF(A30="","",IF($F$7="ندارد",0,IF(B30&gt;74,0,VLOOKUP(محاسبات!A30,'جدول نرخ فوت-امراض خاص-سرطان'!$I$2:$J$31,2,0)*محاسبات!O30)))</f>
        <v>2480000000</v>
      </c>
      <c r="W30" s="2" t="n">
        <f aca="false">IF(A30="","",V30*VLOOKUP(B30,'جدول نرخ فوت-امراض خاص-سرطان'!$E$2:$F$100,2,0)/1000000)</f>
        <v>5580000</v>
      </c>
      <c r="X30" s="2" t="n">
        <f aca="false">IF(A30="","",IF($F$6="ندارد",0,IF(A31="",0,D31*N30^0.5+X31*N30)))</f>
        <v>30667943887.6</v>
      </c>
      <c r="Y30" s="2" t="n">
        <f aca="false">IF(A30="","",IF(A30&gt;64,0,VLOOKUP(B30,'جدول نرخ فوت-امراض خاص-سرطان'!$G$2:$H$100,2,0)*X30))</f>
        <v>25845030.8320791</v>
      </c>
      <c r="Z30" s="2" t="n">
        <f aca="false">IF(A30="","",Y30+W30+U30+S30)</f>
        <v>34800030.8320791</v>
      </c>
      <c r="AA30" s="2" t="n">
        <f aca="false">IF(A30="","",0.25*(S30)+0.15*(U30+W30+Y30))</f>
        <v>5520004.62481186</v>
      </c>
      <c r="AB30" s="2" t="n">
        <f aca="false">IF(A30="","",$B$10*(M30+Z30+Q30))</f>
        <v>16794261.2503057</v>
      </c>
      <c r="AC30" s="2" t="n">
        <f aca="false">IF(A30="","",D30-Z30-M30-Q30-AB30)</f>
        <v>1885226920.67635</v>
      </c>
      <c r="AD30" s="2" t="n">
        <f aca="false">IF(A30="","",(AC30+AD29)*(1+$S$1))</f>
        <v>32906478301.2241</v>
      </c>
      <c r="AE30" s="2" t="n">
        <f aca="false">IF(A30="","",AD30)</f>
        <v>32906478301.2241</v>
      </c>
    </row>
    <row r="31" s="3" customFormat="true" ht="15" hidden="false" customHeight="false" outlineLevel="0" collapsed="false">
      <c r="A31" s="1" t="n">
        <f aca="false">IF(A30&lt;$B$1,A30+1,"")</f>
        <v>17</v>
      </c>
      <c r="B31" s="1" t="n">
        <f aca="false">IF(A31="","",B30+1)</f>
        <v>36</v>
      </c>
      <c r="D31" s="2" t="n">
        <f aca="false">IF(A31="","",IF($B$3="سالانه",D30*(1+$B$6),IF($B$3="ماهانه",(F31*12)/'جدول لیست ها'!$D$1,IF(محاسبات!$B$3="دوماهه",(G31*6)/'جدول لیست ها'!$D$2,IF(محاسبات!$B$3="سه ماهه",(H31*4)/'جدول لیست ها'!$D$3,I31*2/'جدول لیست ها'!$D$4)))))</f>
        <v>2297486493.17861</v>
      </c>
      <c r="E31" s="2" t="n">
        <f aca="false">IF(A31="","",IF($B$3="سالانه",D31+E30,(I31+H31+G31+F31)*$C$3+E30))</f>
        <v>20272351424.9647</v>
      </c>
      <c r="F31" s="2" t="n">
        <f aca="false">IF(A31="","",IF(F30="","",F30*(1+$B$6)))</f>
        <v>0</v>
      </c>
      <c r="G31" s="2" t="n">
        <f aca="false">IF(A31="","",IF(G30="","",G30*(1+$B$6)))</f>
        <v>0</v>
      </c>
      <c r="H31" s="2" t="n">
        <f aca="false">IF(A31="","",IF(H30="","",H30*(1+$B$6)))</f>
        <v>0</v>
      </c>
      <c r="I31" s="2" t="n">
        <f aca="false">IF(A31="","",IF(I30="","",I30*(1+$B$6)))</f>
        <v>0</v>
      </c>
      <c r="J31" s="2" t="n">
        <f aca="false">IF(A31="","",0)</f>
        <v>0</v>
      </c>
      <c r="K31" s="2" t="n">
        <f aca="false">IF(A31="","",$J$2*(1-$M$3)*(D31-Z31))</f>
        <v>157827691.570723</v>
      </c>
      <c r="L31" s="2" t="n">
        <f aca="false">IF(A31="","",IF(A31&lt;=5,$J$3*(1-$M$2)*O31,0))</f>
        <v>0</v>
      </c>
      <c r="M31" s="2" t="n">
        <f aca="false">IF(A31="","",J31+K31+L31)</f>
        <v>157827691.570723</v>
      </c>
      <c r="N31" s="1" t="n">
        <f aca="false">IF(A31="","",IF(A31&lt;=2,$Q$2,IF(A31&lt;=4,$R$2,$S$2)))</f>
        <v>0.909090909090909</v>
      </c>
      <c r="O31" s="2" t="n">
        <f aca="false">IF(A31="","",MIN(O30*(1+$B$7),4000000000))</f>
        <v>4000000000</v>
      </c>
      <c r="P31" s="1" t="n">
        <f aca="false">IF(A31="","",VLOOKUP(B31,'جدول نرخ فوت-امراض خاص-سرطان'!$A$2:$B$100,2,0))</f>
        <v>0.00222626363978427</v>
      </c>
      <c r="Q31" s="2" t="n">
        <f aca="false">IF(A31="","",P31*O31*N31^0.5*(1+$J$1))</f>
        <v>8490636.37732811</v>
      </c>
      <c r="R31" s="2" t="n">
        <f aca="false">IF(A31="","",IF(B31&gt;74,0,MIN(4000000000,R30*(1+$B$7))))</f>
        <v>4000000000</v>
      </c>
      <c r="S31" s="2" t="n">
        <f aca="false">IF(A31="","",$J$4/1000*R31)</f>
        <v>3000000</v>
      </c>
      <c r="T31" s="2" t="n">
        <f aca="false">IF(A31="","",IF(B31&gt;64,0,MIN($F$3*O31,$F$5)))</f>
        <v>500000000</v>
      </c>
      <c r="U31" s="2" t="n">
        <f aca="false">IF(A31="","",T31*VLOOKUP(محاسبات!B31,'جدول نرخ فوت-امراض خاص-سرطان'!$C$2:$D$97,2,0)/1000000)</f>
        <v>750000</v>
      </c>
      <c r="V31" s="2" t="n">
        <f aca="false">IF(A31="","",IF($F$7="ندارد",0,IF(B31&gt;74,0,VLOOKUP(محاسبات!A31,'جدول نرخ فوت-امراض خاص-سرطان'!$I$2:$J$31,2,0)*محاسبات!O31)))</f>
        <v>2480000000</v>
      </c>
      <c r="W31" s="2" t="n">
        <f aca="false">IF(A31="","",V31*VLOOKUP(B31,'جدول نرخ فوت-امراض خاص-سرطان'!$E$2:$F$100,2,0)/1000000)</f>
        <v>11160000</v>
      </c>
      <c r="X31" s="2" t="n">
        <f aca="false">IF(A31="","",IF($F$6="ندارد",0,IF(A32="",0,D32*N31^0.5+X32*N31)))</f>
        <v>31325114113.7628</v>
      </c>
      <c r="Y31" s="2" t="n">
        <f aca="false">IF(A31="","",IF(A31&gt;64,0,VLOOKUP(B31,'جدول نرخ فوت-امراض خاص-سرطان'!$G$2:$H$100,2,0)*X31))</f>
        <v>27895185.0254253</v>
      </c>
      <c r="Z31" s="2" t="n">
        <f aca="false">IF(A31="","",Y31+W31+U31+S31)</f>
        <v>42805185.0254253</v>
      </c>
      <c r="AA31" s="2" t="n">
        <f aca="false">IF(A31="","",0.25*(S31)+0.15*(U31+W31+Y31))</f>
        <v>6720777.7538138</v>
      </c>
      <c r="AB31" s="2" t="n">
        <f aca="false">IF(A31="","",$B$10*(M31+Z31+Q31))</f>
        <v>18821116.1676129</v>
      </c>
      <c r="AC31" s="2" t="n">
        <f aca="false">IF(A31="","",D31-Z31-M31-Q31-AB31)</f>
        <v>2069541864.03752</v>
      </c>
      <c r="AD31" s="2" t="n">
        <f aca="false">IF(A31="","",(AC31+AD30)*(1+$S$1))</f>
        <v>38473622181.7877</v>
      </c>
      <c r="AE31" s="2" t="n">
        <f aca="false">IF(A31="","",AD31)</f>
        <v>38473622181.7877</v>
      </c>
    </row>
    <row r="32" s="3" customFormat="true" ht="15" hidden="false" customHeight="false" outlineLevel="0" collapsed="false">
      <c r="A32" s="1" t="n">
        <f aca="false">IF(A31&lt;$B$1,A31+1,"")</f>
        <v>18</v>
      </c>
      <c r="B32" s="1" t="n">
        <f aca="false">IF(A32="","",B31+1)</f>
        <v>37</v>
      </c>
      <c r="D32" s="2" t="n">
        <f aca="false">IF(A32="","",IF($B$3="سالانه",D31*(1+$B$6),IF($B$3="ماهانه",(F32*12)/'جدول لیست ها'!$D$1,IF(محاسبات!$B$3="دوماهه",(G32*6)/'جدول لیست ها'!$D$2,IF(محاسبات!$B$3="سه ماهه",(H32*4)/'جدول لیست ها'!$D$3,I32*2/'جدول لیست ها'!$D$4)))))</f>
        <v>2527235142.49647</v>
      </c>
      <c r="E32" s="2" t="n">
        <f aca="false">IF(A32="","",IF($B$3="سالانه",D32+E31,(I32+H32+G32+F32)*$C$3+E31))</f>
        <v>22799586567.4612</v>
      </c>
      <c r="F32" s="2" t="n">
        <f aca="false">IF(A32="","",IF(F31="","",F31*(1+$B$6)))</f>
        <v>0</v>
      </c>
      <c r="G32" s="2" t="n">
        <f aca="false">IF(A32="","",IF(G31="","",G31*(1+$B$6)))</f>
        <v>0</v>
      </c>
      <c r="H32" s="2" t="n">
        <f aca="false">IF(A32="","",IF(H31="","",H31*(1+$B$6)))</f>
        <v>0</v>
      </c>
      <c r="I32" s="2" t="n">
        <f aca="false">IF(A32="","",IF(I31="","",I31*(1+$B$6)))</f>
        <v>0</v>
      </c>
      <c r="J32" s="2" t="n">
        <f aca="false">IF(A32="","",0)</f>
        <v>0</v>
      </c>
      <c r="K32" s="2" t="n">
        <f aca="false">IF(A32="","",$J$2*(1-$M$3)*(D32-Z32))</f>
        <v>173754352.08424</v>
      </c>
      <c r="L32" s="2" t="n">
        <f aca="false">IF(A32="","",IF(A32&lt;=5,$J$3*(1-$M$2)*O32,0))</f>
        <v>0</v>
      </c>
      <c r="M32" s="2" t="n">
        <f aca="false">IF(A32="","",J32+K32+L32)</f>
        <v>173754352.08424</v>
      </c>
      <c r="N32" s="1" t="n">
        <f aca="false">IF(A32="","",IF(A32&lt;=2,$Q$2,IF(A32&lt;=4,$R$2,$S$2)))</f>
        <v>0.909090909090909</v>
      </c>
      <c r="O32" s="2" t="n">
        <f aca="false">IF(A32="","",MIN(O31*(1+$B$7),4000000000))</f>
        <v>4000000000</v>
      </c>
      <c r="P32" s="1" t="n">
        <f aca="false">IF(A32="","",VLOOKUP(B32,'جدول نرخ فوت-امراض خاص-سرطان'!$A$2:$B$100,2,0))</f>
        <v>0.00236740936278977</v>
      </c>
      <c r="Q32" s="2" t="n">
        <f aca="false">IF(A32="","",P32*O32*N32^0.5*(1+$J$1))</f>
        <v>9028945.04339918</v>
      </c>
      <c r="R32" s="2" t="n">
        <f aca="false">IF(A32="","",IF(B32&gt;74,0,MIN(4000000000,R31*(1+$B$7))))</f>
        <v>4000000000</v>
      </c>
      <c r="S32" s="2" t="n">
        <f aca="false">IF(A32="","",$J$4/1000*R32)</f>
        <v>3000000</v>
      </c>
      <c r="T32" s="2" t="n">
        <f aca="false">IF(A32="","",IF(B32&gt;64,0,MIN($F$3*O32,$F$5)))</f>
        <v>500000000</v>
      </c>
      <c r="U32" s="2" t="n">
        <f aca="false">IF(A32="","",T32*VLOOKUP(محاسبات!B32,'جدول نرخ فوت-امراض خاص-سرطان'!$C$2:$D$97,2,0)/1000000)</f>
        <v>750000</v>
      </c>
      <c r="V32" s="2" t="n">
        <f aca="false">IF(A32="","",IF($F$7="ندارد",0,IF(B32&gt;74,0,VLOOKUP(محاسبات!A32,'جدول نرخ فوت-امراض خاص-سرطان'!$I$2:$J$31,2,0)*محاسبات!O32)))</f>
        <v>2480000000</v>
      </c>
      <c r="W32" s="2" t="n">
        <f aca="false">IF(A32="","",V32*VLOOKUP(B32,'جدول نرخ فوت-امراض خاص-سرطان'!$E$2:$F$100,2,0)/1000000)</f>
        <v>11160000</v>
      </c>
      <c r="X32" s="2" t="n">
        <f aca="false">IF(A32="","",IF($F$6="ندارد",0,IF(A33="",0,D33*N32^0.5+X33*N32)))</f>
        <v>31807038946.2822</v>
      </c>
      <c r="Y32" s="2" t="n">
        <f aca="false">IF(A32="","",IF(A32&gt;64,0,VLOOKUP(B32,'جدول نرخ فوت-امراض خاص-سرطان'!$G$2:$H$100,2,0)*X32))</f>
        <v>30120112.721619</v>
      </c>
      <c r="Z32" s="2" t="n">
        <f aca="false">IF(A32="","",Y32+W32+U32+S32)</f>
        <v>45030112.721619</v>
      </c>
      <c r="AA32" s="2" t="n">
        <f aca="false">IF(A32="","",0.25*(S32)+0.15*(U32+W32+Y32))</f>
        <v>7054516.90824285</v>
      </c>
      <c r="AB32" s="2" t="n">
        <f aca="false">IF(A32="","",$B$10*(M32+Z32+Q32))</f>
        <v>20503206.8864332</v>
      </c>
      <c r="AC32" s="2" t="n">
        <f aca="false">IF(A32="","",D32-Z32-M32-Q32-AB32)</f>
        <v>2278918525.76078</v>
      </c>
      <c r="AD32" s="2" t="n">
        <f aca="false">IF(A32="","",(AC32+AD31)*(1+$S$1))</f>
        <v>44827794778.3034</v>
      </c>
      <c r="AE32" s="2" t="n">
        <f aca="false">IF(A32="","",AD32)</f>
        <v>44827794778.3034</v>
      </c>
    </row>
    <row r="33" s="3" customFormat="true" ht="15" hidden="false" customHeight="false" outlineLevel="0" collapsed="false">
      <c r="A33" s="1" t="n">
        <f aca="false">IF(A32&lt;$B$1,A32+1,"")</f>
        <v>19</v>
      </c>
      <c r="B33" s="1" t="n">
        <f aca="false">IF(A33="","",B32+1)</f>
        <v>38</v>
      </c>
      <c r="D33" s="2" t="n">
        <f aca="false">IF(A33="","",IF($B$3="سالانه",D32*(1+$B$6),IF($B$3="ماهانه",(F33*12)/'جدول لیست ها'!$D$1,IF(محاسبات!$B$3="دوماهه",(G33*6)/'جدول لیست ها'!$D$2,IF(محاسبات!$B$3="سه ماهه",(H33*4)/'جدول لیست ها'!$D$3,I33*2/'جدول لیست ها'!$D$4)))))</f>
        <v>2779958656.74612</v>
      </c>
      <c r="E33" s="2" t="n">
        <f aca="false">IF(A33="","",IF($B$3="سالانه",D33+E32,(I33+H33+G33+F33)*$C$3+E32))</f>
        <v>25579545224.2073</v>
      </c>
      <c r="F33" s="2" t="n">
        <f aca="false">IF(A33="","",IF(F32="","",F32*(1+$B$6)))</f>
        <v>0</v>
      </c>
      <c r="G33" s="2" t="n">
        <f aca="false">IF(A33="","",IF(G32="","",G32*(1+$B$6)))</f>
        <v>0</v>
      </c>
      <c r="H33" s="2" t="n">
        <f aca="false">IF(A33="","",IF(H32="","",H32*(1+$B$6)))</f>
        <v>0</v>
      </c>
      <c r="I33" s="2" t="n">
        <f aca="false">IF(A33="","",IF(I32="","",I32*(1+$B$6)))</f>
        <v>0</v>
      </c>
      <c r="J33" s="2" t="n">
        <f aca="false">IF(A33="","",0)</f>
        <v>0</v>
      </c>
      <c r="K33" s="2" t="n">
        <f aca="false">IF(A33="","",$J$2*(1-$M$3)*(D33-Z33))</f>
        <v>191290372.740396</v>
      </c>
      <c r="L33" s="2" t="n">
        <f aca="false">IF(A33="","",IF(A33&lt;=5,$J$3*(1-$M$2)*O33,0))</f>
        <v>0</v>
      </c>
      <c r="M33" s="2" t="n">
        <f aca="false">IF(A33="","",J33+K33+L33)</f>
        <v>191290372.740396</v>
      </c>
      <c r="N33" s="1" t="n">
        <f aca="false">IF(A33="","",IF(A33&lt;=2,$Q$2,IF(A33&lt;=4,$R$2,$S$2)))</f>
        <v>0.909090909090909</v>
      </c>
      <c r="O33" s="2" t="n">
        <f aca="false">IF(A33="","",MIN(O32*(1+$B$7),4000000000))</f>
        <v>4000000000</v>
      </c>
      <c r="P33" s="1" t="n">
        <f aca="false">IF(A33="","",VLOOKUP(B33,'جدول نرخ فوت-امراض خاص-سرطان'!$A$2:$B$100,2,0))</f>
        <v>0.00252002898033327</v>
      </c>
      <c r="Q33" s="2" t="n">
        <f aca="false">IF(A33="","",P33*O33*N33^0.5*(1+$J$1))</f>
        <v>9611013.42624997</v>
      </c>
      <c r="R33" s="2" t="n">
        <f aca="false">IF(A33="","",IF(B33&gt;74,0,MIN(4000000000,R32*(1+$B$7))))</f>
        <v>4000000000</v>
      </c>
      <c r="S33" s="2" t="n">
        <f aca="false">IF(A33="","",$J$4/1000*R33)</f>
        <v>3000000</v>
      </c>
      <c r="T33" s="2" t="n">
        <f aca="false">IF(A33="","",IF(B33&gt;64,0,MIN($F$3*O33,$F$5)))</f>
        <v>500000000</v>
      </c>
      <c r="U33" s="2" t="n">
        <f aca="false">IF(A33="","",T33*VLOOKUP(محاسبات!B33,'جدول نرخ فوت-امراض خاص-سرطان'!$C$2:$D$97,2,0)/1000000)</f>
        <v>750000</v>
      </c>
      <c r="V33" s="2" t="n">
        <f aca="false">IF(A33="","",IF($F$7="ندارد",0,IF(B33&gt;74,0,VLOOKUP(محاسبات!A33,'جدول نرخ فوت-امراض خاص-سرطان'!$I$2:$J$31,2,0)*محاسبات!O33)))</f>
        <v>2480000000</v>
      </c>
      <c r="W33" s="2" t="n">
        <f aca="false">IF(A33="","",V33*VLOOKUP(B33,'جدول نرخ فوت-امراض خاص-سرطان'!$E$2:$F$100,2,0)/1000000)</f>
        <v>11160000</v>
      </c>
      <c r="X33" s="2" t="n">
        <f aca="false">IF(A33="","",IF($F$6="ندارد",0,IF(A34="",0,D34*N33^0.5+X34*N33)))</f>
        <v>32072097604.1679</v>
      </c>
      <c r="Y33" s="2" t="n">
        <f aca="false">IF(A33="","",IF(A33&gt;64,0,VLOOKUP(B33,'جدول نرخ فوت-امراض خاص-سرطان'!$G$2:$H$100,2,0)*X33))</f>
        <v>32329046.1690322</v>
      </c>
      <c r="Z33" s="2" t="n">
        <f aca="false">IF(A33="","",Y33+W33+U33+S33)</f>
        <v>47239046.1690322</v>
      </c>
      <c r="AA33" s="2" t="n">
        <f aca="false">IF(A33="","",0.25*(S33)+0.15*(U33+W33+Y33))</f>
        <v>7385856.92535484</v>
      </c>
      <c r="AB33" s="2" t="n">
        <f aca="false">IF(A33="","",$B$10*(M33+Z33+Q33))</f>
        <v>22332638.910211</v>
      </c>
      <c r="AC33" s="2" t="n">
        <f aca="false">IF(A33="","",D33-Z33-M33-Q33-AB33)</f>
        <v>2509485585.50023</v>
      </c>
      <c r="AD33" s="2" t="n">
        <f aca="false">IF(A33="","",(AC33+AD32)*(1+$S$1))</f>
        <v>52071008400.184</v>
      </c>
      <c r="AE33" s="2" t="n">
        <f aca="false">IF(A33="","",AD33)</f>
        <v>52071008400.184</v>
      </c>
    </row>
    <row r="34" s="3" customFormat="true" ht="15" hidden="false" customHeight="false" outlineLevel="0" collapsed="false">
      <c r="A34" s="1" t="n">
        <f aca="false">IF(A33&lt;$B$1,A33+1,"")</f>
        <v>20</v>
      </c>
      <c r="B34" s="1" t="n">
        <f aca="false">IF(A34="","",B33+1)</f>
        <v>39</v>
      </c>
      <c r="D34" s="2" t="n">
        <f aca="false">IF(A34="","",IF($B$3="سالانه",D33*(1+$B$6),IF($B$3="ماهانه",(F34*12)/'جدول لیست ها'!$D$1,IF(محاسبات!$B$3="دوماهه",(G34*6)/'جدول لیست ها'!$D$2,IF(محاسبات!$B$3="سه ماهه",(H34*4)/'جدول لیست ها'!$D$3,I34*2/'جدول لیست ها'!$D$4)))))</f>
        <v>3057954522.42073</v>
      </c>
      <c r="E34" s="2" t="n">
        <f aca="false">IF(A34="","",IF($B$3="سالانه",D34+E33,(I34+H34+G34+F34)*$C$3+E33))</f>
        <v>28637499746.628</v>
      </c>
      <c r="F34" s="2" t="n">
        <f aca="false">IF(A34="","",IF(F33="","",F33*(1+$B$6)))</f>
        <v>0</v>
      </c>
      <c r="G34" s="2" t="n">
        <f aca="false">IF(A34="","",IF(G33="","",G33*(1+$B$6)))</f>
        <v>0</v>
      </c>
      <c r="H34" s="2" t="n">
        <f aca="false">IF(A34="","",IF(H33="","",H33*(1+$B$6)))</f>
        <v>0</v>
      </c>
      <c r="I34" s="2" t="n">
        <f aca="false">IF(A34="","",IF(I33="","",I33*(1+$B$6)))</f>
        <v>0</v>
      </c>
      <c r="J34" s="2" t="n">
        <f aca="false">IF(A34="","",0)</f>
        <v>0</v>
      </c>
      <c r="K34" s="2" t="n">
        <f aca="false">IF(A34="","",$J$2*(1-$M$3)*(D34-Z34))</f>
        <v>210640381.620326</v>
      </c>
      <c r="L34" s="2" t="n">
        <f aca="false">IF(A34="","",IF(A34&lt;=5,$J$3*(1-$M$2)*O34,0))</f>
        <v>0</v>
      </c>
      <c r="M34" s="2" t="n">
        <f aca="false">IF(A34="","",J34+K34+L34)</f>
        <v>210640381.620326</v>
      </c>
      <c r="N34" s="1" t="n">
        <f aca="false">IF(A34="","",IF(A34&lt;=2,$Q$2,IF(A34&lt;=4,$R$2,$S$2)))</f>
        <v>0.909090909090909</v>
      </c>
      <c r="O34" s="2" t="n">
        <f aca="false">IF(A34="","",MIN(O33*(1+$B$7),4000000000))</f>
        <v>4000000000</v>
      </c>
      <c r="P34" s="1" t="n">
        <f aca="false">IF(A34="","",VLOOKUP(B34,'جدول نرخ فوت-امراض خاص-سرطان'!$A$2:$B$100,2,0))</f>
        <v>0.00264218870069581</v>
      </c>
      <c r="Q34" s="2" t="n">
        <f aca="false">IF(A34="","",P34*O34*N34^0.5*(1+$J$1))</f>
        <v>10076912.3193635</v>
      </c>
      <c r="R34" s="2" t="n">
        <f aca="false">IF(A34="","",IF(B34&gt;74,0,MIN(4000000000,R33*(1+$B$7))))</f>
        <v>4000000000</v>
      </c>
      <c r="S34" s="2" t="n">
        <f aca="false">IF(A34="","",$J$4/1000*R34)</f>
        <v>3000000</v>
      </c>
      <c r="T34" s="2" t="n">
        <f aca="false">IF(A34="","",IF(B34&gt;64,0,MIN($F$3*O34,$F$5)))</f>
        <v>500000000</v>
      </c>
      <c r="U34" s="2" t="n">
        <f aca="false">IF(A34="","",T34*VLOOKUP(محاسبات!B34,'جدول نرخ فوت-امراض خاص-سرطان'!$C$2:$D$97,2,0)/1000000)</f>
        <v>750000</v>
      </c>
      <c r="V34" s="2" t="n">
        <f aca="false">IF(A34="","",IF($F$7="ندارد",0,IF(B34&gt;74,0,VLOOKUP(محاسبات!A34,'جدول نرخ فوت-امراض خاص-سرطان'!$I$2:$J$31,2,0)*محاسبات!O34)))</f>
        <v>2480000000</v>
      </c>
      <c r="W34" s="2" t="n">
        <f aca="false">IF(A34="","",V34*VLOOKUP(B34,'جدول نرخ فوت-امراض خاص-سرطان'!$E$2:$F$100,2,0)/1000000)</f>
        <v>11160000</v>
      </c>
      <c r="X34" s="2" t="n">
        <f aca="false">IF(A34="","",IF($F$6="ندارد",0,IF(A35="",0,D35*N34^0.5+X35*N34)))</f>
        <v>32072097604.1679</v>
      </c>
      <c r="Y34" s="2" t="n">
        <f aca="false">IF(A34="","",IF(A34&gt;64,0,VLOOKUP(B34,'جدول نرخ فوت-امراض خاص-سرطان'!$G$2:$H$100,2,0)*X34))</f>
        <v>33896213.5589383</v>
      </c>
      <c r="Z34" s="2" t="n">
        <f aca="false">IF(A34="","",Y34+W34+U34+S34)</f>
        <v>48806213.5589383</v>
      </c>
      <c r="AA34" s="2" t="n">
        <f aca="false">IF(A34="","",0.25*(S34)+0.15*(U34+W34+Y34))</f>
        <v>7620932.03384075</v>
      </c>
      <c r="AB34" s="2" t="n">
        <f aca="false">IF(A34="","",$B$10*(M34+Z34+Q34))</f>
        <v>24257115.6748765</v>
      </c>
      <c r="AC34" s="2" t="n">
        <f aca="false">IF(A34="","",D34-Z34-M34-Q34-AB34)</f>
        <v>2764173899.24723</v>
      </c>
      <c r="AD34" s="2" t="n">
        <f aca="false">IF(A34="","",(AC34+AD33)*(1+$S$1))</f>
        <v>60318700529.3743</v>
      </c>
      <c r="AE34" s="2" t="n">
        <f aca="false">IF(A34="","",AD34)</f>
        <v>60318700529.3743</v>
      </c>
    </row>
    <row r="35" s="3" customFormat="true" ht="15" hidden="false" customHeight="false" outlineLevel="0" collapsed="false">
      <c r="A35" s="1" t="n">
        <f aca="false">IF(A34&lt;$B$1,A34+1,"")</f>
        <v>21</v>
      </c>
      <c r="B35" s="1" t="n">
        <f aca="false">IF(A35="","",B34+1)</f>
        <v>40</v>
      </c>
      <c r="D35" s="2" t="n">
        <f aca="false">IF(A35="","",IF($B$3="سالانه",D34*(1+$B$6),IF($B$3="ماهانه",(F35*12)/'جدول لیست ها'!$D$1,IF(محاسبات!$B$3="دوماهه",(G35*6)/'جدول لیست ها'!$D$2,IF(محاسبات!$B$3="سه ماهه",(H35*4)/'جدول لیست ها'!$D$3,I35*2/'جدول لیست ها'!$D$4)))))</f>
        <v>3363749974.6628</v>
      </c>
      <c r="E35" s="2" t="n">
        <f aca="false">IF(A35="","",IF($B$3="سالانه",D35+E34,(I35+H35+G35+F35)*$C$3+E34))</f>
        <v>32001249721.2908</v>
      </c>
      <c r="F35" s="2" t="n">
        <f aca="false">IF(A35="","",IF(F34="","",F34*(1+$B$6)))</f>
        <v>0</v>
      </c>
      <c r="G35" s="2" t="n">
        <f aca="false">IF(A35="","",IF(G34="","",G34*(1+$B$6)))</f>
        <v>0</v>
      </c>
      <c r="H35" s="2" t="n">
        <f aca="false">IF(A35="","",IF(H34="","",H34*(1+$B$6)))</f>
        <v>0</v>
      </c>
      <c r="I35" s="2" t="n">
        <f aca="false">IF(A35="","",IF(I34="","",I34*(1+$B$6)))</f>
        <v>0</v>
      </c>
      <c r="J35" s="2" t="n">
        <f aca="false">IF(A35="","",0)</f>
        <v>0</v>
      </c>
      <c r="K35" s="2" t="n">
        <f aca="false">IF(A35="","",$J$2*(1-$M$3)*(D35-Z35))</f>
        <v>231885283.277917</v>
      </c>
      <c r="L35" s="2" t="n">
        <f aca="false">IF(A35="","",IF(A35&lt;=5,$J$3*(1-$M$2)*O35,0))</f>
        <v>0</v>
      </c>
      <c r="M35" s="2" t="n">
        <f aca="false">IF(A35="","",J35+K35+L35)</f>
        <v>231885283.277917</v>
      </c>
      <c r="N35" s="1" t="n">
        <f aca="false">IF(A35="","",IF(A35&lt;=2,$Q$2,IF(A35&lt;=4,$R$2,$S$2)))</f>
        <v>0.909090909090909</v>
      </c>
      <c r="O35" s="2" t="n">
        <f aca="false">IF(A35="","",MIN(O34*(1+$B$7),4000000000))</f>
        <v>4000000000</v>
      </c>
      <c r="P35" s="1" t="n">
        <f aca="false">IF(A35="","",VLOOKUP(B35,'جدول نرخ فوت-امراض خاص-سرطان'!$A$2:$B$100,2,0))</f>
        <v>0.00284972452662909</v>
      </c>
      <c r="Q35" s="2" t="n">
        <f aca="false">IF(A35="","",P35*O35*N35^0.5*(1+$J$1))</f>
        <v>10868422.9031858</v>
      </c>
      <c r="R35" s="2" t="n">
        <f aca="false">IF(A35="","",IF(B35&gt;74,0,MIN(4000000000,R34*(1+$B$7))))</f>
        <v>4000000000</v>
      </c>
      <c r="S35" s="2" t="n">
        <f aca="false">IF(A35="","",$J$4/1000*R35)</f>
        <v>3000000</v>
      </c>
      <c r="T35" s="2" t="n">
        <f aca="false">IF(A35="","",IF(B35&gt;64,0,MIN($F$3*O35,$F$5)))</f>
        <v>500000000</v>
      </c>
      <c r="U35" s="2" t="n">
        <f aca="false">IF(A35="","",T35*VLOOKUP(محاسبات!B35,'جدول نرخ فوت-امراض خاص-سرطان'!$C$2:$D$97,2,0)/1000000)</f>
        <v>750000</v>
      </c>
      <c r="V35" s="2" t="n">
        <f aca="false">IF(A35="","",IF($F$7="ندارد",0,IF(B35&gt;74,0,VLOOKUP(محاسبات!A35,'جدول نرخ فوت-امراض خاص-سرطان'!$I$2:$J$31,2,0)*محاسبات!O35)))</f>
        <v>2480000000</v>
      </c>
      <c r="W35" s="2" t="n">
        <f aca="false">IF(A35="","",V35*VLOOKUP(B35,'جدول نرخ فوت-امراض خاص-سرطان'!$E$2:$F$100,2,0)/1000000)</f>
        <v>11160000</v>
      </c>
      <c r="X35" s="2" t="n">
        <f aca="false">IF(A35="","",IF($F$6="ندارد",0,IF(A36="",0,D36*N35^0.5+X36*N35)))</f>
        <v>31751376628.1263</v>
      </c>
      <c r="Y35" s="2" t="n">
        <f aca="false">IF(A35="","",IF(A35&gt;64,0,VLOOKUP(B35,'جدول نرخ فوت-امراض خاص-سرطان'!$G$2:$H$100,2,0)*X35))</f>
        <v>36193070.6925637</v>
      </c>
      <c r="Z35" s="2" t="n">
        <f aca="false">IF(A35="","",Y35+W35+U35+S35)</f>
        <v>51103070.6925637</v>
      </c>
      <c r="AA35" s="2" t="n">
        <f aca="false">IF(A35="","",0.25*(S35)+0.15*(U35+W35+Y35))</f>
        <v>7965460.60388455</v>
      </c>
      <c r="AB35" s="2" t="n">
        <f aca="false">IF(A35="","",$B$10*(M35+Z35+Q35))</f>
        <v>26447109.91863</v>
      </c>
      <c r="AC35" s="2" t="n">
        <f aca="false">IF(A35="","",D35-Z35-M35-Q35-AB35)</f>
        <v>3043446087.87051</v>
      </c>
      <c r="AD35" s="2" t="n">
        <f aca="false">IF(A35="","",(AC35+AD34)*(1+$S$1))</f>
        <v>69698361278.9693</v>
      </c>
      <c r="AE35" s="2" t="n">
        <f aca="false">IF(A35="","",AD35)</f>
        <v>69698361278.9693</v>
      </c>
    </row>
    <row r="36" s="3" customFormat="true" ht="15" hidden="false" customHeight="false" outlineLevel="0" collapsed="false">
      <c r="A36" s="1" t="n">
        <f aca="false">IF(A35&lt;$B$1,A35+1,"")</f>
        <v>22</v>
      </c>
      <c r="B36" s="1" t="n">
        <f aca="false">IF(A36="","",B35+1)</f>
        <v>41</v>
      </c>
      <c r="D36" s="2" t="n">
        <f aca="false">IF(A36="","",IF($B$3="سالانه",D35*(1+$B$6),IF($B$3="ماهانه",(F36*12)/'جدول لیست ها'!$D$1,IF(محاسبات!$B$3="دوماهه",(G36*6)/'جدول لیست ها'!$D$2,IF(محاسبات!$B$3="سه ماهه",(H36*4)/'جدول لیست ها'!$D$3,I36*2/'جدول لیست ها'!$D$4)))))</f>
        <v>3700124972.12909</v>
      </c>
      <c r="E36" s="2" t="n">
        <f aca="false">IF(A36="","",IF($B$3="سالانه",D36+E35,(I36+H36+G36+F36)*$C$3+E35))</f>
        <v>35701374693.4199</v>
      </c>
      <c r="F36" s="2" t="n">
        <f aca="false">IF(A36="","",IF(F35="","",F35*(1+$B$6)))</f>
        <v>0</v>
      </c>
      <c r="G36" s="2" t="n">
        <f aca="false">IF(A36="","",IF(G35="","",G35*(1+$B$6)))</f>
        <v>0</v>
      </c>
      <c r="H36" s="2" t="n">
        <f aca="false">IF(A36="","",IF(H35="","",H35*(1+$B$6)))</f>
        <v>0</v>
      </c>
      <c r="I36" s="2" t="n">
        <f aca="false">IF(A36="","",IF(I35="","",I35*(1+$B$6)))</f>
        <v>0</v>
      </c>
      <c r="J36" s="2" t="n">
        <f aca="false">IF(A36="","",0)</f>
        <v>0</v>
      </c>
      <c r="K36" s="2" t="n">
        <f aca="false">IF(A36="","",$J$2*(1-$M$3)*(D36-Z36))</f>
        <v>254537387.730244</v>
      </c>
      <c r="L36" s="2" t="n">
        <f aca="false">IF(A36="","",IF(A36&lt;=5,$J$3*(1-$M$2)*O36,0))</f>
        <v>0</v>
      </c>
      <c r="M36" s="2" t="n">
        <f aca="false">IF(A36="","",J36+K36+L36)</f>
        <v>254537387.730244</v>
      </c>
      <c r="N36" s="1" t="n">
        <f aca="false">IF(A36="","",IF(A36&lt;=2,$Q$2,IF(A36&lt;=4,$R$2,$S$2)))</f>
        <v>0.909090909090909</v>
      </c>
      <c r="O36" s="2" t="n">
        <f aca="false">IF(A36="","",MIN(O35*(1+$B$7),4000000000))</f>
        <v>4000000000</v>
      </c>
      <c r="P36" s="1" t="n">
        <f aca="false">IF(A36="","",VLOOKUP(B36,'جدول نرخ فوت-امراض خاص-سرطان'!$A$2:$B$100,2,0))</f>
        <v>0.00311190143528515</v>
      </c>
      <c r="Q36" s="2" t="n">
        <f aca="false">IF(A36="","",P36*O36*N36^0.5*(1+$J$1))</f>
        <v>11868326.3998562</v>
      </c>
      <c r="R36" s="2" t="n">
        <f aca="false">IF(A36="","",IF(B36&gt;74,0,MIN(4000000000,R35*(1+$B$7))))</f>
        <v>4000000000</v>
      </c>
      <c r="S36" s="2" t="n">
        <f aca="false">IF(A36="","",$J$4/1000*R36)</f>
        <v>3000000</v>
      </c>
      <c r="T36" s="2" t="n">
        <f aca="false">IF(A36="","",IF(B36&gt;64,0,MIN($F$3*O36,$F$5)))</f>
        <v>500000000</v>
      </c>
      <c r="U36" s="2" t="n">
        <f aca="false">IF(A36="","",T36*VLOOKUP(محاسبات!B36,'جدول نرخ فوت-امراض خاص-سرطان'!$C$2:$D$97,2,0)/1000000)</f>
        <v>1400000</v>
      </c>
      <c r="V36" s="2" t="n">
        <f aca="false">IF(A36="","",IF($F$7="ندارد",0,IF(B36&gt;74,0,VLOOKUP(محاسبات!A36,'جدول نرخ فوت-امراض خاص-سرطان'!$I$2:$J$31,2,0)*محاسبات!O36)))</f>
        <v>2480000000</v>
      </c>
      <c r="W36" s="2" t="n">
        <f aca="false">IF(A36="","",V36*VLOOKUP(B36,'جدول نرخ فوت-امراض خاص-سرطان'!$E$2:$F$100,2,0)/1000000)</f>
        <v>20832000</v>
      </c>
      <c r="X36" s="2" t="n">
        <f aca="false">IF(A36="","",IF($F$6="ندارد",0,IF(A37="",0,D37*N36^0.5+X37*N36)))</f>
        <v>31045790480.8346</v>
      </c>
      <c r="Y36" s="2" t="n">
        <f aca="false">IF(A36="","",IF(A36&gt;64,0,VLOOKUP(B36,'جدول نرخ فوت-امراض خاص-سرطان'!$G$2:$H$100,2,0)*X36))</f>
        <v>38644575.9827485</v>
      </c>
      <c r="Z36" s="2" t="n">
        <f aca="false">IF(A36="","",Y36+W36+U36+S36)</f>
        <v>63876575.9827485</v>
      </c>
      <c r="AA36" s="2" t="n">
        <f aca="false">IF(A36="","",0.25*(S36)+0.15*(U36+W36+Y36))</f>
        <v>9881486.39741227</v>
      </c>
      <c r="AB36" s="2" t="n">
        <f aca="false">IF(A36="","",$B$10*(M36+Z36+Q36))</f>
        <v>29725406.1101563</v>
      </c>
      <c r="AC36" s="2" t="n">
        <f aca="false">IF(A36="","",D36-Z36-M36-Q36-AB36)</f>
        <v>3340117275.90608</v>
      </c>
      <c r="AD36" s="2" t="n">
        <f aca="false">IF(A36="","",(AC36+AD35)*(1+$S$1))</f>
        <v>80342326410.363</v>
      </c>
      <c r="AE36" s="2" t="n">
        <f aca="false">IF(A36="","",AD36)</f>
        <v>80342326410.363</v>
      </c>
    </row>
    <row r="37" s="3" customFormat="true" ht="15" hidden="false" customHeight="false" outlineLevel="0" collapsed="false">
      <c r="A37" s="1" t="n">
        <f aca="false">IF(A36&lt;$B$1,A36+1,"")</f>
        <v>23</v>
      </c>
      <c r="B37" s="1" t="n">
        <f aca="false">IF(A37="","",B36+1)</f>
        <v>42</v>
      </c>
      <c r="D37" s="2" t="n">
        <f aca="false">IF(A37="","",IF($B$3="سالانه",D36*(1+$B$6),IF($B$3="ماهانه",(F37*12)/'جدول لیست ها'!$D$1,IF(محاسبات!$B$3="دوماهه",(G37*6)/'جدول لیست ها'!$D$2,IF(محاسبات!$B$3="سه ماهه",(H37*4)/'جدول لیست ها'!$D$3,I37*2/'جدول لیست ها'!$D$4)))))</f>
        <v>4070137469.34199</v>
      </c>
      <c r="E37" s="2" t="n">
        <f aca="false">IF(A37="","",IF($B$3="سالانه",D37+E36,(I37+H37+G37+F37)*$C$3+E36))</f>
        <v>39771512162.7619</v>
      </c>
      <c r="F37" s="2" t="n">
        <f aca="false">IF(A37="","",IF(F36="","",F36*(1+$B$6)))</f>
        <v>0</v>
      </c>
      <c r="G37" s="2" t="n">
        <f aca="false">IF(A37="","",IF(G36="","",G36*(1+$B$6)))</f>
        <v>0</v>
      </c>
      <c r="H37" s="2" t="n">
        <f aca="false">IF(A37="","",IF(H36="","",H36*(1+$B$6)))</f>
        <v>0</v>
      </c>
      <c r="I37" s="2" t="n">
        <f aca="false">IF(A37="","",IF(I36="","",I36*(1+$B$6)))</f>
        <v>0</v>
      </c>
      <c r="J37" s="2" t="n">
        <f aca="false">IF(A37="","",0)</f>
        <v>0</v>
      </c>
      <c r="K37" s="2" t="n">
        <f aca="false">IF(A37="","",$J$2*(1-$M$3)*(D37-Z37))</f>
        <v>280353902.987447</v>
      </c>
      <c r="L37" s="2" t="n">
        <f aca="false">IF(A37="","",IF(A37&lt;=5,$J$3*(1-$M$2)*O37,0))</f>
        <v>0</v>
      </c>
      <c r="M37" s="2" t="n">
        <f aca="false">IF(A37="","",J37+K37+L37)</f>
        <v>280353902.987447</v>
      </c>
      <c r="N37" s="1" t="n">
        <f aca="false">IF(A37="","",IF(A37&lt;=2,$Q$2,IF(A37&lt;=4,$R$2,$S$2)))</f>
        <v>0.909090909090909</v>
      </c>
      <c r="O37" s="2" t="n">
        <f aca="false">IF(A37="","",MIN(O36*(1+$B$7),4000000000))</f>
        <v>4000000000</v>
      </c>
      <c r="P37" s="1" t="n">
        <f aca="false">IF(A37="","",VLOOKUP(B37,'جدول نرخ فوت-امراض خاص-سرطان'!$A$2:$B$100,2,0))</f>
        <v>0.00333397039774054</v>
      </c>
      <c r="Q37" s="2" t="n">
        <f aca="false">IF(A37="","",P37*O37*N37^0.5*(1+$J$1))</f>
        <v>12715264.1915914</v>
      </c>
      <c r="R37" s="2" t="n">
        <f aca="false">IF(A37="","",IF(B37&gt;74,0,MIN(4000000000,R36*(1+$B$7))))</f>
        <v>4000000000</v>
      </c>
      <c r="S37" s="2" t="n">
        <f aca="false">IF(A37="","",$J$4/1000*R37)</f>
        <v>3000000</v>
      </c>
      <c r="T37" s="2" t="n">
        <f aca="false">IF(A37="","",IF(B37&gt;64,0,MIN($F$3*O37,$F$5)))</f>
        <v>500000000</v>
      </c>
      <c r="U37" s="2" t="n">
        <f aca="false">IF(A37="","",T37*VLOOKUP(محاسبات!B37,'جدول نرخ فوت-امراض خاص-سرطان'!$C$2:$D$97,2,0)/1000000)</f>
        <v>1400000</v>
      </c>
      <c r="V37" s="2" t="n">
        <f aca="false">IF(A37="","",IF($F$7="ندارد",0,IF(B37&gt;74,0,VLOOKUP(محاسبات!A37,'جدول نرخ فوت-امراض خاص-سرطان'!$I$2:$J$31,2,0)*محاسبات!O37)))</f>
        <v>2480000000</v>
      </c>
      <c r="W37" s="2" t="n">
        <f aca="false">IF(A37="","",V37*VLOOKUP(B37,'جدول نرخ فوت-امراض خاص-سرطان'!$E$2:$F$100,2,0)/1000000)</f>
        <v>20832000</v>
      </c>
      <c r="X37" s="2" t="n">
        <f aca="false">IF(A37="","",IF($F$6="ندارد",0,IF(A38="",0,D38*N37^0.5+X38*N37)))</f>
        <v>29881573337.8033</v>
      </c>
      <c r="Y37" s="2" t="n">
        <f aca="false">IF(A37="","",IF(A37&gt;64,0,VLOOKUP(B37,'جدول نرخ فوت-امراض خاص-سرطان'!$G$2:$H$100,2,0)*X37))</f>
        <v>39849712.3784597</v>
      </c>
      <c r="Z37" s="2" t="n">
        <f aca="false">IF(A37="","",Y37+W37+U37+S37)</f>
        <v>65081712.3784597</v>
      </c>
      <c r="AA37" s="2" t="n">
        <f aca="false">IF(A37="","",0.25*(S37)+0.15*(U37+W37+Y37))</f>
        <v>10062256.856769</v>
      </c>
      <c r="AB37" s="2" t="n">
        <f aca="false">IF(A37="","",$B$10*(M37+Z37+Q37))</f>
        <v>32233579.1601749</v>
      </c>
      <c r="AC37" s="2" t="n">
        <f aca="false">IF(A37="","",D37-Z37-M37-Q37-AB37)</f>
        <v>3679753010.62432</v>
      </c>
      <c r="AD37" s="2" t="n">
        <f aca="false">IF(A37="","",(AC37+AD36)*(1+$S$1))</f>
        <v>92424287363.086</v>
      </c>
      <c r="AE37" s="2" t="n">
        <f aca="false">IF(A37="","",AD37)</f>
        <v>92424287363.086</v>
      </c>
    </row>
    <row r="38" s="3" customFormat="true" ht="15" hidden="false" customHeight="false" outlineLevel="0" collapsed="false">
      <c r="A38" s="1" t="n">
        <f aca="false">IF(A37&lt;$B$1,A37+1,"")</f>
        <v>24</v>
      </c>
      <c r="B38" s="1" t="n">
        <f aca="false">IF(A38="","",B37+1)</f>
        <v>43</v>
      </c>
      <c r="D38" s="2" t="n">
        <f aca="false">IF(A38="","",IF($B$3="سالانه",D37*(1+$B$6),IF($B$3="ماهانه",(F38*12)/'جدول لیست ها'!$D$1,IF(محاسبات!$B$3="دوماهه",(G38*6)/'جدول لیست ها'!$D$2,IF(محاسبات!$B$3="سه ماهه",(H38*4)/'جدول لیست ها'!$D$3,I38*2/'جدول لیست ها'!$D$4)))))</f>
        <v>4477151216.27619</v>
      </c>
      <c r="E38" s="2" t="n">
        <f aca="false">IF(A38="","",IF($B$3="سالانه",D38+E37,(I38+H38+G38+F38)*$C$3+E37))</f>
        <v>44248663379.0381</v>
      </c>
      <c r="F38" s="2" t="n">
        <f aca="false">IF(A38="","",IF(F37="","",F37*(1+$B$6)))</f>
        <v>0</v>
      </c>
      <c r="G38" s="2" t="n">
        <f aca="false">IF(A38="","",IF(G37="","",G37*(1+$B$6)))</f>
        <v>0</v>
      </c>
      <c r="H38" s="2" t="n">
        <f aca="false">IF(A38="","",IF(H37="","",H37*(1+$B$6)))</f>
        <v>0</v>
      </c>
      <c r="I38" s="2" t="n">
        <f aca="false">IF(A38="","",IF(I37="","",I37*(1+$B$6)))</f>
        <v>0</v>
      </c>
      <c r="J38" s="2" t="n">
        <f aca="false">IF(A38="","",0)</f>
        <v>0</v>
      </c>
      <c r="K38" s="2" t="n">
        <f aca="false">IF(A38="","",$J$2*(1-$M$3)*(D38-Z38))</f>
        <v>308667707.326132</v>
      </c>
      <c r="L38" s="2" t="n">
        <f aca="false">IF(A38="","",IF(A38&lt;=5,$J$3*(1-$M$2)*O38,0))</f>
        <v>0</v>
      </c>
      <c r="M38" s="2" t="n">
        <f aca="false">IF(A38="","",J38+K38+L38)</f>
        <v>308667707.326132</v>
      </c>
      <c r="N38" s="1" t="n">
        <f aca="false">IF(A38="","",IF(A38&lt;=2,$Q$2,IF(A38&lt;=4,$R$2,$S$2)))</f>
        <v>0.909090909090909</v>
      </c>
      <c r="O38" s="2" t="n">
        <f aca="false">IF(A38="","",MIN(O37*(1+$B$7),4000000000))</f>
        <v>4000000000</v>
      </c>
      <c r="P38" s="1" t="n">
        <f aca="false">IF(A38="","",VLOOKUP(B38,'جدول نرخ فوت-امراض خاص-سرطان'!$A$2:$B$100,2,0))</f>
        <v>0.00376059999147739</v>
      </c>
      <c r="Q38" s="2" t="n">
        <f aca="false">IF(A38="","",P38*O38*N38^0.5*(1+$J$1))</f>
        <v>14342365.619964</v>
      </c>
      <c r="R38" s="2" t="n">
        <f aca="false">IF(A38="","",IF(B38&gt;74,0,MIN(4000000000,R37*(1+$B$7))))</f>
        <v>4000000000</v>
      </c>
      <c r="S38" s="2" t="n">
        <f aca="false">IF(A38="","",$J$4/1000*R38)</f>
        <v>3000000</v>
      </c>
      <c r="T38" s="2" t="n">
        <f aca="false">IF(A38="","",IF(B38&gt;64,0,MIN($F$3*O38,$F$5)))</f>
        <v>500000000</v>
      </c>
      <c r="U38" s="2" t="n">
        <f aca="false">IF(A38="","",T38*VLOOKUP(محاسبات!B38,'جدول نرخ فوت-امراض خاص-سرطان'!$C$2:$D$97,2,0)/1000000)</f>
        <v>1400000</v>
      </c>
      <c r="V38" s="2" t="n">
        <f aca="false">IF(A38="","",IF($F$7="ندارد",0,IF(B38&gt;74,0,VLOOKUP(محاسبات!A38,'جدول نرخ فوت-امراض خاص-سرطان'!$I$2:$J$31,2,0)*محاسبات!O38)))</f>
        <v>2480000000</v>
      </c>
      <c r="W38" s="2" t="n">
        <f aca="false">IF(A38="","",V38*VLOOKUP(B38,'جدول نرخ فوت-امراض خاص-سرطان'!$E$2:$F$100,2,0)/1000000)</f>
        <v>20832000</v>
      </c>
      <c r="X38" s="2" t="n">
        <f aca="false">IF(A38="","",IF($F$6="ندارد",0,IF(A39="",0,D39*N38^0.5+X39*N38)))</f>
        <v>28174054861.3574</v>
      </c>
      <c r="Y38" s="2" t="n">
        <f aca="false">IF(A38="","",IF(A38&gt;64,0,VLOOKUP(B38,'جدول نرخ فوت-امراض خاص-سرطان'!$G$2:$H$100,2,0)*X38))</f>
        <v>42380540.1886017</v>
      </c>
      <c r="Z38" s="2" t="n">
        <f aca="false">IF(A38="","",Y38+W38+U38+S38)</f>
        <v>67612540.1886017</v>
      </c>
      <c r="AA38" s="2" t="n">
        <f aca="false">IF(A38="","",0.25*(S38)+0.15*(U38+W38+Y38))</f>
        <v>10441881.0282903</v>
      </c>
      <c r="AB38" s="2" t="n">
        <f aca="false">IF(A38="","",$B$10*(M38+Z38+Q38))</f>
        <v>35156035.1821227</v>
      </c>
      <c r="AC38" s="2" t="n">
        <f aca="false">IF(A38="","",D38-Z38-M38-Q38-AB38)</f>
        <v>4051372567.95938</v>
      </c>
      <c r="AD38" s="2" t="n">
        <f aca="false">IF(A38="","",(AC38+AD37)*(1+$S$1))</f>
        <v>106123225924.15</v>
      </c>
      <c r="AE38" s="2" t="n">
        <f aca="false">IF(A38="","",AD38)</f>
        <v>106123225924.15</v>
      </c>
    </row>
    <row r="39" s="3" customFormat="true" ht="15" hidden="false" customHeight="false" outlineLevel="0" collapsed="false">
      <c r="A39" s="1" t="n">
        <f aca="false">IF(A38&lt;$B$1,A38+1,"")</f>
        <v>25</v>
      </c>
      <c r="B39" s="1" t="n">
        <f aca="false">IF(A39="","",B38+1)</f>
        <v>44</v>
      </c>
      <c r="D39" s="2" t="n">
        <f aca="false">IF(A39="","",IF($B$3="سالانه",D38*(1+$B$6),IF($B$3="ماهانه",(F39*12)/'جدول لیست ها'!$D$1,IF(محاسبات!$B$3="دوماهه",(G39*6)/'جدول لیست ها'!$D$2,IF(محاسبات!$B$3="سه ماهه",(H39*4)/'جدول لیست ها'!$D$3,I39*2/'جدول لیست ها'!$D$4)))))</f>
        <v>4924866337.90381</v>
      </c>
      <c r="E39" s="2" t="n">
        <f aca="false">IF(A39="","",IF($B$3="سالانه",D39+E38,(I39+H39+G39+F39)*$C$3+E38))</f>
        <v>49173529716.9419</v>
      </c>
      <c r="F39" s="2" t="n">
        <f aca="false">IF(A39="","",IF(F38="","",F38*(1+$B$6)))</f>
        <v>0</v>
      </c>
      <c r="G39" s="2" t="n">
        <f aca="false">IF(A39="","",IF(G38="","",G38*(1+$B$6)))</f>
        <v>0</v>
      </c>
      <c r="H39" s="2" t="n">
        <f aca="false">IF(A39="","",IF(H38="","",H38*(1+$B$6)))</f>
        <v>0</v>
      </c>
      <c r="I39" s="2" t="n">
        <f aca="false">IF(A39="","",IF(I38="","",I38*(1+$B$6)))</f>
        <v>0</v>
      </c>
      <c r="J39" s="2" t="n">
        <f aca="false">IF(A39="","",0)</f>
        <v>0</v>
      </c>
      <c r="K39" s="2" t="n">
        <f aca="false">IF(A39="","",$J$2*(1-$M$3)*(D39-Z39))</f>
        <v>340020468.813252</v>
      </c>
      <c r="L39" s="2" t="n">
        <f aca="false">IF(A39="","",IF(A39&lt;=5,$J$3*(1-$M$2)*O39,0))</f>
        <v>0</v>
      </c>
      <c r="M39" s="2" t="n">
        <f aca="false">IF(A39="","",J39+K39+L39)</f>
        <v>340020468.813252</v>
      </c>
      <c r="N39" s="1" t="n">
        <f aca="false">IF(A39="","",IF(A39&lt;=2,$Q$2,IF(A39&lt;=4,$R$2,$S$2)))</f>
        <v>0.909090909090909</v>
      </c>
      <c r="O39" s="2" t="n">
        <f aca="false">IF(A39="","",MIN(O38*(1+$B$7),4000000000))</f>
        <v>4000000000</v>
      </c>
      <c r="P39" s="1" t="n">
        <f aca="false">IF(A39="","",VLOOKUP(B39,'جدول نرخ فوت-امراض خاص-سرطان'!$A$2:$B$100,2,0))</f>
        <v>0.0040849061647864</v>
      </c>
      <c r="Q39" s="2" t="n">
        <f aca="false">IF(A39="","",P39*O39*N39^0.5*(1+$J$1))</f>
        <v>15579220.8348101</v>
      </c>
      <c r="R39" s="2" t="n">
        <f aca="false">IF(A39="","",IF(B39&gt;74,0,MIN(4000000000,R38*(1+$B$7))))</f>
        <v>4000000000</v>
      </c>
      <c r="S39" s="2" t="n">
        <f aca="false">IF(A39="","",$J$4/1000*R39)</f>
        <v>3000000</v>
      </c>
      <c r="T39" s="2" t="n">
        <f aca="false">IF(A39="","",IF(B39&gt;64,0,MIN($F$3*O39,$F$5)))</f>
        <v>500000000</v>
      </c>
      <c r="U39" s="2" t="n">
        <f aca="false">IF(A39="","",T39*VLOOKUP(محاسبات!B39,'جدول نرخ فوت-امراض خاص-سرطان'!$C$2:$D$97,2,0)/1000000)</f>
        <v>1400000</v>
      </c>
      <c r="V39" s="2" t="n">
        <f aca="false">IF(A39="","",IF($F$7="ندارد",0,IF(B39&gt;74,0,VLOOKUP(محاسبات!A39,'جدول نرخ فوت-امراض خاص-سرطان'!$I$2:$J$31,2,0)*محاسبات!O39)))</f>
        <v>2480000000</v>
      </c>
      <c r="W39" s="2" t="n">
        <f aca="false">IF(A39="","",V39*VLOOKUP(B39,'جدول نرخ فوت-امراض خاص-سرطان'!$E$2:$F$100,2,0)/1000000)</f>
        <v>20832000</v>
      </c>
      <c r="X39" s="2" t="n">
        <f aca="false">IF(A39="","",IF($F$6="ندارد",0,IF(A40="",0,D40*N39^0.5+X40*N39)))</f>
        <v>25826216956.2443</v>
      </c>
      <c r="Y39" s="2" t="n">
        <f aca="false">IF(A39="","",IF(A39&gt;64,0,VLOOKUP(B39,'جدول نرخ فوت-امراض خاص-سرطان'!$G$2:$H$100,2,0)*X39))</f>
        <v>42199069.1430693</v>
      </c>
      <c r="Z39" s="2" t="n">
        <f aca="false">IF(A39="","",Y39+W39+U39+S39)</f>
        <v>67431069.1430693</v>
      </c>
      <c r="AA39" s="2" t="n">
        <f aca="false">IF(A39="","",0.25*(S39)+0.15*(U39+W39+Y39))</f>
        <v>10414660.3714604</v>
      </c>
      <c r="AB39" s="2" t="n">
        <f aca="false">IF(A39="","",$B$10*(M39+Z39+Q39))</f>
        <v>38072768.2912018</v>
      </c>
      <c r="AC39" s="2" t="n">
        <f aca="false">IF(A39="","",D39-Z39-M39-Q39-AB39)</f>
        <v>4463762810.82148</v>
      </c>
      <c r="AD39" s="2" t="n">
        <f aca="false">IF(A39="","",(AC39+AD38)*(1+$S$1))</f>
        <v>121645687608.469</v>
      </c>
      <c r="AE39" s="2" t="n">
        <f aca="false">IF(A39="","",AD39)</f>
        <v>121645687608.469</v>
      </c>
    </row>
    <row r="40" s="3" customFormat="true" ht="15" hidden="false" customHeight="false" outlineLevel="0" collapsed="false">
      <c r="A40" s="1" t="n">
        <f aca="false">IF(A39&lt;$B$1,A39+1,"")</f>
        <v>26</v>
      </c>
      <c r="B40" s="1" t="n">
        <f aca="false">IF(A40="","",B39+1)</f>
        <v>45</v>
      </c>
      <c r="D40" s="2" t="n">
        <f aca="false">IF(A40="","",IF($B$3="سالانه",D39*(1+$B$6),IF($B$3="ماهانه",(F40*12)/'جدول لیست ها'!$D$1,IF(محاسبات!$B$3="دوماهه",(G40*6)/'جدول لیست ها'!$D$2,IF(محاسبات!$B$3="سه ماهه",(H40*4)/'جدول لیست ها'!$D$3,I40*2/'جدول لیست ها'!$D$4)))))</f>
        <v>5417352971.6942</v>
      </c>
      <c r="E40" s="2" t="n">
        <f aca="false">IF(A40="","",IF($B$3="سالانه",D40+E39,(I40+H40+G40+F40)*$C$3+E39))</f>
        <v>54590882688.6361</v>
      </c>
      <c r="F40" s="2" t="n">
        <f aca="false">IF(A40="","",IF(F39="","",F39*(1+$B$6)))</f>
        <v>0</v>
      </c>
      <c r="G40" s="2" t="n">
        <f aca="false">IF(A40="","",IF(G39="","",G39*(1+$B$6)))</f>
        <v>0</v>
      </c>
      <c r="H40" s="2" t="n">
        <f aca="false">IF(A40="","",IF(H39="","",H39*(1+$B$6)))</f>
        <v>0</v>
      </c>
      <c r="I40" s="2" t="n">
        <f aca="false">IF(A40="","",IF(I39="","",I39*(1+$B$6)))</f>
        <v>0</v>
      </c>
      <c r="J40" s="2" t="n">
        <f aca="false">IF(A40="","",0)</f>
        <v>0</v>
      </c>
      <c r="K40" s="2" t="n">
        <f aca="false">IF(A40="","",$J$2*(1-$M$3)*(D40-Z40))</f>
        <v>374674356.347805</v>
      </c>
      <c r="L40" s="2" t="n">
        <f aca="false">IF(A40="","",IF(A40&lt;=5,$J$3*(1-$M$2)*O40,0))</f>
        <v>0</v>
      </c>
      <c r="M40" s="2" t="n">
        <f aca="false">IF(A40="","",J40+K40+L40)</f>
        <v>374674356.347805</v>
      </c>
      <c r="N40" s="1" t="n">
        <f aca="false">IF(A40="","",IF(A40&lt;=2,$Q$2,IF(A40&lt;=4,$R$2,$S$2)))</f>
        <v>0.909090909090909</v>
      </c>
      <c r="O40" s="2" t="n">
        <f aca="false">IF(A40="","",MIN(O39*(1+$B$7),4000000000))</f>
        <v>4000000000</v>
      </c>
      <c r="P40" s="1" t="n">
        <f aca="false">IF(A40="","",VLOOKUP(B40,'جدول نرخ فوت-امراض خاص-سرطان'!$A$2:$B$100,2,0))</f>
        <v>0.00435935704852201</v>
      </c>
      <c r="Q40" s="2" t="n">
        <f aca="false">IF(A40="","",P40*O40*N40^0.5*(1+$J$1))</f>
        <v>16625935.4357193</v>
      </c>
      <c r="R40" s="2" t="n">
        <f aca="false">IF(A40="","",IF(B40&gt;74,0,MIN(4000000000,R39*(1+$B$7))))</f>
        <v>4000000000</v>
      </c>
      <c r="S40" s="2" t="n">
        <f aca="false">IF(A40="","",$J$4/1000*R40)</f>
        <v>3000000</v>
      </c>
      <c r="T40" s="2" t="n">
        <f aca="false">IF(A40="","",IF(B40&gt;64,0,MIN($F$3*O40,$F$5)))</f>
        <v>500000000</v>
      </c>
      <c r="U40" s="2" t="n">
        <f aca="false">IF(A40="","",T40*VLOOKUP(محاسبات!B40,'جدول نرخ فوت-امراض خاص-سرطان'!$C$2:$D$97,2,0)/1000000)</f>
        <v>1400000</v>
      </c>
      <c r="V40" s="2" t="n">
        <f aca="false">IF(A40="","",IF($F$7="ندارد",0,IF(B40&gt;74,0,VLOOKUP(محاسبات!A40,'جدول نرخ فوت-امراض خاص-سرطان'!$I$2:$J$31,2,0)*محاسبات!O40)))</f>
        <v>2480000000</v>
      </c>
      <c r="W40" s="2" t="n">
        <f aca="false">IF(A40="","",V40*VLOOKUP(B40,'جدول نرخ فوت-امراض خاص-سرطان'!$E$2:$F$100,2,0)/1000000)</f>
        <v>20832000</v>
      </c>
      <c r="X40" s="2" t="n">
        <f aca="false">IF(A40="","",IF($F$6="ندارد",0,IF(A41="",0,D41*N40^0.5+X41*N40)))</f>
        <v>22727070921.495</v>
      </c>
      <c r="Y40" s="2" t="n">
        <f aca="false">IF(A40="","",IF(A40&gt;64,0,VLOOKUP(B40,'جدول نرخ فوت-امراض خاص-سرطان'!$G$2:$H$100,2,0)*X40))</f>
        <v>39630166.7255514</v>
      </c>
      <c r="Z40" s="2" t="n">
        <f aca="false">IF(A40="","",Y40+W40+U40+S40)</f>
        <v>64862166.7255514</v>
      </c>
      <c r="AA40" s="2" t="n">
        <f aca="false">IF(A40="","",0.25*(S40)+0.15*(U40+W40+Y40))</f>
        <v>10029325.0088327</v>
      </c>
      <c r="AB40" s="2" t="n">
        <f aca="false">IF(A40="","",$B$10*(M40+Z40+Q40))</f>
        <v>41054621.2658168</v>
      </c>
      <c r="AC40" s="2" t="n">
        <f aca="false">IF(A40="","",D40-Z40-M40-Q40-AB40)</f>
        <v>4920135891.9193</v>
      </c>
      <c r="AD40" s="2" t="n">
        <f aca="false">IF(A40="","",(AC40+AD39)*(1+$S$1))</f>
        <v>139222405850.427</v>
      </c>
      <c r="AE40" s="2" t="n">
        <f aca="false">IF(A40="","",AD40)</f>
        <v>139222405850.427</v>
      </c>
    </row>
    <row r="41" s="3" customFormat="true" ht="15" hidden="false" customHeight="false" outlineLevel="0" collapsed="false">
      <c r="A41" s="1" t="n">
        <f aca="false">IF(A40&lt;$B$1,A40+1,"")</f>
        <v>27</v>
      </c>
      <c r="B41" s="1" t="n">
        <f aca="false">IF(A41="","",B40+1)</f>
        <v>46</v>
      </c>
      <c r="D41" s="2" t="n">
        <f aca="false">IF(A41="","",IF($B$3="سالانه",D40*(1+$B$6),IF($B$3="ماهانه",(F41*12)/'جدول لیست ها'!$D$1,IF(محاسبات!$B$3="دوماهه",(G41*6)/'جدول لیست ها'!$D$2,IF(محاسبات!$B$3="سه ماهه",(H41*4)/'جدول لیست ها'!$D$3,I41*2/'جدول لیست ها'!$D$4)))))</f>
        <v>5959088268.86362</v>
      </c>
      <c r="E41" s="2" t="n">
        <f aca="false">IF(A41="","",IF($B$3="سالانه",D41+E40,(I41+H41+G41+F41)*$C$3+E40))</f>
        <v>60549970957.4997</v>
      </c>
      <c r="F41" s="2" t="n">
        <f aca="false">IF(A41="","",IF(F40="","",F40*(1+$B$6)))</f>
        <v>0</v>
      </c>
      <c r="G41" s="2" t="n">
        <f aca="false">IF(A41="","",IF(G40="","",G40*(1+$B$6)))</f>
        <v>0</v>
      </c>
      <c r="H41" s="2" t="n">
        <f aca="false">IF(A41="","",IF(H40="","",H40*(1+$B$6)))</f>
        <v>0</v>
      </c>
      <c r="I41" s="2" t="n">
        <f aca="false">IF(A41="","",IF(I40="","",I40*(1+$B$6)))</f>
        <v>0</v>
      </c>
      <c r="J41" s="2" t="n">
        <f aca="false">IF(A41="","",0)</f>
        <v>0</v>
      </c>
      <c r="K41" s="2" t="n">
        <f aca="false">IF(A41="","",$J$2*(1-$M$3)*(D41-Z41))</f>
        <v>411923630.991883</v>
      </c>
      <c r="L41" s="2" t="n">
        <f aca="false">IF(A41="","",IF(A41&lt;=5,$J$3*(1-$M$2)*O41,0))</f>
        <v>0</v>
      </c>
      <c r="M41" s="2" t="n">
        <f aca="false">IF(A41="","",J41+K41+L41)</f>
        <v>411923630.991883</v>
      </c>
      <c r="N41" s="1" t="n">
        <f aca="false">IF(A41="","",IF(A41&lt;=2,$Q$2,IF(A41&lt;=4,$R$2,$S$2)))</f>
        <v>0.909090909090909</v>
      </c>
      <c r="O41" s="2" t="n">
        <f aca="false">IF(A41="","",MIN(O40*(1+$B$7),4000000000))</f>
        <v>4000000000</v>
      </c>
      <c r="P41" s="1" t="n">
        <f aca="false">IF(A41="","",VLOOKUP(B41,'جدول نرخ فوت-امراض خاص-سرطان'!$A$2:$B$100,2,0))</f>
        <v>0.00465883723187421</v>
      </c>
      <c r="Q41" s="2" t="n">
        <f aca="false">IF(A41="","",P41*O41*N41^0.5*(1+$J$1))</f>
        <v>17768108.0399062</v>
      </c>
      <c r="R41" s="2" t="n">
        <f aca="false">IF(A41="","",IF(B41&gt;74,0,MIN(4000000000,R40*(1+$B$7))))</f>
        <v>4000000000</v>
      </c>
      <c r="S41" s="2" t="n">
        <f aca="false">IF(A41="","",$J$4/1000*R41)</f>
        <v>3000000</v>
      </c>
      <c r="T41" s="2" t="n">
        <f aca="false">IF(A41="","",IF(B41&gt;64,0,MIN($F$3*O41,$F$5)))</f>
        <v>500000000</v>
      </c>
      <c r="U41" s="2" t="n">
        <f aca="false">IF(A41="","",T41*VLOOKUP(محاسبات!B41,'جدول نرخ فوت-امراض خاص-سرطان'!$C$2:$D$97,2,0)/1000000)</f>
        <v>2300000</v>
      </c>
      <c r="V41" s="2" t="n">
        <f aca="false">IF(A41="","",IF($F$7="ندارد",0,IF(B41&gt;74,0,VLOOKUP(محاسبات!A41,'جدول نرخ فوت-امراض خاص-سرطان'!$I$2:$J$31,2,0)*محاسبات!O41)))</f>
        <v>2480000000</v>
      </c>
      <c r="W41" s="2" t="n">
        <f aca="false">IF(A41="","",V41*VLOOKUP(B41,'جدول نرخ فوت-امراض خاص-سرطان'!$E$2:$F$100,2,0)/1000000)</f>
        <v>34224000</v>
      </c>
      <c r="X41" s="2" t="n">
        <f aca="false">IF(A41="","",IF($F$6="ندارد",0,IF(A42="",0,D42*N41^0.5+X42*N41)))</f>
        <v>18749833510.2333</v>
      </c>
      <c r="Y41" s="2" t="n">
        <f aca="false">IF(A41="","",IF(A41&gt;64,0,VLOOKUP(B41,'جدول نرخ فوت-امراض خاص-سرطان'!$G$2:$H$100,2,0)*X41))</f>
        <v>34940968.9795671</v>
      </c>
      <c r="Z41" s="2" t="n">
        <f aca="false">IF(A41="","",Y41+W41+U41+S41)</f>
        <v>74464968.9795671</v>
      </c>
      <c r="AA41" s="2" t="n">
        <f aca="false">IF(A41="","",0.25*(S41)+0.15*(U41+W41+Y41))</f>
        <v>11469745.3469351</v>
      </c>
      <c r="AB41" s="2" t="n">
        <f aca="false">IF(A41="","",$B$10*(M41+Z41+Q41))</f>
        <v>45374103.7210221</v>
      </c>
      <c r="AC41" s="2" t="n">
        <f aca="false">IF(A41="","",D41-Z41-M41-Q41-AB41)</f>
        <v>5409557457.13124</v>
      </c>
      <c r="AD41" s="2" t="n">
        <f aca="false">IF(A41="","",(AC41+AD40)*(1+$S$1))</f>
        <v>159095159638.314</v>
      </c>
      <c r="AE41" s="2" t="n">
        <f aca="false">IF(A41="","",AD41)</f>
        <v>159095159638.314</v>
      </c>
    </row>
    <row r="42" s="3" customFormat="true" ht="15" hidden="false" customHeight="false" outlineLevel="0" collapsed="false">
      <c r="A42" s="1" t="n">
        <f aca="false">IF(A41&lt;$B$1,A41+1,"")</f>
        <v>28</v>
      </c>
      <c r="B42" s="1" t="n">
        <f aca="false">IF(A42="","",B41+1)</f>
        <v>47</v>
      </c>
      <c r="D42" s="2" t="n">
        <f aca="false">IF(A42="","",IF($B$3="سالانه",D41*(1+$B$6),IF($B$3="ماهانه",(F42*12)/'جدول لیست ها'!$D$1,IF(محاسبات!$B$3="دوماهه",(G42*6)/'جدول لیست ها'!$D$2,IF(محاسبات!$B$3="سه ماهه",(H42*4)/'جدول لیست ها'!$D$3,I42*2/'جدول لیست ها'!$D$4)))))</f>
        <v>6554997095.74998</v>
      </c>
      <c r="E42" s="2" t="n">
        <f aca="false">IF(A42="","",IF($B$3="سالانه",D42+E41,(I42+H42+G42+F42)*$C$3+E41))</f>
        <v>67104968053.2497</v>
      </c>
      <c r="F42" s="2" t="n">
        <f aca="false">IF(A42="","",IF(F41="","",F41*(1+$B$6)))</f>
        <v>0</v>
      </c>
      <c r="G42" s="2" t="n">
        <f aca="false">IF(A42="","",IF(G41="","",G41*(1+$B$6)))</f>
        <v>0</v>
      </c>
      <c r="H42" s="2" t="n">
        <f aca="false">IF(A42="","",IF(H41="","",H41*(1+$B$6)))</f>
        <v>0</v>
      </c>
      <c r="I42" s="2" t="n">
        <f aca="false">IF(A42="","",IF(I41="","",I41*(1+$B$6)))</f>
        <v>0</v>
      </c>
      <c r="J42" s="2" t="n">
        <f aca="false">IF(A42="","",0)</f>
        <v>0</v>
      </c>
      <c r="K42" s="2" t="n">
        <f aca="false">IF(A42="","",$J$2*(1-$M$3)*(D42-Z42))</f>
        <v>454155943.82627</v>
      </c>
      <c r="L42" s="2" t="n">
        <f aca="false">IF(A42="","",IF(A42&lt;=5,$J$3*(1-$M$2)*O42,0))</f>
        <v>0</v>
      </c>
      <c r="M42" s="2" t="n">
        <f aca="false">IF(A42="","",J42+K42+L42)</f>
        <v>454155943.82627</v>
      </c>
      <c r="N42" s="1" t="n">
        <f aca="false">IF(A42="","",IF(A42&lt;=2,$Q$2,IF(A42&lt;=4,$R$2,$S$2)))</f>
        <v>0.909090909090909</v>
      </c>
      <c r="O42" s="2" t="n">
        <f aca="false">IF(A42="","",MIN(O41*(1+$B$7),4000000000))</f>
        <v>4000000000</v>
      </c>
      <c r="P42" s="1" t="n">
        <f aca="false">IF(A42="","",VLOOKUP(B42,'جدول نرخ فوت-امراض خاص-سرطان'!$A$2:$B$100,2,0))</f>
        <v>0.00500568828213879</v>
      </c>
      <c r="Q42" s="2" t="n">
        <f aca="false">IF(A42="","",P42*O42*N42^0.5*(1+$J$1))</f>
        <v>19090946.0417775</v>
      </c>
      <c r="R42" s="2" t="n">
        <f aca="false">IF(A42="","",IF(B42&gt;74,0,MIN(4000000000,R41*(1+$B$7))))</f>
        <v>4000000000</v>
      </c>
      <c r="S42" s="2" t="n">
        <f aca="false">IF(A42="","",$J$4/1000*R42)</f>
        <v>3000000</v>
      </c>
      <c r="T42" s="2" t="n">
        <f aca="false">IF(A42="","",IF(B42&gt;64,0,MIN($F$3*O42,$F$5)))</f>
        <v>500000000</v>
      </c>
      <c r="U42" s="2" t="n">
        <f aca="false">IF(A42="","",T42*VLOOKUP(محاسبات!B42,'جدول نرخ فوت-امراض خاص-سرطان'!$C$2:$D$97,2,0)/1000000)</f>
        <v>2300000</v>
      </c>
      <c r="V42" s="2" t="n">
        <f aca="false">IF(A42="","",IF($F$7="ندارد",0,IF(B42&gt;74,0,VLOOKUP(محاسبات!A42,'جدول نرخ فوت-امراض خاص-سرطان'!$I$2:$J$31,2,0)*محاسبات!O42)))</f>
        <v>2480000000</v>
      </c>
      <c r="W42" s="2" t="n">
        <f aca="false">IF(A42="","",V42*VLOOKUP(B42,'جدول نرخ فوت-امراض خاص-سرطان'!$E$2:$F$100,2,0)/1000000)</f>
        <v>34224000</v>
      </c>
      <c r="X42" s="2" t="n">
        <f aca="false">IF(A42="","",IF($F$6="ندارد",0,IF(A43="",0,D43*N42^0.5+X43*N42)))</f>
        <v>13749877907.5044</v>
      </c>
      <c r="Y42" s="2" t="n">
        <f aca="false">IF(A42="","",IF(A42&gt;64,0,VLOOKUP(B42,'جدول نرخ فوت-امراض خاص-سرطان'!$G$2:$H$100,2,0)*X42))</f>
        <v>27531041.0889736</v>
      </c>
      <c r="Z42" s="2" t="n">
        <f aca="false">IF(A42="","",Y42+W42+U42+S42)</f>
        <v>67055041.0889736</v>
      </c>
      <c r="AA42" s="2" t="n">
        <f aca="false">IF(A42="","",0.25*(S42)+0.15*(U42+W42+Y42))</f>
        <v>10358256.163346</v>
      </c>
      <c r="AB42" s="2" t="n">
        <f aca="false">IF(A42="","",$B$10*(M42+Z42+Q42))</f>
        <v>48627173.7861319</v>
      </c>
      <c r="AC42" s="2" t="n">
        <f aca="false">IF(A42="","",D42-Z42-M42-Q42-AB42)</f>
        <v>5966067991.00683</v>
      </c>
      <c r="AD42" s="2" t="n">
        <f aca="false">IF(A42="","",(AC42+AD41)*(1+$S$1))</f>
        <v>181567350392.253</v>
      </c>
      <c r="AE42" s="2" t="n">
        <f aca="false">IF(A42="","",AD42)</f>
        <v>181567350392.253</v>
      </c>
    </row>
    <row r="43" s="3" customFormat="true" ht="15" hidden="false" customHeight="false" outlineLevel="0" collapsed="false">
      <c r="A43" s="1" t="n">
        <f aca="false">IF(A42&lt;$B$1,A42+1,"")</f>
        <v>29</v>
      </c>
      <c r="B43" s="1" t="n">
        <f aca="false">IF(A43="","",B42+1)</f>
        <v>48</v>
      </c>
      <c r="D43" s="2" t="n">
        <f aca="false">IF(A43="","",IF($B$3="سالانه",D42*(1+$B$6),IF($B$3="ماهانه",(F43*12)/'جدول لیست ها'!$D$1,IF(محاسبات!$B$3="دوماهه",(G43*6)/'جدول لیست ها'!$D$2,IF(محاسبات!$B$3="سه ماهه",(H43*4)/'جدول لیست ها'!$D$3,I43*2/'جدول لیست ها'!$D$4)))))</f>
        <v>7210496805.32498</v>
      </c>
      <c r="E43" s="2" t="n">
        <f aca="false">IF(A43="","",IF($B$3="سالانه",D43+E42,(I43+H43+G43+F43)*$C$3+E42))</f>
        <v>74315464858.5747</v>
      </c>
      <c r="F43" s="2" t="n">
        <f aca="false">IF(A43="","",IF(F42="","",F42*(1+$B$6)))</f>
        <v>0</v>
      </c>
      <c r="G43" s="2" t="n">
        <f aca="false">IF(A43="","",IF(G42="","",G42*(1+$B$6)))</f>
        <v>0</v>
      </c>
      <c r="H43" s="2" t="n">
        <f aca="false">IF(A43="","",IF(H42="","",H42*(1+$B$6)))</f>
        <v>0</v>
      </c>
      <c r="I43" s="2" t="n">
        <f aca="false">IF(A43="","",IF(I42="","",I42*(1+$B$6)))</f>
        <v>0</v>
      </c>
      <c r="J43" s="2" t="n">
        <f aca="false">IF(A43="","",0)</f>
        <v>0</v>
      </c>
      <c r="K43" s="2" t="n">
        <f aca="false">IF(A43="","",$J$2*(1-$M$3)*(D43-Z43))</f>
        <v>500812892.818388</v>
      </c>
      <c r="L43" s="2" t="n">
        <f aca="false">IF(A43="","",IF(A43&lt;=5,$J$3*(1-$M$2)*O43,0))</f>
        <v>0</v>
      </c>
      <c r="M43" s="2" t="n">
        <f aca="false">IF(A43="","",J43+K43+L43)</f>
        <v>500812892.818388</v>
      </c>
      <c r="N43" s="1" t="n">
        <f aca="false">IF(A43="","",IF(A43&lt;=2,$Q$2,IF(A43&lt;=4,$R$2,$S$2)))</f>
        <v>0.909090909090909</v>
      </c>
      <c r="O43" s="2" t="n">
        <f aca="false">IF(A43="","",MIN(O42*(1+$B$7),4000000000))</f>
        <v>4000000000</v>
      </c>
      <c r="P43" s="1" t="n">
        <f aca="false">IF(A43="","",VLOOKUP(B43,'جدول نرخ فوت-امراض خاص-سرطان'!$A$2:$B$100,2,0))</f>
        <v>0.00545555519257783</v>
      </c>
      <c r="Q43" s="2" t="n">
        <f aca="false">IF(A43="","",P43*O43*N43^0.5*(1+$J$1))</f>
        <v>20806671.11875</v>
      </c>
      <c r="R43" s="2" t="n">
        <f aca="false">IF(A43="","",IF(B43&gt;74,0,MIN(4000000000,R42*(1+$B$7))))</f>
        <v>4000000000</v>
      </c>
      <c r="S43" s="2" t="n">
        <f aca="false">IF(A43="","",$J$4/1000*R43)</f>
        <v>3000000</v>
      </c>
      <c r="T43" s="2" t="n">
        <f aca="false">IF(A43="","",IF(B43&gt;64,0,MIN($F$3*O43,$F$5)))</f>
        <v>500000000</v>
      </c>
      <c r="U43" s="2" t="n">
        <f aca="false">IF(A43="","",T43*VLOOKUP(محاسبات!B43,'جدول نرخ فوت-امراض خاص-سرطان'!$C$2:$D$97,2,0)/1000000)</f>
        <v>2300000</v>
      </c>
      <c r="V43" s="2" t="n">
        <f aca="false">IF(A43="","",IF($F$7="ندارد",0,IF(B43&gt;74,0,VLOOKUP(محاسبات!A43,'جدول نرخ فوت-امراض خاص-سرطان'!$I$2:$J$31,2,0)*محاسبات!O43)))</f>
        <v>2480000000</v>
      </c>
      <c r="W43" s="2" t="n">
        <f aca="false">IF(A43="","",V43*VLOOKUP(B43,'جدول نرخ فوت-امراض خاص-سرطان'!$E$2:$F$100,2,0)/1000000)</f>
        <v>34224000</v>
      </c>
      <c r="X43" s="2" t="n">
        <f aca="false">IF(A43="","",IF($F$6="ندارد",0,IF(A44="",0,D44*N43^0.5+X44*N43)))</f>
        <v>7562432849.12745</v>
      </c>
      <c r="Y43" s="2" t="n">
        <f aca="false">IF(A43="","",IF(A43&gt;64,0,VLOOKUP(B43,'جدول نرخ فوت-امراض خاص-سرطان'!$G$2:$H$100,2,0)*X43))</f>
        <v>16502907.9194314</v>
      </c>
      <c r="Z43" s="2" t="n">
        <f aca="false">IF(A43="","",Y43+W43+U43+S43)</f>
        <v>56026907.9194314</v>
      </c>
      <c r="AA43" s="2" t="n">
        <f aca="false">IF(A43="","",0.25*(S43)+0.15*(U43+W43+Y43))</f>
        <v>8704036.1879147</v>
      </c>
      <c r="AB43" s="2" t="n">
        <f aca="false">IF(A43="","",$B$10*(M43+Z43+Q43))</f>
        <v>51988182.4670913</v>
      </c>
      <c r="AC43" s="2" t="n">
        <f aca="false">IF(A43="","",D43-Z43-M43-Q43-AB43)</f>
        <v>6580862151.00132</v>
      </c>
      <c r="AD43" s="2" t="n">
        <f aca="false">IF(A43="","",(AC43+AD42)*(1+$S$1))</f>
        <v>206963033797.579</v>
      </c>
      <c r="AE43" s="2" t="n">
        <f aca="false">IF(A43="","",AD43)</f>
        <v>206963033797.579</v>
      </c>
    </row>
    <row r="44" s="3" customFormat="true" ht="15" hidden="false" customHeight="false" outlineLevel="0" collapsed="false">
      <c r="A44" s="1" t="n">
        <f aca="false">IF(A43&lt;$B$1,A43+1,"")</f>
        <v>30</v>
      </c>
      <c r="B44" s="1" t="n">
        <f aca="false">IF(A44="","",B43+1)</f>
        <v>49</v>
      </c>
      <c r="D44" s="2" t="n">
        <f aca="false">IF(A44="","",IF($B$3="سالانه",D43*(1+$B$6),IF($B$3="ماهانه",(F44*12)/'جدول لیست ها'!$D$1,IF(محاسبات!$B$3="دوماهه",(G44*6)/'جدول لیست ها'!$D$2,IF(محاسبات!$B$3="سه ماهه",(H44*4)/'جدول لیست ها'!$D$3,I44*2/'جدول لیست ها'!$D$4)))))</f>
        <v>7931546485.85748</v>
      </c>
      <c r="E44" s="2" t="n">
        <f aca="false">IF(A44="","",IF($B$3="سالانه",D44+E43,(I44+H44+G44+F44)*$C$3+E43))</f>
        <v>82247011344.4322</v>
      </c>
      <c r="F44" s="2" t="n">
        <f aca="false">IF(A44="","",IF(F43="","",F43*(1+$B$6)))</f>
        <v>0</v>
      </c>
      <c r="G44" s="2" t="n">
        <f aca="false">IF(A44="","",IF(G43="","",G43*(1+$B$6)))</f>
        <v>0</v>
      </c>
      <c r="H44" s="2" t="n">
        <f aca="false">IF(A44="","",IF(H43="","",H43*(1+$B$6)))</f>
        <v>0</v>
      </c>
      <c r="I44" s="2" t="n">
        <f aca="false">IF(A44="","",IF(I43="","",I43*(1+$B$6)))</f>
        <v>0</v>
      </c>
      <c r="J44" s="2" t="n">
        <f aca="false">IF(A44="","",0)</f>
        <v>0</v>
      </c>
      <c r="K44" s="2" t="n">
        <f aca="false">IF(A44="","",$J$2*(1-$M$3)*(D44-Z44))</f>
        <v>552441574.010023</v>
      </c>
      <c r="L44" s="2" t="n">
        <f aca="false">IF(A44="","",IF(A44&lt;=5,$J$3*(1-$M$2)*O44,0))</f>
        <v>0</v>
      </c>
      <c r="M44" s="2" t="n">
        <f aca="false">IF(A44="","",J44+K44+L44)</f>
        <v>552441574.010023</v>
      </c>
      <c r="N44" s="1" t="n">
        <f aca="false">IF(A44="","",IF(A44&lt;=2,$Q$2,IF(A44&lt;=4,$R$2,$S$2)))</f>
        <v>0.909090909090909</v>
      </c>
      <c r="O44" s="2" t="n">
        <f aca="false">IF(A44="","",MIN(O43*(1+$B$7),4000000000))</f>
        <v>4000000000</v>
      </c>
      <c r="P44" s="1" t="n">
        <f aca="false">IF(A44="","",VLOOKUP(B44,'جدول نرخ فوت-امراض خاص-سرطان'!$A$2:$B$100,2,0))</f>
        <v>0.00606578198221872</v>
      </c>
      <c r="Q44" s="2" t="n">
        <f aca="false">IF(A44="","",P44*O44*N44^0.5*(1+$J$1))</f>
        <v>23133984.7782621</v>
      </c>
      <c r="R44" s="2" t="n">
        <f aca="false">IF(A44="","",IF(B44&gt;74,0,MIN(4000000000,R43*(1+$B$7))))</f>
        <v>4000000000</v>
      </c>
      <c r="S44" s="2" t="n">
        <f aca="false">IF(A44="","",$J$4/1000*R44)</f>
        <v>3000000</v>
      </c>
      <c r="T44" s="2" t="n">
        <f aca="false">IF(A44="","",IF(B44&gt;64,0,MIN($F$3*O44,$F$5)))</f>
        <v>500000000</v>
      </c>
      <c r="U44" s="2" t="n">
        <f aca="false">IF(A44="","",T44*VLOOKUP(محاسبات!B44,'جدول نرخ فوت-امراض خاص-سرطان'!$C$2:$D$97,2,0)/1000000)</f>
        <v>2300000</v>
      </c>
      <c r="V44" s="2" t="n">
        <f aca="false">IF(A44="","",IF($F$7="ندارد",0,IF(B44&gt;74,0,VLOOKUP(محاسبات!A44,'جدول نرخ فوت-امراض خاص-سرطان'!$I$2:$J$31,2,0)*محاسبات!O44)))</f>
        <v>2480000000</v>
      </c>
      <c r="W44" s="2" t="n">
        <f aca="false">IF(A44="","",V44*VLOOKUP(B44,'جدول نرخ فوت-امراض خاص-سرطان'!$E$2:$F$100,2,0)/1000000)</f>
        <v>34224000</v>
      </c>
      <c r="X44" s="2" t="n">
        <f aca="false">IF(A44="","",IF($F$6="ندارد",0,IF(A45="",0,D45*N44^0.5+X45*N44)))</f>
        <v>0</v>
      </c>
      <c r="Y44" s="2" t="n">
        <f aca="false">IF(A44="","",IF(A44&gt;64,0,VLOOKUP(B44,'جدول نرخ فوت-امراض خاص-سرطان'!$G$2:$H$100,2,0)*X44))</f>
        <v>0</v>
      </c>
      <c r="Z44" s="2" t="n">
        <f aca="false">IF(A44="","",Y44+W44+U44+S44)</f>
        <v>39524000</v>
      </c>
      <c r="AA44" s="2" t="n">
        <f aca="false">IF(A44="","",0.25*(S44)+0.15*(U44+W44+Y44))</f>
        <v>6228600</v>
      </c>
      <c r="AB44" s="2" t="n">
        <f aca="false">IF(A44="","",$B$10*(M44+Z44+Q44))</f>
        <v>55358960.2909457</v>
      </c>
      <c r="AC44" s="2" t="n">
        <f aca="false">IF(A44="","",D44-Z44-M44-Q44-AB44)</f>
        <v>7261087966.77824</v>
      </c>
      <c r="AD44" s="2" t="n">
        <f aca="false">IF(A44="","",(AC44+AD43)*(1+$S$1))</f>
        <v>235646533940.793</v>
      </c>
      <c r="AE44" s="2" t="n">
        <f aca="false">IF(A44="","",AD44)</f>
        <v>235646533940.793</v>
      </c>
    </row>
    <row r="45" s="3" customFormat="true" ht="15" hidden="false" customHeight="false" outlineLevel="0" collapsed="false">
      <c r="A45" s="1" t="str">
        <f aca="false">IF(A44&lt;$B$1,A44+1,"")</f>
        <v/>
      </c>
      <c r="B45" s="1" t="str">
        <f aca="false">IF(A45="","",B44+1)</f>
        <v/>
      </c>
      <c r="D45" s="2" t="str">
        <f aca="false">IF(A45="","",IF($B$3="سالانه",D44*(1+$B$6),IF($B$3="ماهانه",(F45*12)/'جدول لیست ها'!$D$1,IF(محاسبات!$B$3="دوماهه",(G45*6)/'جدول لیست ها'!$D$2,IF(محاسبات!$B$3="سه ماهه",(H45*4)/'جدول لیست ها'!$D$3,I45*2/'جدول لیست ها'!$D$4)))))</f>
        <v/>
      </c>
      <c r="E45" s="2" t="str">
        <f aca="false">IF(A45="","",IF($B$3="سالانه",D45+E44,(I45+H45+G45+F45)*$C$3+E44))</f>
        <v/>
      </c>
      <c r="F45" s="2" t="str">
        <f aca="false">IF(A45="","",IF(F44="","",F44*(1+$B$6)))</f>
        <v/>
      </c>
      <c r="G45" s="2" t="str">
        <f aca="false">IF(A45="","",IF(G44="","",G44*(1+$B$6)))</f>
        <v/>
      </c>
      <c r="H45" s="2" t="str">
        <f aca="false">IF(A45="","",IF(H44="","",H44*(1+$B$6)))</f>
        <v/>
      </c>
      <c r="I45" s="2" t="str">
        <f aca="false">IF(A45="","",IF(I44="","",I44*(1+$B$6)))</f>
        <v/>
      </c>
      <c r="J45" s="2" t="str">
        <f aca="false">IF(A45="","",0)</f>
        <v/>
      </c>
      <c r="K45" s="2" t="str">
        <f aca="false">IF(A45="","",$J$2*(1-$M$3)*(D45-Z45))</f>
        <v/>
      </c>
      <c r="L45" s="2" t="str">
        <f aca="false">IF(A45="","",IF(A45&lt;=5,$J$3*(1-$M$2)*O45,0))</f>
        <v/>
      </c>
      <c r="M45" s="2" t="str">
        <f aca="false">IF(A45="","",J45+K45+L45)</f>
        <v/>
      </c>
      <c r="N45" s="1" t="str">
        <f aca="false">IF(A45="","",IF(A45&lt;=2,$Q$2,IF(A45&lt;=4,$R$2,$S$2)))</f>
        <v/>
      </c>
      <c r="O45" s="2" t="str">
        <f aca="false">IF(A45="","",MIN(O44*(1+$B$7),4000000000))</f>
        <v/>
      </c>
      <c r="P45" s="1" t="str">
        <f aca="false">IF(A45="","",VLOOKUP(B45,'جدول نرخ فوت-امراض خاص-سرطان'!$A$2:$B$100,2,0))</f>
        <v/>
      </c>
      <c r="Q45" s="2" t="str">
        <f aca="false">IF(A45="","",P45*O45*N45^0.5*(1+$J$1))</f>
        <v/>
      </c>
      <c r="R45" s="2" t="str">
        <f aca="false">IF(A45="","",IF(B45&gt;74,0,MIN(4000000000,R44*(1+$B$7))))</f>
        <v/>
      </c>
      <c r="S45" s="2" t="str">
        <f aca="false">IF(A45="","",$J$4/1000*R45)</f>
        <v/>
      </c>
      <c r="T45" s="2" t="str">
        <f aca="false">IF(A45="","",IF(B45&gt;64,0,MIN($F$3*O45,$F$5)))</f>
        <v/>
      </c>
      <c r="U45" s="2" t="str">
        <f aca="false">IF(A45="","",T45*VLOOKUP(محاسبات!B45,'جدول نرخ فوت-امراض خاص-سرطان'!$C$2:$D$97,2,0)/1000000)</f>
        <v/>
      </c>
      <c r="V45" s="2" t="str">
        <f aca="false">IF(A45="","",IF($F$7="ندارد",0,IF(B45&gt;74,0,VLOOKUP(محاسبات!A45,'جدول نرخ فوت-امراض خاص-سرطان'!$I$2:$J$31,2,0)*محاسبات!O45)))</f>
        <v/>
      </c>
      <c r="W45" s="2" t="str">
        <f aca="false">IF(A45="","",V45*VLOOKUP(B45,'جدول نرخ فوت-امراض خاص-سرطان'!$E$2:$F$100,2,0)/1000000)</f>
        <v/>
      </c>
      <c r="X45" s="2" t="str">
        <f aca="false">IF(A45="","",IF($F$6="ندارد",0,IF(A46="",0,D46*N45^0.5+X46*N45)))</f>
        <v/>
      </c>
      <c r="Y45" s="2" t="str">
        <f aca="false">IF(A45="","",IF(A45&gt;64,0,VLOOKUP(B45,'جدول نرخ فوت-امراض خاص-سرطان'!$G$2:$H$100,2,0)*X45))</f>
        <v/>
      </c>
      <c r="Z45" s="2" t="str">
        <f aca="false">IF(A45="","",Y45+W45+U45+S45)</f>
        <v/>
      </c>
      <c r="AA45" s="2" t="str">
        <f aca="false">IF(A45="","",0.25*(S45)+0.15*(U45+W45+Y45))</f>
        <v/>
      </c>
      <c r="AB45" s="2" t="str">
        <f aca="false">IF(A45="","",$B$10*(M45+Z45+Q45))</f>
        <v/>
      </c>
      <c r="AC45" s="2" t="str">
        <f aca="false">IF(A45="","",D45-Z45-M45-Q45-AB45)</f>
        <v/>
      </c>
      <c r="AD45" s="2" t="str">
        <f aca="false">IF(A45="","",(AC45+AD44)*(1+$S$1))</f>
        <v/>
      </c>
      <c r="AE45" s="2" t="str">
        <f aca="false">IF(A45="","",AD45)</f>
        <v/>
      </c>
    </row>
    <row r="46" s="3" customFormat="true" ht="15" hidden="false" customHeight="false" outlineLevel="0" collapsed="false">
      <c r="A46" s="1" t="str">
        <f aca="false">IF(A45&lt;$B$1,A45+1,"")</f>
        <v/>
      </c>
      <c r="B46" s="1" t="str">
        <f aca="false">IF(A46="","",B45+1)</f>
        <v/>
      </c>
      <c r="D46" s="2" t="str">
        <f aca="false">IF(A46="","",IF($B$3="سالانه",D45*(1+$B$6),IF($B$3="ماهانه",(F46*12)/'جدول لیست ها'!$D$1,IF(محاسبات!$B$3="دوماهه",(G46*6)/'جدول لیست ها'!$D$2,IF(محاسبات!$B$3="سه ماهه",(H46*4)/'جدول لیست ها'!$D$3,I46*2/'جدول لیست ها'!$D$4)))))</f>
        <v/>
      </c>
      <c r="E46" s="2" t="str">
        <f aca="false">IF(A46="","",IF($B$3="سالانه",D46+E45,(I46+H46+G46+F46)*$C$3+E45))</f>
        <v/>
      </c>
      <c r="F46" s="2" t="str">
        <f aca="false">IF(A46="","",IF(F45="","",F45*(1+$B$6)))</f>
        <v/>
      </c>
      <c r="G46" s="2" t="str">
        <f aca="false">IF(A46="","",IF(G45="","",G45*(1+$B$6)))</f>
        <v/>
      </c>
      <c r="H46" s="2" t="str">
        <f aca="false">IF(A46="","",IF(H45="","",H45*(1+$B$6)))</f>
        <v/>
      </c>
      <c r="I46" s="2" t="str">
        <f aca="false">IF(A46="","",IF(I45="","",I45*(1+$B$6)))</f>
        <v/>
      </c>
      <c r="J46" s="2" t="str">
        <f aca="false">IF(A46="","",0)</f>
        <v/>
      </c>
      <c r="K46" s="2" t="str">
        <f aca="false">IF(A46="","",$J$2*(1-$M$3)*(D46-Z46))</f>
        <v/>
      </c>
      <c r="L46" s="2" t="str">
        <f aca="false">IF(A46="","",IF(A46&lt;=5,$J$3*(1-$M$2)*O46,0))</f>
        <v/>
      </c>
      <c r="M46" s="2" t="str">
        <f aca="false">IF(A46="","",J46+K46+L46)</f>
        <v/>
      </c>
      <c r="N46" s="1" t="str">
        <f aca="false">IF(A46="","",IF(A46&lt;=2,$Q$2,IF(A46&lt;=4,$R$2,$S$2)))</f>
        <v/>
      </c>
      <c r="O46" s="2" t="str">
        <f aca="false">IF(A46="","",MIN(O45*(1+$B$7),4000000000))</f>
        <v/>
      </c>
      <c r="P46" s="1" t="str">
        <f aca="false">IF(A46="","",VLOOKUP(B46,'جدول نرخ فوت-امراض خاص-سرطان'!$A$2:$B$100,2,0))</f>
        <v/>
      </c>
      <c r="Q46" s="2" t="str">
        <f aca="false">IF(A46="","",P46*O46*N46^0.5*(1+$J$1))</f>
        <v/>
      </c>
      <c r="R46" s="2" t="str">
        <f aca="false">IF(A46="","",IF(B46&gt;74,0,MIN(4000000000,R45*(1+$B$7))))</f>
        <v/>
      </c>
      <c r="S46" s="2" t="str">
        <f aca="false">IF(A46="","",$J$4/1000*R46)</f>
        <v/>
      </c>
      <c r="T46" s="2" t="str">
        <f aca="false">IF(A46="","",IF(B46&gt;64,0,MIN($F$3*O46,$F$5)))</f>
        <v/>
      </c>
      <c r="U46" s="2" t="str">
        <f aca="false">IF(A46="","",T46*VLOOKUP(محاسبات!B46,'جدول نرخ فوت-امراض خاص-سرطان'!$C$2:$D$97,2,0)/1000000)</f>
        <v/>
      </c>
      <c r="V46" s="2" t="str">
        <f aca="false">IF(A46="","",IF($F$7="ندارد",0,IF(B46&gt;74,0,VLOOKUP(محاسبات!A46,'جدول نرخ فوت-امراض خاص-سرطان'!$I$2:$J$31,2,0)*محاسبات!O46)))</f>
        <v/>
      </c>
      <c r="W46" s="2" t="str">
        <f aca="false">IF(A46="","",V46*VLOOKUP(B46,'جدول نرخ فوت-امراض خاص-سرطان'!$E$2:$F$100,2,0)/1000000)</f>
        <v/>
      </c>
      <c r="X46" s="2" t="str">
        <f aca="false">IF(A46="","",IF($F$6="ندارد",0,IF(A47="",0,D47*N46^0.5+X47*N46)))</f>
        <v/>
      </c>
      <c r="Y46" s="2" t="str">
        <f aca="false">IF(A46="","",IF(A46&gt;64,0,VLOOKUP(B46,'جدول نرخ فوت-امراض خاص-سرطان'!$G$2:$H$100,2,0)*X46))</f>
        <v/>
      </c>
      <c r="Z46" s="2" t="str">
        <f aca="false">IF(A46="","",Y46+W46+U46+S46)</f>
        <v/>
      </c>
      <c r="AA46" s="2" t="str">
        <f aca="false">IF(A46="","",0.25*(S46)+0.15*(U46+W46+Y46))</f>
        <v/>
      </c>
      <c r="AB46" s="2" t="str">
        <f aca="false">IF(A46="","",$B$10*(M46+Z46+Q46))</f>
        <v/>
      </c>
      <c r="AC46" s="2" t="str">
        <f aca="false">IF(A46="","",D46-Z46-M46-Q46-AB46)</f>
        <v/>
      </c>
      <c r="AD46" s="2" t="str">
        <f aca="false">IF(A46="","",(AC46+AD45)*(1+$S$1))</f>
        <v/>
      </c>
      <c r="AE46" s="2" t="str">
        <f aca="false">IF(A46="","",AD46)</f>
        <v/>
      </c>
    </row>
    <row r="47" s="3" customFormat="true" ht="15" hidden="false" customHeight="false" outlineLevel="0" collapsed="false">
      <c r="A47" s="1" t="str">
        <f aca="false">IF(A46&lt;$B$1,A46+1,"")</f>
        <v/>
      </c>
      <c r="B47" s="1" t="str">
        <f aca="false">IF(A47="","",B46+1)</f>
        <v/>
      </c>
      <c r="D47" s="2" t="str">
        <f aca="false">IF(A47="","",IF($B$3="سالانه",D46*(1+$B$6),IF($B$3="ماهانه",(F47*12)/'جدول لیست ها'!$D$1,IF(محاسبات!$B$3="دوماهه",(G47*6)/'جدول لیست ها'!$D$2,IF(محاسبات!$B$3="سه ماهه",(H47*4)/'جدول لیست ها'!$D$3,I47*2/'جدول لیست ها'!$D$4)))))</f>
        <v/>
      </c>
      <c r="E47" s="2" t="str">
        <f aca="false">IF(A47="","",IF($B$3="سالانه",D47+E46,(I47+H47+G47+F47)*$C$3+E46))</f>
        <v/>
      </c>
      <c r="F47" s="2" t="str">
        <f aca="false">IF(A47="","",IF(F46="","",F46*(1+$B$6)))</f>
        <v/>
      </c>
      <c r="G47" s="2" t="str">
        <f aca="false">IF(A47="","",IF(G46="","",G46*(1+$B$6)))</f>
        <v/>
      </c>
      <c r="H47" s="2" t="str">
        <f aca="false">IF(A47="","",IF(H46="","",H46*(1+$B$6)))</f>
        <v/>
      </c>
      <c r="I47" s="2" t="str">
        <f aca="false">IF(A47="","",IF(I46="","",I46*(1+$B$6)))</f>
        <v/>
      </c>
      <c r="J47" s="2" t="str">
        <f aca="false">IF(A47="","",0)</f>
        <v/>
      </c>
      <c r="K47" s="2" t="str">
        <f aca="false">IF(A47="","",$J$2*(1-$M$3)*(D47-Z47))</f>
        <v/>
      </c>
      <c r="L47" s="2" t="str">
        <f aca="false">IF(A47="","",IF(A47&lt;=5,$J$3*(1-$M$2)*O47,0))</f>
        <v/>
      </c>
      <c r="M47" s="2" t="str">
        <f aca="false">IF(A47="","",J47+K47+L47)</f>
        <v/>
      </c>
      <c r="N47" s="1" t="str">
        <f aca="false">IF(A47="","",IF(A47&lt;=2,$Q$2,IF(A47&lt;=4,$R$2,$S$2)))</f>
        <v/>
      </c>
      <c r="O47" s="2" t="str">
        <f aca="false">IF(A47="","",MIN(O46*(1+$B$7),4000000000))</f>
        <v/>
      </c>
      <c r="P47" s="1" t="str">
        <f aca="false">IF(A47="","",VLOOKUP(B47,'جدول نرخ فوت-امراض خاص-سرطان'!$A$2:$B$100,2,0))</f>
        <v/>
      </c>
      <c r="Q47" s="2" t="str">
        <f aca="false">IF(A47="","",P47*O47*N47^0.5*(1+$J$1))</f>
        <v/>
      </c>
      <c r="R47" s="2" t="str">
        <f aca="false">IF(A47="","",IF(B47&gt;74,0,MIN(4000000000,R46*(1+$B$7))))</f>
        <v/>
      </c>
      <c r="S47" s="2" t="str">
        <f aca="false">IF(A47="","",$J$4/1000*R47)</f>
        <v/>
      </c>
      <c r="T47" s="2" t="str">
        <f aca="false">IF(A47="","",IF(B47&gt;64,0,MIN($F$3*O47,$F$5)))</f>
        <v/>
      </c>
      <c r="U47" s="2" t="str">
        <f aca="false">IF(A47="","",T47*VLOOKUP(محاسبات!B47,'جدول نرخ فوت-امراض خاص-سرطان'!$C$2:$D$97,2,0)/1000000)</f>
        <v/>
      </c>
      <c r="V47" s="2" t="str">
        <f aca="false">IF(A47="","",IF($F$7="ندارد",0,IF(B47&gt;74,0,VLOOKUP(محاسبات!A47,'جدول نرخ فوت-امراض خاص-سرطان'!$I$2:$J$31,2,0)*محاسبات!O47)))</f>
        <v/>
      </c>
      <c r="W47" s="2" t="str">
        <f aca="false">IF(A47="","",V47*VLOOKUP(B47,'جدول نرخ فوت-امراض خاص-سرطان'!$E$2:$F$100,2,0)/1000000)</f>
        <v/>
      </c>
      <c r="X47" s="2" t="str">
        <f aca="false">IF(A47="","",IF($F$6="ندارد",0,IF(A48="",0,D48*N47^0.5+X48*N47)))</f>
        <v/>
      </c>
      <c r="Y47" s="2" t="str">
        <f aca="false">IF(A47="","",IF(A47&gt;64,0,VLOOKUP(B47,'جدول نرخ فوت-امراض خاص-سرطان'!$G$2:$H$100,2,0)*X47))</f>
        <v/>
      </c>
      <c r="Z47" s="2" t="str">
        <f aca="false">IF(A47="","",Y47+W47+U47+S47)</f>
        <v/>
      </c>
      <c r="AA47" s="2" t="str">
        <f aca="false">IF(A47="","",0.25*(S47)+0.15*(U47+W47+Y47))</f>
        <v/>
      </c>
      <c r="AB47" s="2" t="str">
        <f aca="false">IF(A47="","",$B$10*(M47+Z47+Q47))</f>
        <v/>
      </c>
      <c r="AC47" s="2" t="str">
        <f aca="false">IF(A47="","",D47-Z47-M47-Q47-AB47)</f>
        <v/>
      </c>
      <c r="AD47" s="2" t="str">
        <f aca="false">IF(A47="","",(AC47+AD46)*(1+$S$1))</f>
        <v/>
      </c>
      <c r="AE47" s="2" t="str">
        <f aca="false">IF(A47="","",AD47)</f>
        <v/>
      </c>
    </row>
    <row r="48" s="3" customFormat="true" ht="15" hidden="false" customHeight="false" outlineLevel="0" collapsed="false">
      <c r="A48" s="1" t="str">
        <f aca="false">IF(A47&lt;$B$1,A47+1,"")</f>
        <v/>
      </c>
      <c r="B48" s="1" t="str">
        <f aca="false">IF(A48="","",B47+1)</f>
        <v/>
      </c>
      <c r="D48" s="2" t="str">
        <f aca="false">IF(A48="","",IF($B$3="سالانه",D47*(1+$B$6),IF($B$3="ماهانه",(F48*12)/'جدول لیست ها'!$D$1,IF(محاسبات!$B$3="دوماهه",(G48*6)/'جدول لیست ها'!$D$2,IF(محاسبات!$B$3="سه ماهه",(H48*4)/'جدول لیست ها'!$D$3,I48*2/'جدول لیست ها'!$D$4)))))</f>
        <v/>
      </c>
      <c r="E48" s="2" t="str">
        <f aca="false">IF(A48="","",IF($B$3="سالانه",D48+E47,(I48+H48+G48+F48)*$C$3+E47))</f>
        <v/>
      </c>
      <c r="F48" s="2" t="str">
        <f aca="false">IF(A48="","",IF(F47="","",F47*(1+$B$6)))</f>
        <v/>
      </c>
      <c r="G48" s="2" t="str">
        <f aca="false">IF(A48="","",IF(G47="","",G47*(1+$B$6)))</f>
        <v/>
      </c>
      <c r="H48" s="2" t="str">
        <f aca="false">IF(A48="","",IF(H47="","",H47*(1+$B$6)))</f>
        <v/>
      </c>
      <c r="I48" s="2" t="str">
        <f aca="false">IF(A48="","",IF(I47="","",I47*(1+$B$6)))</f>
        <v/>
      </c>
      <c r="J48" s="2" t="str">
        <f aca="false">IF(A48="","",0)</f>
        <v/>
      </c>
      <c r="K48" s="2" t="str">
        <f aca="false">IF(A48="","",$J$2*(1-$M$3)*(D48-Z48))</f>
        <v/>
      </c>
      <c r="L48" s="2" t="str">
        <f aca="false">IF(A48="","",IF(A48&lt;=5,$J$3*(1-$M$2)*O48,0))</f>
        <v/>
      </c>
      <c r="M48" s="2" t="str">
        <f aca="false">IF(A48="","",J48+K48+L48)</f>
        <v/>
      </c>
      <c r="N48" s="1" t="str">
        <f aca="false">IF(A48="","",IF(A48&lt;=2,$Q$2,IF(A48&lt;=4,$R$2,$S$2)))</f>
        <v/>
      </c>
      <c r="O48" s="2" t="str">
        <f aca="false">IF(A48="","",MIN(O47*(1+$B$7),4000000000))</f>
        <v/>
      </c>
      <c r="P48" s="1" t="str">
        <f aca="false">IF(A48="","",VLOOKUP(B48,'جدول نرخ فوت-امراض خاص-سرطان'!$A$2:$B$100,2,0))</f>
        <v/>
      </c>
      <c r="Q48" s="2" t="str">
        <f aca="false">IF(A48="","",P48*O48*N48^0.5*(1+$J$1))</f>
        <v/>
      </c>
      <c r="R48" s="2" t="str">
        <f aca="false">IF(A48="","",IF(B48&gt;74,0,MIN(4000000000,R47*(1+$B$7))))</f>
        <v/>
      </c>
      <c r="S48" s="2" t="str">
        <f aca="false">IF(A48="","",$J$4/1000*R48)</f>
        <v/>
      </c>
      <c r="T48" s="2" t="str">
        <f aca="false">IF(A48="","",IF(B48&gt;64,0,MIN($F$3*O48,$F$5)))</f>
        <v/>
      </c>
      <c r="U48" s="2" t="str">
        <f aca="false">IF(A48="","",T48*VLOOKUP(محاسبات!B48,'جدول نرخ فوت-امراض خاص-سرطان'!$C$2:$D$97,2,0)/1000000)</f>
        <v/>
      </c>
      <c r="V48" s="2" t="str">
        <f aca="false">IF(A48="","",IF($F$7="ندارد",0,IF(B48&gt;74,0,VLOOKUP(محاسبات!A48,'جدول نرخ فوت-امراض خاص-سرطان'!$I$2:$J$31,2,0)*محاسبات!O48)))</f>
        <v/>
      </c>
      <c r="W48" s="2" t="str">
        <f aca="false">IF(A48="","",V48*VLOOKUP(B48,'جدول نرخ فوت-امراض خاص-سرطان'!$E$2:$F$100,2,0)/1000000)</f>
        <v/>
      </c>
      <c r="X48" s="2" t="str">
        <f aca="false">IF(A48="","",IF($F$6="ندارد",0,IF(A49="",0,D49*N48^0.5+X49*N48)))</f>
        <v/>
      </c>
      <c r="Y48" s="2" t="str">
        <f aca="false">IF(A48="","",IF(A48&gt;64,0,VLOOKUP(B48,'جدول نرخ فوت-امراض خاص-سرطان'!$G$2:$H$100,2,0)*X48))</f>
        <v/>
      </c>
      <c r="Z48" s="2" t="str">
        <f aca="false">IF(A48="","",Y48+W48+U48+S48)</f>
        <v/>
      </c>
      <c r="AA48" s="2" t="str">
        <f aca="false">IF(A48="","",0.25*(S48)+0.15*(U48+W48+Y48))</f>
        <v/>
      </c>
      <c r="AB48" s="2" t="str">
        <f aca="false">IF(A48="","",$B$10*(M48+Z48+Q48))</f>
        <v/>
      </c>
      <c r="AC48" s="2" t="str">
        <f aca="false">IF(A48="","",D48-Z48-M48-Q48-AB48)</f>
        <v/>
      </c>
      <c r="AD48" s="2" t="str">
        <f aca="false">IF(A48="","",(AC48+AD47)*(1+$S$1))</f>
        <v/>
      </c>
      <c r="AE48" s="2" t="str">
        <f aca="false">IF(A48="","",AD48)</f>
        <v/>
      </c>
    </row>
    <row r="49" s="3" customFormat="true" ht="15" hidden="false" customHeight="false" outlineLevel="0" collapsed="false">
      <c r="A49" s="1" t="str">
        <f aca="false">IF(A48&lt;$B$1,A48+1,"")</f>
        <v/>
      </c>
      <c r="B49" s="1" t="str">
        <f aca="false">IF(A49="","",B48+1)</f>
        <v/>
      </c>
      <c r="D49" s="2" t="str">
        <f aca="false">IF(A49="","",IF($B$3="سالانه",D48*(1+$B$6),IF($B$3="ماهانه",(F49*12)/'جدول لیست ها'!$D$1,IF(محاسبات!$B$3="دوماهه",(G49*6)/'جدول لیست ها'!$D$2,IF(محاسبات!$B$3="سه ماهه",(H49*4)/'جدول لیست ها'!$D$3,I49*2/'جدول لیست ها'!$D$4)))))</f>
        <v/>
      </c>
      <c r="E49" s="2" t="str">
        <f aca="false">IF(A49="","",IF($B$3="سالانه",D49+E48,(I49+H49+G49+F49)*$C$3+E48))</f>
        <v/>
      </c>
      <c r="F49" s="2" t="str">
        <f aca="false">IF(A49="","",IF(F48="","",F48*(1+$B$6)))</f>
        <v/>
      </c>
      <c r="G49" s="2" t="str">
        <f aca="false">IF(A49="","",IF(G48="","",G48*(1+$B$6)))</f>
        <v/>
      </c>
      <c r="H49" s="2" t="str">
        <f aca="false">IF(A49="","",IF(H48="","",H48*(1+$B$6)))</f>
        <v/>
      </c>
      <c r="I49" s="2" t="str">
        <f aca="false">IF(A49="","",IF(I48="","",I48*(1+$B$6)))</f>
        <v/>
      </c>
      <c r="J49" s="2" t="str">
        <f aca="false">IF(A49="","",0)</f>
        <v/>
      </c>
      <c r="K49" s="2" t="str">
        <f aca="false">IF(A49="","",$J$2*(1-$M$3)*(D49-Z49))</f>
        <v/>
      </c>
      <c r="L49" s="2" t="str">
        <f aca="false">IF(A49="","",IF(A49&lt;=5,$J$3*(1-$M$2)*O49,0))</f>
        <v/>
      </c>
      <c r="M49" s="2" t="str">
        <f aca="false">IF(A49="","",J49+K49+L49)</f>
        <v/>
      </c>
      <c r="N49" s="1" t="str">
        <f aca="false">IF(A49="","",IF(A49&lt;=2,$Q$2,IF(A49&lt;=4,$R$2,$S$2)))</f>
        <v/>
      </c>
      <c r="O49" s="2" t="str">
        <f aca="false">IF(A49="","",MIN(O48*(1+$B$7),4000000000))</f>
        <v/>
      </c>
      <c r="P49" s="1" t="str">
        <f aca="false">IF(A49="","",VLOOKUP(B49,'جدول نرخ فوت-امراض خاص-سرطان'!$A$2:$B$100,2,0))</f>
        <v/>
      </c>
      <c r="Q49" s="2" t="str">
        <f aca="false">IF(A49="","",P49*O49*N49^0.5*(1+$J$1))</f>
        <v/>
      </c>
      <c r="R49" s="2" t="str">
        <f aca="false">IF(A49="","",IF(B49&gt;74,0,MIN(4000000000,R48*(1+$B$7))))</f>
        <v/>
      </c>
      <c r="S49" s="2" t="str">
        <f aca="false">IF(A49="","",$J$4/1000*R49)</f>
        <v/>
      </c>
      <c r="T49" s="2" t="str">
        <f aca="false">IF(A49="","",IF(B49&gt;64,0,MIN($F$3*O49,$F$5)))</f>
        <v/>
      </c>
      <c r="U49" s="2" t="str">
        <f aca="false">IF(A49="","",T49*VLOOKUP(محاسبات!B49,'جدول نرخ فوت-امراض خاص-سرطان'!$C$2:$D$97,2,0)/1000000)</f>
        <v/>
      </c>
      <c r="V49" s="2" t="str">
        <f aca="false">IF(A49="","",IF($F$7="ندارد",0,IF(B49&gt;74,0,VLOOKUP(محاسبات!A49,'جدول نرخ فوت-امراض خاص-سرطان'!$I$2:$J$31,2,0)*محاسبات!O49)))</f>
        <v/>
      </c>
      <c r="W49" s="2" t="str">
        <f aca="false">IF(A49="","",V49*VLOOKUP(B49,'جدول نرخ فوت-امراض خاص-سرطان'!$E$2:$F$100,2,0)/1000000)</f>
        <v/>
      </c>
      <c r="X49" s="2" t="str">
        <f aca="false">IF(A49="","",IF($F$6="ندارد",0,IF(A50="",0,D50*N49^0.5+X50*N49)))</f>
        <v/>
      </c>
      <c r="Y49" s="2" t="str">
        <f aca="false">IF(A49="","",IF(A49&gt;64,0,VLOOKUP(B49,'جدول نرخ فوت-امراض خاص-سرطان'!$G$2:$H$100,2,0)*X49))</f>
        <v/>
      </c>
      <c r="Z49" s="2" t="str">
        <f aca="false">IF(A49="","",Y49+W49+U49+S49)</f>
        <v/>
      </c>
      <c r="AA49" s="2" t="str">
        <f aca="false">IF(A49="","",0.25*(S49)+0.15*(U49+W49+Y49))</f>
        <v/>
      </c>
      <c r="AB49" s="2" t="str">
        <f aca="false">IF(A49="","",$B$10*(M49+Z49+Q49))</f>
        <v/>
      </c>
      <c r="AC49" s="2" t="str">
        <f aca="false">IF(A49="","",D49-Z49-M49-Q49-AB49)</f>
        <v/>
      </c>
      <c r="AD49" s="2" t="str">
        <f aca="false">IF(A49="","",(AC49+AD48)*(1+$S$1))</f>
        <v/>
      </c>
      <c r="AE49" s="2" t="str">
        <f aca="false">IF(A49="","",AD49)</f>
        <v/>
      </c>
    </row>
    <row r="50" s="3" customFormat="true" ht="15" hidden="false" customHeight="false" outlineLevel="0" collapsed="false">
      <c r="A50" s="1" t="str">
        <f aca="false">IF(A49&lt;$B$1,A49+1,"")</f>
        <v/>
      </c>
      <c r="B50" s="1" t="str">
        <f aca="false">IF(A50="","",B49+1)</f>
        <v/>
      </c>
      <c r="D50" s="2" t="str">
        <f aca="false">IF(A50="","",IF($B$3="سالانه",D49*(1+$B$6),IF($B$3="ماهانه",(F50*12)/'جدول لیست ها'!$D$1,IF(محاسبات!$B$3="دوماهه",(G50*6)/'جدول لیست ها'!$D$2,IF(محاسبات!$B$3="سه ماهه",(H50*4)/'جدول لیست ها'!$D$3,I50*2/'جدول لیست ها'!$D$4)))))</f>
        <v/>
      </c>
      <c r="E50" s="2" t="str">
        <f aca="false">IF(A50="","",IF($B$3="سالانه",D50+E49,(I50+H50+G50+F50)*$C$3+E49))</f>
        <v/>
      </c>
      <c r="F50" s="2" t="str">
        <f aca="false">IF(A50="","",IF(F49="","",F49*(1+$B$6)))</f>
        <v/>
      </c>
      <c r="G50" s="2" t="str">
        <f aca="false">IF(A50="","",IF(G49="","",G49*(1+$B$6)))</f>
        <v/>
      </c>
      <c r="H50" s="2" t="str">
        <f aca="false">IF(A50="","",IF(H49="","",H49*(1+$B$6)))</f>
        <v/>
      </c>
      <c r="I50" s="2" t="str">
        <f aca="false">IF(A50="","",IF(I49="","",I49*(1+$B$6)))</f>
        <v/>
      </c>
      <c r="J50" s="2" t="str">
        <f aca="false">IF(A50="","",0)</f>
        <v/>
      </c>
      <c r="K50" s="2" t="str">
        <f aca="false">IF(A50="","",$J$2*(1-$M$3)*(D50-Z50))</f>
        <v/>
      </c>
      <c r="L50" s="2" t="str">
        <f aca="false">IF(A50="","",IF(A50&lt;=5,$J$3*(1-$M$2)*O50,0))</f>
        <v/>
      </c>
      <c r="M50" s="2" t="str">
        <f aca="false">IF(A50="","",J50+K50+L50)</f>
        <v/>
      </c>
      <c r="N50" s="1" t="str">
        <f aca="false">IF(A50="","",IF(A50&lt;=2,$Q$2,IF(A50&lt;=4,$R$2,$S$2)))</f>
        <v/>
      </c>
      <c r="O50" s="2" t="str">
        <f aca="false">IF(A50="","",MIN(O49*(1+$B$7),4000000000))</f>
        <v/>
      </c>
      <c r="P50" s="1" t="str">
        <f aca="false">IF(A50="","",VLOOKUP(B50,'جدول نرخ فوت-امراض خاص-سرطان'!$A$2:$B$100,2,0))</f>
        <v/>
      </c>
      <c r="Q50" s="2" t="str">
        <f aca="false">IF(A50="","",P50*O50*N50^0.5*(1+$J$1))</f>
        <v/>
      </c>
      <c r="R50" s="2" t="str">
        <f aca="false">IF(A50="","",IF(B50&gt;74,0,MIN(4000000000,R49*(1+$B$7))))</f>
        <v/>
      </c>
      <c r="S50" s="2" t="str">
        <f aca="false">IF(A50="","",$J$4/1000*R50)</f>
        <v/>
      </c>
      <c r="T50" s="2" t="str">
        <f aca="false">IF(A50="","",IF(B50&gt;64,0,MIN($F$3*O50,$F$5)))</f>
        <v/>
      </c>
      <c r="U50" s="2" t="str">
        <f aca="false">IF(A50="","",T50*VLOOKUP(محاسبات!B50,'جدول نرخ فوت-امراض خاص-سرطان'!$C$2:$D$97,2,0)/1000000)</f>
        <v/>
      </c>
      <c r="V50" s="2" t="str">
        <f aca="false">IF(A50="","",IF($F$7="ندارد",0,IF(B50&gt;74,0,VLOOKUP(محاسبات!A50,'جدول نرخ فوت-امراض خاص-سرطان'!$I$2:$J$31,2,0)*محاسبات!O50)))</f>
        <v/>
      </c>
      <c r="W50" s="2" t="str">
        <f aca="false">IF(A50="","",V50*VLOOKUP(B50,'جدول نرخ فوت-امراض خاص-سرطان'!$E$2:$F$100,2,0)/1000000)</f>
        <v/>
      </c>
      <c r="X50" s="2" t="str">
        <f aca="false">IF(A50="","",IF($F$6="ندارد",0,IF(A51="",0,D51*N50^0.5+X51*N50)))</f>
        <v/>
      </c>
      <c r="Y50" s="2" t="str">
        <f aca="false">IF(A50="","",IF(A50&gt;64,0,VLOOKUP(B50,'جدول نرخ فوت-امراض خاص-سرطان'!$G$2:$H$100,2,0)*X50))</f>
        <v/>
      </c>
      <c r="Z50" s="2" t="str">
        <f aca="false">IF(A50="","",Y50+W50+U50+S50)</f>
        <v/>
      </c>
      <c r="AA50" s="2" t="str">
        <f aca="false">IF(A50="","",0.25*(S50)+0.15*(U50+W50+Y50))</f>
        <v/>
      </c>
      <c r="AB50" s="2" t="str">
        <f aca="false">IF(A50="","",$B$10*(M50+Z50+Q50))</f>
        <v/>
      </c>
      <c r="AC50" s="2" t="str">
        <f aca="false">IF(A50="","",D50-Z50-M50-Q50-AB50)</f>
        <v/>
      </c>
      <c r="AD50" s="2" t="str">
        <f aca="false">IF(A50="","",(AC50+AD49)*(1+$S$1))</f>
        <v/>
      </c>
      <c r="AE50" s="2" t="str">
        <f aca="false">IF(A50="","",AD50)</f>
        <v/>
      </c>
    </row>
    <row r="51" s="3" customFormat="true" ht="15" hidden="false" customHeight="false" outlineLevel="0" collapsed="false">
      <c r="A51" s="1" t="str">
        <f aca="false">IF(A50&lt;$B$1,A50+1,"")</f>
        <v/>
      </c>
      <c r="B51" s="1" t="str">
        <f aca="false">IF(A51="","",B50+1)</f>
        <v/>
      </c>
      <c r="D51" s="2" t="str">
        <f aca="false">IF(A51="","",IF($B$3="سالانه",D50*(1+$B$6),IF($B$3="ماهانه",(F51*12)/'جدول لیست ها'!$D$1,IF(محاسبات!$B$3="دوماهه",(G51*6)/'جدول لیست ها'!$D$2,IF(محاسبات!$B$3="سه ماهه",(H51*4)/'جدول لیست ها'!$D$3,I51*2/'جدول لیست ها'!$D$4)))))</f>
        <v/>
      </c>
      <c r="E51" s="2" t="str">
        <f aca="false">IF(A51="","",IF($B$3="سالانه",D51+E50,(I51+H51+G51+F51)*$C$3+E50))</f>
        <v/>
      </c>
      <c r="F51" s="2" t="str">
        <f aca="false">IF(A51="","",IF(F50="","",F50*(1+$B$6)))</f>
        <v/>
      </c>
      <c r="G51" s="2" t="str">
        <f aca="false">IF(A51="","",IF(G50="","",G50*(1+$B$6)))</f>
        <v/>
      </c>
      <c r="H51" s="2" t="str">
        <f aca="false">IF(A51="","",IF(H50="","",H50*(1+$B$6)))</f>
        <v/>
      </c>
      <c r="I51" s="2" t="str">
        <f aca="false">IF(A51="","",IF(I50="","",I50*(1+$B$6)))</f>
        <v/>
      </c>
      <c r="J51" s="2" t="str">
        <f aca="false">IF(A51="","",0)</f>
        <v/>
      </c>
      <c r="K51" s="2" t="str">
        <f aca="false">IF(A51="","",$J$2*(1-$M$3)*(D51-Z51))</f>
        <v/>
      </c>
      <c r="L51" s="2" t="str">
        <f aca="false">IF(A51="","",IF(A51&lt;=5,$J$3*(1-$M$2)*O51,0))</f>
        <v/>
      </c>
      <c r="M51" s="2" t="str">
        <f aca="false">IF(A51="","",J51+K51+L51)</f>
        <v/>
      </c>
      <c r="N51" s="1" t="str">
        <f aca="false">IF(A51="","",IF(A51&lt;=2,$Q$2,IF(A51&lt;=4,$R$2,$S$2)))</f>
        <v/>
      </c>
      <c r="O51" s="2" t="str">
        <f aca="false">IF(A51="","",MIN(O50*(1+$B$7),4000000000))</f>
        <v/>
      </c>
      <c r="P51" s="1" t="str">
        <f aca="false">IF(A51="","",VLOOKUP(B51,'جدول نرخ فوت-امراض خاص-سرطان'!$A$2:$B$100,2,0))</f>
        <v/>
      </c>
      <c r="Q51" s="2" t="str">
        <f aca="false">IF(A51="","",P51*O51*N51^0.5*(1+$J$1))</f>
        <v/>
      </c>
      <c r="R51" s="2" t="str">
        <f aca="false">IF(A51="","",IF(B51&gt;74,0,MIN(4000000000,R50*(1+$B$7))))</f>
        <v/>
      </c>
      <c r="S51" s="2" t="str">
        <f aca="false">IF(A51="","",$J$4/1000*R51)</f>
        <v/>
      </c>
      <c r="T51" s="2" t="str">
        <f aca="false">IF(A51="","",IF(B51&gt;64,0,MIN($F$3*O51,$F$5)))</f>
        <v/>
      </c>
      <c r="U51" s="2" t="str">
        <f aca="false">IF(A51="","",T51*VLOOKUP(محاسبات!B51,'جدول نرخ فوت-امراض خاص-سرطان'!$C$2:$D$97,2,0)/1000000)</f>
        <v/>
      </c>
      <c r="V51" s="2" t="str">
        <f aca="false">IF(A51="","",IF($F$7="ندارد",0,IF(B51&gt;74,0,VLOOKUP(محاسبات!A51,'جدول نرخ فوت-امراض خاص-سرطان'!$I$2:$J$31,2,0)*محاسبات!O51)))</f>
        <v/>
      </c>
      <c r="W51" s="2" t="str">
        <f aca="false">IF(A51="","",V51*VLOOKUP(B51,'جدول نرخ فوت-امراض خاص-سرطان'!$E$2:$F$100,2,0)/1000000)</f>
        <v/>
      </c>
      <c r="X51" s="2" t="str">
        <f aca="false">IF(A51="","",IF($F$6="ندارد",0,IF(A52="",0,D52*N51^0.5+X52*N51)))</f>
        <v/>
      </c>
      <c r="Y51" s="2" t="str">
        <f aca="false">IF(A51="","",IF(A51&gt;64,0,VLOOKUP(B51,'جدول نرخ فوت-امراض خاص-سرطان'!$G$2:$H$100,2,0)*X51))</f>
        <v/>
      </c>
      <c r="Z51" s="2" t="str">
        <f aca="false">IF(A51="","",Y51+W51+U51+S51)</f>
        <v/>
      </c>
      <c r="AA51" s="2" t="str">
        <f aca="false">IF(A51="","",0.25*(S51)+0.15*(U51+W51+Y51))</f>
        <v/>
      </c>
      <c r="AB51" s="2" t="str">
        <f aca="false">IF(A51="","",$B$10*(M51+Z51+Q51))</f>
        <v/>
      </c>
      <c r="AC51" s="2" t="str">
        <f aca="false">IF(A51="","",D51-Z51-M51-Q51-AB51)</f>
        <v/>
      </c>
      <c r="AD51" s="2" t="str">
        <f aca="false">IF(A51="","",(AC51+AD50)*(1+$S$1))</f>
        <v/>
      </c>
      <c r="AE51" s="2" t="str">
        <f aca="false">IF(A51="","",AD51)</f>
        <v/>
      </c>
    </row>
    <row r="52" s="3" customFormat="true" ht="15" hidden="false" customHeight="false" outlineLevel="0" collapsed="false">
      <c r="A52" s="1" t="str">
        <f aca="false">IF(A51&lt;$B$1,A51+1,"")</f>
        <v/>
      </c>
      <c r="B52" s="1" t="str">
        <f aca="false">IF(A52="","",B51+1)</f>
        <v/>
      </c>
      <c r="D52" s="2" t="str">
        <f aca="false">IF(A52="","",IF($B$3="سالانه",D51*(1+$B$6),IF($B$3="ماهانه",(F52*12)/'جدول لیست ها'!$D$1,IF(محاسبات!$B$3="دوماهه",(G52*6)/'جدول لیست ها'!$D$2,IF(محاسبات!$B$3="سه ماهه",(H52*4)/'جدول لیست ها'!$D$3,I52*2/'جدول لیست ها'!$D$4)))))</f>
        <v/>
      </c>
      <c r="E52" s="2" t="str">
        <f aca="false">IF(A52="","",IF($B$3="سالانه",D52+E51,(I52+H52+G52+F52)*$C$3+E51))</f>
        <v/>
      </c>
      <c r="F52" s="2" t="str">
        <f aca="false">IF(A52="","",IF(F51="","",F51*(1+$B$6)))</f>
        <v/>
      </c>
      <c r="G52" s="2" t="str">
        <f aca="false">IF(A52="","",IF(G51="","",G51*(1+$B$6)))</f>
        <v/>
      </c>
      <c r="H52" s="2" t="str">
        <f aca="false">IF(A52="","",IF(H51="","",H51*(1+$B$6)))</f>
        <v/>
      </c>
      <c r="I52" s="2" t="str">
        <f aca="false">IF(A52="","",IF(I51="","",I51*(1+$B$6)))</f>
        <v/>
      </c>
      <c r="J52" s="2" t="str">
        <f aca="false">IF(A52="","",0)</f>
        <v/>
      </c>
      <c r="K52" s="2" t="str">
        <f aca="false">IF(A52="","",$J$2*(1-$M$3)*(D52-Z52))</f>
        <v/>
      </c>
      <c r="L52" s="2" t="str">
        <f aca="false">IF(A52="","",IF(A52&lt;=5,$J$3*(1-$M$2)*O52,0))</f>
        <v/>
      </c>
      <c r="M52" s="2" t="str">
        <f aca="false">IF(A52="","",J52+K52+L52)</f>
        <v/>
      </c>
      <c r="N52" s="1" t="str">
        <f aca="false">IF(A52="","",IF(A52&lt;=2,$Q$2,IF(A52&lt;=4,$R$2,$S$2)))</f>
        <v/>
      </c>
      <c r="O52" s="2" t="str">
        <f aca="false">IF(A52="","",MIN(O51*(1+$B$7),4000000000))</f>
        <v/>
      </c>
      <c r="P52" s="1" t="str">
        <f aca="false">IF(A52="","",VLOOKUP(B52,'جدول نرخ فوت-امراض خاص-سرطان'!$A$2:$B$100,2,0))</f>
        <v/>
      </c>
      <c r="Q52" s="2" t="str">
        <f aca="false">IF(A52="","",P52*O52*N52^0.5*(1+$J$1))</f>
        <v/>
      </c>
      <c r="R52" s="2" t="str">
        <f aca="false">IF(A52="","",IF(B52&gt;74,0,MIN(4000000000,R51*(1+$B$7))))</f>
        <v/>
      </c>
      <c r="S52" s="2" t="str">
        <f aca="false">IF(A52="","",$J$4/1000*R52)</f>
        <v/>
      </c>
      <c r="T52" s="2" t="str">
        <f aca="false">IF(A52="","",IF(B52&gt;64,0,MIN($F$3*O52,$F$5)))</f>
        <v/>
      </c>
      <c r="U52" s="2" t="str">
        <f aca="false">IF(A52="","",T52*VLOOKUP(محاسبات!B52,'جدول نرخ فوت-امراض خاص-سرطان'!$C$2:$D$97,2,0)/1000000)</f>
        <v/>
      </c>
      <c r="V52" s="2" t="str">
        <f aca="false">IF(A52="","",IF($F$7="ندارد",0,IF(B52&gt;74,0,VLOOKUP(محاسبات!A52,'جدول نرخ فوت-امراض خاص-سرطان'!$I$2:$J$31,2,0)*محاسبات!O52)))</f>
        <v/>
      </c>
      <c r="W52" s="2" t="str">
        <f aca="false">IF(A52="","",V52*VLOOKUP(B52,'جدول نرخ فوت-امراض خاص-سرطان'!$E$2:$F$100,2,0)/1000000)</f>
        <v/>
      </c>
      <c r="X52" s="2" t="str">
        <f aca="false">IF(A52="","",IF($F$6="ندارد",0,IF(A53="",0,D53*N52^0.5+X53*N52)))</f>
        <v/>
      </c>
      <c r="Y52" s="2" t="str">
        <f aca="false">IF(A52="","",IF(A52&gt;64,0,VLOOKUP(B52,'جدول نرخ فوت-امراض خاص-سرطان'!$G$2:$H$100,2,0)*X52))</f>
        <v/>
      </c>
      <c r="Z52" s="2" t="str">
        <f aca="false">IF(A52="","",Y52+W52+U52+S52)</f>
        <v/>
      </c>
      <c r="AA52" s="2" t="str">
        <f aca="false">IF(A52="","",0.25*(S52)+0.15*(U52+W52+Y52))</f>
        <v/>
      </c>
      <c r="AB52" s="2" t="str">
        <f aca="false">IF(A52="","",$B$10*(M52+Z52+Q52))</f>
        <v/>
      </c>
      <c r="AC52" s="2" t="str">
        <f aca="false">IF(A52="","",D52-Z52-M52-Q52-AB52)</f>
        <v/>
      </c>
      <c r="AD52" s="2" t="str">
        <f aca="false">IF(A52="","",(AC52+AD51)*(1+$S$1))</f>
        <v/>
      </c>
      <c r="AE52" s="2" t="str">
        <f aca="false">IF(A52="","",AD52)</f>
        <v/>
      </c>
    </row>
    <row r="53" s="3" customFormat="true" ht="15" hidden="false" customHeight="false" outlineLevel="0" collapsed="false">
      <c r="A53" s="1" t="str">
        <f aca="false">IF(A52&lt;$B$1,A52+1,"")</f>
        <v/>
      </c>
      <c r="B53" s="1" t="str">
        <f aca="false">IF(A53="","",B52+1)</f>
        <v/>
      </c>
      <c r="D53" s="2" t="str">
        <f aca="false">IF(A53="","",IF($B$3="سالانه",D52*(1+$B$6),IF($B$3="ماهانه",(F53*12)/'جدول لیست ها'!$D$1,IF(محاسبات!$B$3="دوماهه",(G53*6)/'جدول لیست ها'!$D$2,IF(محاسبات!$B$3="سه ماهه",(H53*4)/'جدول لیست ها'!$D$3,I53*2/'جدول لیست ها'!$D$4)))))</f>
        <v/>
      </c>
      <c r="E53" s="2" t="str">
        <f aca="false">IF(A53="","",IF($B$3="سالانه",D53+E52,(I53+H53+G53+F53)*$C$3+E52))</f>
        <v/>
      </c>
      <c r="F53" s="2" t="str">
        <f aca="false">IF(A53="","",IF(F52="","",F52*(1+$B$6)))</f>
        <v/>
      </c>
      <c r="G53" s="2" t="str">
        <f aca="false">IF(A53="","",IF(G52="","",G52*(1+$B$6)))</f>
        <v/>
      </c>
      <c r="H53" s="2" t="str">
        <f aca="false">IF(A53="","",IF(H52="","",H52*(1+$B$6)))</f>
        <v/>
      </c>
      <c r="I53" s="2" t="str">
        <f aca="false">IF(A53="","",IF(I52="","",I52*(1+$B$6)))</f>
        <v/>
      </c>
      <c r="J53" s="2" t="str">
        <f aca="false">IF(A53="","",0)</f>
        <v/>
      </c>
      <c r="K53" s="2" t="str">
        <f aca="false">IF(A53="","",$J$2*(1-$M$3)*(D53-Z53))</f>
        <v/>
      </c>
      <c r="L53" s="2" t="str">
        <f aca="false">IF(A53="","",IF(A53&lt;=5,$J$3*(1-$M$2)*O53,0))</f>
        <v/>
      </c>
      <c r="M53" s="2" t="str">
        <f aca="false">IF(A53="","",J53+K53+L53)</f>
        <v/>
      </c>
      <c r="N53" s="1" t="str">
        <f aca="false">IF(A53="","",IF(A53&lt;=2,$Q$2,IF(A53&lt;=4,$R$2,$S$2)))</f>
        <v/>
      </c>
      <c r="O53" s="2" t="str">
        <f aca="false">IF(A53="","",MIN(O52*(1+$B$7),4000000000))</f>
        <v/>
      </c>
      <c r="P53" s="1" t="str">
        <f aca="false">IF(A53="","",VLOOKUP(B53,'جدول نرخ فوت-امراض خاص-سرطان'!$A$2:$B$100,2,0))</f>
        <v/>
      </c>
      <c r="Q53" s="2" t="str">
        <f aca="false">IF(A53="","",P53*O53*N53^0.5*(1+$J$1))</f>
        <v/>
      </c>
      <c r="R53" s="2" t="str">
        <f aca="false">IF(A53="","",IF(B53&gt;74,0,MIN(4000000000,R52*(1+$B$7))))</f>
        <v/>
      </c>
      <c r="S53" s="2" t="str">
        <f aca="false">IF(A53="","",$J$4/1000*R53)</f>
        <v/>
      </c>
      <c r="T53" s="2" t="str">
        <f aca="false">IF(A53="","",IF(B53&gt;64,0,MIN($F$3*O53,$F$5)))</f>
        <v/>
      </c>
      <c r="U53" s="2" t="str">
        <f aca="false">IF(A53="","",T53*VLOOKUP(محاسبات!B53,'جدول نرخ فوت-امراض خاص-سرطان'!$C$2:$D$97,2,0)/1000000)</f>
        <v/>
      </c>
      <c r="V53" s="2" t="str">
        <f aca="false">IF(A53="","",IF($F$7="ندارد",0,IF(B53&gt;74,0,VLOOKUP(محاسبات!A53,'جدول نرخ فوت-امراض خاص-سرطان'!$I$2:$J$31,2,0)*محاسبات!O53)))</f>
        <v/>
      </c>
      <c r="W53" s="2" t="str">
        <f aca="false">IF(A53="","",V53*VLOOKUP(B53,'جدول نرخ فوت-امراض خاص-سرطان'!$E$2:$F$100,2,0)/1000000)</f>
        <v/>
      </c>
      <c r="X53" s="2" t="str">
        <f aca="false">IF(A53="","",IF($F$6="ندارد",0,IF(A54="",0,D54*N53^0.5+X54*N53)))</f>
        <v/>
      </c>
      <c r="Y53" s="2" t="str">
        <f aca="false">IF(A53="","",IF(A53&gt;64,0,VLOOKUP(B53,'جدول نرخ فوت-امراض خاص-سرطان'!$G$2:$H$100,2,0)*X53))</f>
        <v/>
      </c>
      <c r="Z53" s="2" t="str">
        <f aca="false">IF(A53="","",Y53+W53+U53+S53)</f>
        <v/>
      </c>
      <c r="AA53" s="2" t="str">
        <f aca="false">IF(A53="","",0.25*(S53)+0.15*(U53+W53+Y53))</f>
        <v/>
      </c>
      <c r="AB53" s="2" t="str">
        <f aca="false">IF(A53="","",$B$10*(M53+Z53+Q53))</f>
        <v/>
      </c>
      <c r="AC53" s="2" t="str">
        <f aca="false">IF(A53="","",D53-Z53-M53-Q53-AB53)</f>
        <v/>
      </c>
      <c r="AD53" s="2" t="str">
        <f aca="false">IF(A53="","",(AC53+AD52)*(1+$S$1))</f>
        <v/>
      </c>
      <c r="AE53" s="2" t="str">
        <f aca="false">IF(A53="","",AD53)</f>
        <v/>
      </c>
    </row>
    <row r="54" s="3" customFormat="true" ht="15" hidden="false" customHeight="false" outlineLevel="0" collapsed="false">
      <c r="A54" s="1" t="str">
        <f aca="false">IF(A53&lt;$B$1,A53+1,"")</f>
        <v/>
      </c>
      <c r="B54" s="1" t="str">
        <f aca="false">IF(A54="","",B53+1)</f>
        <v/>
      </c>
      <c r="D54" s="2" t="str">
        <f aca="false">IF(A54="","",IF($B$3="سالانه",D53*(1+$B$6),IF($B$3="ماهانه",(F54*12)/'جدول لیست ها'!$D$1,IF(محاسبات!$B$3="دوماهه",(G54*6)/'جدول لیست ها'!$D$2,IF(محاسبات!$B$3="سه ماهه",(H54*4)/'جدول لیست ها'!$D$3,I54*2/'جدول لیست ها'!$D$4)))))</f>
        <v/>
      </c>
      <c r="E54" s="2" t="str">
        <f aca="false">IF(A54="","",IF($B$3="سالانه",D54+E53,(I54+H54+G54+F54)*$C$3+E53))</f>
        <v/>
      </c>
      <c r="F54" s="2" t="str">
        <f aca="false">IF(A54="","",IF(F53="","",F53*(1+$B$6)))</f>
        <v/>
      </c>
      <c r="G54" s="2" t="str">
        <f aca="false">IF(A54="","",IF(G53="","",G53*(1+$B$6)))</f>
        <v/>
      </c>
      <c r="H54" s="2" t="str">
        <f aca="false">IF(A54="","",IF(H53="","",H53*(1+$B$6)))</f>
        <v/>
      </c>
      <c r="I54" s="2" t="str">
        <f aca="false">IF(A54="","",IF(I53="","",I53*(1+$B$6)))</f>
        <v/>
      </c>
      <c r="J54" s="2" t="str">
        <f aca="false">IF(A54="","",0)</f>
        <v/>
      </c>
      <c r="K54" s="2" t="str">
        <f aca="false">IF(A54="","",$J$2*(1-$M$3)*(D54-Z54))</f>
        <v/>
      </c>
      <c r="L54" s="2" t="str">
        <f aca="false">IF(A54="","",IF(A54&lt;=5,$J$3*(1-$M$2)*O54,0))</f>
        <v/>
      </c>
      <c r="M54" s="2" t="str">
        <f aca="false">IF(A54="","",J54+K54+L54)</f>
        <v/>
      </c>
      <c r="N54" s="1" t="str">
        <f aca="false">IF(A54="","",IF(A54&lt;=2,$Q$2,IF(A54&lt;=4,$R$2,$S$2)))</f>
        <v/>
      </c>
      <c r="O54" s="2" t="str">
        <f aca="false">IF(A54="","",MIN(O53*(1+$B$7),4000000000))</f>
        <v/>
      </c>
      <c r="P54" s="1" t="str">
        <f aca="false">IF(A54="","",VLOOKUP(B54,'جدول نرخ فوت-امراض خاص-سرطان'!$A$2:$B$100,2,0))</f>
        <v/>
      </c>
      <c r="Q54" s="2" t="str">
        <f aca="false">IF(A54="","",P54*O54*N54^0.5*(1+$J$1))</f>
        <v/>
      </c>
      <c r="R54" s="2" t="str">
        <f aca="false">IF(A54="","",IF(B54&gt;74,0,MIN(4000000000,R53*(1+$B$7))))</f>
        <v/>
      </c>
      <c r="S54" s="2" t="str">
        <f aca="false">IF(A54="","",$J$4/1000*R54)</f>
        <v/>
      </c>
      <c r="T54" s="2" t="str">
        <f aca="false">IF(A54="","",IF(B54&gt;64,0,MIN($F$3*O54,$F$5)))</f>
        <v/>
      </c>
      <c r="U54" s="2" t="str">
        <f aca="false">IF(A54="","",T54*VLOOKUP(محاسبات!B54,'جدول نرخ فوت-امراض خاص-سرطان'!$C$2:$D$97,2,0)/1000000)</f>
        <v/>
      </c>
      <c r="V54" s="2" t="str">
        <f aca="false">IF(A54="","",IF($F$7="ندارد",0,IF(B54&gt;74,0,VLOOKUP(محاسبات!A54,'جدول نرخ فوت-امراض خاص-سرطان'!$I$2:$J$31,2,0)*محاسبات!O54)))</f>
        <v/>
      </c>
      <c r="W54" s="2" t="str">
        <f aca="false">IF(A54="","",V54*VLOOKUP(B54,'جدول نرخ فوت-امراض خاص-سرطان'!$E$2:$F$100,2,0)/1000000)</f>
        <v/>
      </c>
      <c r="X54" s="2" t="str">
        <f aca="false">IF(A54="","",IF($F$6="ندارد",0,IF(A55="",0,D55*N54^0.5+X55*N54)))</f>
        <v/>
      </c>
      <c r="Y54" s="2" t="str">
        <f aca="false">IF(A54="","",IF(A54&gt;64,0,VLOOKUP(B54,'جدول نرخ فوت-امراض خاص-سرطان'!$G$2:$H$100,2,0)*X54))</f>
        <v/>
      </c>
      <c r="Z54" s="2" t="str">
        <f aca="false">IF(A54="","",Y54+W54+U54+S54)</f>
        <v/>
      </c>
      <c r="AA54" s="2" t="str">
        <f aca="false">IF(A54="","",0.25*(S54)+0.15*(U54+W54+Y54))</f>
        <v/>
      </c>
      <c r="AB54" s="2" t="str">
        <f aca="false">IF(A54="","",$B$10*(M54+Z54+Q54))</f>
        <v/>
      </c>
      <c r="AC54" s="2" t="str">
        <f aca="false">IF(A54="","",D54-Z54-M54-Q54-AB54)</f>
        <v/>
      </c>
      <c r="AD54" s="2" t="str">
        <f aca="false">IF(A54="","",(AC54+AD53)*(1+$S$1))</f>
        <v/>
      </c>
      <c r="AE54" s="2" t="str">
        <f aca="false">IF(A54="","",AD54)</f>
        <v/>
      </c>
    </row>
    <row r="55" s="3" customFormat="true" ht="15" hidden="false" customHeight="false" outlineLevel="0" collapsed="false">
      <c r="A55" s="1" t="str">
        <f aca="false">IF(A54&lt;$B$1,A54+1,"")</f>
        <v/>
      </c>
      <c r="B55" s="1" t="str">
        <f aca="false">IF(A55="","",B54+1)</f>
        <v/>
      </c>
      <c r="D55" s="2" t="str">
        <f aca="false">IF(A55="","",IF($B$3="سالانه",D54*(1+$B$6),IF($B$3="ماهانه",(F55*12)/'جدول لیست ها'!$D$1,IF(محاسبات!$B$3="دوماهه",(G55*6)/'جدول لیست ها'!$D$2,IF(محاسبات!$B$3="سه ماهه",(H55*4)/'جدول لیست ها'!$D$3,I55*2/'جدول لیست ها'!$D$4)))))</f>
        <v/>
      </c>
      <c r="E55" s="2" t="str">
        <f aca="false">IF(A55="","",IF($B$3="سالانه",D55+E54,(I55+H55+G55+F55)*$C$3+E54))</f>
        <v/>
      </c>
      <c r="F55" s="2" t="str">
        <f aca="false">IF(A55="","",IF(F54="","",F54*(1+$B$6)))</f>
        <v/>
      </c>
      <c r="G55" s="2" t="str">
        <f aca="false">IF(A55="","",IF(G54="","",G54*(1+$B$6)))</f>
        <v/>
      </c>
      <c r="H55" s="2" t="str">
        <f aca="false">IF(A55="","",IF(H54="","",H54*(1+$B$6)))</f>
        <v/>
      </c>
      <c r="I55" s="2" t="str">
        <f aca="false">IF(A55="","",IF(I54="","",I54*(1+$B$6)))</f>
        <v/>
      </c>
      <c r="J55" s="2" t="str">
        <f aca="false">IF(A55="","",0)</f>
        <v/>
      </c>
      <c r="K55" s="2" t="str">
        <f aca="false">IF(A55="","",$J$2*(1-$M$3)*(D55-Z55))</f>
        <v/>
      </c>
      <c r="L55" s="2" t="str">
        <f aca="false">IF(A55="","",IF(A55&lt;=5,$J$3*(1-$M$2)*O55,0))</f>
        <v/>
      </c>
      <c r="M55" s="2" t="str">
        <f aca="false">IF(A55="","",J55+K55+L55)</f>
        <v/>
      </c>
      <c r="N55" s="1" t="str">
        <f aca="false">IF(A55="","",IF(A55&lt;=2,$Q$2,IF(A55&lt;=4,$R$2,$S$2)))</f>
        <v/>
      </c>
      <c r="O55" s="2" t="str">
        <f aca="false">IF(A55="","",MIN(O54*(1+$B$7),4000000000))</f>
        <v/>
      </c>
      <c r="P55" s="1" t="str">
        <f aca="false">IF(A55="","",VLOOKUP(B55,'جدول نرخ فوت-امراض خاص-سرطان'!$A$2:$B$100,2,0))</f>
        <v/>
      </c>
      <c r="Q55" s="2" t="str">
        <f aca="false">IF(A55="","",P55*O55*N55^0.5*(1+$J$1))</f>
        <v/>
      </c>
      <c r="R55" s="2" t="str">
        <f aca="false">IF(A55="","",IF(B55&gt;74,0,MIN(4000000000,R54*(1+$B$7))))</f>
        <v/>
      </c>
      <c r="S55" s="2" t="str">
        <f aca="false">IF(A55="","",$J$4/1000*R55)</f>
        <v/>
      </c>
      <c r="T55" s="2" t="str">
        <f aca="false">IF(A55="","",IF(B55&gt;64,0,MIN($F$3*O55,$F$5)))</f>
        <v/>
      </c>
      <c r="U55" s="2" t="str">
        <f aca="false">IF(A55="","",T55*VLOOKUP(محاسبات!B55,'جدول نرخ فوت-امراض خاص-سرطان'!$C$2:$D$97,2,0)/1000000)</f>
        <v/>
      </c>
      <c r="V55" s="2" t="str">
        <f aca="false">IF(A55="","",IF($F$7="ندارد",0,IF(B55&gt;74,0,VLOOKUP(محاسبات!A55,'جدول نرخ فوت-امراض خاص-سرطان'!$I$2:$J$31,2,0)*محاسبات!O55)))</f>
        <v/>
      </c>
      <c r="W55" s="2" t="str">
        <f aca="false">IF(A55="","",V55*VLOOKUP(B55,'جدول نرخ فوت-امراض خاص-سرطان'!$E$2:$F$100,2,0)/1000000)</f>
        <v/>
      </c>
      <c r="X55" s="2" t="str">
        <f aca="false">IF(A55="","",IF($F$6="ندارد",0,IF(A56="",0,D56*N55^0.5+X56*N55)))</f>
        <v/>
      </c>
      <c r="Y55" s="2" t="str">
        <f aca="false">IF(A55="","",IF(A55&gt;64,0,VLOOKUP(B55,'جدول نرخ فوت-امراض خاص-سرطان'!$G$2:$H$100,2,0)*X55))</f>
        <v/>
      </c>
      <c r="Z55" s="2" t="str">
        <f aca="false">IF(A55="","",Y55+W55+U55+S55)</f>
        <v/>
      </c>
      <c r="AA55" s="2" t="str">
        <f aca="false">IF(A55="","",0.25*(S55)+0.15*(U55+W55+Y55))</f>
        <v/>
      </c>
      <c r="AB55" s="2" t="str">
        <f aca="false">IF(A55="","",$B$10*(M55+Z55+Q55))</f>
        <v/>
      </c>
      <c r="AC55" s="2" t="str">
        <f aca="false">IF(A55="","",D55-Z55-M55-Q55-AB55)</f>
        <v/>
      </c>
      <c r="AD55" s="2" t="str">
        <f aca="false">IF(A55="","",(AC55+AD54)*(1+$S$1))</f>
        <v/>
      </c>
      <c r="AE55" s="2" t="str">
        <f aca="false">IF(A55="","",AD55)</f>
        <v/>
      </c>
    </row>
    <row r="56" s="3" customFormat="true" ht="15" hidden="false" customHeight="false" outlineLevel="0" collapsed="false">
      <c r="A56" s="1" t="str">
        <f aca="false">IF(A55&lt;$B$1,A55+1,"")</f>
        <v/>
      </c>
      <c r="B56" s="1" t="str">
        <f aca="false">IF(A56="","",B55+1)</f>
        <v/>
      </c>
      <c r="D56" s="2" t="str">
        <f aca="false">IF(A56="","",IF($B$3="سالانه",D55*(1+$B$6),IF($B$3="ماهانه",(F56*12)/'جدول لیست ها'!$D$1,IF(محاسبات!$B$3="دوماهه",(G56*6)/'جدول لیست ها'!$D$2,IF(محاسبات!$B$3="سه ماهه",(H56*4)/'جدول لیست ها'!$D$3,I56*2/'جدول لیست ها'!$D$4)))))</f>
        <v/>
      </c>
      <c r="E56" s="2" t="str">
        <f aca="false">IF(A56="","",IF($B$3="سالانه",D56+E55,(I56+H56+G56+F56)*$C$3+E55))</f>
        <v/>
      </c>
      <c r="F56" s="2" t="str">
        <f aca="false">IF(A56="","",IF(F55="","",F55*(1+$B$6)))</f>
        <v/>
      </c>
      <c r="G56" s="2" t="str">
        <f aca="false">IF(A56="","",IF(G55="","",G55*(1+$B$6)))</f>
        <v/>
      </c>
      <c r="H56" s="2" t="str">
        <f aca="false">IF(A56="","",IF(H55="","",H55*(1+$B$6)))</f>
        <v/>
      </c>
      <c r="I56" s="2" t="str">
        <f aca="false">IF(A56="","",IF(I55="","",I55*(1+$B$6)))</f>
        <v/>
      </c>
      <c r="J56" s="2" t="str">
        <f aca="false">IF(A56="","",0)</f>
        <v/>
      </c>
      <c r="K56" s="2" t="str">
        <f aca="false">IF(A56="","",$J$2*(1-$M$3)*(D56-Z56))</f>
        <v/>
      </c>
      <c r="L56" s="2" t="str">
        <f aca="false">IF(A56="","",IF(A56&lt;=5,$J$3*(1-$M$2)*O56,0))</f>
        <v/>
      </c>
      <c r="M56" s="2" t="str">
        <f aca="false">IF(A56="","",J56+K56+L56)</f>
        <v/>
      </c>
      <c r="N56" s="1" t="str">
        <f aca="false">IF(A56="","",IF(A56&lt;=2,$Q$2,IF(A56&lt;=4,$R$2,$S$2)))</f>
        <v/>
      </c>
      <c r="O56" s="2" t="str">
        <f aca="false">IF(A56="","",MIN(O55*(1+$B$7),4000000000))</f>
        <v/>
      </c>
      <c r="P56" s="1" t="str">
        <f aca="false">IF(A56="","",VLOOKUP(B56,'جدول نرخ فوت-امراض خاص-سرطان'!$A$2:$B$100,2,0))</f>
        <v/>
      </c>
      <c r="Q56" s="2" t="str">
        <f aca="false">IF(A56="","",P56*O56*N56^0.5*(1+$J$1))</f>
        <v/>
      </c>
      <c r="R56" s="2" t="str">
        <f aca="false">IF(A56="","",IF(B56&gt;74,0,MIN(4000000000,R55*(1+$B$7))))</f>
        <v/>
      </c>
      <c r="S56" s="2" t="str">
        <f aca="false">IF(A56="","",$J$4/1000*R56)</f>
        <v/>
      </c>
      <c r="T56" s="2" t="str">
        <f aca="false">IF(A56="","",IF(B56&gt;64,0,MIN($F$3*O56,$F$5)))</f>
        <v/>
      </c>
      <c r="U56" s="2" t="str">
        <f aca="false">IF(A56="","",T56*VLOOKUP(محاسبات!B56,'جدول نرخ فوت-امراض خاص-سرطان'!$C$2:$D$97,2,0)/1000000)</f>
        <v/>
      </c>
      <c r="V56" s="2" t="str">
        <f aca="false">IF(A56="","",IF($F$7="ندارد",0,IF(B56&gt;74,0,VLOOKUP(محاسبات!A56,'جدول نرخ فوت-امراض خاص-سرطان'!$I$2:$J$31,2,0)*محاسبات!O56)))</f>
        <v/>
      </c>
      <c r="W56" s="2" t="str">
        <f aca="false">IF(A56="","",V56*VLOOKUP(B56,'جدول نرخ فوت-امراض خاص-سرطان'!$E$2:$F$100,2,0)/1000000)</f>
        <v/>
      </c>
      <c r="X56" s="2" t="str">
        <f aca="false">IF(A56="","",IF($F$6="ندارد",0,IF(A57="",0,D57*N56^0.5+X57*N56)))</f>
        <v/>
      </c>
      <c r="Y56" s="2" t="str">
        <f aca="false">IF(A56="","",IF(A56&gt;64,0,VLOOKUP(B56,'جدول نرخ فوت-امراض خاص-سرطان'!$G$2:$H$100,2,0)*X56))</f>
        <v/>
      </c>
      <c r="Z56" s="2" t="str">
        <f aca="false">IF(A56="","",Y56+W56+U56+S56)</f>
        <v/>
      </c>
      <c r="AA56" s="2" t="str">
        <f aca="false">IF(A56="","",0.25*(S56)+0.15*(U56+W56+Y56))</f>
        <v/>
      </c>
      <c r="AB56" s="2" t="str">
        <f aca="false">IF(A56="","",$B$10*(M56+Z56+Q56))</f>
        <v/>
      </c>
      <c r="AC56" s="2" t="str">
        <f aca="false">IF(A56="","",D56-Z56-M56-Q56-AB56)</f>
        <v/>
      </c>
      <c r="AD56" s="2" t="str">
        <f aca="false">IF(A56="","",(AC56+AD55)*(1+$S$1))</f>
        <v/>
      </c>
      <c r="AE56" s="2" t="str">
        <f aca="false">IF(A56="","",AD56)</f>
        <v/>
      </c>
    </row>
    <row r="57" s="3" customFormat="true" ht="15" hidden="false" customHeight="false" outlineLevel="0" collapsed="false">
      <c r="A57" s="1" t="str">
        <f aca="false">IF(A56&lt;$B$1,A56+1,"")</f>
        <v/>
      </c>
      <c r="B57" s="1" t="str">
        <f aca="false">IF(A57="","",B56+1)</f>
        <v/>
      </c>
      <c r="D57" s="2" t="str">
        <f aca="false">IF(A57="","",IF($B$3="سالانه",D56*(1+$B$6),IF($B$3="ماهانه",(F57*12)/'جدول لیست ها'!$D$1,IF(محاسبات!$B$3="دوماهه",(G57*6)/'جدول لیست ها'!$D$2,IF(محاسبات!$B$3="سه ماهه",(H57*4)/'جدول لیست ها'!$D$3,I57*2/'جدول لیست ها'!$D$4)))))</f>
        <v/>
      </c>
      <c r="E57" s="2" t="str">
        <f aca="false">IF(A57="","",IF($B$3="سالانه",D57+E56,(I57+H57+G57+F57)*$C$3+E56))</f>
        <v/>
      </c>
      <c r="F57" s="2" t="str">
        <f aca="false">IF(A57="","",IF(F56="","",F56*(1+$B$6)))</f>
        <v/>
      </c>
      <c r="G57" s="2" t="str">
        <f aca="false">IF(A57="","",IF(G56="","",G56*(1+$B$6)))</f>
        <v/>
      </c>
      <c r="H57" s="2" t="str">
        <f aca="false">IF(A57="","",IF(H56="","",H56*(1+$B$6)))</f>
        <v/>
      </c>
      <c r="I57" s="2" t="str">
        <f aca="false">IF(A57="","",IF(I56="","",I56*(1+$B$6)))</f>
        <v/>
      </c>
      <c r="J57" s="2" t="str">
        <f aca="false">IF(A57="","",0)</f>
        <v/>
      </c>
      <c r="K57" s="2" t="str">
        <f aca="false">IF(A57="","",$J$2*(1-$M$3)*(D57-Z57))</f>
        <v/>
      </c>
      <c r="L57" s="2" t="str">
        <f aca="false">IF(A57="","",IF(A57&lt;=5,$J$3*(1-$M$2)*O57,0))</f>
        <v/>
      </c>
      <c r="M57" s="2" t="str">
        <f aca="false">IF(A57="","",J57+K57+L57)</f>
        <v/>
      </c>
      <c r="N57" s="1" t="str">
        <f aca="false">IF(A57="","",IF(A57&lt;=2,$Q$2,IF(A57&lt;=4,$R$2,$S$2)))</f>
        <v/>
      </c>
      <c r="O57" s="2" t="str">
        <f aca="false">IF(A57="","",MIN(O56*(1+$B$7),4000000000))</f>
        <v/>
      </c>
      <c r="P57" s="1" t="str">
        <f aca="false">IF(A57="","",VLOOKUP(B57,'جدول نرخ فوت-امراض خاص-سرطان'!$A$2:$B$100,2,0))</f>
        <v/>
      </c>
      <c r="Q57" s="2" t="str">
        <f aca="false">IF(A57="","",P57*O57*N57^0.5*(1+$J$1))</f>
        <v/>
      </c>
      <c r="R57" s="2" t="str">
        <f aca="false">IF(A57="","",IF(B57&gt;74,0,MIN(4000000000,R56*(1+$B$7))))</f>
        <v/>
      </c>
      <c r="S57" s="2" t="str">
        <f aca="false">IF(A57="","",$J$4/1000*R57)</f>
        <v/>
      </c>
      <c r="T57" s="2" t="str">
        <f aca="false">IF(A57="","",IF(B57&gt;64,0,MIN($F$3*O57,$F$5)))</f>
        <v/>
      </c>
      <c r="U57" s="2" t="str">
        <f aca="false">IF(A57="","",T57*VLOOKUP(محاسبات!B57,'جدول نرخ فوت-امراض خاص-سرطان'!$C$2:$D$97,2,0)/1000000)</f>
        <v/>
      </c>
      <c r="V57" s="2" t="str">
        <f aca="false">IF(A57="","",IF($F$7="ندارد",0,IF(B57&gt;74,0,VLOOKUP(محاسبات!A57,'جدول نرخ فوت-امراض خاص-سرطان'!$I$2:$J$31,2,0)*محاسبات!O57)))</f>
        <v/>
      </c>
      <c r="W57" s="2" t="str">
        <f aca="false">IF(A57="","",V57*VLOOKUP(B57,'جدول نرخ فوت-امراض خاص-سرطان'!$E$2:$F$100,2,0)/1000000)</f>
        <v/>
      </c>
      <c r="X57" s="2" t="str">
        <f aca="false">IF(A57="","",IF($F$6="ندارد",0,IF(A58="",0,D58*N57^0.5+X58*N57)))</f>
        <v/>
      </c>
      <c r="Y57" s="2" t="str">
        <f aca="false">IF(A57="","",IF(A57&gt;64,0,VLOOKUP(B57,'جدول نرخ فوت-امراض خاص-سرطان'!$G$2:$H$100,2,0)*X57))</f>
        <v/>
      </c>
      <c r="Z57" s="2" t="str">
        <f aca="false">IF(A57="","",Y57+W57+U57+S57)</f>
        <v/>
      </c>
      <c r="AA57" s="2" t="str">
        <f aca="false">IF(A57="","",0.25*(S57)+0.15*(U57+W57+Y57))</f>
        <v/>
      </c>
      <c r="AB57" s="2" t="str">
        <f aca="false">IF(A57="","",$B$10*(M57+Z57+Q57))</f>
        <v/>
      </c>
      <c r="AC57" s="2" t="str">
        <f aca="false">IF(A57="","",D57-Z57-M57-Q57-AB57)</f>
        <v/>
      </c>
      <c r="AD57" s="2" t="str">
        <f aca="false">IF(A57="","",(AC57+AD56)*(1+$S$1))</f>
        <v/>
      </c>
      <c r="AE57" s="2" t="str">
        <f aca="false">IF(A57="","",AD57)</f>
        <v/>
      </c>
    </row>
    <row r="58" s="3" customFormat="true" ht="15" hidden="false" customHeight="false" outlineLevel="0" collapsed="false">
      <c r="A58" s="1" t="str">
        <f aca="false">IF(A57&lt;$B$1,A57+1,"")</f>
        <v/>
      </c>
      <c r="B58" s="1" t="str">
        <f aca="false">IF(A58="","",B57+1)</f>
        <v/>
      </c>
      <c r="D58" s="2" t="str">
        <f aca="false">IF(A58="","",IF($B$3="سالانه",D57*(1+$B$6),IF($B$3="ماهانه",(F58*12)/'جدول لیست ها'!$D$1,IF(محاسبات!$B$3="دوماهه",(G58*6)/'جدول لیست ها'!$D$2,IF(محاسبات!$B$3="سه ماهه",(H58*4)/'جدول لیست ها'!$D$3,I58*2/'جدول لیست ها'!$D$4)))))</f>
        <v/>
      </c>
      <c r="E58" s="2" t="str">
        <f aca="false">IF(A58="","",IF($B$3="سالانه",D58+E57,(I58+H58+G58+F58)*$C$3+E57))</f>
        <v/>
      </c>
      <c r="F58" s="2" t="str">
        <f aca="false">IF(A58="","",IF(F57="","",F57*(1+$B$6)))</f>
        <v/>
      </c>
      <c r="G58" s="2" t="str">
        <f aca="false">IF(A58="","",IF(G57="","",G57*(1+$B$6)))</f>
        <v/>
      </c>
      <c r="H58" s="2" t="str">
        <f aca="false">IF(A58="","",IF(H57="","",H57*(1+$B$6)))</f>
        <v/>
      </c>
      <c r="I58" s="2" t="str">
        <f aca="false">IF(A58="","",IF(I57="","",I57*(1+$B$6)))</f>
        <v/>
      </c>
      <c r="J58" s="2" t="str">
        <f aca="false">IF(A58="","",0)</f>
        <v/>
      </c>
      <c r="K58" s="2" t="str">
        <f aca="false">IF(A58="","",$J$2*(1-$M$3)*(D58-Z58))</f>
        <v/>
      </c>
      <c r="L58" s="2" t="str">
        <f aca="false">IF(A58="","",IF(A58&lt;=5,$J$3*(1-$M$2)*O58,0))</f>
        <v/>
      </c>
      <c r="M58" s="2" t="str">
        <f aca="false">IF(A58="","",J58+K58+L58)</f>
        <v/>
      </c>
      <c r="N58" s="1" t="str">
        <f aca="false">IF(A58="","",IF(A58&lt;=2,$Q$2,IF(A58&lt;=4,$R$2,$S$2)))</f>
        <v/>
      </c>
      <c r="O58" s="2" t="str">
        <f aca="false">IF(A58="","",MIN(O57*(1+$B$7),4000000000))</f>
        <v/>
      </c>
      <c r="P58" s="1" t="str">
        <f aca="false">IF(A58="","",VLOOKUP(B58,'جدول نرخ فوت-امراض خاص-سرطان'!$A$2:$B$100,2,0))</f>
        <v/>
      </c>
      <c r="Q58" s="2" t="str">
        <f aca="false">IF(A58="","",P58*O58*N58^0.5*(1+$J$1))</f>
        <v/>
      </c>
      <c r="R58" s="2" t="str">
        <f aca="false">IF(A58="","",IF(B58&gt;74,0,MIN(4000000000,R57*(1+$B$7))))</f>
        <v/>
      </c>
      <c r="S58" s="2" t="str">
        <f aca="false">IF(A58="","",$J$4/1000*R58)</f>
        <v/>
      </c>
      <c r="T58" s="2" t="str">
        <f aca="false">IF(A58="","",IF(B58&gt;64,0,MIN($F$3*O58,$F$5)))</f>
        <v/>
      </c>
      <c r="U58" s="2" t="str">
        <f aca="false">IF(A58="","",T58*VLOOKUP(محاسبات!B58,'جدول نرخ فوت-امراض خاص-سرطان'!$C$2:$D$97,2,0)/1000000)</f>
        <v/>
      </c>
      <c r="V58" s="2" t="str">
        <f aca="false">IF(A58="","",IF($F$7="ندارد",0,IF(B58&gt;74,0,VLOOKUP(محاسبات!A58,'جدول نرخ فوت-امراض خاص-سرطان'!$I$2:$J$31,2,0)*محاسبات!O58)))</f>
        <v/>
      </c>
      <c r="W58" s="2" t="str">
        <f aca="false">IF(A58="","",V58*VLOOKUP(B58,'جدول نرخ فوت-امراض خاص-سرطان'!$E$2:$F$100,2,0)/1000000)</f>
        <v/>
      </c>
      <c r="X58" s="2" t="str">
        <f aca="false">IF(A58="","",IF($F$6="ندارد",0,IF(A59="",0,D59*N58^0.5+X59*N58)))</f>
        <v/>
      </c>
      <c r="Y58" s="2" t="str">
        <f aca="false">IF(A58="","",IF(A58&gt;64,0,VLOOKUP(B58,'جدول نرخ فوت-امراض خاص-سرطان'!$G$2:$H$100,2,0)*X58))</f>
        <v/>
      </c>
      <c r="Z58" s="2" t="str">
        <f aca="false">IF(A58="","",Y58+W58+U58+S58)</f>
        <v/>
      </c>
      <c r="AA58" s="2" t="str">
        <f aca="false">IF(A58="","",0.25*(S58)+0.15*(U58+W58+Y58))</f>
        <v/>
      </c>
      <c r="AB58" s="2" t="str">
        <f aca="false">IF(A58="","",$B$10*(M58+Z58+Q58))</f>
        <v/>
      </c>
      <c r="AC58" s="2" t="str">
        <f aca="false">IF(A58="","",D58-Z58-M58-Q58-AB58)</f>
        <v/>
      </c>
      <c r="AD58" s="2" t="str">
        <f aca="false">IF(A58="","",(AC58+AD57)*(1+$S$1))</f>
        <v/>
      </c>
      <c r="AE58" s="2" t="str">
        <f aca="false">IF(A58="","",AD58)</f>
        <v/>
      </c>
    </row>
    <row r="59" s="3" customFormat="true" ht="15" hidden="false" customHeight="false" outlineLevel="0" collapsed="false">
      <c r="A59" s="1" t="str">
        <f aca="false">IF(A58&lt;$B$1,A58+1,"")</f>
        <v/>
      </c>
      <c r="B59" s="1" t="str">
        <f aca="false">IF(A59="","",B58+1)</f>
        <v/>
      </c>
      <c r="D59" s="2" t="str">
        <f aca="false">IF(A59="","",IF($B$3="سالانه",D58*(1+$B$6),IF($B$3="ماهانه",(F59*12)/'جدول لیست ها'!$D$1,IF(محاسبات!$B$3="دوماهه",(G59*6)/'جدول لیست ها'!$D$2,IF(محاسبات!$B$3="سه ماهه",(H59*4)/'جدول لیست ها'!$D$3,I59*2/'جدول لیست ها'!$D$4)))))</f>
        <v/>
      </c>
      <c r="E59" s="2" t="str">
        <f aca="false">IF(A59="","",IF($B$3="سالانه",D59+E58,(I59+H59+G59+F59)*$C$3+E58))</f>
        <v/>
      </c>
      <c r="F59" s="2" t="str">
        <f aca="false">IF(A59="","",IF(F58="","",F58*(1+$B$6)))</f>
        <v/>
      </c>
      <c r="G59" s="2" t="str">
        <f aca="false">IF(A59="","",IF(G58="","",G58*(1+$B$6)))</f>
        <v/>
      </c>
      <c r="H59" s="2" t="str">
        <f aca="false">IF(A59="","",IF(H58="","",H58*(1+$B$6)))</f>
        <v/>
      </c>
      <c r="I59" s="2" t="str">
        <f aca="false">IF(A59="","",IF(I58="","",I58*(1+$B$6)))</f>
        <v/>
      </c>
      <c r="J59" s="2" t="str">
        <f aca="false">IF(A59="","",0)</f>
        <v/>
      </c>
      <c r="K59" s="2" t="str">
        <f aca="false">IF(A59="","",$J$2*(1-$M$3)*(D59-Z59))</f>
        <v/>
      </c>
      <c r="L59" s="2" t="str">
        <f aca="false">IF(A59="","",IF(A59&lt;=5,$J$3*(1-$M$2)*O59,0))</f>
        <v/>
      </c>
      <c r="M59" s="2" t="str">
        <f aca="false">IF(A59="","",J59+K59+L59)</f>
        <v/>
      </c>
      <c r="N59" s="1" t="str">
        <f aca="false">IF(A59="","",IF(A59&lt;=2,$Q$2,IF(A59&lt;=4,$R$2,$S$2)))</f>
        <v/>
      </c>
      <c r="O59" s="2" t="str">
        <f aca="false">IF(A59="","",MIN(O58*(1+$B$7),4000000000))</f>
        <v/>
      </c>
      <c r="P59" s="1" t="str">
        <f aca="false">IF(A59="","",VLOOKUP(B59,'جدول نرخ فوت-امراض خاص-سرطان'!$A$2:$B$100,2,0))</f>
        <v/>
      </c>
      <c r="Q59" s="2" t="str">
        <f aca="false">IF(A59="","",P59*O59*N59^0.5*(1+$J$1))</f>
        <v/>
      </c>
      <c r="R59" s="2" t="str">
        <f aca="false">IF(A59="","",IF(B59&gt;74,0,MIN(4000000000,R58*(1+$B$7))))</f>
        <v/>
      </c>
      <c r="S59" s="2" t="str">
        <f aca="false">IF(A59="","",$J$4/1000*R59)</f>
        <v/>
      </c>
      <c r="T59" s="2" t="str">
        <f aca="false">IF(A59="","",IF(B59&gt;64,0,MIN($F$3*O59,$F$5)))</f>
        <v/>
      </c>
      <c r="U59" s="2" t="str">
        <f aca="false">IF(A59="","",T59*VLOOKUP(محاسبات!B59,'جدول نرخ فوت-امراض خاص-سرطان'!$C$2:$D$97,2,0)/1000000)</f>
        <v/>
      </c>
      <c r="V59" s="2" t="str">
        <f aca="false">IF(A59="","",IF($F$7="ندارد",0,IF(B59&gt;74,0,VLOOKUP(محاسبات!A59,'جدول نرخ فوت-امراض خاص-سرطان'!$I$2:$J$31,2,0)*محاسبات!O59)))</f>
        <v/>
      </c>
      <c r="W59" s="2" t="str">
        <f aca="false">IF(A59="","",V59*VLOOKUP(B59,'جدول نرخ فوت-امراض خاص-سرطان'!$E$2:$F$100,2,0)/1000000)</f>
        <v/>
      </c>
      <c r="X59" s="2" t="str">
        <f aca="false">IF(A59="","",IF($F$6="ندارد",0,IF(A60="",0,D60*N59^0.5+X60*N59)))</f>
        <v/>
      </c>
      <c r="Y59" s="2" t="str">
        <f aca="false">IF(A59="","",IF(A59&gt;64,0,VLOOKUP(B59,'جدول نرخ فوت-امراض خاص-سرطان'!$G$2:$H$100,2,0)*X59))</f>
        <v/>
      </c>
      <c r="Z59" s="2" t="str">
        <f aca="false">IF(A59="","",Y59+W59+U59+S59)</f>
        <v/>
      </c>
      <c r="AA59" s="2" t="str">
        <f aca="false">IF(A59="","",0.25*(S59)+0.15*(U59+W59+Y59))</f>
        <v/>
      </c>
      <c r="AB59" s="2" t="str">
        <f aca="false">IF(A59="","",$B$10*(M59+Z59+Q59))</f>
        <v/>
      </c>
      <c r="AC59" s="2" t="str">
        <f aca="false">IF(A59="","",D59-Z59-M59-Q59-AB59)</f>
        <v/>
      </c>
      <c r="AD59" s="2" t="str">
        <f aca="false">IF(A59="","",(AC59+AD58)*(1+$S$1))</f>
        <v/>
      </c>
      <c r="AE59" s="2" t="str">
        <f aca="false">IF(A59="","",AD59)</f>
        <v/>
      </c>
    </row>
    <row r="60" s="3" customFormat="true" ht="15" hidden="false" customHeight="false" outlineLevel="0" collapsed="false">
      <c r="A60" s="1" t="str">
        <f aca="false">IF(A59&lt;$B$1,A59+1,"")</f>
        <v/>
      </c>
      <c r="B60" s="1" t="str">
        <f aca="false">IF(A60="","",B59+1)</f>
        <v/>
      </c>
      <c r="D60" s="2" t="str">
        <f aca="false">IF(A60="","",IF($B$3="سالانه",D59*(1+$B$6),IF($B$3="ماهانه",(F60*12)/'جدول لیست ها'!$D$1,IF(محاسبات!$B$3="دوماهه",(G60*6)/'جدول لیست ها'!$D$2,IF(محاسبات!$B$3="سه ماهه",(H60*4)/'جدول لیست ها'!$D$3,I60*2/'جدول لیست ها'!$D$4)))))</f>
        <v/>
      </c>
      <c r="E60" s="2" t="str">
        <f aca="false">IF(A60="","",IF($B$3="سالانه",D60+E59,(I60+H60+G60+F60)*$C$3+E59))</f>
        <v/>
      </c>
      <c r="F60" s="2" t="str">
        <f aca="false">IF(A60="","",IF(F59="","",F59*(1+$B$6)))</f>
        <v/>
      </c>
      <c r="G60" s="2" t="str">
        <f aca="false">IF(A60="","",IF(G59="","",G59*(1+$B$6)))</f>
        <v/>
      </c>
      <c r="H60" s="2" t="str">
        <f aca="false">IF(A60="","",IF(H59="","",H59*(1+$B$6)))</f>
        <v/>
      </c>
      <c r="I60" s="2" t="str">
        <f aca="false">IF(A60="","",IF(I59="","",I59*(1+$B$6)))</f>
        <v/>
      </c>
      <c r="J60" s="2" t="str">
        <f aca="false">IF(A60="","",0)</f>
        <v/>
      </c>
      <c r="K60" s="2" t="str">
        <f aca="false">IF(A60="","",$J$2*(1-$M$3)*(D60-Z60))</f>
        <v/>
      </c>
      <c r="L60" s="2" t="str">
        <f aca="false">IF(A60="","",IF(A60&lt;=5,$J$3*(1-$M$2)*O60,0))</f>
        <v/>
      </c>
      <c r="M60" s="2" t="str">
        <f aca="false">IF(A60="","",J60+K60+L60)</f>
        <v/>
      </c>
      <c r="N60" s="1" t="str">
        <f aca="false">IF(A60="","",IF(A60&lt;=2,$Q$2,IF(A60&lt;=4,$R$2,$S$2)))</f>
        <v/>
      </c>
      <c r="O60" s="2" t="str">
        <f aca="false">IF(A60="","",MIN(O59*(1+$B$7),4000000000))</f>
        <v/>
      </c>
      <c r="P60" s="1" t="str">
        <f aca="false">IF(A60="","",VLOOKUP(B60,'جدول نرخ فوت-امراض خاص-سرطان'!$A$2:$B$100,2,0))</f>
        <v/>
      </c>
      <c r="Q60" s="2" t="str">
        <f aca="false">IF(A60="","",P60*O60*N60^0.5*(1+$J$1))</f>
        <v/>
      </c>
      <c r="R60" s="2" t="str">
        <f aca="false">IF(A60="","",IF(B60&gt;74,0,MIN(4000000000,R59*(1+$B$7))))</f>
        <v/>
      </c>
      <c r="S60" s="2" t="str">
        <f aca="false">IF(A60="","",$J$4/1000*R60)</f>
        <v/>
      </c>
      <c r="T60" s="2" t="str">
        <f aca="false">IF(A60="","",IF(B60&gt;64,0,MIN($F$3*O60,$F$5)))</f>
        <v/>
      </c>
      <c r="U60" s="2" t="str">
        <f aca="false">IF(A60="","",T60*VLOOKUP(محاسبات!B60,'جدول نرخ فوت-امراض خاص-سرطان'!$C$2:$D$97,2,0)/1000000)</f>
        <v/>
      </c>
      <c r="V60" s="2" t="str">
        <f aca="false">IF(A60="","",IF($F$7="ندارد",0,IF(B60&gt;74,0,VLOOKUP(محاسبات!A60,'جدول نرخ فوت-امراض خاص-سرطان'!$I$2:$J$31,2,0)*محاسبات!O60)))</f>
        <v/>
      </c>
      <c r="W60" s="2" t="str">
        <f aca="false">IF(A60="","",V60*VLOOKUP(B60,'جدول نرخ فوت-امراض خاص-سرطان'!$E$2:$F$100,2,0)/1000000)</f>
        <v/>
      </c>
      <c r="X60" s="2" t="str">
        <f aca="false">IF(A60="","",IF($F$6="ندارد",0,IF(A61="",0,D61*N60^0.5+X61*N60)))</f>
        <v/>
      </c>
      <c r="Y60" s="2" t="str">
        <f aca="false">IF(A60="","",IF(A60&gt;64,0,VLOOKUP(B60,'جدول نرخ فوت-امراض خاص-سرطان'!$G$2:$H$100,2,0)*X60))</f>
        <v/>
      </c>
      <c r="Z60" s="2" t="str">
        <f aca="false">IF(A60="","",Y60+W60+U60+S60)</f>
        <v/>
      </c>
      <c r="AA60" s="2" t="str">
        <f aca="false">IF(A60="","",0.25*(S60)+0.15*(U60+W60+Y60))</f>
        <v/>
      </c>
      <c r="AB60" s="2" t="str">
        <f aca="false">IF(A60="","",$B$10*(M60+Z60+Q60))</f>
        <v/>
      </c>
      <c r="AC60" s="2" t="str">
        <f aca="false">IF(A60="","",D60-Z60-M60-Q60-AB60)</f>
        <v/>
      </c>
      <c r="AD60" s="2" t="str">
        <f aca="false">IF(A60="","",(AC60+AD59)*(1+$S$1))</f>
        <v/>
      </c>
      <c r="AE60" s="2" t="str">
        <f aca="false">IF(A60="","",AD60)</f>
        <v/>
      </c>
    </row>
    <row r="61" s="3" customFormat="true" ht="15" hidden="false" customHeight="false" outlineLevel="0" collapsed="false">
      <c r="A61" s="1" t="str">
        <f aca="false">IF(A60&lt;$B$1,A60+1,"")</f>
        <v/>
      </c>
      <c r="B61" s="1" t="str">
        <f aca="false">IF(A61="","",B60+1)</f>
        <v/>
      </c>
      <c r="D61" s="2" t="str">
        <f aca="false">IF(A61="","",IF($B$3="سالانه",D60*(1+$B$6),IF($B$3="ماهانه",(F61*12)/'جدول لیست ها'!$D$1,IF(محاسبات!$B$3="دوماهه",(G61*6)/'جدول لیست ها'!$D$2,IF(محاسبات!$B$3="سه ماهه",(H61*4)/'جدول لیست ها'!$D$3,I61*2/'جدول لیست ها'!$D$4)))))</f>
        <v/>
      </c>
      <c r="E61" s="2" t="str">
        <f aca="false">IF(A61="","",IF($B$3="سالانه",D61+E60,(I61+H61+G61+F61)*$C$3+E60))</f>
        <v/>
      </c>
      <c r="F61" s="2" t="str">
        <f aca="false">IF(A61="","",IF(F60="","",F60*(1+$B$6)))</f>
        <v/>
      </c>
      <c r="G61" s="2" t="str">
        <f aca="false">IF(A61="","",IF(G60="","",G60*(1+$B$6)))</f>
        <v/>
      </c>
      <c r="H61" s="2" t="str">
        <f aca="false">IF(A61="","",IF(H60="","",H60*(1+$B$6)))</f>
        <v/>
      </c>
      <c r="I61" s="2" t="str">
        <f aca="false">IF(A61="","",IF(I60="","",I60*(1+$B$6)))</f>
        <v/>
      </c>
      <c r="J61" s="2" t="str">
        <f aca="false">IF(A61="","",0)</f>
        <v/>
      </c>
      <c r="K61" s="2" t="str">
        <f aca="false">IF(A61="","",$J$2*(1-$M$3)*(D61-Z61))</f>
        <v/>
      </c>
      <c r="L61" s="2" t="str">
        <f aca="false">IF(A61="","",IF(A61&lt;=5,$J$3*(1-$M$2)*O61,0))</f>
        <v/>
      </c>
      <c r="M61" s="2" t="str">
        <f aca="false">IF(A61="","",J61+K61+L61)</f>
        <v/>
      </c>
      <c r="N61" s="1" t="str">
        <f aca="false">IF(A61="","",IF(A61&lt;=2,$Q$2,IF(A61&lt;=4,$R$2,$S$2)))</f>
        <v/>
      </c>
      <c r="O61" s="2" t="str">
        <f aca="false">IF(A61="","",MIN(O60*(1+$B$7),4000000000))</f>
        <v/>
      </c>
      <c r="P61" s="1" t="str">
        <f aca="false">IF(A61="","",VLOOKUP(B61,'جدول نرخ فوت-امراض خاص-سرطان'!$A$2:$B$100,2,0))</f>
        <v/>
      </c>
      <c r="Q61" s="2" t="str">
        <f aca="false">IF(A61="","",P61*O61*N61^0.5*(1+$J$1))</f>
        <v/>
      </c>
      <c r="R61" s="2" t="str">
        <f aca="false">IF(A61="","",IF(B61&gt;74,0,MIN(4000000000,R60*(1+$B$7))))</f>
        <v/>
      </c>
      <c r="S61" s="2" t="str">
        <f aca="false">IF(A61="","",$J$4/1000*R61)</f>
        <v/>
      </c>
      <c r="T61" s="2" t="str">
        <f aca="false">IF(A61="","",IF(B61&gt;64,0,MIN($F$3*O61,$F$5)))</f>
        <v/>
      </c>
      <c r="U61" s="2" t="str">
        <f aca="false">IF(A61="","",T61*VLOOKUP(محاسبات!B61,'جدول نرخ فوت-امراض خاص-سرطان'!$C$2:$D$97,2,0)/1000000)</f>
        <v/>
      </c>
      <c r="V61" s="2" t="str">
        <f aca="false">IF(A61="","",IF($F$7="ندارد",0,IF(B61&gt;74,0,VLOOKUP(محاسبات!A61,'جدول نرخ فوت-امراض خاص-سرطان'!$I$2:$J$31,2,0)*محاسبات!O61)))</f>
        <v/>
      </c>
      <c r="W61" s="2" t="str">
        <f aca="false">IF(A61="","",V61*VLOOKUP(B61,'جدول نرخ فوت-امراض خاص-سرطان'!$E$2:$F$100,2,0)/1000000)</f>
        <v/>
      </c>
      <c r="X61" s="2" t="str">
        <f aca="false">IF(A61="","",IF($F$6="ندارد",0,IF(A62="",0,D62*N61^0.5+X62*N61)))</f>
        <v/>
      </c>
      <c r="Y61" s="2" t="str">
        <f aca="false">IF(A61="","",IF(A61&gt;64,0,VLOOKUP(B61,'جدول نرخ فوت-امراض خاص-سرطان'!$G$2:$H$100,2,0)*X61))</f>
        <v/>
      </c>
      <c r="Z61" s="2" t="str">
        <f aca="false">IF(A61="","",Y61+W61+U61+S61)</f>
        <v/>
      </c>
      <c r="AA61" s="2" t="str">
        <f aca="false">IF(A61="","",0.25*(S61)+0.15*(U61+W61+Y61))</f>
        <v/>
      </c>
      <c r="AB61" s="2" t="str">
        <f aca="false">IF(A61="","",$B$10*(M61+Z61+Q61))</f>
        <v/>
      </c>
      <c r="AC61" s="2" t="str">
        <f aca="false">IF(A61="","",D61-Z61-M61-Q61-AB61)</f>
        <v/>
      </c>
      <c r="AD61" s="2" t="str">
        <f aca="false">IF(A61="","",(AC61+AD60)*(1+$S$1))</f>
        <v/>
      </c>
      <c r="AE61" s="2" t="str">
        <f aca="false">IF(A61="","",AD61)</f>
        <v/>
      </c>
    </row>
    <row r="62" s="3" customFormat="true" ht="15" hidden="false" customHeight="false" outlineLevel="0" collapsed="false">
      <c r="A62" s="1" t="str">
        <f aca="false">IF(A61&lt;$B$1,A61+1,"")</f>
        <v/>
      </c>
      <c r="B62" s="1" t="str">
        <f aca="false">IF(A62="","",B61+1)</f>
        <v/>
      </c>
      <c r="D62" s="2" t="str">
        <f aca="false">IF(A62="","",IF($B$3="سالانه",D61*(1+$B$6),IF($B$3="ماهانه",(F62*12)/'جدول لیست ها'!$D$1,IF(محاسبات!$B$3="دوماهه",(G62*6)/'جدول لیست ها'!$D$2,IF(محاسبات!$B$3="سه ماهه",(H62*4)/'جدول لیست ها'!$D$3,I62*2/'جدول لیست ها'!$D$4)))))</f>
        <v/>
      </c>
      <c r="E62" s="2" t="str">
        <f aca="false">IF(A62="","",IF($B$3="سالانه",D62+E61,(I62+H62+G62+F62)*$C$3+E61))</f>
        <v/>
      </c>
      <c r="F62" s="2" t="str">
        <f aca="false">IF(A62="","",IF(F61="","",F61*(1+$B$6)))</f>
        <v/>
      </c>
      <c r="G62" s="2" t="str">
        <f aca="false">IF(A62="","",IF(G61="","",G61*(1+$B$6)))</f>
        <v/>
      </c>
      <c r="H62" s="2" t="str">
        <f aca="false">IF(A62="","",IF(H61="","",H61*(1+$B$6)))</f>
        <v/>
      </c>
      <c r="I62" s="2" t="str">
        <f aca="false">IF(A62="","",IF(I61="","",I61*(1+$B$6)))</f>
        <v/>
      </c>
      <c r="J62" s="2" t="str">
        <f aca="false">IF(A62="","",0)</f>
        <v/>
      </c>
      <c r="K62" s="2" t="str">
        <f aca="false">IF(A62="","",$J$2*(1-$M$3)*(D62-Z62))</f>
        <v/>
      </c>
      <c r="L62" s="2" t="str">
        <f aca="false">IF(A62="","",IF(A62&lt;=5,$J$3*(1-$M$2)*O62,0))</f>
        <v/>
      </c>
      <c r="M62" s="2" t="str">
        <f aca="false">IF(A62="","",J62+K62+L62)</f>
        <v/>
      </c>
      <c r="N62" s="1" t="str">
        <f aca="false">IF(A62="","",IF(A62&lt;=2,$Q$2,IF(A62&lt;=4,$R$2,$S$2)))</f>
        <v/>
      </c>
      <c r="O62" s="2" t="str">
        <f aca="false">IF(A62="","",MIN(O61*(1+$B$7),4000000000))</f>
        <v/>
      </c>
      <c r="P62" s="1" t="str">
        <f aca="false">IF(A62="","",VLOOKUP(B62,'جدول نرخ فوت-امراض خاص-سرطان'!$A$2:$B$100,2,0))</f>
        <v/>
      </c>
      <c r="Q62" s="2" t="str">
        <f aca="false">IF(A62="","",P62*O62*N62^0.5*(1+$J$1))</f>
        <v/>
      </c>
      <c r="R62" s="2" t="str">
        <f aca="false">IF(A62="","",IF(B62&gt;74,0,MIN(4000000000,R61*(1+$B$7))))</f>
        <v/>
      </c>
      <c r="S62" s="2" t="str">
        <f aca="false">IF(A62="","",$J$4/1000*R62)</f>
        <v/>
      </c>
      <c r="T62" s="2" t="str">
        <f aca="false">IF(A62="","",IF(B62&gt;64,0,MIN($F$3*O62,$F$5)))</f>
        <v/>
      </c>
      <c r="U62" s="2" t="str">
        <f aca="false">IF(A62="","",T62*VLOOKUP(محاسبات!B62,'جدول نرخ فوت-امراض خاص-سرطان'!$C$2:$D$97,2,0)/1000000)</f>
        <v/>
      </c>
      <c r="V62" s="2" t="str">
        <f aca="false">IF(A62="","",IF($F$7="ندارد",0,IF(B62&gt;74,0,VLOOKUP(محاسبات!A62,'جدول نرخ فوت-امراض خاص-سرطان'!$I$2:$J$31,2,0)*محاسبات!O62)))</f>
        <v/>
      </c>
      <c r="W62" s="2" t="str">
        <f aca="false">IF(A62="","",V62*VLOOKUP(B62,'جدول نرخ فوت-امراض خاص-سرطان'!$E$2:$F$100,2,0)/1000000)</f>
        <v/>
      </c>
      <c r="X62" s="2" t="str">
        <f aca="false">IF(A62="","",IF($F$6="ندارد",0,IF(A63="",0,D63*N62^0.5+X63*N62)))</f>
        <v/>
      </c>
      <c r="Y62" s="2" t="str">
        <f aca="false">IF(A62="","",IF(A62&gt;64,0,VLOOKUP(B62,'جدول نرخ فوت-امراض خاص-سرطان'!$G$2:$H$100,2,0)*X62))</f>
        <v/>
      </c>
      <c r="Z62" s="2" t="str">
        <f aca="false">IF(A62="","",Y62+W62+U62+S62)</f>
        <v/>
      </c>
      <c r="AA62" s="2" t="str">
        <f aca="false">IF(A62="","",0.25*(S62)+0.15*(U62+W62+Y62))</f>
        <v/>
      </c>
      <c r="AB62" s="2" t="str">
        <f aca="false">IF(A62="","",$B$10*(M62+Z62+Q62))</f>
        <v/>
      </c>
      <c r="AC62" s="2" t="str">
        <f aca="false">IF(A62="","",D62-Z62-M62-Q62-AB62)</f>
        <v/>
      </c>
      <c r="AD62" s="2" t="str">
        <f aca="false">IF(A62="","",(AC62+AD61)*(1+$S$1))</f>
        <v/>
      </c>
      <c r="AE62" s="2" t="str">
        <f aca="false">IF(A62="","",AD62)</f>
        <v/>
      </c>
    </row>
    <row r="63" s="3" customFormat="true" ht="15" hidden="false" customHeight="false" outlineLevel="0" collapsed="false">
      <c r="A63" s="1" t="str">
        <f aca="false">IF(A62&lt;$B$1,A62+1,"")</f>
        <v/>
      </c>
      <c r="B63" s="1" t="str">
        <f aca="false">IF(A63="","",B62+1)</f>
        <v/>
      </c>
      <c r="D63" s="2" t="str">
        <f aca="false">IF(A63="","",IF($B$3="سالانه",D62*(1+$B$6),IF($B$3="ماهانه",(F63*12)/'جدول لیست ها'!$D$1,IF(محاسبات!$B$3="دوماهه",(G63*6)/'جدول لیست ها'!$D$2,IF(محاسبات!$B$3="سه ماهه",(H63*4)/'جدول لیست ها'!$D$3,I63*2/'جدول لیست ها'!$D$4)))))</f>
        <v/>
      </c>
      <c r="E63" s="2" t="str">
        <f aca="false">IF(A63="","",IF($B$3="سالانه",D63+E62,(I63+H63+G63+F63)*$C$3+E62))</f>
        <v/>
      </c>
      <c r="F63" s="2" t="str">
        <f aca="false">IF(A63="","",IF(F62="","",F62*(1+$B$6)))</f>
        <v/>
      </c>
      <c r="G63" s="2" t="str">
        <f aca="false">IF(A63="","",IF(G62="","",G62*(1+$B$6)))</f>
        <v/>
      </c>
      <c r="H63" s="2" t="str">
        <f aca="false">IF(A63="","",IF(H62="","",H62*(1+$B$6)))</f>
        <v/>
      </c>
      <c r="I63" s="2" t="str">
        <f aca="false">IF(A63="","",IF(I62="","",I62*(1+$B$6)))</f>
        <v/>
      </c>
      <c r="J63" s="2" t="str">
        <f aca="false">IF(A63="","",0)</f>
        <v/>
      </c>
      <c r="K63" s="2" t="str">
        <f aca="false">IF(A63="","",$J$2*(1-$M$3)*(D63-Z63))</f>
        <v/>
      </c>
      <c r="L63" s="2" t="str">
        <f aca="false">IF(A63="","",IF(A63&lt;=5,$J$3*(1-$M$2)*O63,0))</f>
        <v/>
      </c>
      <c r="M63" s="2" t="str">
        <f aca="false">IF(A63="","",J63+K63+L63)</f>
        <v/>
      </c>
      <c r="N63" s="1" t="str">
        <f aca="false">IF(A63="","",IF(A63&lt;=2,$Q$2,IF(A63&lt;=4,$R$2,$S$2)))</f>
        <v/>
      </c>
      <c r="O63" s="2" t="str">
        <f aca="false">IF(A63="","",MIN(O62*(1+$B$7),4000000000))</f>
        <v/>
      </c>
      <c r="P63" s="1" t="str">
        <f aca="false">IF(A63="","",VLOOKUP(B63,'جدول نرخ فوت-امراض خاص-سرطان'!$A$2:$B$100,2,0))</f>
        <v/>
      </c>
      <c r="Q63" s="2" t="str">
        <f aca="false">IF(A63="","",P63*O63*N63^0.5*(1+$J$1))</f>
        <v/>
      </c>
      <c r="R63" s="2" t="str">
        <f aca="false">IF(A63="","",IF(B63&gt;74,0,MIN(4000000000,R62*(1+$B$7))))</f>
        <v/>
      </c>
      <c r="S63" s="2" t="str">
        <f aca="false">IF(A63="","",$J$4/1000*R63)</f>
        <v/>
      </c>
      <c r="T63" s="2" t="str">
        <f aca="false">IF(A63="","",IF(B63&gt;64,0,MIN($F$3*O63,$F$5)))</f>
        <v/>
      </c>
      <c r="U63" s="2" t="str">
        <f aca="false">IF(A63="","",T63*VLOOKUP(محاسبات!B63,'جدول نرخ فوت-امراض خاص-سرطان'!$C$2:$D$97,2,0)/1000000)</f>
        <v/>
      </c>
      <c r="V63" s="2" t="str">
        <f aca="false">IF(A63="","",IF($F$7="ندارد",0,IF(B63&gt;74,0,VLOOKUP(محاسبات!A63,'جدول نرخ فوت-امراض خاص-سرطان'!$I$2:$J$31,2,0)*محاسبات!O63)))</f>
        <v/>
      </c>
      <c r="W63" s="2" t="str">
        <f aca="false">IF(A63="","",V63*VLOOKUP(B63,'جدول نرخ فوت-امراض خاص-سرطان'!$E$2:$F$100,2,0)/1000000)</f>
        <v/>
      </c>
      <c r="X63" s="2" t="str">
        <f aca="false">IF(A63="","",IF($F$6="ندارد",0,IF(A64="",0,D64*N63^0.5+X64*N63)))</f>
        <v/>
      </c>
      <c r="Y63" s="2" t="str">
        <f aca="false">IF(A63="","",IF(A63&gt;64,0,VLOOKUP(B63,'جدول نرخ فوت-امراض خاص-سرطان'!$G$2:$H$100,2,0)*X63))</f>
        <v/>
      </c>
      <c r="Z63" s="2" t="str">
        <f aca="false">IF(A63="","",Y63+W63+U63+S63)</f>
        <v/>
      </c>
      <c r="AA63" s="2" t="str">
        <f aca="false">IF(A63="","",0.25*(S63)+0.15*(U63+W63+Y63))</f>
        <v/>
      </c>
      <c r="AB63" s="2" t="str">
        <f aca="false">IF(A63="","",$B$10*(M63+Z63+Q63))</f>
        <v/>
      </c>
      <c r="AC63" s="2" t="str">
        <f aca="false">IF(A63="","",D63-Z63-M63-Q63-AB63)</f>
        <v/>
      </c>
      <c r="AD63" s="2" t="str">
        <f aca="false">IF(A63="","",(AC63+AD62)*(1+$S$1))</f>
        <v/>
      </c>
      <c r="AE63" s="2" t="str">
        <f aca="false">IF(A63="","",AD63)</f>
        <v/>
      </c>
    </row>
    <row r="64" s="3" customFormat="true" ht="15" hidden="false" customHeight="false" outlineLevel="0" collapsed="false">
      <c r="A64" s="1" t="str">
        <f aca="false">IF(A63&lt;$B$1,A63+1,"")</f>
        <v/>
      </c>
      <c r="B64" s="1" t="str">
        <f aca="false">IF(A64="","",B63+1)</f>
        <v/>
      </c>
      <c r="D64" s="2" t="str">
        <f aca="false">IF(A64="","",IF($B$3="سالانه",D63*(1+$B$6),IF($B$3="ماهانه",(F64*12)/'جدول لیست ها'!$D$1,IF(محاسبات!$B$3="دوماهه",(G64*6)/'جدول لیست ها'!$D$2,IF(محاسبات!$B$3="سه ماهه",(H64*4)/'جدول لیست ها'!$D$3,I64*2/'جدول لیست ها'!$D$4)))))</f>
        <v/>
      </c>
      <c r="E64" s="2" t="str">
        <f aca="false">IF(A64="","",IF($B$3="سالانه",D64+E63,(I64+H64+G64+F64)*$C$3+E63))</f>
        <v/>
      </c>
      <c r="F64" s="2" t="str">
        <f aca="false">IF(A64="","",IF(F63="","",F63*(1+$B$6)))</f>
        <v/>
      </c>
      <c r="G64" s="2" t="str">
        <f aca="false">IF(A64="","",IF(G63="","",G63*(1+$B$6)))</f>
        <v/>
      </c>
      <c r="H64" s="2" t="str">
        <f aca="false">IF(A64="","",IF(H63="","",H63*(1+$B$6)))</f>
        <v/>
      </c>
      <c r="I64" s="2" t="str">
        <f aca="false">IF(A64="","",IF(I63="","",I63*(1+$B$6)))</f>
        <v/>
      </c>
      <c r="J64" s="2" t="str">
        <f aca="false">IF(A64="","",0)</f>
        <v/>
      </c>
      <c r="K64" s="2" t="str">
        <f aca="false">IF(A64="","",$J$2*(1-$M$3)*(D64-Z64))</f>
        <v/>
      </c>
      <c r="L64" s="2" t="str">
        <f aca="false">IF(A64="","",IF(A64&lt;=5,$J$3*(1-$M$2)*O64,0))</f>
        <v/>
      </c>
      <c r="M64" s="2" t="str">
        <f aca="false">IF(A64="","",J64+K64+L64)</f>
        <v/>
      </c>
      <c r="N64" s="1" t="str">
        <f aca="false">IF(A64="","",IF(A64&lt;=2,$Q$2,IF(A64&lt;=4,$R$2,$S$2)))</f>
        <v/>
      </c>
      <c r="O64" s="2" t="str">
        <f aca="false">IF(A64="","",MIN(O63*(1+$B$7),4000000000))</f>
        <v/>
      </c>
      <c r="P64" s="1" t="str">
        <f aca="false">IF(A64="","",VLOOKUP(B64,'جدول نرخ فوت-امراض خاص-سرطان'!$A$2:$B$100,2,0))</f>
        <v/>
      </c>
      <c r="Q64" s="2" t="str">
        <f aca="false">IF(A64="","",P64*O64*N64^0.5*(1+$J$1))</f>
        <v/>
      </c>
      <c r="R64" s="2" t="str">
        <f aca="false">IF(A64="","",IF(B64&gt;74,0,MIN(4000000000,R63*(1+$B$7))))</f>
        <v/>
      </c>
      <c r="S64" s="2" t="str">
        <f aca="false">IF(A64="","",$J$4/1000*R64)</f>
        <v/>
      </c>
      <c r="T64" s="2" t="str">
        <f aca="false">IF(A64="","",IF(B64&gt;64,0,MIN($F$3*O64,$F$5)))</f>
        <v/>
      </c>
      <c r="U64" s="2" t="str">
        <f aca="false">IF(A64="","",T64*VLOOKUP(محاسبات!B64,'جدول نرخ فوت-امراض خاص-سرطان'!$C$2:$D$97,2,0)/1000000)</f>
        <v/>
      </c>
      <c r="V64" s="2" t="str">
        <f aca="false">IF(A64="","",IF($F$7="ندارد",0,IF(B64&gt;74,0,VLOOKUP(محاسبات!A64,'جدول نرخ فوت-امراض خاص-سرطان'!$I$2:$J$31,2,0)*محاسبات!O64)))</f>
        <v/>
      </c>
      <c r="W64" s="2" t="str">
        <f aca="false">IF(A64="","",V64*VLOOKUP(B64,'جدول نرخ فوت-امراض خاص-سرطان'!$E$2:$F$100,2,0)/1000000)</f>
        <v/>
      </c>
      <c r="X64" s="2" t="str">
        <f aca="false">IF(A64="","",IF($F$6="ندارد",0,IF(A65="",0,D65*N64^0.5+X65*N64)))</f>
        <v/>
      </c>
      <c r="Y64" s="2" t="str">
        <f aca="false">IF(A64="","",IF(A64&gt;64,0,VLOOKUP(B64,'جدول نرخ فوت-امراض خاص-سرطان'!$G$2:$H$100,2,0)*X64))</f>
        <v/>
      </c>
      <c r="Z64" s="2" t="str">
        <f aca="false">IF(A64="","",Y64+W64+U64+S64)</f>
        <v/>
      </c>
      <c r="AA64" s="2" t="str">
        <f aca="false">IF(A64="","",0.25*(S64)+0.15*(U64+W64+Y64))</f>
        <v/>
      </c>
      <c r="AB64" s="2" t="str">
        <f aca="false">IF(A64="","",$B$10*(M64+Z64+Q64))</f>
        <v/>
      </c>
      <c r="AC64" s="2" t="str">
        <f aca="false">IF(A64="","",D64-Z64-M64-Q64-AB64)</f>
        <v/>
      </c>
      <c r="AD64" s="2" t="str">
        <f aca="false">IF(A64="","",(AC64+AD63)*(1+$S$1))</f>
        <v/>
      </c>
      <c r="AE64" s="2" t="str">
        <f aca="false">IF(A64="","",AD64)</f>
        <v/>
      </c>
    </row>
    <row r="65" s="3" customFormat="true" ht="15" hidden="false" customHeight="false" outlineLevel="0" collapsed="false">
      <c r="A65" s="1" t="str">
        <f aca="false">IF(A64&lt;$B$1,A64+1,"")</f>
        <v/>
      </c>
      <c r="B65" s="1" t="str">
        <f aca="false">IF(A65="","",B64+1)</f>
        <v/>
      </c>
      <c r="D65" s="2" t="str">
        <f aca="false">IF(A65="","",IF($B$3="سالانه",D64*(1+$B$6),IF($B$3="ماهانه",(F65*12)/'جدول لیست ها'!$D$1,IF(محاسبات!$B$3="دوماهه",(G65*6)/'جدول لیست ها'!$D$2,IF(محاسبات!$B$3="سه ماهه",(H65*4)/'جدول لیست ها'!$D$3,I65*2/'جدول لیست ها'!$D$4)))))</f>
        <v/>
      </c>
      <c r="E65" s="2" t="str">
        <f aca="false">IF(A65="","",IF($B$3="سالانه",D65+E64,(I65+H65+G65+F65)*$C$3+E64))</f>
        <v/>
      </c>
      <c r="F65" s="2" t="str">
        <f aca="false">IF(A65="","",IF(F64="","",F64*(1+$B$6)))</f>
        <v/>
      </c>
      <c r="G65" s="2" t="str">
        <f aca="false">IF(A65="","",IF(G64="","",G64*(1+$B$6)))</f>
        <v/>
      </c>
      <c r="H65" s="2" t="str">
        <f aca="false">IF(A65="","",IF(H64="","",H64*(1+$B$6)))</f>
        <v/>
      </c>
      <c r="I65" s="2" t="str">
        <f aca="false">IF(A65="","",IF(I64="","",I64*(1+$B$6)))</f>
        <v/>
      </c>
      <c r="J65" s="2" t="str">
        <f aca="false">IF(A65="","",0)</f>
        <v/>
      </c>
      <c r="K65" s="2" t="str">
        <f aca="false">IF(A65="","",$J$2*(1-$M$3)*(D65-Z65))</f>
        <v/>
      </c>
      <c r="L65" s="2" t="str">
        <f aca="false">IF(A65="","",IF(A65&lt;=5,$J$3*(1-$M$2)*O65,0))</f>
        <v/>
      </c>
      <c r="M65" s="2" t="str">
        <f aca="false">IF(A65="","",J65+K65+L65)</f>
        <v/>
      </c>
      <c r="N65" s="1" t="str">
        <f aca="false">IF(A65="","",IF(A65&lt;=2,$Q$2,IF(A65&lt;=4,$R$2,$S$2)))</f>
        <v/>
      </c>
      <c r="O65" s="2" t="str">
        <f aca="false">IF(A65="","",MIN(O64*(1+$B$7),4000000000))</f>
        <v/>
      </c>
      <c r="P65" s="1" t="str">
        <f aca="false">IF(A65="","",VLOOKUP(B65,'جدول نرخ فوت-امراض خاص-سرطان'!$A$2:$B$100,2,0))</f>
        <v/>
      </c>
      <c r="Q65" s="2" t="str">
        <f aca="false">IF(A65="","",P65*O65*N65^0.5*(1+$J$1))</f>
        <v/>
      </c>
      <c r="R65" s="2" t="str">
        <f aca="false">IF(A65="","",IF(B65&gt;74,0,MIN(4000000000,R64*(1+$B$7))))</f>
        <v/>
      </c>
      <c r="S65" s="2" t="str">
        <f aca="false">IF(A65="","",$J$4/1000*R65)</f>
        <v/>
      </c>
      <c r="T65" s="2" t="str">
        <f aca="false">IF(A65="","",IF(B65&gt;64,0,MIN($F$3*O65,$F$5)))</f>
        <v/>
      </c>
      <c r="U65" s="2" t="str">
        <f aca="false">IF(A65="","",T65*VLOOKUP(محاسبات!B65,'جدول نرخ فوت-امراض خاص-سرطان'!$C$2:$D$97,2,0)/1000000)</f>
        <v/>
      </c>
      <c r="V65" s="2" t="str">
        <f aca="false">IF(A65="","",IF($F$7="ندارد",0,IF(B65&gt;74,0,VLOOKUP(محاسبات!A65,'جدول نرخ فوت-امراض خاص-سرطان'!$I$2:$J$31,2,0)*محاسبات!O65)))</f>
        <v/>
      </c>
      <c r="W65" s="2" t="str">
        <f aca="false">IF(A65="","",V65*VLOOKUP(B65,'جدول نرخ فوت-امراض خاص-سرطان'!$E$2:$F$100,2,0)/1000000)</f>
        <v/>
      </c>
      <c r="X65" s="2" t="str">
        <f aca="false">IF(A65="","",IF($F$6="ندارد",0,IF(A66="",0,D66*N65^0.5+X66*N65)))</f>
        <v/>
      </c>
      <c r="Y65" s="2" t="str">
        <f aca="false">IF(A65="","",IF(A65&gt;64,0,VLOOKUP(B65,'جدول نرخ فوت-امراض خاص-سرطان'!$G$2:$H$100,2,0)*X65))</f>
        <v/>
      </c>
      <c r="Z65" s="2" t="str">
        <f aca="false">IF(A65="","",Y65+W65+U65+S65)</f>
        <v/>
      </c>
      <c r="AA65" s="2" t="str">
        <f aca="false">IF(A65="","",0.25*(S65)+0.15*(U65+W65+Y65))</f>
        <v/>
      </c>
      <c r="AB65" s="2" t="str">
        <f aca="false">IF(A65="","",$B$10*(M65+Z65+Q65))</f>
        <v/>
      </c>
      <c r="AC65" s="2" t="str">
        <f aca="false">IF(A65="","",D65-Z65-M65-Q65-AB65)</f>
        <v/>
      </c>
      <c r="AD65" s="2" t="str">
        <f aca="false">IF(A65="","",(AC65+AD64)*(1+$S$1))</f>
        <v/>
      </c>
      <c r="AE65" s="2" t="str">
        <f aca="false">IF(A65="","",AD65)</f>
        <v/>
      </c>
    </row>
    <row r="66" s="3" customFormat="true" ht="15" hidden="false" customHeight="false" outlineLevel="0" collapsed="false">
      <c r="A66" s="1" t="str">
        <f aca="false">IF(A65&lt;$B$1,A65+1,"")</f>
        <v/>
      </c>
      <c r="B66" s="1" t="str">
        <f aca="false">IF(A66="","",B65+1)</f>
        <v/>
      </c>
      <c r="D66" s="2" t="str">
        <f aca="false">IF(A66="","",IF($B$3="سالانه",D65*(1+$B$6),IF($B$3="ماهانه",(F66*12)/'جدول لیست ها'!$D$1,IF(محاسبات!$B$3="دوماهه",(G66*6)/'جدول لیست ها'!$D$2,IF(محاسبات!$B$3="سه ماهه",(H66*4)/'جدول لیست ها'!$D$3,I66*2/'جدول لیست ها'!$D$4)))))</f>
        <v/>
      </c>
      <c r="E66" s="2" t="str">
        <f aca="false">IF(A66="","",IF($B$3="سالانه",D66+E65,(I66+H66+G66+F66)*$C$3+E65))</f>
        <v/>
      </c>
      <c r="F66" s="2" t="str">
        <f aca="false">IF(A66="","",IF(F65="","",F65*(1+$B$6)))</f>
        <v/>
      </c>
      <c r="G66" s="2" t="str">
        <f aca="false">IF(A66="","",IF(G65="","",G65*(1+$B$6)))</f>
        <v/>
      </c>
      <c r="H66" s="2" t="str">
        <f aca="false">IF(A66="","",IF(H65="","",H65*(1+$B$6)))</f>
        <v/>
      </c>
      <c r="I66" s="2" t="str">
        <f aca="false">IF(A66="","",IF(I65="","",I65*(1+$B$6)))</f>
        <v/>
      </c>
      <c r="J66" s="2" t="str">
        <f aca="false">IF(A66="","",0)</f>
        <v/>
      </c>
      <c r="K66" s="2" t="str">
        <f aca="false">IF(A66="","",$J$2*(1-$M$3)*(D66-Z66))</f>
        <v/>
      </c>
      <c r="L66" s="2" t="str">
        <f aca="false">IF(A66="","",IF(A66&lt;=5,$J$3*(1-$M$2)*O66,0))</f>
        <v/>
      </c>
      <c r="M66" s="2" t="str">
        <f aca="false">IF(A66="","",J66+K66+L66)</f>
        <v/>
      </c>
      <c r="N66" s="1" t="str">
        <f aca="false">IF(A66="","",IF(A66&lt;=2,$Q$2,IF(A66&lt;=4,$R$2,$S$2)))</f>
        <v/>
      </c>
      <c r="O66" s="2" t="str">
        <f aca="false">IF(A66="","",MIN(O65*(1+$B$7),4000000000))</f>
        <v/>
      </c>
      <c r="P66" s="1" t="str">
        <f aca="false">IF(A66="","",VLOOKUP(B66,'جدول نرخ فوت-امراض خاص-سرطان'!$A$2:$B$100,2,0))</f>
        <v/>
      </c>
      <c r="Q66" s="2" t="str">
        <f aca="false">IF(A66="","",P66*O66*N66^0.5*(1+$J$1))</f>
        <v/>
      </c>
      <c r="R66" s="2" t="str">
        <f aca="false">IF(A66="","",IF(B66&gt;74,0,MIN(4000000000,R65*(1+$B$7))))</f>
        <v/>
      </c>
      <c r="S66" s="2" t="str">
        <f aca="false">IF(A66="","",$J$4/1000*R66)</f>
        <v/>
      </c>
      <c r="T66" s="2" t="str">
        <f aca="false">IF(A66="","",IF(B66&gt;64,0,MIN($F$3*O66,$F$5)))</f>
        <v/>
      </c>
      <c r="U66" s="2" t="str">
        <f aca="false">IF(A66="","",T66*VLOOKUP(محاسبات!B66,'جدول نرخ فوت-امراض خاص-سرطان'!$C$2:$D$97,2,0)/1000000)</f>
        <v/>
      </c>
      <c r="V66" s="2" t="str">
        <f aca="false">IF(A66="","",IF($F$7="ندارد",0,IF(B66&gt;74,0,VLOOKUP(محاسبات!A66,'جدول نرخ فوت-امراض خاص-سرطان'!$I$2:$J$31,2,0)*محاسبات!O66)))</f>
        <v/>
      </c>
      <c r="W66" s="2" t="str">
        <f aca="false">IF(A66="","",V66*VLOOKUP(B66,'جدول نرخ فوت-امراض خاص-سرطان'!$E$2:$F$100,2,0)/1000000)</f>
        <v/>
      </c>
      <c r="X66" s="2" t="str">
        <f aca="false">IF(A66="","",IF($F$6="ندارد",0,IF(A67="",0,D67*N66^0.5+X67*N66)))</f>
        <v/>
      </c>
      <c r="Y66" s="2" t="str">
        <f aca="false">IF(A66="","",IF(A66&gt;64,0,VLOOKUP(B66,'جدول نرخ فوت-امراض خاص-سرطان'!$G$2:$H$100,2,0)*X66))</f>
        <v/>
      </c>
      <c r="Z66" s="2" t="str">
        <f aca="false">IF(A66="","",Y66+W66+U66+S66)</f>
        <v/>
      </c>
      <c r="AA66" s="2" t="str">
        <f aca="false">IF(A66="","",0.25*(S66)+0.15*(U66+W66+Y66))</f>
        <v/>
      </c>
      <c r="AB66" s="2" t="str">
        <f aca="false">IF(A66="","",$B$10*(M66+Z66+Q66))</f>
        <v/>
      </c>
      <c r="AC66" s="2" t="str">
        <f aca="false">IF(A66="","",D66-Z66-M66-Q66-AB66)</f>
        <v/>
      </c>
      <c r="AD66" s="2" t="str">
        <f aca="false">IF(A66="","",(AC66+AD65)*(1+$S$1))</f>
        <v/>
      </c>
      <c r="AE66" s="2" t="str">
        <f aca="false">IF(A66="","",AD66)</f>
        <v/>
      </c>
    </row>
    <row r="67" s="3" customFormat="true" ht="15" hidden="false" customHeight="false" outlineLevel="0" collapsed="false">
      <c r="A67" s="1" t="str">
        <f aca="false">IF(A66&lt;$B$1,A66+1,"")</f>
        <v/>
      </c>
      <c r="B67" s="1" t="str">
        <f aca="false">IF(A67="","",B66+1)</f>
        <v/>
      </c>
      <c r="D67" s="2" t="str">
        <f aca="false">IF(A67="","",IF($B$3="سالانه",D66*(1+$B$6),IF($B$3="ماهانه",(F67*12)/'جدول لیست ها'!$D$1,IF(محاسبات!$B$3="دوماهه",(G67*6)/'جدول لیست ها'!$D$2,IF(محاسبات!$B$3="سه ماهه",(H67*4)/'جدول لیست ها'!$D$3,I67*2/'جدول لیست ها'!$D$4)))))</f>
        <v/>
      </c>
      <c r="E67" s="2" t="str">
        <f aca="false">IF(A67="","",IF($B$3="سالانه",D67+E66,(I67+H67+G67+F67)*$C$3+E66))</f>
        <v/>
      </c>
      <c r="F67" s="2" t="str">
        <f aca="false">IF(A67="","",IF(F66="","",F66*(1+$B$6)))</f>
        <v/>
      </c>
      <c r="G67" s="2" t="str">
        <f aca="false">IF(A67="","",IF(G66="","",G66*(1+$B$6)))</f>
        <v/>
      </c>
      <c r="H67" s="2" t="str">
        <f aca="false">IF(A67="","",IF(H66="","",H66*(1+$B$6)))</f>
        <v/>
      </c>
      <c r="I67" s="2" t="str">
        <f aca="false">IF(A67="","",IF(I66="","",I66*(1+$B$6)))</f>
        <v/>
      </c>
      <c r="J67" s="2" t="str">
        <f aca="false">IF(A67="","",0)</f>
        <v/>
      </c>
      <c r="K67" s="2" t="str">
        <f aca="false">IF(A67="","",$J$2*(1-$M$3)*(D67-Z67))</f>
        <v/>
      </c>
      <c r="L67" s="2" t="str">
        <f aca="false">IF(A67="","",IF(A67&lt;=5,$J$3*(1-$M$2)*O67,0))</f>
        <v/>
      </c>
      <c r="M67" s="2" t="str">
        <f aca="false">IF(A67="","",J67+K67+L67)</f>
        <v/>
      </c>
      <c r="N67" s="1" t="str">
        <f aca="false">IF(A67="","",IF(A67&lt;=2,$Q$2,IF(A67&lt;=4,$R$2,$S$2)))</f>
        <v/>
      </c>
      <c r="O67" s="2" t="str">
        <f aca="false">IF(A67="","",MIN(O66*(1+$B$7),4000000000))</f>
        <v/>
      </c>
      <c r="P67" s="1" t="str">
        <f aca="false">IF(A67="","",VLOOKUP(B67,'جدول نرخ فوت-امراض خاص-سرطان'!$A$2:$B$100,2,0))</f>
        <v/>
      </c>
      <c r="Q67" s="2" t="str">
        <f aca="false">IF(A67="","",P67*O67*N67^0.5*(1+$J$1))</f>
        <v/>
      </c>
      <c r="R67" s="2" t="str">
        <f aca="false">IF(A67="","",IF(B67&gt;74,0,MIN(4000000000,R66*(1+$B$7))))</f>
        <v/>
      </c>
      <c r="S67" s="2" t="str">
        <f aca="false">IF(A67="","",$J$4/1000*R67)</f>
        <v/>
      </c>
      <c r="T67" s="2" t="str">
        <f aca="false">IF(A67="","",IF(B67&gt;64,0,MIN($F$3*O67,$F$5)))</f>
        <v/>
      </c>
      <c r="U67" s="2" t="str">
        <f aca="false">IF(A67="","",T67*VLOOKUP(محاسبات!B67,'جدول نرخ فوت-امراض خاص-سرطان'!$C$2:$D$97,2,0)/1000000)</f>
        <v/>
      </c>
      <c r="V67" s="2" t="str">
        <f aca="false">IF(A67="","",IF($F$7="ندارد",0,IF(B67&gt;74,0,VLOOKUP(محاسبات!A67,'جدول نرخ فوت-امراض خاص-سرطان'!$I$2:$J$31,2,0)*محاسبات!O67)))</f>
        <v/>
      </c>
      <c r="W67" s="2" t="str">
        <f aca="false">IF(A67="","",V67*VLOOKUP(B67,'جدول نرخ فوت-امراض خاص-سرطان'!$E$2:$F$100,2,0)/1000000)</f>
        <v/>
      </c>
      <c r="X67" s="2" t="str">
        <f aca="false">IF(A67="","",IF($F$6="ندارد",0,IF(A68="",0,D68*N67^0.5+X68*N67)))</f>
        <v/>
      </c>
      <c r="Y67" s="2" t="str">
        <f aca="false">IF(A67="","",IF(A67&gt;64,0,VLOOKUP(B67,'جدول نرخ فوت-امراض خاص-سرطان'!$G$2:$H$100,2,0)*X67))</f>
        <v/>
      </c>
      <c r="Z67" s="2" t="str">
        <f aca="false">IF(A67="","",Y67+W67+U67+S67)</f>
        <v/>
      </c>
      <c r="AA67" s="2" t="str">
        <f aca="false">IF(A67="","",0.25*(S67)+0.15*(U67+W67+Y67))</f>
        <v/>
      </c>
      <c r="AB67" s="2" t="str">
        <f aca="false">IF(A67="","",$B$10*(M67+Z67+Q67))</f>
        <v/>
      </c>
      <c r="AC67" s="2" t="str">
        <f aca="false">IF(A67="","",D67-Z67-M67-Q67-AB67)</f>
        <v/>
      </c>
      <c r="AD67" s="2" t="str">
        <f aca="false">IF(A67="","",(AC67+AD66)*(1+$S$1))</f>
        <v/>
      </c>
      <c r="AE67" s="2" t="str">
        <f aca="false">IF(A67="","",AD67)</f>
        <v/>
      </c>
    </row>
    <row r="68" s="3" customFormat="true" ht="15" hidden="false" customHeight="false" outlineLevel="0" collapsed="false">
      <c r="A68" s="1" t="str">
        <f aca="false">IF(A67&lt;$B$1,A67+1,"")</f>
        <v/>
      </c>
      <c r="B68" s="1" t="str">
        <f aca="false">IF(A68="","",B67+1)</f>
        <v/>
      </c>
      <c r="D68" s="2" t="str">
        <f aca="false">IF(A68="","",IF($B$3="سالانه",D67*(1+$B$6),IF($B$3="ماهانه",(F68*12)/'جدول لیست ها'!$D$1,IF(محاسبات!$B$3="دوماهه",(G68*6)/'جدول لیست ها'!$D$2,IF(محاسبات!$B$3="سه ماهه",(H68*4)/'جدول لیست ها'!$D$3,I68*2/'جدول لیست ها'!$D$4)))))</f>
        <v/>
      </c>
      <c r="E68" s="2" t="str">
        <f aca="false">IF(A68="","",IF($B$3="سالانه",D68+E67,(I68+H68+G68+F68)*$C$3+E67))</f>
        <v/>
      </c>
      <c r="F68" s="2" t="str">
        <f aca="false">IF(A68="","",IF(F67="","",F67*(1+$B$6)))</f>
        <v/>
      </c>
      <c r="G68" s="2" t="str">
        <f aca="false">IF(A68="","",IF(G67="","",G67*(1+$B$6)))</f>
        <v/>
      </c>
      <c r="H68" s="2" t="str">
        <f aca="false">IF(A68="","",IF(H67="","",H67*(1+$B$6)))</f>
        <v/>
      </c>
      <c r="I68" s="2" t="str">
        <f aca="false">IF(A68="","",IF(I67="","",I67*(1+$B$6)))</f>
        <v/>
      </c>
      <c r="J68" s="2" t="str">
        <f aca="false">IF(A68="","",0)</f>
        <v/>
      </c>
      <c r="K68" s="2" t="str">
        <f aca="false">IF(A68="","",$J$2*(1-$M$3)*(D68-Z68))</f>
        <v/>
      </c>
      <c r="L68" s="2" t="str">
        <f aca="false">IF(A68="","",IF(A68&lt;=5,$J$3*(1-$M$2)*O68,0))</f>
        <v/>
      </c>
      <c r="M68" s="2" t="str">
        <f aca="false">IF(A68="","",J68+K68+L68)</f>
        <v/>
      </c>
      <c r="N68" s="1" t="str">
        <f aca="false">IF(A68="","",IF(A68&lt;=2,$Q$2,IF(A68&lt;=4,$R$2,$S$2)))</f>
        <v/>
      </c>
      <c r="O68" s="2" t="str">
        <f aca="false">IF(A68="","",MIN(O67*(1+$B$7),4000000000))</f>
        <v/>
      </c>
      <c r="P68" s="1" t="str">
        <f aca="false">IF(A68="","",VLOOKUP(B68,'جدول نرخ فوت-امراض خاص-سرطان'!$A$2:$B$100,2,0))</f>
        <v/>
      </c>
      <c r="Q68" s="2" t="str">
        <f aca="false">IF(A68="","",P68*O68*N68^0.5*(1+$J$1))</f>
        <v/>
      </c>
      <c r="R68" s="2" t="str">
        <f aca="false">IF(A68="","",IF(B68&gt;74,0,MIN(4000000000,R67*(1+$B$7))))</f>
        <v/>
      </c>
      <c r="S68" s="2" t="str">
        <f aca="false">IF(A68="","",$J$4/1000*R68)</f>
        <v/>
      </c>
      <c r="T68" s="2" t="str">
        <f aca="false">IF(A68="","",IF(B68&gt;64,0,MIN($F$3*O68,$F$5)))</f>
        <v/>
      </c>
      <c r="U68" s="2" t="str">
        <f aca="false">IF(A68="","",T68*VLOOKUP(محاسبات!B68,'جدول نرخ فوت-امراض خاص-سرطان'!$C$2:$D$97,2,0)/1000000)</f>
        <v/>
      </c>
      <c r="V68" s="2" t="str">
        <f aca="false">IF(A68="","",IF($F$7="ندارد",0,IF(B68&gt;74,0,VLOOKUP(محاسبات!A68,'جدول نرخ فوت-امراض خاص-سرطان'!$I$2:$J$31,2,0)*محاسبات!O68)))</f>
        <v/>
      </c>
      <c r="W68" s="2" t="str">
        <f aca="false">IF(A68="","",V68*VLOOKUP(B68,'جدول نرخ فوت-امراض خاص-سرطان'!$E$2:$F$100,2,0)/1000000)</f>
        <v/>
      </c>
      <c r="X68" s="2" t="str">
        <f aca="false">IF(A68="","",IF($F$6="ندارد",0,IF(A69="",0,D69*N68^0.5+X69*N68)))</f>
        <v/>
      </c>
      <c r="Y68" s="2" t="str">
        <f aca="false">IF(A68="","",IF(A68&gt;64,0,VLOOKUP(B68,'جدول نرخ فوت-امراض خاص-سرطان'!$G$2:$H$100,2,0)*X68))</f>
        <v/>
      </c>
      <c r="Z68" s="2" t="str">
        <f aca="false">IF(A68="","",Y68+W68+U68+S68)</f>
        <v/>
      </c>
      <c r="AA68" s="2" t="str">
        <f aca="false">IF(A68="","",0.25*(S68)+0.15*(U68+W68+Y68))</f>
        <v/>
      </c>
      <c r="AB68" s="2" t="str">
        <f aca="false">IF(A68="","",$B$10*(M68+Z68+Q68))</f>
        <v/>
      </c>
      <c r="AC68" s="2" t="str">
        <f aca="false">IF(A68="","",D68-Z68-M68-Q68-AB68)</f>
        <v/>
      </c>
      <c r="AD68" s="2" t="str">
        <f aca="false">IF(A68="","",(AC68+AD67)*(1+$S$1))</f>
        <v/>
      </c>
      <c r="AE68" s="2" t="str">
        <f aca="false">IF(A68="","",AD68)</f>
        <v/>
      </c>
    </row>
    <row r="69" s="3" customFormat="true" ht="15" hidden="false" customHeight="false" outlineLevel="0" collapsed="false">
      <c r="A69" s="1" t="str">
        <f aca="false">IF(A68&lt;$B$1,A68+1,"")</f>
        <v/>
      </c>
      <c r="B69" s="1" t="str">
        <f aca="false">IF(A69="","",B68+1)</f>
        <v/>
      </c>
      <c r="D69" s="2" t="str">
        <f aca="false">IF(A69="","",IF($B$3="سالانه",D68*(1+$B$6),IF($B$3="ماهانه",(F69*12)/'جدول لیست ها'!$D$1,IF(محاسبات!$B$3="دوماهه",(G69*6)/'جدول لیست ها'!$D$2,IF(محاسبات!$B$3="سه ماهه",(H69*4)/'جدول لیست ها'!$D$3,I69*2/'جدول لیست ها'!$D$4)))))</f>
        <v/>
      </c>
      <c r="E69" s="2" t="str">
        <f aca="false">IF(A69="","",IF($B$3="سالانه",D69+E68,(I69+H69+G69+F69)*$C$3+E68))</f>
        <v/>
      </c>
      <c r="F69" s="2" t="str">
        <f aca="false">IF(A69="","",IF(F68="","",F68*(1+$B$6)))</f>
        <v/>
      </c>
      <c r="G69" s="2" t="str">
        <f aca="false">IF(A69="","",IF(G68="","",G68*(1+$B$6)))</f>
        <v/>
      </c>
      <c r="H69" s="2" t="str">
        <f aca="false">IF(A69="","",IF(H68="","",H68*(1+$B$6)))</f>
        <v/>
      </c>
      <c r="I69" s="2" t="str">
        <f aca="false">IF(A69="","",IF(I68="","",I68*(1+$B$6)))</f>
        <v/>
      </c>
      <c r="J69" s="2" t="str">
        <f aca="false">IF(A69="","",0)</f>
        <v/>
      </c>
      <c r="K69" s="2" t="str">
        <f aca="false">IF(A69="","",$J$2*(1-$M$3)*(D69-Z69))</f>
        <v/>
      </c>
      <c r="L69" s="2" t="str">
        <f aca="false">IF(A69="","",IF(A69&lt;=5,$J$3*(1-$M$2)*O69,0))</f>
        <v/>
      </c>
      <c r="M69" s="2" t="str">
        <f aca="false">IF(A69="","",J69+K69+L69)</f>
        <v/>
      </c>
      <c r="N69" s="1" t="str">
        <f aca="false">IF(A69="","",IF(A69&lt;=2,$Q$2,IF(A69&lt;=4,$R$2,$S$2)))</f>
        <v/>
      </c>
      <c r="O69" s="2" t="str">
        <f aca="false">IF(A69="","",MIN(O68*(1+$B$7),4000000000))</f>
        <v/>
      </c>
      <c r="P69" s="1" t="str">
        <f aca="false">IF(A69="","",VLOOKUP(B69,'جدول نرخ فوت-امراض خاص-سرطان'!$A$2:$B$100,2,0))</f>
        <v/>
      </c>
      <c r="Q69" s="2" t="str">
        <f aca="false">IF(A69="","",P69*O69*N69^0.5*(1+$J$1))</f>
        <v/>
      </c>
      <c r="R69" s="2" t="str">
        <f aca="false">IF(A69="","",IF(B69&gt;74,0,MIN(4000000000,R68*(1+$B$7))))</f>
        <v/>
      </c>
      <c r="S69" s="2" t="str">
        <f aca="false">IF(A69="","",$J$4/1000*R69)</f>
        <v/>
      </c>
      <c r="T69" s="2" t="str">
        <f aca="false">IF(A69="","",IF(B69&gt;64,0,MIN($F$3*O69,$F$5)))</f>
        <v/>
      </c>
      <c r="U69" s="2" t="str">
        <f aca="false">IF(A69="","",T69*VLOOKUP(محاسبات!B69,'جدول نرخ فوت-امراض خاص-سرطان'!$C$2:$D$97,2,0)/1000000)</f>
        <v/>
      </c>
      <c r="V69" s="2" t="str">
        <f aca="false">IF(A69="","",IF($F$7="ندارد",0,IF(B69&gt;74,0,VLOOKUP(محاسبات!A69,'جدول نرخ فوت-امراض خاص-سرطان'!$I$2:$J$31,2,0)*محاسبات!O69)))</f>
        <v/>
      </c>
      <c r="W69" s="2" t="str">
        <f aca="false">IF(A69="","",V69*VLOOKUP(B69,'جدول نرخ فوت-امراض خاص-سرطان'!$E$2:$F$100,2,0)/1000000)</f>
        <v/>
      </c>
      <c r="X69" s="2" t="str">
        <f aca="false">IF(A69="","",IF($F$6="ندارد",0,IF(A70="",0,D70*N69^0.5+X70*N69)))</f>
        <v/>
      </c>
      <c r="Y69" s="2" t="str">
        <f aca="false">IF(A69="","",IF(A69&gt;64,0,VLOOKUP(B69,'جدول نرخ فوت-امراض خاص-سرطان'!$G$2:$H$100,2,0)*X69))</f>
        <v/>
      </c>
      <c r="Z69" s="2" t="str">
        <f aca="false">IF(A69="","",Y69+W69+U69+S69)</f>
        <v/>
      </c>
      <c r="AA69" s="2" t="str">
        <f aca="false">IF(A69="","",0.25*(S69)+0.15*(U69+W69+Y69))</f>
        <v/>
      </c>
      <c r="AB69" s="2" t="str">
        <f aca="false">IF(A69="","",$B$10*(M69+Z69+Q69))</f>
        <v/>
      </c>
      <c r="AC69" s="2" t="str">
        <f aca="false">IF(A69="","",D69-Z69-M69-Q69-AB69)</f>
        <v/>
      </c>
      <c r="AD69" s="2" t="str">
        <f aca="false">IF(A69="","",(AC69+AD68)*(1+$S$1))</f>
        <v/>
      </c>
      <c r="AE69" s="2" t="str">
        <f aca="false">IF(A69="","",AD69)</f>
        <v/>
      </c>
    </row>
    <row r="70" s="3" customFormat="true" ht="15" hidden="false" customHeight="false" outlineLevel="0" collapsed="false">
      <c r="A70" s="1" t="str">
        <f aca="false">IF(A69&lt;$B$1,A69+1,"")</f>
        <v/>
      </c>
      <c r="B70" s="1" t="str">
        <f aca="false">IF(A70="","",B69+1)</f>
        <v/>
      </c>
      <c r="D70" s="2" t="str">
        <f aca="false">IF(A70="","",IF($B$3="سالانه",D69*(1+$B$6),IF($B$3="ماهانه",(F70*12)/'جدول لیست ها'!$D$1,IF(محاسبات!$B$3="دوماهه",(G70*6)/'جدول لیست ها'!$D$2,IF(محاسبات!$B$3="سه ماهه",(H70*4)/'جدول لیست ها'!$D$3,I70*2/'جدول لیست ها'!$D$4)))))</f>
        <v/>
      </c>
      <c r="E70" s="2" t="str">
        <f aca="false">IF(A70="","",IF($B$3="سالانه",D70+E69,(I70+H70+G70+F70)*$C$3+E69))</f>
        <v/>
      </c>
      <c r="F70" s="2" t="str">
        <f aca="false">IF(A70="","",IF(F69="","",F69*(1+$B$6)))</f>
        <v/>
      </c>
      <c r="G70" s="2" t="str">
        <f aca="false">IF(A70="","",IF(G69="","",G69*(1+$B$6)))</f>
        <v/>
      </c>
      <c r="H70" s="2" t="str">
        <f aca="false">IF(A70="","",IF(H69="","",H69*(1+$B$6)))</f>
        <v/>
      </c>
      <c r="I70" s="2" t="str">
        <f aca="false">IF(A70="","",IF(I69="","",I69*(1+$B$6)))</f>
        <v/>
      </c>
      <c r="J70" s="2" t="str">
        <f aca="false">IF(A70="","",0)</f>
        <v/>
      </c>
      <c r="K70" s="2" t="str">
        <f aca="false">IF(A70="","",$J$2*(1-$M$3)*(D70-Z70))</f>
        <v/>
      </c>
      <c r="L70" s="2" t="str">
        <f aca="false">IF(A70="","",IF(A70&lt;=5,$J$3*(1-$M$2)*O70,0))</f>
        <v/>
      </c>
      <c r="M70" s="2" t="str">
        <f aca="false">IF(A70="","",J70+K70+L70)</f>
        <v/>
      </c>
      <c r="N70" s="1" t="str">
        <f aca="false">IF(A70="","",IF(A70&lt;=2,$Q$2,IF(A70&lt;=4,$R$2,$S$2)))</f>
        <v/>
      </c>
      <c r="O70" s="2" t="str">
        <f aca="false">IF(A70="","",MIN(O69*(1+$B$7),4000000000))</f>
        <v/>
      </c>
      <c r="P70" s="1" t="str">
        <f aca="false">IF(A70="","",VLOOKUP(B70,'جدول نرخ فوت-امراض خاص-سرطان'!$A$2:$B$100,2,0))</f>
        <v/>
      </c>
      <c r="Q70" s="2" t="str">
        <f aca="false">IF(A70="","",P70*O70*N70^0.5*(1+$J$1))</f>
        <v/>
      </c>
      <c r="R70" s="2" t="str">
        <f aca="false">IF(A70="","",IF(B70&gt;74,0,MIN(4000000000,R69*(1+$B$7))))</f>
        <v/>
      </c>
      <c r="S70" s="2" t="str">
        <f aca="false">IF(A70="","",$J$4/1000*R70)</f>
        <v/>
      </c>
      <c r="T70" s="2" t="str">
        <f aca="false">IF(A70="","",IF(B70&gt;64,0,MIN($F$3*O70,$F$5)))</f>
        <v/>
      </c>
      <c r="U70" s="2" t="str">
        <f aca="false">IF(A70="","",T70*VLOOKUP(محاسبات!B70,'جدول نرخ فوت-امراض خاص-سرطان'!$C$2:$D$97,2,0)/1000000)</f>
        <v/>
      </c>
      <c r="V70" s="2" t="str">
        <f aca="false">IF(A70="","",IF($F$7="ندارد",0,IF(B70&gt;74,0,VLOOKUP(محاسبات!A70,'جدول نرخ فوت-امراض خاص-سرطان'!$I$2:$J$31,2,0)*محاسبات!O70)))</f>
        <v/>
      </c>
      <c r="W70" s="2" t="str">
        <f aca="false">IF(A70="","",V70*VLOOKUP(B70,'جدول نرخ فوت-امراض خاص-سرطان'!$E$2:$F$100,2,0)/1000000)</f>
        <v/>
      </c>
      <c r="X70" s="2" t="str">
        <f aca="false">IF(A70="","",IF($F$6="ندارد",0,IF(A71="",0,D71*N70^0.5+X71*N70)))</f>
        <v/>
      </c>
      <c r="Y70" s="2" t="str">
        <f aca="false">IF(A70="","",IF(A70&gt;64,0,VLOOKUP(B70,'جدول نرخ فوت-امراض خاص-سرطان'!$G$2:$H$100,2,0)*X70))</f>
        <v/>
      </c>
      <c r="Z70" s="2" t="str">
        <f aca="false">IF(A70="","",Y70+W70+U70+S70)</f>
        <v/>
      </c>
      <c r="AA70" s="2" t="str">
        <f aca="false">IF(A70="","",0.25*(S70)+0.15*(U70+W70+Y70))</f>
        <v/>
      </c>
      <c r="AB70" s="2" t="str">
        <f aca="false">IF(A70="","",$B$10*(M70+Z70+Q70))</f>
        <v/>
      </c>
      <c r="AC70" s="2" t="str">
        <f aca="false">IF(A70="","",D70-Z70-M70-Q70-AB70)</f>
        <v/>
      </c>
      <c r="AD70" s="2" t="str">
        <f aca="false">IF(A70="","",(AC70+AD69)*(1+$S$1))</f>
        <v/>
      </c>
      <c r="AE70" s="2" t="str">
        <f aca="false">IF(A70="","",AD70)</f>
        <v/>
      </c>
    </row>
    <row r="71" s="3" customFormat="true" ht="15" hidden="false" customHeight="false" outlineLevel="0" collapsed="false">
      <c r="A71" s="1" t="str">
        <f aca="false">IF(A70&lt;$B$1,A70+1,"")</f>
        <v/>
      </c>
      <c r="B71" s="1" t="str">
        <f aca="false">IF(A71="","",B70+1)</f>
        <v/>
      </c>
      <c r="D71" s="2" t="str">
        <f aca="false">IF(A71="","",IF($B$3="سالانه",D70*(1+$B$6),IF($B$3="ماهانه",(F71*12)/'جدول لیست ها'!$D$1,IF(محاسبات!$B$3="دوماهه",(G71*6)/'جدول لیست ها'!$D$2,IF(محاسبات!$B$3="سه ماهه",(H71*4)/'جدول لیست ها'!$D$3,I71*2/'جدول لیست ها'!$D$4)))))</f>
        <v/>
      </c>
      <c r="E71" s="2" t="str">
        <f aca="false">IF(A71="","",IF($B$3="سالانه",D71+E70,(I71+H71+G71+F71)*$C$3+E70))</f>
        <v/>
      </c>
      <c r="F71" s="2" t="str">
        <f aca="false">IF(A71="","",IF(F70="","",F70*(1+$B$6)))</f>
        <v/>
      </c>
      <c r="G71" s="2" t="str">
        <f aca="false">IF(A71="","",IF(G70="","",G70*(1+$B$6)))</f>
        <v/>
      </c>
      <c r="H71" s="2" t="str">
        <f aca="false">IF(A71="","",IF(H70="","",H70*(1+$B$6)))</f>
        <v/>
      </c>
      <c r="I71" s="2" t="str">
        <f aca="false">IF(A71="","",IF(I70="","",I70*(1+$B$6)))</f>
        <v/>
      </c>
      <c r="J71" s="2" t="str">
        <f aca="false">IF(A71="","",0)</f>
        <v/>
      </c>
      <c r="K71" s="2" t="str">
        <f aca="false">IF(A71="","",$J$2*(1-$M$3)*(D71-Z71))</f>
        <v/>
      </c>
      <c r="L71" s="2" t="str">
        <f aca="false">IF(A71="","",IF(A71&lt;=5,$J$3*(1-$M$2)*O71,0))</f>
        <v/>
      </c>
      <c r="M71" s="2" t="str">
        <f aca="false">IF(A71="","",J71+K71+L71)</f>
        <v/>
      </c>
      <c r="N71" s="1" t="str">
        <f aca="false">IF(A71="","",IF(A71&lt;=2,$Q$2,IF(A71&lt;=4,$R$2,$S$2)))</f>
        <v/>
      </c>
      <c r="O71" s="2" t="str">
        <f aca="false">IF(A71="","",MIN(O70*(1+$B$7),4000000000))</f>
        <v/>
      </c>
      <c r="P71" s="1" t="str">
        <f aca="false">IF(A71="","",VLOOKUP(B71,'جدول نرخ فوت-امراض خاص-سرطان'!$A$2:$B$100,2,0))</f>
        <v/>
      </c>
      <c r="Q71" s="2" t="str">
        <f aca="false">IF(A71="","",P71*O71*N71^0.5*(1+$J$1))</f>
        <v/>
      </c>
      <c r="R71" s="2" t="str">
        <f aca="false">IF(A71="","",IF(B71&gt;74,0,MIN(4000000000,R70*(1+$B$7))))</f>
        <v/>
      </c>
      <c r="S71" s="2" t="str">
        <f aca="false">IF(A71="","",$J$4/1000*R71)</f>
        <v/>
      </c>
      <c r="T71" s="2" t="str">
        <f aca="false">IF(A71="","",IF(B71&gt;64,0,MIN($F$3*O71,$F$5)))</f>
        <v/>
      </c>
      <c r="U71" s="2" t="str">
        <f aca="false">IF(A71="","",T71*VLOOKUP(محاسبات!B71,'جدول نرخ فوت-امراض خاص-سرطان'!$C$2:$D$97,2,0)/1000000)</f>
        <v/>
      </c>
      <c r="V71" s="2" t="str">
        <f aca="false">IF(A71="","",IF($F$7="ندارد",0,IF(B71&gt;74,0,VLOOKUP(محاسبات!A71,'جدول نرخ فوت-امراض خاص-سرطان'!$I$2:$J$31,2,0)*محاسبات!O71)))</f>
        <v/>
      </c>
      <c r="W71" s="2" t="str">
        <f aca="false">IF(A71="","",V71*VLOOKUP(B71,'جدول نرخ فوت-امراض خاص-سرطان'!$E$2:$F$100,2,0)/1000000)</f>
        <v/>
      </c>
      <c r="X71" s="2" t="str">
        <f aca="false">IF(A71="","",IF($F$6="ندارد",0,IF(A72="",0,D72*N71^0.5+X72*N71)))</f>
        <v/>
      </c>
      <c r="Y71" s="2" t="str">
        <f aca="false">IF(A71="","",IF(A71&gt;64,0,VLOOKUP(B71,'جدول نرخ فوت-امراض خاص-سرطان'!$G$2:$H$100,2,0)*X71))</f>
        <v/>
      </c>
      <c r="Z71" s="2" t="str">
        <f aca="false">IF(A71="","",Y71+W71+U71+S71)</f>
        <v/>
      </c>
      <c r="AA71" s="2" t="str">
        <f aca="false">IF(A71="","",0.25*(S71)+0.15*(U71+W71+Y71))</f>
        <v/>
      </c>
      <c r="AB71" s="2" t="str">
        <f aca="false">IF(A71="","",$B$10*(M71+Z71+Q71))</f>
        <v/>
      </c>
      <c r="AC71" s="2" t="str">
        <f aca="false">IF(A71="","",D71-Z71-M71-Q71-AB71)</f>
        <v/>
      </c>
      <c r="AD71" s="2" t="str">
        <f aca="false">IF(A71="","",(AC71+AD70)*(1+$S$1))</f>
        <v/>
      </c>
      <c r="AE71" s="2" t="str">
        <f aca="false">IF(A71="","",AD71)</f>
        <v/>
      </c>
    </row>
    <row r="72" s="3" customFormat="true" ht="15" hidden="false" customHeight="false" outlineLevel="0" collapsed="false">
      <c r="A72" s="1" t="str">
        <f aca="false">IF(A71&lt;$B$1,A71+1,"")</f>
        <v/>
      </c>
      <c r="B72" s="1" t="str">
        <f aca="false">IF(A72="","",B71+1)</f>
        <v/>
      </c>
      <c r="D72" s="2" t="str">
        <f aca="false">IF(A72="","",IF($B$3="سالانه",D71*(1+$B$6),IF($B$3="ماهانه",(F72*12)/'جدول لیست ها'!$D$1,IF(محاسبات!$B$3="دوماهه",(G72*6)/'جدول لیست ها'!$D$2,IF(محاسبات!$B$3="سه ماهه",(H72*4)/'جدول لیست ها'!$D$3,I72*2/'جدول لیست ها'!$D$4)))))</f>
        <v/>
      </c>
      <c r="E72" s="2" t="str">
        <f aca="false">IF(A72="","",IF($B$3="سالانه",D72+E71,(I72+H72+G72+F72)*$C$3+E71))</f>
        <v/>
      </c>
      <c r="F72" s="2" t="str">
        <f aca="false">IF(A72="","",IF(F71="","",F71*(1+$B$6)))</f>
        <v/>
      </c>
      <c r="G72" s="2" t="str">
        <f aca="false">IF(A72="","",IF(G71="","",G71*(1+$B$6)))</f>
        <v/>
      </c>
      <c r="H72" s="2" t="str">
        <f aca="false">IF(A72="","",IF(H71="","",H71*(1+$B$6)))</f>
        <v/>
      </c>
      <c r="I72" s="2" t="str">
        <f aca="false">IF(A72="","",IF(I71="","",I71*(1+$B$6)))</f>
        <v/>
      </c>
      <c r="J72" s="2" t="str">
        <f aca="false">IF(A72="","",0)</f>
        <v/>
      </c>
      <c r="K72" s="2" t="str">
        <f aca="false">IF(A72="","",$J$2*(1-$M$3)*(D72-Z72))</f>
        <v/>
      </c>
      <c r="L72" s="2" t="str">
        <f aca="false">IF(A72="","",IF(A72&lt;=5,$J$3*(1-$M$2)*O72,0))</f>
        <v/>
      </c>
      <c r="M72" s="2" t="str">
        <f aca="false">IF(A72="","",J72+K72+L72)</f>
        <v/>
      </c>
      <c r="N72" s="1" t="str">
        <f aca="false">IF(A72="","",IF(A72&lt;=2,$Q$2,IF(A72&lt;=4,$R$2,$S$2)))</f>
        <v/>
      </c>
      <c r="O72" s="2" t="str">
        <f aca="false">IF(A72="","",MIN(O71*(1+$B$7),4000000000))</f>
        <v/>
      </c>
      <c r="P72" s="1" t="str">
        <f aca="false">IF(A72="","",VLOOKUP(B72,'جدول نرخ فوت-امراض خاص-سرطان'!$A$2:$B$100,2,0))</f>
        <v/>
      </c>
      <c r="Q72" s="2" t="str">
        <f aca="false">IF(A72="","",P72*O72*N72^0.5*(1+$J$1))</f>
        <v/>
      </c>
      <c r="R72" s="2" t="str">
        <f aca="false">IF(A72="","",IF(B72&gt;74,0,MIN(4000000000,R71*(1+$B$7))))</f>
        <v/>
      </c>
      <c r="S72" s="2" t="str">
        <f aca="false">IF(A72="","",$J$4/1000*R72)</f>
        <v/>
      </c>
      <c r="T72" s="2" t="str">
        <f aca="false">IF(A72="","",IF(B72&gt;64,0,MIN($F$3*O72,$F$5)))</f>
        <v/>
      </c>
      <c r="U72" s="2" t="str">
        <f aca="false">IF(A72="","",T72*VLOOKUP(محاسبات!B72,'جدول نرخ فوت-امراض خاص-سرطان'!$C$2:$D$97,2,0)/1000000)</f>
        <v/>
      </c>
      <c r="V72" s="2" t="str">
        <f aca="false">IF(A72="","",IF($F$7="ندارد",0,IF(B72&gt;74,0,VLOOKUP(محاسبات!A72,'جدول نرخ فوت-امراض خاص-سرطان'!$I$2:$J$31,2,0)*محاسبات!O72)))</f>
        <v/>
      </c>
      <c r="W72" s="2" t="str">
        <f aca="false">IF(A72="","",V72*VLOOKUP(B72,'جدول نرخ فوت-امراض خاص-سرطان'!$E$2:$F$100,2,0)/1000000)</f>
        <v/>
      </c>
      <c r="X72" s="2" t="str">
        <f aca="false">IF(A72="","",IF($F$6="ندارد",0,IF(A73="",0,D73*N72^0.5+X73*N72)))</f>
        <v/>
      </c>
      <c r="Y72" s="2" t="str">
        <f aca="false">IF(A72="","",IF(A72&gt;64,0,VLOOKUP(B72,'جدول نرخ فوت-امراض خاص-سرطان'!$G$2:$H$100,2,0)*X72))</f>
        <v/>
      </c>
      <c r="Z72" s="2" t="str">
        <f aca="false">IF(A72="","",Y72+W72+U72+S72)</f>
        <v/>
      </c>
      <c r="AA72" s="2" t="str">
        <f aca="false">IF(A72="","",0.25*(S72)+0.15*(U72+W72+Y72))</f>
        <v/>
      </c>
      <c r="AB72" s="2" t="str">
        <f aca="false">IF(A72="","",$B$10*(M72+Z72+Q72))</f>
        <v/>
      </c>
      <c r="AC72" s="2" t="str">
        <f aca="false">IF(A72="","",D72-Z72-M72-Q72-AB72)</f>
        <v/>
      </c>
      <c r="AD72" s="2" t="str">
        <f aca="false">IF(A72="","",(AC72+AD71)*(1+$S$1))</f>
        <v/>
      </c>
      <c r="AE72" s="2" t="str">
        <f aca="false">IF(A72="","",AD72)</f>
        <v/>
      </c>
    </row>
    <row r="73" s="3" customFormat="true" ht="15" hidden="false" customHeight="false" outlineLevel="0" collapsed="false">
      <c r="A73" s="1" t="str">
        <f aca="false">IF(A72&lt;$B$1,A72+1,"")</f>
        <v/>
      </c>
      <c r="B73" s="1" t="str">
        <f aca="false">IF(A73="","",B72+1)</f>
        <v/>
      </c>
      <c r="D73" s="2" t="str">
        <f aca="false">IF(A73="","",IF($B$3="سالانه",D72*(1+$B$6),IF($B$3="ماهانه",(F73*12)/'جدول لیست ها'!$D$1,IF(محاسبات!$B$3="دوماهه",(G73*6)/'جدول لیست ها'!$D$2,IF(محاسبات!$B$3="سه ماهه",(H73*4)/'جدول لیست ها'!$D$3,I73*2/'جدول لیست ها'!$D$4)))))</f>
        <v/>
      </c>
      <c r="E73" s="2" t="str">
        <f aca="false">IF(A73="","",IF($B$3="سالانه",D73+E72,(I73+H73+G73+F73)*$C$3+E72))</f>
        <v/>
      </c>
      <c r="F73" s="2" t="str">
        <f aca="false">IF(A73="","",IF(F72="","",F72*(1+$B$6)))</f>
        <v/>
      </c>
      <c r="G73" s="2" t="str">
        <f aca="false">IF(A73="","",IF(G72="","",G72*(1+$B$6)))</f>
        <v/>
      </c>
      <c r="H73" s="2" t="str">
        <f aca="false">IF(A73="","",IF(H72="","",H72*(1+$B$6)))</f>
        <v/>
      </c>
      <c r="I73" s="2" t="str">
        <f aca="false">IF(A73="","",IF(I72="","",I72*(1+$B$6)))</f>
        <v/>
      </c>
      <c r="J73" s="2" t="str">
        <f aca="false">IF(A73="","",0)</f>
        <v/>
      </c>
      <c r="K73" s="2" t="str">
        <f aca="false">IF(A73="","",$J$2*(1-$M$3)*(D73-Z73))</f>
        <v/>
      </c>
      <c r="L73" s="2" t="str">
        <f aca="false">IF(A73="","",IF(A73&lt;=5,$J$3*(1-$M$2)*O73,0))</f>
        <v/>
      </c>
      <c r="M73" s="2" t="str">
        <f aca="false">IF(A73="","",J73+K73+L73)</f>
        <v/>
      </c>
      <c r="N73" s="1" t="str">
        <f aca="false">IF(A73="","",IF(A73&lt;=2,$Q$2,IF(A73&lt;=4,$R$2,$S$2)))</f>
        <v/>
      </c>
      <c r="O73" s="2" t="str">
        <f aca="false">IF(A73="","",MIN(O72*(1+$B$7),4000000000))</f>
        <v/>
      </c>
      <c r="P73" s="1" t="str">
        <f aca="false">IF(A73="","",VLOOKUP(B73,'جدول نرخ فوت-امراض خاص-سرطان'!$A$2:$B$100,2,0))</f>
        <v/>
      </c>
      <c r="Q73" s="2" t="str">
        <f aca="false">IF(A73="","",P73*O73*N73^0.5*(1+$J$1))</f>
        <v/>
      </c>
      <c r="R73" s="2" t="str">
        <f aca="false">IF(A73="","",IF(B73&gt;74,0,MIN(4000000000,R72*(1+$B$7))))</f>
        <v/>
      </c>
      <c r="S73" s="2" t="str">
        <f aca="false">IF(A73="","",$J$4/1000*R73)</f>
        <v/>
      </c>
      <c r="T73" s="2" t="str">
        <f aca="false">IF(A73="","",IF(B73&gt;64,0,MIN($F$3*O73,$F$5)))</f>
        <v/>
      </c>
      <c r="U73" s="2" t="str">
        <f aca="false">IF(A73="","",T73*VLOOKUP(محاسبات!B73,'جدول نرخ فوت-امراض خاص-سرطان'!$C$2:$D$97,2,0)/1000000)</f>
        <v/>
      </c>
      <c r="V73" s="2" t="str">
        <f aca="false">IF(A73="","",IF($F$7="ندارد",0,IF(B73&gt;74,0,VLOOKUP(محاسبات!A73,'جدول نرخ فوت-امراض خاص-سرطان'!$I$2:$J$31,2,0)*محاسبات!O73)))</f>
        <v/>
      </c>
      <c r="W73" s="2" t="str">
        <f aca="false">IF(A73="","",V73*VLOOKUP(B73,'جدول نرخ فوت-امراض خاص-سرطان'!$E$2:$F$100,2,0)/1000000)</f>
        <v/>
      </c>
      <c r="X73" s="2" t="str">
        <f aca="false">IF(A73="","",IF($F$6="ندارد",0,IF(A74="",0,D74*N73^0.5+X74*N73)))</f>
        <v/>
      </c>
      <c r="Y73" s="2" t="str">
        <f aca="false">IF(A73="","",IF(A73&gt;64,0,VLOOKUP(B73,'جدول نرخ فوت-امراض خاص-سرطان'!$G$2:$H$100,2,0)*X73))</f>
        <v/>
      </c>
      <c r="Z73" s="2" t="str">
        <f aca="false">IF(A73="","",Y73+W73+U73+S73)</f>
        <v/>
      </c>
      <c r="AA73" s="2" t="str">
        <f aca="false">IF(A73="","",0.25*(S73)+0.15*(U73+W73+Y73))</f>
        <v/>
      </c>
      <c r="AB73" s="2" t="str">
        <f aca="false">IF(A73="","",$B$10*(M73+Z73+Q73))</f>
        <v/>
      </c>
      <c r="AC73" s="2" t="str">
        <f aca="false">IF(A73="","",D73-Z73-M73-Q73-AB73)</f>
        <v/>
      </c>
      <c r="AD73" s="2" t="str">
        <f aca="false">IF(A73="","",(AC73+AD72)*(1+$S$1))</f>
        <v/>
      </c>
      <c r="AE73" s="2" t="str">
        <f aca="false">IF(A73="","",AD73)</f>
        <v/>
      </c>
    </row>
    <row r="74" s="3" customFormat="true" ht="15" hidden="false" customHeight="false" outlineLevel="0" collapsed="false">
      <c r="A74" s="1" t="str">
        <f aca="false">IF(A73&lt;$B$1,A73+1,"")</f>
        <v/>
      </c>
      <c r="B74" s="1" t="str">
        <f aca="false">IF(A74="","",B73+1)</f>
        <v/>
      </c>
      <c r="D74" s="2" t="str">
        <f aca="false">IF(A74="","",IF($B$3="سالانه",D73*(1+$B$6),IF($B$3="ماهانه",(F74*12)/'جدول لیست ها'!$D$1,IF(محاسبات!$B$3="دوماهه",(G74*6)/'جدول لیست ها'!$D$2,IF(محاسبات!$B$3="سه ماهه",(H74*4)/'جدول لیست ها'!$D$3,I74*2/'جدول لیست ها'!$D$4)))))</f>
        <v/>
      </c>
      <c r="E74" s="2" t="str">
        <f aca="false">IF(A74="","",IF($B$3="سالانه",D74+E73,(I74+H74+G74+F74)*$C$3+E73))</f>
        <v/>
      </c>
      <c r="F74" s="2" t="str">
        <f aca="false">IF(A74="","",IF(F73="","",F73*(1+$B$6)))</f>
        <v/>
      </c>
      <c r="G74" s="2" t="str">
        <f aca="false">IF(A74="","",IF(G73="","",G73*(1+$B$6)))</f>
        <v/>
      </c>
      <c r="H74" s="2" t="str">
        <f aca="false">IF(A74="","",IF(H73="","",H73*(1+$B$6)))</f>
        <v/>
      </c>
      <c r="I74" s="2" t="str">
        <f aca="false">IF(A74="","",IF(I73="","",I73*(1+$B$6)))</f>
        <v/>
      </c>
      <c r="J74" s="2" t="str">
        <f aca="false">IF(A74="","",0)</f>
        <v/>
      </c>
      <c r="K74" s="2" t="str">
        <f aca="false">IF(A74="","",$J$2*(1-$M$3)*(D74-Z74))</f>
        <v/>
      </c>
      <c r="L74" s="2" t="str">
        <f aca="false">IF(A74="","",IF(A74&lt;=5,$J$3*(1-$M$2)*O74,0))</f>
        <v/>
      </c>
      <c r="M74" s="2" t="str">
        <f aca="false">IF(A74="","",J74+K74+L74)</f>
        <v/>
      </c>
      <c r="N74" s="1" t="str">
        <f aca="false">IF(A74="","",IF(A74&lt;=2,$Q$2,IF(A74&lt;=4,$R$2,$S$2)))</f>
        <v/>
      </c>
      <c r="O74" s="2" t="str">
        <f aca="false">IF(A74="","",MIN(O73*(1+$B$7),4000000000))</f>
        <v/>
      </c>
      <c r="P74" s="1" t="str">
        <f aca="false">IF(A74="","",VLOOKUP(B74,'جدول نرخ فوت-امراض خاص-سرطان'!$A$2:$B$100,2,0))</f>
        <v/>
      </c>
      <c r="Q74" s="2" t="str">
        <f aca="false">IF(A74="","",P74*O74*N74^0.5*(1+$J$1))</f>
        <v/>
      </c>
      <c r="R74" s="2" t="str">
        <f aca="false">IF(A74="","",IF(B74&gt;74,0,MIN(4000000000,R73*(1+$B$7))))</f>
        <v/>
      </c>
      <c r="S74" s="2" t="str">
        <f aca="false">IF(A74="","",$J$4/1000*R74)</f>
        <v/>
      </c>
      <c r="T74" s="2" t="str">
        <f aca="false">IF(A74="","",IF(B74&gt;64,0,MIN($F$3*O74,$F$5)))</f>
        <v/>
      </c>
      <c r="U74" s="2" t="str">
        <f aca="false">IF(A74="","",T74*VLOOKUP(محاسبات!B74,'جدول نرخ فوت-امراض خاص-سرطان'!$C$2:$D$97,2,0)/1000000)</f>
        <v/>
      </c>
      <c r="V74" s="2" t="str">
        <f aca="false">IF(A74="","",IF($F$7="ندارد",0,IF(B74&gt;74,0,VLOOKUP(محاسبات!A74,'جدول نرخ فوت-امراض خاص-سرطان'!$I$2:$J$31,2,0)*محاسبات!O74)))</f>
        <v/>
      </c>
      <c r="W74" s="2" t="str">
        <f aca="false">IF(A74="","",V74*VLOOKUP(B74,'جدول نرخ فوت-امراض خاص-سرطان'!$E$2:$F$100,2,0)/1000000)</f>
        <v/>
      </c>
      <c r="X74" s="2" t="str">
        <f aca="false">IF(A74="","",IF($F$6="ندارد",0,IF(A75="",0,D75*N74^0.5+X75*N74)))</f>
        <v/>
      </c>
      <c r="Y74" s="2" t="str">
        <f aca="false">IF(A74="","",IF(A74&gt;64,0,VLOOKUP(B74,'جدول نرخ فوت-امراض خاص-سرطان'!$G$2:$H$100,2,0)*X74))</f>
        <v/>
      </c>
      <c r="Z74" s="2" t="str">
        <f aca="false">IF(A74="","",Y74+W74+U74+S74)</f>
        <v/>
      </c>
      <c r="AA74" s="2" t="str">
        <f aca="false">IF(A74="","",0.25*(S74)+0.15*(U74+W74+Y74))</f>
        <v/>
      </c>
      <c r="AB74" s="2" t="str">
        <f aca="false">IF(A74="","",$B$10*(M74+Z74+Q74))</f>
        <v/>
      </c>
      <c r="AC74" s="2" t="str">
        <f aca="false">IF(A74="","",D74-Z74-M74-Q74-AB74)</f>
        <v/>
      </c>
      <c r="AD74" s="2" t="str">
        <f aca="false">IF(A74="","",(AC74+AD73)*(1+$S$1))</f>
        <v/>
      </c>
      <c r="AE74" s="2" t="str">
        <f aca="false">IF(A74="","",AD74)</f>
        <v/>
      </c>
    </row>
    <row r="75" s="3" customFormat="true" ht="15" hidden="false" customHeight="false" outlineLevel="0" collapsed="false">
      <c r="A75" s="1" t="str">
        <f aca="false">IF(A74&lt;$B$1,A74+1,"")</f>
        <v/>
      </c>
      <c r="B75" s="1" t="str">
        <f aca="false">IF(A75="","",B74+1)</f>
        <v/>
      </c>
      <c r="D75" s="2" t="str">
        <f aca="false">IF(A75="","",IF($B$3="سالانه",D74*(1+$B$6),IF($B$3="ماهانه",(F75*12)/'جدول لیست ها'!$D$1,IF(محاسبات!$B$3="دوماهه",(G75*6)/'جدول لیست ها'!$D$2,IF(محاسبات!$B$3="سه ماهه",(H75*4)/'جدول لیست ها'!$D$3,I75*2/'جدول لیست ها'!$D$4)))))</f>
        <v/>
      </c>
      <c r="E75" s="2" t="str">
        <f aca="false">IF(A75="","",IF($B$3="سالانه",D75+E74,(I75+H75+G75+F75)*$C$3+E74))</f>
        <v/>
      </c>
      <c r="F75" s="2" t="str">
        <f aca="false">IF(A75="","",IF(F74="","",F74*(1+$B$6)))</f>
        <v/>
      </c>
      <c r="G75" s="2" t="str">
        <f aca="false">IF(A75="","",IF(G74="","",G74*(1+$B$6)))</f>
        <v/>
      </c>
      <c r="H75" s="2" t="str">
        <f aca="false">IF(A75="","",IF(H74="","",H74*(1+$B$6)))</f>
        <v/>
      </c>
      <c r="I75" s="2" t="str">
        <f aca="false">IF(A75="","",IF(I74="","",I74*(1+$B$6)))</f>
        <v/>
      </c>
      <c r="J75" s="2" t="str">
        <f aca="false">IF(A75="","",0)</f>
        <v/>
      </c>
      <c r="K75" s="2" t="str">
        <f aca="false">IF(A75="","",$J$2*(1-$M$3)*(D75-Z75))</f>
        <v/>
      </c>
      <c r="L75" s="2" t="str">
        <f aca="false">IF(A75="","",IF(A75&lt;=5,$J$3*(1-$M$2)*O75,0))</f>
        <v/>
      </c>
      <c r="M75" s="2" t="str">
        <f aca="false">IF(A75="","",J75+K75+L75)</f>
        <v/>
      </c>
      <c r="N75" s="1" t="str">
        <f aca="false">IF(A75="","",IF(A75&lt;=2,$Q$2,IF(A75&lt;=4,$R$2,$S$2)))</f>
        <v/>
      </c>
      <c r="O75" s="2" t="str">
        <f aca="false">IF(A75="","",MIN(O74*(1+$B$7),4000000000))</f>
        <v/>
      </c>
      <c r="P75" s="1" t="str">
        <f aca="false">IF(A75="","",VLOOKUP(B75,'جدول نرخ فوت-امراض خاص-سرطان'!$A$2:$B$100,2,0))</f>
        <v/>
      </c>
      <c r="Q75" s="2" t="str">
        <f aca="false">IF(A75="","",P75*O75*N75^0.5*(1+$J$1))</f>
        <v/>
      </c>
      <c r="R75" s="2" t="str">
        <f aca="false">IF(A75="","",IF(B75&gt;74,0,MIN(4000000000,R74*(1+$B$7))))</f>
        <v/>
      </c>
      <c r="S75" s="2" t="str">
        <f aca="false">IF(A75="","",$J$4/1000*R75)</f>
        <v/>
      </c>
      <c r="T75" s="2" t="str">
        <f aca="false">IF(A75="","",IF(B75&gt;64,0,MIN($F$3*O75,$F$5)))</f>
        <v/>
      </c>
      <c r="U75" s="2" t="str">
        <f aca="false">IF(A75="","",T75*VLOOKUP(محاسبات!B75,'جدول نرخ فوت-امراض خاص-سرطان'!$C$2:$D$97,2,0)/1000000)</f>
        <v/>
      </c>
      <c r="V75" s="2" t="str">
        <f aca="false">IF(A75="","",IF($F$7="ندارد",0,IF(B75&gt;74,0,VLOOKUP(محاسبات!A75,'جدول نرخ فوت-امراض خاص-سرطان'!$I$2:$J$31,2,0)*محاسبات!O75)))</f>
        <v/>
      </c>
      <c r="W75" s="2" t="str">
        <f aca="false">IF(A75="","",V75*VLOOKUP(B75,'جدول نرخ فوت-امراض خاص-سرطان'!$E$2:$F$100,2,0)/1000000)</f>
        <v/>
      </c>
      <c r="X75" s="2" t="str">
        <f aca="false">IF(A75="","",IF($F$6="ندارد",0,IF(A76="",0,D76*N75^0.5+X76*N75)))</f>
        <v/>
      </c>
      <c r="Y75" s="2" t="str">
        <f aca="false">IF(A75="","",IF(A75&gt;64,0,VLOOKUP(B75,'جدول نرخ فوت-امراض خاص-سرطان'!$G$2:$H$100,2,0)*X75))</f>
        <v/>
      </c>
      <c r="Z75" s="2" t="str">
        <f aca="false">IF(A75="","",Y75+W75+U75+S75)</f>
        <v/>
      </c>
      <c r="AA75" s="2" t="str">
        <f aca="false">IF(A75="","",0.25*(S75)+0.15*(U75+W75+Y75))</f>
        <v/>
      </c>
      <c r="AB75" s="2" t="str">
        <f aca="false">IF(A75="","",$B$10*(M75+Z75+Q75))</f>
        <v/>
      </c>
      <c r="AC75" s="2" t="str">
        <f aca="false">IF(A75="","",D75-Z75-M75-Q75-AB75)</f>
        <v/>
      </c>
      <c r="AD75" s="2" t="str">
        <f aca="false">IF(A75="","",(AC75+AD74)*(1+$S$1))</f>
        <v/>
      </c>
      <c r="AE75" s="2" t="str">
        <f aca="false">IF(A75="","",AD75)</f>
        <v/>
      </c>
    </row>
    <row r="76" s="3" customFormat="true" ht="15" hidden="false" customHeight="false" outlineLevel="0" collapsed="false">
      <c r="A76" s="1" t="str">
        <f aca="false">IF(A75&lt;$B$1,A75+1,"")</f>
        <v/>
      </c>
      <c r="B76" s="1" t="str">
        <f aca="false">IF(A76="","",B75+1)</f>
        <v/>
      </c>
      <c r="D76" s="2" t="str">
        <f aca="false">IF(A76="","",IF($B$3="سالانه",D75*(1+$B$6),IF($B$3="ماهانه",(F76*12)/'جدول لیست ها'!$D$1,IF(محاسبات!$B$3="دوماهه",(G76*6)/'جدول لیست ها'!$D$2,IF(محاسبات!$B$3="سه ماهه",(H76*4)/'جدول لیست ها'!$D$3,I76*2/'جدول لیست ها'!$D$4)))))</f>
        <v/>
      </c>
      <c r="E76" s="2" t="str">
        <f aca="false">IF(A76="","",IF($B$3="سالانه",D76+E75,(I76+H76+G76+F76)*$C$3+E75))</f>
        <v/>
      </c>
      <c r="F76" s="2" t="str">
        <f aca="false">IF(A76="","",IF(F75="","",F75*(1+$B$6)))</f>
        <v/>
      </c>
      <c r="G76" s="2" t="str">
        <f aca="false">IF(A76="","",IF(G75="","",G75*(1+$B$6)))</f>
        <v/>
      </c>
      <c r="H76" s="2" t="str">
        <f aca="false">IF(A76="","",IF(H75="","",H75*(1+$B$6)))</f>
        <v/>
      </c>
      <c r="I76" s="2" t="str">
        <f aca="false">IF(A76="","",IF(I75="","",I75*(1+$B$6)))</f>
        <v/>
      </c>
      <c r="J76" s="2" t="str">
        <f aca="false">IF(A76="","",0)</f>
        <v/>
      </c>
      <c r="K76" s="2" t="str">
        <f aca="false">IF(A76="","",$J$2*(1-$M$3)*(D76-Z76))</f>
        <v/>
      </c>
      <c r="L76" s="2" t="str">
        <f aca="false">IF(A76="","",IF(A76&lt;=5,$J$3*(1-$M$2)*O76,0))</f>
        <v/>
      </c>
      <c r="M76" s="2" t="str">
        <f aca="false">IF(A76="","",J76+K76+L76)</f>
        <v/>
      </c>
      <c r="N76" s="1" t="str">
        <f aca="false">IF(A76="","",IF(A76&lt;=2,$Q$2,IF(A76&lt;=4,$R$2,$S$2)))</f>
        <v/>
      </c>
      <c r="O76" s="2" t="str">
        <f aca="false">IF(A76="","",MIN(O75*(1+$B$7),4000000000))</f>
        <v/>
      </c>
      <c r="P76" s="1" t="str">
        <f aca="false">IF(A76="","",VLOOKUP(B76,'جدول نرخ فوت-امراض خاص-سرطان'!$A$2:$B$100,2,0))</f>
        <v/>
      </c>
      <c r="Q76" s="2" t="str">
        <f aca="false">IF(A76="","",P76*O76*N76^0.5*(1+$J$1))</f>
        <v/>
      </c>
      <c r="R76" s="2" t="str">
        <f aca="false">IF(A76="","",IF(B76&gt;74,0,MIN(4000000000,R75*(1+$B$7))))</f>
        <v/>
      </c>
      <c r="S76" s="2" t="str">
        <f aca="false">IF(A76="","",$J$4/1000*R76)</f>
        <v/>
      </c>
      <c r="T76" s="2" t="str">
        <f aca="false">IF(A76="","",IF(B76&gt;64,0,MIN($F$3*O76,$F$5)))</f>
        <v/>
      </c>
      <c r="U76" s="2" t="str">
        <f aca="false">IF(A76="","",T76*VLOOKUP(محاسبات!B76,'جدول نرخ فوت-امراض خاص-سرطان'!$C$2:$D$97,2,0)/1000000)</f>
        <v/>
      </c>
      <c r="V76" s="2" t="str">
        <f aca="false">IF(A76="","",IF($F$7="ندارد",0,IF(B76&gt;74,0,VLOOKUP(محاسبات!A76,'جدول نرخ فوت-امراض خاص-سرطان'!$I$2:$J$31,2,0)*محاسبات!O76)))</f>
        <v/>
      </c>
      <c r="W76" s="2" t="str">
        <f aca="false">IF(A76="","",V76*VLOOKUP(B76,'جدول نرخ فوت-امراض خاص-سرطان'!$E$2:$F$100,2,0)/1000000)</f>
        <v/>
      </c>
      <c r="X76" s="2" t="str">
        <f aca="false">IF(A76="","",IF($F$6="ندارد",0,IF(A77="",0,D77*N76^0.5+X77*N76)))</f>
        <v/>
      </c>
      <c r="Y76" s="2" t="str">
        <f aca="false">IF(A76="","",IF(A76&gt;64,0,VLOOKUP(B76,'جدول نرخ فوت-امراض خاص-سرطان'!$G$2:$H$100,2,0)*X76))</f>
        <v/>
      </c>
      <c r="Z76" s="2" t="str">
        <f aca="false">IF(A76="","",Y76+W76+U76+S76)</f>
        <v/>
      </c>
      <c r="AA76" s="2" t="str">
        <f aca="false">IF(A76="","",0.25*(S76)+0.15*(U76+W76+Y76))</f>
        <v/>
      </c>
      <c r="AB76" s="2" t="str">
        <f aca="false">IF(A76="","",$B$10*(M76+Z76+Q76))</f>
        <v/>
      </c>
      <c r="AC76" s="2" t="str">
        <f aca="false">IF(A76="","",D76-Z76-M76-Q76-AB76)</f>
        <v/>
      </c>
      <c r="AD76" s="2" t="str">
        <f aca="false">IF(A76="","",(AC76+AD75)*(1+$S$1))</f>
        <v/>
      </c>
      <c r="AE76" s="2" t="str">
        <f aca="false">IF(A76="","",AD76)</f>
        <v/>
      </c>
    </row>
    <row r="77" s="3" customFormat="true" ht="15" hidden="false" customHeight="false" outlineLevel="0" collapsed="false">
      <c r="A77" s="1" t="str">
        <f aca="false">IF(A76&lt;$B$1,A76+1,"")</f>
        <v/>
      </c>
      <c r="B77" s="1" t="str">
        <f aca="false">IF(A77="","",B76+1)</f>
        <v/>
      </c>
      <c r="D77" s="2" t="str">
        <f aca="false">IF(A77="","",IF($B$3="سالانه",D76*(1+$B$6),IF($B$3="ماهانه",(F77*12)/'جدول لیست ها'!$D$1,IF(محاسبات!$B$3="دوماهه",(G77*6)/'جدول لیست ها'!$D$2,IF(محاسبات!$B$3="سه ماهه",(H77*4)/'جدول لیست ها'!$D$3,I77*2/'جدول لیست ها'!$D$4)))))</f>
        <v/>
      </c>
      <c r="E77" s="2" t="str">
        <f aca="false">IF(A77="","",IF($B$3="سالانه",D77+E76,(I77+H77+G77+F77)*$C$3+E76))</f>
        <v/>
      </c>
      <c r="F77" s="2" t="str">
        <f aca="false">IF(A77="","",IF(F76="","",F76*(1+$B$6)))</f>
        <v/>
      </c>
      <c r="G77" s="2" t="str">
        <f aca="false">IF(A77="","",IF(G76="","",G76*(1+$B$6)))</f>
        <v/>
      </c>
      <c r="H77" s="2" t="str">
        <f aca="false">IF(A77="","",IF(H76="","",H76*(1+$B$6)))</f>
        <v/>
      </c>
      <c r="I77" s="2" t="str">
        <f aca="false">IF(A77="","",IF(I76="","",I76*(1+$B$6)))</f>
        <v/>
      </c>
      <c r="J77" s="2" t="str">
        <f aca="false">IF(A77="","",0)</f>
        <v/>
      </c>
      <c r="K77" s="2" t="str">
        <f aca="false">IF(A77="","",$J$2*(1-$M$3)*(D77-Z77))</f>
        <v/>
      </c>
      <c r="L77" s="2" t="str">
        <f aca="false">IF(A77="","",IF(A77&lt;=5,$J$3*(1-$M$2)*O77,0))</f>
        <v/>
      </c>
      <c r="M77" s="2" t="str">
        <f aca="false">IF(A77="","",J77+K77+L77)</f>
        <v/>
      </c>
      <c r="N77" s="1" t="str">
        <f aca="false">IF(A77="","",IF(A77&lt;=2,$Q$2,IF(A77&lt;=4,$R$2,$S$2)))</f>
        <v/>
      </c>
      <c r="O77" s="2" t="str">
        <f aca="false">IF(A77="","",MIN(O76*(1+$B$7),4000000000))</f>
        <v/>
      </c>
      <c r="P77" s="1" t="str">
        <f aca="false">IF(A77="","",VLOOKUP(B77,'جدول نرخ فوت-امراض خاص-سرطان'!$A$2:$B$100,2,0))</f>
        <v/>
      </c>
      <c r="Q77" s="2" t="str">
        <f aca="false">IF(A77="","",P77*O77*N77^0.5*(1+$J$1))</f>
        <v/>
      </c>
      <c r="R77" s="2" t="str">
        <f aca="false">IF(A77="","",IF(B77&gt;74,0,MIN(4000000000,R76*(1+$B$7))))</f>
        <v/>
      </c>
      <c r="S77" s="2" t="str">
        <f aca="false">IF(A77="","",$J$4/1000*R77)</f>
        <v/>
      </c>
      <c r="T77" s="2" t="str">
        <f aca="false">IF(A77="","",IF(B77&gt;64,0,MIN($F$3*O77,$F$5)))</f>
        <v/>
      </c>
      <c r="U77" s="2" t="str">
        <f aca="false">IF(A77="","",T77*VLOOKUP(محاسبات!B77,'جدول نرخ فوت-امراض خاص-سرطان'!$C$2:$D$97,2,0)/1000000)</f>
        <v/>
      </c>
      <c r="V77" s="2" t="str">
        <f aca="false">IF(A77="","",IF($F$7="ندارد",0,IF(B77&gt;74,0,VLOOKUP(محاسبات!A77,'جدول نرخ فوت-امراض خاص-سرطان'!$I$2:$J$31,2,0)*محاسبات!O77)))</f>
        <v/>
      </c>
      <c r="W77" s="2" t="str">
        <f aca="false">IF(A77="","",V77*VLOOKUP(B77,'جدول نرخ فوت-امراض خاص-سرطان'!$E$2:$F$100,2,0)/1000000)</f>
        <v/>
      </c>
      <c r="X77" s="2" t="str">
        <f aca="false">IF(A77="","",IF($F$6="ندارد",0,IF(A78="",0,D78*N77^0.5+X78*N77)))</f>
        <v/>
      </c>
      <c r="Y77" s="2" t="str">
        <f aca="false">IF(A77="","",IF(A77&gt;64,0,VLOOKUP(B77,'جدول نرخ فوت-امراض خاص-سرطان'!$G$2:$H$100,2,0)*X77))</f>
        <v/>
      </c>
      <c r="Z77" s="2" t="str">
        <f aca="false">IF(A77="","",Y77+W77+U77+S77)</f>
        <v/>
      </c>
      <c r="AA77" s="2" t="str">
        <f aca="false">IF(A77="","",0.25*(S77)+0.15*(U77+W77+Y77))</f>
        <v/>
      </c>
      <c r="AB77" s="2" t="str">
        <f aca="false">IF(A77="","",$B$10*(M77+Z77+Q77))</f>
        <v/>
      </c>
      <c r="AC77" s="2" t="str">
        <f aca="false">IF(A77="","",D77-Z77-M77-Q77-AB77)</f>
        <v/>
      </c>
      <c r="AD77" s="2" t="str">
        <f aca="false">IF(A77="","",(AC77+AD76)*(1+$S$1))</f>
        <v/>
      </c>
      <c r="AE77" s="2" t="str">
        <f aca="false">IF(A77="","",AD77)</f>
        <v/>
      </c>
    </row>
    <row r="78" s="3" customFormat="true" ht="15" hidden="false" customHeight="false" outlineLevel="0" collapsed="false">
      <c r="A78" s="1" t="str">
        <f aca="false">IF(A77&lt;$B$1,A77+1,"")</f>
        <v/>
      </c>
      <c r="B78" s="1" t="str">
        <f aca="false">IF(A78="","",B77+1)</f>
        <v/>
      </c>
      <c r="D78" s="2" t="str">
        <f aca="false">IF(A78="","",IF($B$3="سالانه",D77*(1+$B$6),IF($B$3="ماهانه",(F78*12)/'جدول لیست ها'!$D$1,IF(محاسبات!$B$3="دوماهه",(G78*6)/'جدول لیست ها'!$D$2,IF(محاسبات!$B$3="سه ماهه",(H78*4)/'جدول لیست ها'!$D$3,I78*2/'جدول لیست ها'!$D$4)))))</f>
        <v/>
      </c>
      <c r="E78" s="2" t="str">
        <f aca="false">IF(A78="","",IF($B$3="سالانه",D78+E77,(I78+H78+G78+F78)*$C$3+E77))</f>
        <v/>
      </c>
      <c r="F78" s="2" t="str">
        <f aca="false">IF(A78="","",IF(F77="","",F77*(1+$B$6)))</f>
        <v/>
      </c>
      <c r="G78" s="2" t="str">
        <f aca="false">IF(A78="","",IF(G77="","",G77*(1+$B$6)))</f>
        <v/>
      </c>
      <c r="H78" s="2" t="str">
        <f aca="false">IF(A78="","",IF(H77="","",H77*(1+$B$6)))</f>
        <v/>
      </c>
      <c r="I78" s="2" t="str">
        <f aca="false">IF(A78="","",IF(I77="","",I77*(1+$B$6)))</f>
        <v/>
      </c>
      <c r="J78" s="2" t="str">
        <f aca="false">IF(A78="","",0)</f>
        <v/>
      </c>
      <c r="K78" s="2" t="str">
        <f aca="false">IF(A78="","",$J$2*(1-$M$3)*(D78-Z78))</f>
        <v/>
      </c>
      <c r="L78" s="2" t="str">
        <f aca="false">IF(A78="","",IF(A78&lt;=5,$J$3*(1-$M$2)*O78,0))</f>
        <v/>
      </c>
      <c r="M78" s="2" t="str">
        <f aca="false">IF(A78="","",J78+K78+L78)</f>
        <v/>
      </c>
      <c r="N78" s="1" t="str">
        <f aca="false">IF(A78="","",IF(A78&lt;=2,$Q$2,IF(A78&lt;=4,$R$2,$S$2)))</f>
        <v/>
      </c>
      <c r="O78" s="2" t="str">
        <f aca="false">IF(A78="","",MIN(O77*(1+$B$7),4000000000))</f>
        <v/>
      </c>
      <c r="P78" s="1" t="str">
        <f aca="false">IF(A78="","",VLOOKUP(B78,'جدول نرخ فوت-امراض خاص-سرطان'!$A$2:$B$100,2,0))</f>
        <v/>
      </c>
      <c r="Q78" s="2" t="str">
        <f aca="false">IF(A78="","",P78*O78*N78^0.5*(1+$J$1))</f>
        <v/>
      </c>
      <c r="R78" s="2" t="str">
        <f aca="false">IF(A78="","",IF(B78&gt;74,0,MIN(4000000000,R77*(1+$B$7))))</f>
        <v/>
      </c>
      <c r="S78" s="2" t="str">
        <f aca="false">IF(A78="","",$J$4/1000*R78)</f>
        <v/>
      </c>
      <c r="T78" s="2" t="str">
        <f aca="false">IF(A78="","",IF(B78&gt;64,0,MIN($F$3*O78,$F$5)))</f>
        <v/>
      </c>
      <c r="U78" s="2" t="str">
        <f aca="false">IF(A78="","",T78*VLOOKUP(محاسبات!B78,'جدول نرخ فوت-امراض خاص-سرطان'!$C$2:$D$97,2,0)/1000000)</f>
        <v/>
      </c>
      <c r="V78" s="2" t="str">
        <f aca="false">IF(A78="","",IF($F$7="ندارد",0,IF(B78&gt;74,0,VLOOKUP(محاسبات!A78,'جدول نرخ فوت-امراض خاص-سرطان'!$I$2:$J$31,2,0)*محاسبات!O78)))</f>
        <v/>
      </c>
      <c r="W78" s="2" t="str">
        <f aca="false">IF(A78="","",V78*VLOOKUP(B78,'جدول نرخ فوت-امراض خاص-سرطان'!$E$2:$F$100,2,0)/1000000)</f>
        <v/>
      </c>
      <c r="X78" s="2" t="str">
        <f aca="false">IF(A78="","",IF($F$6="ندارد",0,IF(A79="",0,D79*N78^0.5+X79*N78)))</f>
        <v/>
      </c>
      <c r="Y78" s="2" t="str">
        <f aca="false">IF(A78="","",IF(A78&gt;64,0,VLOOKUP(B78,'جدول نرخ فوت-امراض خاص-سرطان'!$G$2:$H$100,2,0)*X78))</f>
        <v/>
      </c>
      <c r="Z78" s="2" t="str">
        <f aca="false">IF(A78="","",Y78+W78+U78+S78)</f>
        <v/>
      </c>
      <c r="AA78" s="2" t="str">
        <f aca="false">IF(A78="","",0.25*(S78)+0.15*(U78+W78+Y78))</f>
        <v/>
      </c>
      <c r="AB78" s="2" t="str">
        <f aca="false">IF(A78="","",$B$10*(M78+Z78+Q78))</f>
        <v/>
      </c>
      <c r="AC78" s="2" t="str">
        <f aca="false">IF(A78="","",D78-Z78-M78-Q78-AB78)</f>
        <v/>
      </c>
      <c r="AD78" s="2" t="str">
        <f aca="false">IF(A78="","",(AC78+AD77)*(1+$S$1))</f>
        <v/>
      </c>
      <c r="AE78" s="2" t="str">
        <f aca="false">IF(A78="","",AD78)</f>
        <v/>
      </c>
    </row>
    <row r="79" s="3" customFormat="true" ht="15" hidden="false" customHeight="false" outlineLevel="0" collapsed="false">
      <c r="A79" s="1" t="str">
        <f aca="false">IF(A78&lt;$B$1,A78+1,"")</f>
        <v/>
      </c>
      <c r="B79" s="1" t="str">
        <f aca="false">IF(A79="","",B78+1)</f>
        <v/>
      </c>
      <c r="D79" s="2" t="str">
        <f aca="false">IF(A79="","",IF($B$3="سالانه",D78*(1+$B$6),IF($B$3="ماهانه",(F79*12)/'جدول لیست ها'!$D$1,IF(محاسبات!$B$3="دوماهه",(G79*6)/'جدول لیست ها'!$D$2,IF(محاسبات!$B$3="سه ماهه",(H79*4)/'جدول لیست ها'!$D$3,I79*2/'جدول لیست ها'!$D$4)))))</f>
        <v/>
      </c>
      <c r="E79" s="2" t="str">
        <f aca="false">IF(A79="","",IF($B$3="سالانه",D79+E78,(I79+H79+G79+F79)*$C$3+E78))</f>
        <v/>
      </c>
      <c r="F79" s="2" t="str">
        <f aca="false">IF(A79="","",IF(F78="","",F78*(1+$B$6)))</f>
        <v/>
      </c>
      <c r="G79" s="2" t="str">
        <f aca="false">IF(A79="","",IF(G78="","",G78*(1+$B$6)))</f>
        <v/>
      </c>
      <c r="H79" s="2" t="str">
        <f aca="false">IF(A79="","",IF(H78="","",H78*(1+$B$6)))</f>
        <v/>
      </c>
      <c r="I79" s="2" t="str">
        <f aca="false">IF(A79="","",IF(I78="","",I78*(1+$B$6)))</f>
        <v/>
      </c>
      <c r="J79" s="2" t="str">
        <f aca="false">IF(A79="","",0)</f>
        <v/>
      </c>
      <c r="K79" s="2" t="str">
        <f aca="false">IF(A79="","",$J$2*(1-$M$3)*(D79-Z79))</f>
        <v/>
      </c>
      <c r="L79" s="2" t="str">
        <f aca="false">IF(A79="","",IF(A79&lt;=5,$J$3*(1-$M$2)*O79,0))</f>
        <v/>
      </c>
      <c r="M79" s="2" t="str">
        <f aca="false">IF(A79="","",J79+K79+L79)</f>
        <v/>
      </c>
      <c r="N79" s="1" t="str">
        <f aca="false">IF(A79="","",IF(A79&lt;=2,$Q$2,IF(A79&lt;=4,$R$2,$S$2)))</f>
        <v/>
      </c>
      <c r="O79" s="2" t="str">
        <f aca="false">IF(A79="","",MIN(O78*(1+$B$7),4000000000))</f>
        <v/>
      </c>
      <c r="P79" s="1" t="str">
        <f aca="false">IF(A79="","",VLOOKUP(B79,'جدول نرخ فوت-امراض خاص-سرطان'!$A$2:$B$100,2,0))</f>
        <v/>
      </c>
      <c r="Q79" s="2" t="str">
        <f aca="false">IF(A79="","",P79*O79*N79^0.5*(1+$J$1))</f>
        <v/>
      </c>
      <c r="R79" s="2" t="str">
        <f aca="false">IF(A79="","",IF(B79&gt;74,0,MIN(4000000000,R78*(1+$B$7))))</f>
        <v/>
      </c>
      <c r="S79" s="2" t="str">
        <f aca="false">IF(A79="","",$J$4/1000*R79)</f>
        <v/>
      </c>
      <c r="T79" s="2" t="str">
        <f aca="false">IF(A79="","",IF(B79&gt;64,0,MIN($F$3*O79,$F$5)))</f>
        <v/>
      </c>
      <c r="U79" s="2" t="str">
        <f aca="false">IF(A79="","",T79*VLOOKUP(محاسبات!B79,'جدول نرخ فوت-امراض خاص-سرطان'!$C$2:$D$97,2,0)/1000000)</f>
        <v/>
      </c>
      <c r="V79" s="2" t="str">
        <f aca="false">IF(A79="","",IF($F$7="ندارد",0,IF(B79&gt;74,0,VLOOKUP(محاسبات!A79,'جدول نرخ فوت-امراض خاص-سرطان'!$I$2:$J$31,2,0)*محاسبات!O79)))</f>
        <v/>
      </c>
      <c r="W79" s="2" t="str">
        <f aca="false">IF(A79="","",V79*VLOOKUP(B79,'جدول نرخ فوت-امراض خاص-سرطان'!$E$2:$F$100,2,0)/1000000)</f>
        <v/>
      </c>
      <c r="X79" s="2" t="str">
        <f aca="false">IF(A79="","",IF($F$6="ندارد",0,IF(A80="",0,D80*N79^0.5+X80*N79)))</f>
        <v/>
      </c>
      <c r="Y79" s="2" t="str">
        <f aca="false">IF(A79="","",IF(A79&gt;64,0,VLOOKUP(B79,'جدول نرخ فوت-امراض خاص-سرطان'!$G$2:$H$100,2,0)*X79))</f>
        <v/>
      </c>
      <c r="Z79" s="2" t="str">
        <f aca="false">IF(A79="","",Y79+W79+U79+S79)</f>
        <v/>
      </c>
      <c r="AA79" s="2" t="str">
        <f aca="false">IF(A79="","",0.25*(S79)+0.15*(U79+W79+Y79))</f>
        <v/>
      </c>
      <c r="AB79" s="2" t="str">
        <f aca="false">IF(A79="","",$B$10*(M79+Z79+Q79))</f>
        <v/>
      </c>
      <c r="AC79" s="2" t="str">
        <f aca="false">IF(A79="","",D79-Z79-M79-Q79-AB79)</f>
        <v/>
      </c>
      <c r="AD79" s="2" t="str">
        <f aca="false">IF(A79="","",(AC79+AD78)*(1+$S$1))</f>
        <v/>
      </c>
      <c r="AE79" s="2" t="str">
        <f aca="false">IF(A79="","",AD79)</f>
        <v/>
      </c>
    </row>
    <row r="80" s="3" customFormat="true" ht="15" hidden="false" customHeight="false" outlineLevel="0" collapsed="false">
      <c r="A80" s="1" t="str">
        <f aca="false">IF(A79&lt;$B$1,A79+1,"")</f>
        <v/>
      </c>
      <c r="B80" s="1" t="str">
        <f aca="false">IF(A80="","",B79+1)</f>
        <v/>
      </c>
      <c r="D80" s="2" t="str">
        <f aca="false">IF(A80="","",IF($B$3="سالانه",D79*(1+$B$6),IF($B$3="ماهانه",(F80*12)/'جدول لیست ها'!$D$1,IF(محاسبات!$B$3="دوماهه",(G80*6)/'جدول لیست ها'!$D$2,IF(محاسبات!$B$3="سه ماهه",(H80*4)/'جدول لیست ها'!$D$3,I80*2/'جدول لیست ها'!$D$4)))))</f>
        <v/>
      </c>
      <c r="E80" s="2" t="str">
        <f aca="false">IF(A80="","",IF($B$3="سالانه",D80+E79,(I80+H80+G80+F80)*$C$3+E79))</f>
        <v/>
      </c>
      <c r="F80" s="2" t="str">
        <f aca="false">IF(A80="","",IF(F79="","",F79*(1+$B$6)))</f>
        <v/>
      </c>
      <c r="G80" s="2" t="str">
        <f aca="false">IF(A80="","",IF(G79="","",G79*(1+$B$6)))</f>
        <v/>
      </c>
      <c r="H80" s="2" t="str">
        <f aca="false">IF(A80="","",IF(H79="","",H79*(1+$B$6)))</f>
        <v/>
      </c>
      <c r="I80" s="2" t="str">
        <f aca="false">IF(A80="","",IF(I79="","",I79*(1+$B$6)))</f>
        <v/>
      </c>
      <c r="J80" s="2" t="str">
        <f aca="false">IF(A80="","",0)</f>
        <v/>
      </c>
      <c r="K80" s="2" t="str">
        <f aca="false">IF(A80="","",$J$2*(1-$M$3)*(D80-Z80))</f>
        <v/>
      </c>
      <c r="L80" s="2" t="str">
        <f aca="false">IF(A80="","",IF(A80&lt;=5,$J$3*(1-$M$2)*O80,0))</f>
        <v/>
      </c>
      <c r="M80" s="2" t="str">
        <f aca="false">IF(A80="","",J80+K80+L80)</f>
        <v/>
      </c>
      <c r="N80" s="1" t="str">
        <f aca="false">IF(A80="","",IF(A80&lt;=2,$Q$2,IF(A80&lt;=4,$R$2,$S$2)))</f>
        <v/>
      </c>
      <c r="O80" s="2" t="str">
        <f aca="false">IF(A80="","",MIN(O79*(1+$B$7),4000000000))</f>
        <v/>
      </c>
      <c r="P80" s="1" t="str">
        <f aca="false">IF(A80="","",VLOOKUP(B80,'جدول نرخ فوت-امراض خاص-سرطان'!$A$2:$B$100,2,0))</f>
        <v/>
      </c>
      <c r="Q80" s="2" t="str">
        <f aca="false">IF(A80="","",P80*O80*N80^0.5*(1+$J$1))</f>
        <v/>
      </c>
      <c r="R80" s="2" t="str">
        <f aca="false">IF(A80="","",IF(B80&gt;74,0,MIN(4000000000,R79*(1+$B$7))))</f>
        <v/>
      </c>
      <c r="S80" s="2" t="str">
        <f aca="false">IF(A80="","",$J$4/1000*R80)</f>
        <v/>
      </c>
      <c r="T80" s="2" t="str">
        <f aca="false">IF(A80="","",IF(B80&gt;64,0,MIN($F$3*O80,$F$5)))</f>
        <v/>
      </c>
      <c r="U80" s="2" t="str">
        <f aca="false">IF(A80="","",T80*VLOOKUP(محاسبات!B80,'جدول نرخ فوت-امراض خاص-سرطان'!$C$2:$D$97,2,0)/1000000)</f>
        <v/>
      </c>
      <c r="V80" s="2" t="str">
        <f aca="false">IF(A80="","",IF($F$7="ندارد",0,IF(B80&gt;74,0,VLOOKUP(محاسبات!A80,'جدول نرخ فوت-امراض خاص-سرطان'!$I$2:$J$31,2,0)*محاسبات!O80)))</f>
        <v/>
      </c>
      <c r="W80" s="2" t="str">
        <f aca="false">IF(A80="","",V80*VLOOKUP(B80,'جدول نرخ فوت-امراض خاص-سرطان'!$E$2:$F$100,2,0)/1000000)</f>
        <v/>
      </c>
      <c r="X80" s="2" t="str">
        <f aca="false">IF(A80="","",IF($F$6="ندارد",0,IF(A81="",0,D81*N80^0.5+X81*N80)))</f>
        <v/>
      </c>
      <c r="Y80" s="2" t="str">
        <f aca="false">IF(A80="","",IF(A80&gt;64,0,VLOOKUP(B80,'جدول نرخ فوت-امراض خاص-سرطان'!$G$2:$H$100,2,0)*X80))</f>
        <v/>
      </c>
      <c r="Z80" s="2" t="str">
        <f aca="false">IF(A80="","",Y80+W80+U80+S80)</f>
        <v/>
      </c>
      <c r="AA80" s="2" t="str">
        <f aca="false">IF(A80="","",0.25*(S80)+0.15*(U80+W80+Y80))</f>
        <v/>
      </c>
      <c r="AB80" s="2" t="str">
        <f aca="false">IF(A80="","",$B$10*(M80+Z80+Q80))</f>
        <v/>
      </c>
      <c r="AC80" s="2" t="str">
        <f aca="false">IF(A80="","",D80-Z80-M80-Q80-AB80)</f>
        <v/>
      </c>
      <c r="AD80" s="2" t="str">
        <f aca="false">IF(A80="","",(AC80+AD79)*(1+$S$1))</f>
        <v/>
      </c>
      <c r="AE80" s="2" t="str">
        <f aca="false">IF(A80="","",AD80)</f>
        <v/>
      </c>
    </row>
    <row r="81" s="3" customFormat="true" ht="15" hidden="false" customHeight="false" outlineLevel="0" collapsed="false">
      <c r="A81" s="1" t="str">
        <f aca="false">IF(A80&lt;$B$1,A80+1,"")</f>
        <v/>
      </c>
      <c r="B81" s="1" t="str">
        <f aca="false">IF(A81="","",B80+1)</f>
        <v/>
      </c>
      <c r="D81" s="2" t="str">
        <f aca="false">IF(A81="","",IF($B$3="سالانه",D80*(1+$B$6),IF($B$3="ماهانه",(F81*12)/'جدول لیست ها'!$D$1,IF(محاسبات!$B$3="دوماهه",(G81*6)/'جدول لیست ها'!$D$2,IF(محاسبات!$B$3="سه ماهه",(H81*4)/'جدول لیست ها'!$D$3,I81*2/'جدول لیست ها'!$D$4)))))</f>
        <v/>
      </c>
      <c r="E81" s="2" t="str">
        <f aca="false">IF(A81="","",IF($B$3="سالانه",D81+E80,(I81+H81+G81+F81)*$C$3+E80))</f>
        <v/>
      </c>
      <c r="F81" s="2" t="str">
        <f aca="false">IF(A81="","",IF(F80="","",F80*(1+$B$6)))</f>
        <v/>
      </c>
      <c r="G81" s="2" t="str">
        <f aca="false">IF(A81="","",IF(G80="","",G80*(1+$B$6)))</f>
        <v/>
      </c>
      <c r="H81" s="2" t="str">
        <f aca="false">IF(A81="","",IF(H80="","",H80*(1+$B$6)))</f>
        <v/>
      </c>
      <c r="I81" s="2" t="str">
        <f aca="false">IF(A81="","",IF(I80="","",I80*(1+$B$6)))</f>
        <v/>
      </c>
      <c r="J81" s="2" t="str">
        <f aca="false">IF(A81="","",0)</f>
        <v/>
      </c>
      <c r="K81" s="2" t="str">
        <f aca="false">IF(A81="","",$J$2*(1-$M$3)*(D81-Z81))</f>
        <v/>
      </c>
      <c r="L81" s="2" t="str">
        <f aca="false">IF(A81="","",IF(A81&lt;=5,$J$3*(1-$M$2)*O81,0))</f>
        <v/>
      </c>
      <c r="M81" s="2" t="str">
        <f aca="false">IF(A81="","",J81+K81+L81)</f>
        <v/>
      </c>
      <c r="N81" s="1" t="str">
        <f aca="false">IF(A81="","",IF(A81&lt;=2,$Q$2,IF(A81&lt;=4,$R$2,$S$2)))</f>
        <v/>
      </c>
      <c r="O81" s="2" t="str">
        <f aca="false">IF(A81="","",MIN(O80*(1+$B$7),4000000000))</f>
        <v/>
      </c>
      <c r="P81" s="1" t="str">
        <f aca="false">IF(A81="","",VLOOKUP(B81,'جدول نرخ فوت-امراض خاص-سرطان'!$A$2:$B$100,2,0))</f>
        <v/>
      </c>
      <c r="Q81" s="2" t="str">
        <f aca="false">IF(A81="","",P81*O81*N81^0.5*(1+$J$1))</f>
        <v/>
      </c>
      <c r="R81" s="2" t="str">
        <f aca="false">IF(A81="","",IF(B81&gt;74,0,MIN(4000000000,R80*(1+$B$7))))</f>
        <v/>
      </c>
      <c r="S81" s="2" t="str">
        <f aca="false">IF(A81="","",$J$4/1000*R81)</f>
        <v/>
      </c>
      <c r="T81" s="2" t="str">
        <f aca="false">IF(A81="","",IF(B81&gt;64,0,MIN($F$3*O81,$F$5)))</f>
        <v/>
      </c>
      <c r="U81" s="2" t="str">
        <f aca="false">IF(A81="","",T81*VLOOKUP(محاسبات!B81,'جدول نرخ فوت-امراض خاص-سرطان'!$C$2:$D$97,2,0)/1000000)</f>
        <v/>
      </c>
      <c r="V81" s="2" t="str">
        <f aca="false">IF(A81="","",IF($F$7="ندارد",0,IF(B81&gt;74,0,VLOOKUP(محاسبات!A81,'جدول نرخ فوت-امراض خاص-سرطان'!$I$2:$J$31,2,0)*محاسبات!O81)))</f>
        <v/>
      </c>
      <c r="W81" s="2" t="str">
        <f aca="false">IF(A81="","",V81*VLOOKUP(B81,'جدول نرخ فوت-امراض خاص-سرطان'!$E$2:$F$100,2,0)/1000000)</f>
        <v/>
      </c>
      <c r="X81" s="2" t="str">
        <f aca="false">IF(A81="","",IF($F$6="ندارد",0,IF(A82="",0,D82*N81^0.5+X82*N81)))</f>
        <v/>
      </c>
      <c r="Y81" s="2" t="str">
        <f aca="false">IF(A81="","",IF(A81&gt;64,0,VLOOKUP(B81,'جدول نرخ فوت-امراض خاص-سرطان'!$G$2:$H$100,2,0)*X81))</f>
        <v/>
      </c>
      <c r="Z81" s="2" t="str">
        <f aca="false">IF(A81="","",Y81+W81+U81+S81)</f>
        <v/>
      </c>
      <c r="AA81" s="2" t="str">
        <f aca="false">IF(A81="","",0.25*(S81)+0.15*(U81+W81+Y81))</f>
        <v/>
      </c>
      <c r="AB81" s="2" t="str">
        <f aca="false">IF(A81="","",$B$10*(M81+Z81+Q81))</f>
        <v/>
      </c>
      <c r="AC81" s="2" t="str">
        <f aca="false">IF(A81="","",D81-Z81-M81-Q81-AB81)</f>
        <v/>
      </c>
      <c r="AD81" s="2" t="str">
        <f aca="false">IF(A81="","",(AC81+AD80)*(1+$S$1))</f>
        <v/>
      </c>
      <c r="AE81" s="2" t="str">
        <f aca="false">IF(A81="","",AD81)</f>
        <v/>
      </c>
    </row>
    <row r="82" s="3" customFormat="true" ht="15" hidden="false" customHeight="false" outlineLevel="0" collapsed="false">
      <c r="A82" s="1" t="str">
        <f aca="false">IF(A81&lt;$B$1,A81+1,"")</f>
        <v/>
      </c>
      <c r="B82" s="1" t="str">
        <f aca="false">IF(A82="","",B81+1)</f>
        <v/>
      </c>
      <c r="D82" s="2" t="str">
        <f aca="false">IF(A82="","",IF($B$3="سالانه",D81*(1+$B$6),IF($B$3="ماهانه",(F82*12)/'جدول لیست ها'!$D$1,IF(محاسبات!$B$3="دوماهه",(G82*6)/'جدول لیست ها'!$D$2,IF(محاسبات!$B$3="سه ماهه",(H82*4)/'جدول لیست ها'!$D$3,I82*2/'جدول لیست ها'!$D$4)))))</f>
        <v/>
      </c>
      <c r="E82" s="2" t="str">
        <f aca="false">IF(A82="","",IF($B$3="سالانه",D82+E81,(I82+H82+G82+F82)*$C$3+E81))</f>
        <v/>
      </c>
      <c r="F82" s="2" t="str">
        <f aca="false">IF(A82="","",IF(F81="","",F81*(1+$B$6)))</f>
        <v/>
      </c>
      <c r="G82" s="2" t="str">
        <f aca="false">IF(A82="","",IF(G81="","",G81*(1+$B$6)))</f>
        <v/>
      </c>
      <c r="H82" s="2" t="str">
        <f aca="false">IF(A82="","",IF(H81="","",H81*(1+$B$6)))</f>
        <v/>
      </c>
      <c r="I82" s="2" t="str">
        <f aca="false">IF(A82="","",IF(I81="","",I81*(1+$B$6)))</f>
        <v/>
      </c>
      <c r="J82" s="2" t="str">
        <f aca="false">IF(A82="","",0)</f>
        <v/>
      </c>
      <c r="K82" s="2" t="str">
        <f aca="false">IF(A82="","",$J$2*(1-$M$3)*(D82-Z82))</f>
        <v/>
      </c>
      <c r="L82" s="2" t="str">
        <f aca="false">IF(A82="","",IF(A82&lt;=5,$J$3*(1-$M$2)*O82,0))</f>
        <v/>
      </c>
      <c r="M82" s="2" t="str">
        <f aca="false">IF(A82="","",J82+K82+L82)</f>
        <v/>
      </c>
      <c r="N82" s="1" t="str">
        <f aca="false">IF(A82="","",IF(A82&lt;=2,$Q$2,IF(A82&lt;=4,$R$2,$S$2)))</f>
        <v/>
      </c>
      <c r="O82" s="2" t="str">
        <f aca="false">IF(A82="","",MIN(O81*(1+$B$7),4000000000))</f>
        <v/>
      </c>
      <c r="P82" s="1" t="str">
        <f aca="false">IF(A82="","",VLOOKUP(B82,'جدول نرخ فوت-امراض خاص-سرطان'!$A$2:$B$100,2,0))</f>
        <v/>
      </c>
      <c r="Q82" s="2" t="str">
        <f aca="false">IF(A82="","",P82*O82*N82^0.5*(1+$J$1))</f>
        <v/>
      </c>
      <c r="R82" s="2" t="str">
        <f aca="false">IF(A82="","",IF(B82&gt;74,0,MIN(4000000000,R81*(1+$B$7))))</f>
        <v/>
      </c>
      <c r="S82" s="2" t="str">
        <f aca="false">IF(A82="","",$J$4/1000*R82)</f>
        <v/>
      </c>
      <c r="T82" s="2" t="str">
        <f aca="false">IF(A82="","",IF(B82&gt;64,0,MIN($F$3*O82,$F$5)))</f>
        <v/>
      </c>
      <c r="U82" s="2" t="str">
        <f aca="false">IF(A82="","",T82*VLOOKUP(محاسبات!B82,'جدول نرخ فوت-امراض خاص-سرطان'!$C$2:$D$97,2,0)/1000000)</f>
        <v/>
      </c>
      <c r="V82" s="2" t="str">
        <f aca="false">IF(A82="","",IF($F$7="ندارد",0,IF(B82&gt;74,0,VLOOKUP(محاسبات!A82,'جدول نرخ فوت-امراض خاص-سرطان'!$I$2:$J$31,2,0)*محاسبات!O82)))</f>
        <v/>
      </c>
      <c r="W82" s="2" t="str">
        <f aca="false">IF(A82="","",V82*VLOOKUP(B82,'جدول نرخ فوت-امراض خاص-سرطان'!$E$2:$F$100,2,0)/1000000)</f>
        <v/>
      </c>
      <c r="X82" s="2" t="str">
        <f aca="false">IF(A82="","",IF($F$6="ندارد",0,IF(A83="",0,D83*N82^0.5+X83*N82)))</f>
        <v/>
      </c>
      <c r="Y82" s="2" t="str">
        <f aca="false">IF(A82="","",IF(A82&gt;64,0,VLOOKUP(B82,'جدول نرخ فوت-امراض خاص-سرطان'!$G$2:$H$100,2,0)*X82))</f>
        <v/>
      </c>
      <c r="Z82" s="2" t="str">
        <f aca="false">IF(A82="","",Y82+W82+U82+S82)</f>
        <v/>
      </c>
      <c r="AA82" s="2" t="str">
        <f aca="false">IF(A82="","",0.25*(S82)+0.15*(U82+W82+Y82))</f>
        <v/>
      </c>
      <c r="AB82" s="2" t="str">
        <f aca="false">IF(A82="","",$B$10*(M82+Z82+Q82))</f>
        <v/>
      </c>
      <c r="AC82" s="2" t="str">
        <f aca="false">IF(A82="","",D82-Z82-M82-Q82-AB82)</f>
        <v/>
      </c>
      <c r="AD82" s="2" t="str">
        <f aca="false">IF(A82="","",(AC82+AD81)*(1+$S$1))</f>
        <v/>
      </c>
      <c r="AE82" s="2" t="str">
        <f aca="false">IF(A82="","",AD82)</f>
        <v/>
      </c>
    </row>
    <row r="83" s="3" customFormat="true" ht="15" hidden="false" customHeight="false" outlineLevel="0" collapsed="false">
      <c r="A83" s="1" t="str">
        <f aca="false">IF(A82&lt;$B$1,A82+1,"")</f>
        <v/>
      </c>
      <c r="B83" s="1" t="str">
        <f aca="false">IF(A83="","",B82+1)</f>
        <v/>
      </c>
      <c r="D83" s="2" t="str">
        <f aca="false">IF(A83="","",IF($B$3="سالانه",D82*(1+$B$6),IF($B$3="ماهانه",(F83*12)/'جدول لیست ها'!$D$1,IF(محاسبات!$B$3="دوماهه",(G83*6)/'جدول لیست ها'!$D$2,IF(محاسبات!$B$3="سه ماهه",(H83*4)/'جدول لیست ها'!$D$3,I83*2/'جدول لیست ها'!$D$4)))))</f>
        <v/>
      </c>
      <c r="E83" s="2" t="str">
        <f aca="false">IF(A83="","",IF($B$3="سالانه",D83+E82,(I83+H83+G83+F83)*$C$3+E82))</f>
        <v/>
      </c>
      <c r="F83" s="2" t="str">
        <f aca="false">IF(A83="","",IF(F82="","",F82*(1+$B$6)))</f>
        <v/>
      </c>
      <c r="G83" s="2" t="str">
        <f aca="false">IF(A83="","",IF(G82="","",G82*(1+$B$6)))</f>
        <v/>
      </c>
      <c r="H83" s="2" t="str">
        <f aca="false">IF(A83="","",IF(H82="","",H82*(1+$B$6)))</f>
        <v/>
      </c>
      <c r="I83" s="2" t="str">
        <f aca="false">IF(A83="","",IF(I82="","",I82*(1+$B$6)))</f>
        <v/>
      </c>
      <c r="J83" s="2" t="str">
        <f aca="false">IF(A83="","",0)</f>
        <v/>
      </c>
      <c r="K83" s="2" t="str">
        <f aca="false">IF(A83="","",$J$2*(1-$M$3)*(D83-Z83))</f>
        <v/>
      </c>
      <c r="L83" s="2" t="str">
        <f aca="false">IF(A83="","",IF(A83&lt;=5,$J$3*(1-$M$2)*O83,0))</f>
        <v/>
      </c>
      <c r="M83" s="2" t="str">
        <f aca="false">IF(A83="","",J83+K83+L83)</f>
        <v/>
      </c>
      <c r="N83" s="1" t="str">
        <f aca="false">IF(A83="","",IF(A83&lt;=2,$Q$2,IF(A83&lt;=4,$R$2,$S$2)))</f>
        <v/>
      </c>
      <c r="O83" s="2" t="str">
        <f aca="false">IF(A83="","",MIN(O82*(1+$B$7),4000000000))</f>
        <v/>
      </c>
      <c r="P83" s="1" t="str">
        <f aca="false">IF(A83="","",VLOOKUP(B83,'جدول نرخ فوت-امراض خاص-سرطان'!$A$2:$B$100,2,0))</f>
        <v/>
      </c>
      <c r="Q83" s="2" t="str">
        <f aca="false">IF(A83="","",P83*O83*N83^0.5*(1+$J$1))</f>
        <v/>
      </c>
      <c r="R83" s="2" t="str">
        <f aca="false">IF(A83="","",IF(B83&gt;74,0,MIN(4000000000,R82*(1+$B$7))))</f>
        <v/>
      </c>
      <c r="S83" s="2" t="str">
        <f aca="false">IF(A83="","",$J$4/1000*R83)</f>
        <v/>
      </c>
      <c r="T83" s="2" t="str">
        <f aca="false">IF(A83="","",IF(B83&gt;64,0,MIN($F$3*O83,$F$5)))</f>
        <v/>
      </c>
      <c r="U83" s="2" t="str">
        <f aca="false">IF(A83="","",T83*VLOOKUP(محاسبات!B83,'جدول نرخ فوت-امراض خاص-سرطان'!$C$2:$D$97,2,0)/1000000)</f>
        <v/>
      </c>
      <c r="V83" s="2" t="str">
        <f aca="false">IF(A83="","",IF($F$7="ندارد",0,IF(B83&gt;74,0,VLOOKUP(محاسبات!A83,'جدول نرخ فوت-امراض خاص-سرطان'!$I$2:$J$31,2,0)*محاسبات!O83)))</f>
        <v/>
      </c>
      <c r="W83" s="2" t="str">
        <f aca="false">IF(A83="","",V83*VLOOKUP(B83,'جدول نرخ فوت-امراض خاص-سرطان'!$E$2:$F$100,2,0)/1000000)</f>
        <v/>
      </c>
      <c r="X83" s="2" t="str">
        <f aca="false">IF(A83="","",IF($F$6="ندارد",0,IF(A84="",0,D84*N83^0.5+X84*N83)))</f>
        <v/>
      </c>
      <c r="Y83" s="2" t="str">
        <f aca="false">IF(A83="","",IF(A83&gt;64,0,VLOOKUP(B83,'جدول نرخ فوت-امراض خاص-سرطان'!$G$2:$H$100,2,0)*X83))</f>
        <v/>
      </c>
      <c r="Z83" s="2" t="str">
        <f aca="false">IF(A83="","",Y83+W83+U83+S83)</f>
        <v/>
      </c>
      <c r="AA83" s="2" t="str">
        <f aca="false">IF(A83="","",0.25*(S83)+0.15*(U83+W83+Y83))</f>
        <v/>
      </c>
      <c r="AB83" s="2" t="str">
        <f aca="false">IF(A83="","",$B$10*(M83+Z83+Q83))</f>
        <v/>
      </c>
      <c r="AC83" s="2" t="str">
        <f aca="false">IF(A83="","",D83-Z83-M83-Q83-AB83)</f>
        <v/>
      </c>
      <c r="AD83" s="2" t="str">
        <f aca="false">IF(A83="","",(AC83+AD82)*(1+$S$1))</f>
        <v/>
      </c>
      <c r="AE83" s="2" t="str">
        <f aca="false">IF(A83="","",AD83)</f>
        <v/>
      </c>
    </row>
    <row r="84" s="3" customFormat="true" ht="15" hidden="false" customHeight="false" outlineLevel="0" collapsed="false">
      <c r="A84" s="1" t="str">
        <f aca="false">IF(A83&lt;$B$1,A83+1,"")</f>
        <v/>
      </c>
      <c r="B84" s="1" t="str">
        <f aca="false">IF(A84="","",B83+1)</f>
        <v/>
      </c>
      <c r="D84" s="2" t="str">
        <f aca="false">IF(A84="","",IF($B$3="سالانه",D83*(1+$B$6),IF($B$3="ماهانه",(F84*12)/'جدول لیست ها'!$D$1,IF(محاسبات!$B$3="دوماهه",(G84*6)/'جدول لیست ها'!$D$2,IF(محاسبات!$B$3="سه ماهه",(H84*4)/'جدول لیست ها'!$D$3,I84*2/'جدول لیست ها'!$D$4)))))</f>
        <v/>
      </c>
      <c r="E84" s="2" t="str">
        <f aca="false">IF(A84="","",IF($B$3="سالانه",D84+E83,(I84+H84+G84+F84)*$C$3+E83))</f>
        <v/>
      </c>
      <c r="F84" s="2" t="str">
        <f aca="false">IF(A84="","",IF(F83="","",F83*(1+$B$6)))</f>
        <v/>
      </c>
      <c r="G84" s="2" t="str">
        <f aca="false">IF(A84="","",IF(G83="","",G83*(1+$B$6)))</f>
        <v/>
      </c>
      <c r="H84" s="2" t="str">
        <f aca="false">IF(A84="","",IF(H83="","",H83*(1+$B$6)))</f>
        <v/>
      </c>
      <c r="I84" s="2" t="str">
        <f aca="false">IF(A84="","",IF(I83="","",I83*(1+$B$6)))</f>
        <v/>
      </c>
      <c r="J84" s="2" t="str">
        <f aca="false">IF(A84="","",0)</f>
        <v/>
      </c>
      <c r="K84" s="2" t="str">
        <f aca="false">IF(A84="","",$J$2*(1-$M$3)*(D84-Z84))</f>
        <v/>
      </c>
      <c r="L84" s="2" t="str">
        <f aca="false">IF(A84="","",IF(A84&lt;=5,$J$3*(1-$M$2)*O84,0))</f>
        <v/>
      </c>
      <c r="M84" s="2" t="str">
        <f aca="false">IF(A84="","",J84+K84+L84)</f>
        <v/>
      </c>
      <c r="N84" s="1" t="str">
        <f aca="false">IF(A84="","",IF(A84&lt;=2,$Q$2,IF(A84&lt;=4,$R$2,$S$2)))</f>
        <v/>
      </c>
      <c r="O84" s="2" t="str">
        <f aca="false">IF(A84="","",MIN(O83*(1+$B$7),4000000000))</f>
        <v/>
      </c>
      <c r="P84" s="1" t="str">
        <f aca="false">IF(A84="","",VLOOKUP(B84,'جدول نرخ فوت-امراض خاص-سرطان'!$A$2:$B$100,2,0))</f>
        <v/>
      </c>
      <c r="Q84" s="2" t="str">
        <f aca="false">IF(A84="","",P84*O84*N84^0.5*(1+$J$1))</f>
        <v/>
      </c>
      <c r="R84" s="2" t="str">
        <f aca="false">IF(A84="","",IF(B84&gt;74,0,MIN(4000000000,R83*(1+$B$7))))</f>
        <v/>
      </c>
      <c r="S84" s="2" t="str">
        <f aca="false">IF(A84="","",$J$4/1000*R84)</f>
        <v/>
      </c>
      <c r="T84" s="2" t="str">
        <f aca="false">IF(A84="","",IF(B84&gt;64,0,MIN($F$3*O84,$F$5)))</f>
        <v/>
      </c>
      <c r="U84" s="2" t="str">
        <f aca="false">IF(A84="","",T84*VLOOKUP(محاسبات!B84,'جدول نرخ فوت-امراض خاص-سرطان'!$C$2:$D$97,2,0)/1000000)</f>
        <v/>
      </c>
      <c r="V84" s="2" t="str">
        <f aca="false">IF(A84="","",IF($F$7="ندارد",0,IF(B84&gt;74,0,VLOOKUP(محاسبات!A84,'جدول نرخ فوت-امراض خاص-سرطان'!$I$2:$J$31,2,0)*محاسبات!O84)))</f>
        <v/>
      </c>
      <c r="W84" s="2" t="str">
        <f aca="false">IF(A84="","",V84*VLOOKUP(B84,'جدول نرخ فوت-امراض خاص-سرطان'!$E$2:$F$100,2,0)/1000000)</f>
        <v/>
      </c>
      <c r="X84" s="2" t="str">
        <f aca="false">IF(A84="","",IF($F$6="ندارد",0,IF(A85="",0,D85*N84^0.5+X85*N84)))</f>
        <v/>
      </c>
      <c r="Y84" s="2" t="str">
        <f aca="false">IF(A84="","",IF(A84&gt;64,0,VLOOKUP(B84,'جدول نرخ فوت-امراض خاص-سرطان'!$G$2:$H$100,2,0)*X84))</f>
        <v/>
      </c>
      <c r="Z84" s="2" t="str">
        <f aca="false">IF(A84="","",Y84+W84+U84+S84)</f>
        <v/>
      </c>
      <c r="AA84" s="2" t="str">
        <f aca="false">IF(A84="","",0.25*(S84)+0.15*(U84+W84+Y84))</f>
        <v/>
      </c>
      <c r="AB84" s="2" t="str">
        <f aca="false">IF(A84="","",$B$10*(M84+Z84+Q84))</f>
        <v/>
      </c>
      <c r="AC84" s="2" t="str">
        <f aca="false">IF(A84="","",D84-Z84-M84-Q84-AB84)</f>
        <v/>
      </c>
      <c r="AD84" s="2" t="str">
        <f aca="false">IF(A84="","",(AC84+AD83)*(1+$S$1))</f>
        <v/>
      </c>
      <c r="AE84" s="2" t="str">
        <f aca="false">IF(A84="","",AD84)</f>
        <v/>
      </c>
    </row>
    <row r="85" s="3" customFormat="true" ht="15" hidden="false" customHeight="false" outlineLevel="0" collapsed="false">
      <c r="A85" s="1" t="str">
        <f aca="false">IF(A84&lt;$B$1,A84+1,"")</f>
        <v/>
      </c>
      <c r="B85" s="1" t="str">
        <f aca="false">IF(A85="","",B84+1)</f>
        <v/>
      </c>
      <c r="D85" s="2" t="str">
        <f aca="false">IF(A85="","",IF($B$3="سالانه",D84*(1+$B$6),IF($B$3="ماهانه",(F85*12)/'جدول لیست ها'!$D$1,IF(محاسبات!$B$3="دوماهه",(G85*6)/'جدول لیست ها'!$D$2,IF(محاسبات!$B$3="سه ماهه",(H85*4)/'جدول لیست ها'!$D$3,I85*2/'جدول لیست ها'!$D$4)))))</f>
        <v/>
      </c>
      <c r="E85" s="2" t="str">
        <f aca="false">IF(A85="","",IF($B$3="سالانه",D85+E84,(I85+H85+G85+F85)*$C$3+E84))</f>
        <v/>
      </c>
      <c r="F85" s="2" t="str">
        <f aca="false">IF(A85="","",IF(F84="","",F84*(1+$B$6)))</f>
        <v/>
      </c>
      <c r="G85" s="2" t="str">
        <f aca="false">IF(A85="","",IF(G84="","",G84*(1+$B$6)))</f>
        <v/>
      </c>
      <c r="H85" s="2" t="str">
        <f aca="false">IF(A85="","",IF(H84="","",H84*(1+$B$6)))</f>
        <v/>
      </c>
      <c r="I85" s="2" t="str">
        <f aca="false">IF(A85="","",IF(I84="","",I84*(1+$B$6)))</f>
        <v/>
      </c>
      <c r="J85" s="2" t="str">
        <f aca="false">IF(A85="","",0)</f>
        <v/>
      </c>
      <c r="K85" s="2" t="str">
        <f aca="false">IF(A85="","",$J$2*(1-$M$3)*(D85-Z85))</f>
        <v/>
      </c>
      <c r="L85" s="2" t="str">
        <f aca="false">IF(A85="","",IF(A85&lt;=5,$J$3*(1-$M$2)*O85,0))</f>
        <v/>
      </c>
      <c r="M85" s="2" t="str">
        <f aca="false">IF(A85="","",J85+K85+L85)</f>
        <v/>
      </c>
      <c r="N85" s="1" t="str">
        <f aca="false">IF(A85="","",IF(A85&lt;=2,$Q$2,IF(A85&lt;=4,$R$2,$S$2)))</f>
        <v/>
      </c>
      <c r="O85" s="2" t="str">
        <f aca="false">IF(A85="","",MIN(O84*(1+$B$7),4000000000))</f>
        <v/>
      </c>
      <c r="P85" s="1" t="str">
        <f aca="false">IF(A85="","",VLOOKUP(B85,'جدول نرخ فوت-امراض خاص-سرطان'!$A$2:$B$100,2,0))</f>
        <v/>
      </c>
      <c r="Q85" s="2" t="str">
        <f aca="false">IF(A85="","",P85*O85*N85^0.5*(1+$J$1))</f>
        <v/>
      </c>
      <c r="R85" s="2" t="str">
        <f aca="false">IF(A85="","",IF(B85&gt;74,0,MIN(4000000000,R84*(1+$B$7))))</f>
        <v/>
      </c>
      <c r="S85" s="2" t="str">
        <f aca="false">IF(A85="","",$J$4/1000*R85)</f>
        <v/>
      </c>
      <c r="T85" s="2" t="str">
        <f aca="false">IF(A85="","",IF(B85&gt;64,0,MIN($F$3*O85,$F$5)))</f>
        <v/>
      </c>
      <c r="U85" s="2" t="str">
        <f aca="false">IF(A85="","",T85*VLOOKUP(محاسبات!B85,'جدول نرخ فوت-امراض خاص-سرطان'!$C$2:$D$97,2,0)/1000000)</f>
        <v/>
      </c>
      <c r="V85" s="2" t="str">
        <f aca="false">IF(A85="","",IF($F$7="ندارد",0,IF(B85&gt;74,0,VLOOKUP(محاسبات!A85,'جدول نرخ فوت-امراض خاص-سرطان'!$I$2:$J$31,2,0)*محاسبات!O85)))</f>
        <v/>
      </c>
      <c r="W85" s="2" t="str">
        <f aca="false">IF(A85="","",V85*VLOOKUP(B85,'جدول نرخ فوت-امراض خاص-سرطان'!$E$2:$F$100,2,0)/1000000)</f>
        <v/>
      </c>
      <c r="X85" s="2" t="str">
        <f aca="false">IF(A85="","",IF($F$6="ندارد",0,IF(A86="",0,D86*N85^0.5+X86*N85)))</f>
        <v/>
      </c>
      <c r="Y85" s="2" t="str">
        <f aca="false">IF(A85="","",IF(A85&gt;64,0,VLOOKUP(B85,'جدول نرخ فوت-امراض خاص-سرطان'!$G$2:$H$100,2,0)*X85))</f>
        <v/>
      </c>
      <c r="Z85" s="2" t="str">
        <f aca="false">IF(A85="","",Y85+W85+U85+S85)</f>
        <v/>
      </c>
      <c r="AA85" s="2" t="str">
        <f aca="false">IF(A85="","",0.25*(S85)+0.15*(U85+W85+Y85))</f>
        <v/>
      </c>
      <c r="AB85" s="2" t="str">
        <f aca="false">IF(A85="","",$B$10*(M85+Z85+Q85))</f>
        <v/>
      </c>
      <c r="AC85" s="2" t="str">
        <f aca="false">IF(A85="","",D85-Z85-M85-Q85-AB85)</f>
        <v/>
      </c>
      <c r="AD85" s="2" t="str">
        <f aca="false">IF(A85="","",(AC85+AD84)*(1+$S$1))</f>
        <v/>
      </c>
      <c r="AE85" s="2" t="str">
        <f aca="false">IF(A85="","",AD85)</f>
        <v/>
      </c>
    </row>
    <row r="86" s="3" customFormat="true" ht="15" hidden="false" customHeight="false" outlineLevel="0" collapsed="false">
      <c r="A86" s="1" t="str">
        <f aca="false">IF(A85&lt;$B$1,A85+1,"")</f>
        <v/>
      </c>
      <c r="B86" s="1" t="str">
        <f aca="false">IF(A86="","",B85+1)</f>
        <v/>
      </c>
      <c r="D86" s="2" t="str">
        <f aca="false">IF(A86="","",IF($B$3="سالانه",D85*(1+$B$6),IF($B$3="ماهانه",(F86*12)/'جدول لیست ها'!$D$1,IF(محاسبات!$B$3="دوماهه",(G86*6)/'جدول لیست ها'!$D$2,IF(محاسبات!$B$3="سه ماهه",(H86*4)/'جدول لیست ها'!$D$3,I86*2/'جدول لیست ها'!$D$4)))))</f>
        <v/>
      </c>
      <c r="E86" s="2" t="str">
        <f aca="false">IF(A86="","",IF($B$3="سالانه",D86+E85,(I86+H86+G86+F86)*$C$3+E85))</f>
        <v/>
      </c>
      <c r="F86" s="2" t="str">
        <f aca="false">IF(A86="","",IF(F85="","",F85*(1+$B$6)))</f>
        <v/>
      </c>
      <c r="G86" s="2" t="str">
        <f aca="false">IF(A86="","",IF(G85="","",G85*(1+$B$6)))</f>
        <v/>
      </c>
      <c r="H86" s="2" t="str">
        <f aca="false">IF(A86="","",IF(H85="","",H85*(1+$B$6)))</f>
        <v/>
      </c>
      <c r="I86" s="2" t="str">
        <f aca="false">IF(A86="","",IF(I85="","",I85*(1+$B$6)))</f>
        <v/>
      </c>
      <c r="J86" s="2" t="str">
        <f aca="false">IF(A86="","",0)</f>
        <v/>
      </c>
      <c r="K86" s="2" t="str">
        <f aca="false">IF(A86="","",$J$2*(1-$M$3)*(D86-Z86))</f>
        <v/>
      </c>
      <c r="L86" s="2" t="str">
        <f aca="false">IF(A86="","",IF(A86&lt;=5,$J$3*(1-$M$2)*O86,0))</f>
        <v/>
      </c>
      <c r="M86" s="2" t="str">
        <f aca="false">IF(A86="","",J86+K86+L86)</f>
        <v/>
      </c>
      <c r="N86" s="1" t="str">
        <f aca="false">IF(A86="","",IF(A86&lt;=2,$Q$2,IF(A86&lt;=4,$R$2,$S$2)))</f>
        <v/>
      </c>
      <c r="O86" s="2" t="str">
        <f aca="false">IF(A86="","",MIN(O85*(1+$B$7),4000000000))</f>
        <v/>
      </c>
      <c r="P86" s="1" t="str">
        <f aca="false">IF(A86="","",VLOOKUP(B86,'جدول نرخ فوت-امراض خاص-سرطان'!$A$2:$B$100,2,0))</f>
        <v/>
      </c>
      <c r="Q86" s="2" t="str">
        <f aca="false">IF(A86="","",P86*O86*N86^0.5*(1+$J$1))</f>
        <v/>
      </c>
      <c r="R86" s="2" t="str">
        <f aca="false">IF(A86="","",IF(B86&gt;74,0,MIN(4000000000,R85*(1+$B$7))))</f>
        <v/>
      </c>
      <c r="S86" s="2" t="str">
        <f aca="false">IF(A86="","",$J$4/1000*R86)</f>
        <v/>
      </c>
      <c r="T86" s="2" t="str">
        <f aca="false">IF(A86="","",IF(B86&gt;64,0,MIN($F$3*O86,$F$5)))</f>
        <v/>
      </c>
      <c r="U86" s="2" t="str">
        <f aca="false">IF(A86="","",T86*VLOOKUP(محاسبات!B86,'جدول نرخ فوت-امراض خاص-سرطان'!$C$2:$D$97,2,0)/1000000)</f>
        <v/>
      </c>
      <c r="V86" s="2" t="str">
        <f aca="false">IF(A86="","",IF($F$7="ندارد",0,IF(B86&gt;74,0,VLOOKUP(محاسبات!A86,'جدول نرخ فوت-امراض خاص-سرطان'!$I$2:$J$31,2,0)*محاسبات!O86)))</f>
        <v/>
      </c>
      <c r="W86" s="2" t="str">
        <f aca="false">IF(A86="","",V86*VLOOKUP(B86,'جدول نرخ فوت-امراض خاص-سرطان'!$E$2:$F$100,2,0)/1000000)</f>
        <v/>
      </c>
      <c r="X86" s="2" t="str">
        <f aca="false">IF(A86="","",IF($F$6="ندارد",0,IF(A87="",0,D87*N86^0.5+X87*N86)))</f>
        <v/>
      </c>
      <c r="Y86" s="2" t="str">
        <f aca="false">IF(A86="","",IF(A86&gt;64,0,VLOOKUP(B86,'جدول نرخ فوت-امراض خاص-سرطان'!$G$2:$H$100,2,0)*X86))</f>
        <v/>
      </c>
      <c r="Z86" s="2" t="str">
        <f aca="false">IF(A86="","",Y86+W86+U86+S86)</f>
        <v/>
      </c>
      <c r="AA86" s="2" t="str">
        <f aca="false">IF(A86="","",0.25*(S86)+0.15*(U86+W86+Y86))</f>
        <v/>
      </c>
      <c r="AB86" s="2" t="str">
        <f aca="false">IF(A86="","",$B$10*(M86+Z86+Q86))</f>
        <v/>
      </c>
      <c r="AC86" s="2" t="str">
        <f aca="false">IF(A86="","",D86-Z86-M86-Q86-AB86)</f>
        <v/>
      </c>
      <c r="AD86" s="2" t="str">
        <f aca="false">IF(A86="","",(AC86+AD85)*(1+$S$1))</f>
        <v/>
      </c>
      <c r="AE86" s="2" t="str">
        <f aca="false">IF(A86="","",AD86)</f>
        <v/>
      </c>
    </row>
    <row r="87" s="3" customFormat="true" ht="15" hidden="false" customHeight="false" outlineLevel="0" collapsed="false">
      <c r="A87" s="1" t="str">
        <f aca="false">IF(A86&lt;$B$1,A86+1,"")</f>
        <v/>
      </c>
      <c r="B87" s="1" t="str">
        <f aca="false">IF(A87="","",B86+1)</f>
        <v/>
      </c>
      <c r="D87" s="2" t="str">
        <f aca="false">IF(A87="","",IF($B$3="سالانه",D86*(1+$B$6),IF($B$3="ماهانه",(F87*12)/'جدول لیست ها'!$D$1,IF(محاسبات!$B$3="دوماهه",(G87*6)/'جدول لیست ها'!$D$2,IF(محاسبات!$B$3="سه ماهه",(H87*4)/'جدول لیست ها'!$D$3,I87*2/'جدول لیست ها'!$D$4)))))</f>
        <v/>
      </c>
      <c r="E87" s="2" t="str">
        <f aca="false">IF(A87="","",IF($B$3="سالانه",D87+E86,(I87+H87+G87+F87)*$C$3+E86))</f>
        <v/>
      </c>
      <c r="F87" s="2" t="str">
        <f aca="false">IF(A87="","",IF(F86="","",F86*(1+$B$6)))</f>
        <v/>
      </c>
      <c r="G87" s="2" t="str">
        <f aca="false">IF(A87="","",IF(G86="","",G86*(1+$B$6)))</f>
        <v/>
      </c>
      <c r="H87" s="2" t="str">
        <f aca="false">IF(A87="","",IF(H86="","",H86*(1+$B$6)))</f>
        <v/>
      </c>
      <c r="I87" s="2" t="str">
        <f aca="false">IF(A87="","",IF(I86="","",I86*(1+$B$6)))</f>
        <v/>
      </c>
      <c r="J87" s="2" t="str">
        <f aca="false">IF(A87="","",0)</f>
        <v/>
      </c>
      <c r="K87" s="2" t="str">
        <f aca="false">IF(A87="","",$J$2*(1-$M$3)*(D87-Z87))</f>
        <v/>
      </c>
      <c r="L87" s="2" t="str">
        <f aca="false">IF(A87="","",IF(A87&lt;=5,$J$3*(1-$M$2)*O87,0))</f>
        <v/>
      </c>
      <c r="M87" s="2" t="str">
        <f aca="false">IF(A87="","",J87+K87+L87)</f>
        <v/>
      </c>
      <c r="N87" s="1" t="str">
        <f aca="false">IF(A87="","",IF(A87&lt;=2,$Q$2,IF(A87&lt;=4,$R$2,$S$2)))</f>
        <v/>
      </c>
      <c r="O87" s="2" t="str">
        <f aca="false">IF(A87="","",MIN(O86*(1+$B$7),4000000000))</f>
        <v/>
      </c>
      <c r="P87" s="1" t="str">
        <f aca="false">IF(A87="","",VLOOKUP(B87,'جدول نرخ فوت-امراض خاص-سرطان'!$A$2:$B$100,2,0))</f>
        <v/>
      </c>
      <c r="Q87" s="2" t="str">
        <f aca="false">IF(A87="","",P87*O87*N87^0.5*(1+$J$1))</f>
        <v/>
      </c>
      <c r="R87" s="2" t="str">
        <f aca="false">IF(A87="","",IF(B87&gt;74,0,MIN(4000000000,R86*(1+$B$7))))</f>
        <v/>
      </c>
      <c r="S87" s="2" t="str">
        <f aca="false">IF(A87="","",$J$4/1000*R87)</f>
        <v/>
      </c>
      <c r="T87" s="2" t="str">
        <f aca="false">IF(A87="","",IF(B87&gt;64,0,MIN($F$3*O87,$F$5)))</f>
        <v/>
      </c>
      <c r="U87" s="2" t="str">
        <f aca="false">IF(A87="","",T87*VLOOKUP(محاسبات!B87,'جدول نرخ فوت-امراض خاص-سرطان'!$C$2:$D$97,2,0)/1000000)</f>
        <v/>
      </c>
      <c r="V87" s="2" t="str">
        <f aca="false">IF(A87="","",IF($F$7="ندارد",0,IF(B87&gt;74,0,VLOOKUP(محاسبات!A87,'جدول نرخ فوت-امراض خاص-سرطان'!$I$2:$J$31,2,0)*محاسبات!O87)))</f>
        <v/>
      </c>
      <c r="W87" s="2" t="str">
        <f aca="false">IF(A87="","",V87*VLOOKUP(B87,'جدول نرخ فوت-امراض خاص-سرطان'!$E$2:$F$100,2,0)/1000000)</f>
        <v/>
      </c>
      <c r="X87" s="2" t="str">
        <f aca="false">IF(A87="","",IF($F$6="ندارد",0,IF(A88="",0,D88*N87^0.5+X88*N87)))</f>
        <v/>
      </c>
      <c r="Y87" s="2" t="str">
        <f aca="false">IF(A87="","",IF(A87&gt;64,0,VLOOKUP(B87,'جدول نرخ فوت-امراض خاص-سرطان'!$G$2:$H$100,2,0)*X87))</f>
        <v/>
      </c>
      <c r="Z87" s="2" t="str">
        <f aca="false">IF(A87="","",Y87+W87+U87+S87)</f>
        <v/>
      </c>
      <c r="AA87" s="2" t="str">
        <f aca="false">IF(A87="","",0.25*(S87)+0.15*(U87+W87+Y87))</f>
        <v/>
      </c>
      <c r="AB87" s="2" t="str">
        <f aca="false">IF(A87="","",$B$10*(M87+Z87+Q87))</f>
        <v/>
      </c>
      <c r="AC87" s="2" t="str">
        <f aca="false">IF(A87="","",D87-Z87-M87-Q87-AB87)</f>
        <v/>
      </c>
      <c r="AD87" s="2" t="str">
        <f aca="false">IF(A87="","",(AC87+AD86)*(1+$S$1))</f>
        <v/>
      </c>
      <c r="AE87" s="2" t="str">
        <f aca="false">IF(A87="","",AD87)</f>
        <v/>
      </c>
    </row>
    <row r="88" s="3" customFormat="true" ht="15" hidden="false" customHeight="false" outlineLevel="0" collapsed="false">
      <c r="A88" s="1" t="str">
        <f aca="false">IF(A87&lt;$B$1,A87+1,"")</f>
        <v/>
      </c>
      <c r="B88" s="1" t="str">
        <f aca="false">IF(A88="","",B87+1)</f>
        <v/>
      </c>
      <c r="D88" s="2" t="str">
        <f aca="false">IF(A88="","",IF($B$3="سالانه",D87*(1+$B$6),IF($B$3="ماهانه",(F88*12)/'جدول لیست ها'!$D$1,IF(محاسبات!$B$3="دوماهه",(G88*6)/'جدول لیست ها'!$D$2,IF(محاسبات!$B$3="سه ماهه",(H88*4)/'جدول لیست ها'!$D$3,I88*2/'جدول لیست ها'!$D$4)))))</f>
        <v/>
      </c>
      <c r="E88" s="2" t="str">
        <f aca="false">IF(A88="","",IF($B$3="سالانه",D88+E87,(I88+H88+G88+F88)*$C$3+E87))</f>
        <v/>
      </c>
      <c r="F88" s="2" t="str">
        <f aca="false">IF(A88="","",IF(F87="","",F87*(1+$B$6)))</f>
        <v/>
      </c>
      <c r="G88" s="2" t="str">
        <f aca="false">IF(A88="","",IF(G87="","",G87*(1+$B$6)))</f>
        <v/>
      </c>
      <c r="H88" s="2" t="str">
        <f aca="false">IF(A88="","",IF(H87="","",H87*(1+$B$6)))</f>
        <v/>
      </c>
      <c r="I88" s="2" t="str">
        <f aca="false">IF(A88="","",IF(I87="","",I87*(1+$B$6)))</f>
        <v/>
      </c>
      <c r="J88" s="2" t="str">
        <f aca="false">IF(A88="","",0)</f>
        <v/>
      </c>
      <c r="K88" s="2" t="str">
        <f aca="false">IF(A88="","",$J$2*(1-$M$3)*(D88-Z88))</f>
        <v/>
      </c>
      <c r="L88" s="2" t="str">
        <f aca="false">IF(A88="","",IF(A88&lt;=5,$J$3*(1-$M$2)*O88,0))</f>
        <v/>
      </c>
      <c r="M88" s="2" t="str">
        <f aca="false">IF(A88="","",J88+K88+L88)</f>
        <v/>
      </c>
      <c r="N88" s="1" t="str">
        <f aca="false">IF(A88="","",IF(A88&lt;=2,$Q$2,IF(A88&lt;=4,$R$2,$S$2)))</f>
        <v/>
      </c>
      <c r="O88" s="2" t="str">
        <f aca="false">IF(A88="","",MIN(O87*(1+$B$7),4000000000))</f>
        <v/>
      </c>
      <c r="P88" s="1" t="str">
        <f aca="false">IF(A88="","",VLOOKUP(B88,'جدول نرخ فوت-امراض خاص-سرطان'!$A$2:$B$100,2,0))</f>
        <v/>
      </c>
      <c r="Q88" s="2" t="str">
        <f aca="false">IF(A88="","",P88*O88*N88^0.5*(1+$J$1))</f>
        <v/>
      </c>
      <c r="R88" s="2" t="str">
        <f aca="false">IF(A88="","",IF(B88&gt;74,0,MIN(4000000000,R87*(1+$B$7))))</f>
        <v/>
      </c>
      <c r="S88" s="2" t="str">
        <f aca="false">IF(A88="","",$J$4/1000*R88)</f>
        <v/>
      </c>
      <c r="T88" s="2" t="str">
        <f aca="false">IF(A88="","",IF(B88&gt;64,0,MIN($F$3*O88,$F$5)))</f>
        <v/>
      </c>
      <c r="U88" s="2" t="str">
        <f aca="false">IF(A88="","",T88*VLOOKUP(محاسبات!B88,'جدول نرخ فوت-امراض خاص-سرطان'!$C$2:$D$97,2,0)/1000000)</f>
        <v/>
      </c>
      <c r="V88" s="2" t="str">
        <f aca="false">IF(A88="","",IF($F$7="ندارد",0,IF(B88&gt;74,0,VLOOKUP(محاسبات!A88,'جدول نرخ فوت-امراض خاص-سرطان'!$I$2:$J$31,2,0)*محاسبات!O88)))</f>
        <v/>
      </c>
      <c r="W88" s="2" t="str">
        <f aca="false">IF(A88="","",V88*VLOOKUP(B88,'جدول نرخ فوت-امراض خاص-سرطان'!$E$2:$F$100,2,0)/1000000)</f>
        <v/>
      </c>
      <c r="X88" s="2" t="str">
        <f aca="false">IF(A88="","",IF($F$6="ندارد",0,IF(A89="",0,D89*N88^0.5+X89*N88)))</f>
        <v/>
      </c>
      <c r="Y88" s="2" t="str">
        <f aca="false">IF(A88="","",IF(A88&gt;64,0,VLOOKUP(B88,'جدول نرخ فوت-امراض خاص-سرطان'!$G$2:$H$100,2,0)*X88))</f>
        <v/>
      </c>
      <c r="Z88" s="2" t="str">
        <f aca="false">IF(A88="","",Y88+W88+U88+S88)</f>
        <v/>
      </c>
      <c r="AA88" s="2" t="str">
        <f aca="false">IF(A88="","",0.25*(S88)+0.15*(U88+W88+Y88))</f>
        <v/>
      </c>
      <c r="AB88" s="2" t="str">
        <f aca="false">IF(A88="","",$B$10*(M88+Z88+Q88))</f>
        <v/>
      </c>
      <c r="AC88" s="2" t="str">
        <f aca="false">IF(A88="","",D88-Z88-M88-Q88-AB88)</f>
        <v/>
      </c>
      <c r="AD88" s="2" t="str">
        <f aca="false">IF(A88="","",(AC88+AD87)*(1+$S$1))</f>
        <v/>
      </c>
      <c r="AE88" s="2" t="str">
        <f aca="false">IF(A88="","",AD88)</f>
        <v/>
      </c>
    </row>
    <row r="89" s="3" customFormat="true" ht="15" hidden="false" customHeight="false" outlineLevel="0" collapsed="false">
      <c r="A89" s="1" t="str">
        <f aca="false">IF(A88&lt;$B$1,A88+1,"")</f>
        <v/>
      </c>
      <c r="B89" s="1" t="str">
        <f aca="false">IF(A89="","",B88+1)</f>
        <v/>
      </c>
      <c r="D89" s="2" t="str">
        <f aca="false">IF(A89="","",IF($B$3="سالانه",D88*(1+$B$6),IF($B$3="ماهانه",(F89*12)/'جدول لیست ها'!$D$1,IF(محاسبات!$B$3="دوماهه",(G89*6)/'جدول لیست ها'!$D$2,IF(محاسبات!$B$3="سه ماهه",(H89*4)/'جدول لیست ها'!$D$3,I89*2/'جدول لیست ها'!$D$4)))))</f>
        <v/>
      </c>
      <c r="E89" s="2" t="str">
        <f aca="false">IF(A89="","",IF($B$3="سالانه",D89+E88,(I89+H89+G89+F89)*$C$3+E88))</f>
        <v/>
      </c>
      <c r="F89" s="2" t="str">
        <f aca="false">IF(A89="","",IF(F88="","",F88*(1+$B$6)))</f>
        <v/>
      </c>
      <c r="G89" s="2" t="str">
        <f aca="false">IF(A89="","",IF(G88="","",G88*(1+$B$6)))</f>
        <v/>
      </c>
      <c r="H89" s="2" t="str">
        <f aca="false">IF(A89="","",IF(H88="","",H88*(1+$B$6)))</f>
        <v/>
      </c>
      <c r="I89" s="2" t="str">
        <f aca="false">IF(A89="","",IF(I88="","",I88*(1+$B$6)))</f>
        <v/>
      </c>
      <c r="J89" s="2" t="str">
        <f aca="false">IF(A89="","",0)</f>
        <v/>
      </c>
      <c r="K89" s="2" t="str">
        <f aca="false">IF(A89="","",$J$2*(1-$M$3)*(D89-Z89))</f>
        <v/>
      </c>
      <c r="L89" s="2" t="str">
        <f aca="false">IF(A89="","",IF(A89&lt;=5,$J$3*(1-$M$2)*O89,0))</f>
        <v/>
      </c>
      <c r="M89" s="2" t="str">
        <f aca="false">IF(A89="","",J89+K89+L89)</f>
        <v/>
      </c>
      <c r="N89" s="1" t="str">
        <f aca="false">IF(A89="","",IF(A89&lt;=2,$Q$2,IF(A89&lt;=4,$R$2,$S$2)))</f>
        <v/>
      </c>
      <c r="O89" s="2" t="str">
        <f aca="false">IF(A89="","",MIN(O88*(1+$B$7),4000000000))</f>
        <v/>
      </c>
      <c r="P89" s="1" t="str">
        <f aca="false">IF(A89="","",VLOOKUP(B89,'جدول نرخ فوت-امراض خاص-سرطان'!$A$2:$B$100,2,0))</f>
        <v/>
      </c>
      <c r="Q89" s="2" t="str">
        <f aca="false">IF(A89="","",P89*O89*N89^0.5*(1+$J$1))</f>
        <v/>
      </c>
      <c r="R89" s="2" t="str">
        <f aca="false">IF(A89="","",IF(B89&gt;74,0,MIN(4000000000,R88*(1+$B$7))))</f>
        <v/>
      </c>
      <c r="S89" s="2" t="str">
        <f aca="false">IF(A89="","",$J$4/1000*R89)</f>
        <v/>
      </c>
      <c r="T89" s="2" t="str">
        <f aca="false">IF(A89="","",IF(B89&gt;64,0,MIN($F$3*O89,$F$5)))</f>
        <v/>
      </c>
      <c r="U89" s="2" t="str">
        <f aca="false">IF(A89="","",T89*VLOOKUP(محاسبات!B89,'جدول نرخ فوت-امراض خاص-سرطان'!$C$2:$D$97,2,0)/1000000)</f>
        <v/>
      </c>
      <c r="V89" s="2" t="str">
        <f aca="false">IF(A89="","",IF($F$7="ندارد",0,IF(B89&gt;74,0,VLOOKUP(محاسبات!A89,'جدول نرخ فوت-امراض خاص-سرطان'!$I$2:$J$31,2,0)*محاسبات!O89)))</f>
        <v/>
      </c>
      <c r="W89" s="2" t="str">
        <f aca="false">IF(A89="","",V89*VLOOKUP(B89,'جدول نرخ فوت-امراض خاص-سرطان'!$E$2:$F$100,2,0)/1000000)</f>
        <v/>
      </c>
      <c r="X89" s="2" t="str">
        <f aca="false">IF(A89="","",IF($F$6="ندارد",0,IF(A90="",0,D90*N89^0.5+X90*N89)))</f>
        <v/>
      </c>
      <c r="Y89" s="2" t="str">
        <f aca="false">IF(A89="","",IF(A89&gt;64,0,VLOOKUP(B89,'جدول نرخ فوت-امراض خاص-سرطان'!$G$2:$H$100,2,0)*X89))</f>
        <v/>
      </c>
      <c r="Z89" s="2" t="str">
        <f aca="false">IF(A89="","",Y89+W89+U89+S89)</f>
        <v/>
      </c>
      <c r="AA89" s="2" t="str">
        <f aca="false">IF(A89="","",0.25*(S89)+0.15*(U89+W89+Y89))</f>
        <v/>
      </c>
      <c r="AB89" s="2" t="str">
        <f aca="false">IF(A89="","",$B$10*(M89+Z89+Q89))</f>
        <v/>
      </c>
      <c r="AC89" s="2" t="str">
        <f aca="false">IF(A89="","",D89-Z89-M89-Q89-AB89)</f>
        <v/>
      </c>
      <c r="AD89" s="2" t="str">
        <f aca="false">IF(A89="","",(AC89+AD88)*(1+$S$1))</f>
        <v/>
      </c>
      <c r="AE89" s="2" t="str">
        <f aca="false">IF(A89="","",AD89)</f>
        <v/>
      </c>
    </row>
    <row r="90" s="3" customFormat="true" ht="15" hidden="false" customHeight="false" outlineLevel="0" collapsed="false">
      <c r="A90" s="1" t="str">
        <f aca="false">IF(A89&lt;$B$1,A89+1,"")</f>
        <v/>
      </c>
      <c r="B90" s="1" t="str">
        <f aca="false">IF(A90="","",B89+1)</f>
        <v/>
      </c>
      <c r="D90" s="2" t="str">
        <f aca="false">IF(A90="","",IF($B$3="سالانه",D89*(1+$B$6),IF($B$3="ماهانه",(F90*12)/'جدول لیست ها'!$D$1,IF(محاسبات!$B$3="دوماهه",(G90*6)/'جدول لیست ها'!$D$2,IF(محاسبات!$B$3="سه ماهه",(H90*4)/'جدول لیست ها'!$D$3,I90*2/'جدول لیست ها'!$D$4)))))</f>
        <v/>
      </c>
      <c r="E90" s="2" t="str">
        <f aca="false">IF(A90="","",IF($B$3="سالانه",D90+E89,(I90+H90+G90+F90)*$C$3+E89))</f>
        <v/>
      </c>
      <c r="F90" s="2" t="str">
        <f aca="false">IF(A90="","",IF(F89="","",F89*(1+$B$6)))</f>
        <v/>
      </c>
      <c r="G90" s="2" t="str">
        <f aca="false">IF(A90="","",IF(G89="","",G89*(1+$B$6)))</f>
        <v/>
      </c>
      <c r="H90" s="2" t="str">
        <f aca="false">IF(A90="","",IF(H89="","",H89*(1+$B$6)))</f>
        <v/>
      </c>
      <c r="I90" s="2" t="str">
        <f aca="false">IF(A90="","",IF(I89="","",I89*(1+$B$6)))</f>
        <v/>
      </c>
      <c r="J90" s="2" t="str">
        <f aca="false">IF(A90="","",0)</f>
        <v/>
      </c>
      <c r="K90" s="2" t="str">
        <f aca="false">IF(A90="","",$J$2*(1-$M$3)*(D90-Z90))</f>
        <v/>
      </c>
      <c r="L90" s="2" t="str">
        <f aca="false">IF(A90="","",IF(A90&lt;=5,$J$3*(1-$M$2)*O90,0))</f>
        <v/>
      </c>
      <c r="M90" s="2" t="str">
        <f aca="false">IF(A90="","",J90+K90+L90)</f>
        <v/>
      </c>
      <c r="N90" s="1" t="str">
        <f aca="false">IF(A90="","",IF(A90&lt;=2,$Q$2,IF(A90&lt;=4,$R$2,$S$2)))</f>
        <v/>
      </c>
      <c r="O90" s="2" t="str">
        <f aca="false">IF(A90="","",MIN(O89*(1+$B$7),4000000000))</f>
        <v/>
      </c>
      <c r="P90" s="1" t="str">
        <f aca="false">IF(A90="","",VLOOKUP(B90,'جدول نرخ فوت-امراض خاص-سرطان'!$A$2:$B$100,2,0))</f>
        <v/>
      </c>
      <c r="Q90" s="2" t="str">
        <f aca="false">IF(A90="","",P90*O90*N90^0.5*(1+$J$1))</f>
        <v/>
      </c>
      <c r="R90" s="2" t="str">
        <f aca="false">IF(A90="","",IF(B90&gt;74,0,MIN(4000000000,R89*(1+$B$7))))</f>
        <v/>
      </c>
      <c r="S90" s="2" t="str">
        <f aca="false">IF(A90="","",$J$4/1000*R90)</f>
        <v/>
      </c>
      <c r="T90" s="2" t="str">
        <f aca="false">IF(A90="","",IF(B90&gt;64,0,MIN($F$3*O90,$F$5)))</f>
        <v/>
      </c>
      <c r="U90" s="2" t="str">
        <f aca="false">IF(A90="","",T90*VLOOKUP(محاسبات!B90,'جدول نرخ فوت-امراض خاص-سرطان'!$C$2:$D$97,2,0)/1000000)</f>
        <v/>
      </c>
      <c r="V90" s="2" t="str">
        <f aca="false">IF(A90="","",IF($F$7="ندارد",0,IF(B90&gt;74,0,VLOOKUP(محاسبات!A90,'جدول نرخ فوت-امراض خاص-سرطان'!$I$2:$J$31,2,0)*محاسبات!O90)))</f>
        <v/>
      </c>
      <c r="W90" s="2" t="str">
        <f aca="false">IF(A90="","",V90*VLOOKUP(B90,'جدول نرخ فوت-امراض خاص-سرطان'!$E$2:$F$100,2,0)/1000000)</f>
        <v/>
      </c>
      <c r="X90" s="2" t="str">
        <f aca="false">IF(A90="","",IF($F$6="ندارد",0,IF(A91="",0,D91*N90^0.5+X91*N90)))</f>
        <v/>
      </c>
      <c r="Y90" s="2" t="str">
        <f aca="false">IF(A90="","",IF(A90&gt;64,0,VLOOKUP(B90,'جدول نرخ فوت-امراض خاص-سرطان'!$G$2:$H$100,2,0)*X90))</f>
        <v/>
      </c>
      <c r="Z90" s="2" t="str">
        <f aca="false">IF(A90="","",Y90+W90+U90+S90)</f>
        <v/>
      </c>
      <c r="AA90" s="2" t="str">
        <f aca="false">IF(A90="","",0.25*(S90)+0.15*(U90+W90+Y90))</f>
        <v/>
      </c>
      <c r="AB90" s="2" t="str">
        <f aca="false">IF(A90="","",$B$10*(M90+Z90+Q90))</f>
        <v/>
      </c>
      <c r="AC90" s="2" t="str">
        <f aca="false">IF(A90="","",D90-Z90-M90-Q90-AB90)</f>
        <v/>
      </c>
      <c r="AD90" s="2" t="str">
        <f aca="false">IF(A90="","",(AC90+AD89)*(1+$S$1))</f>
        <v/>
      </c>
      <c r="AE90" s="2" t="str">
        <f aca="false">IF(A90="","",AD90)</f>
        <v/>
      </c>
    </row>
    <row r="91" s="3" customFormat="true" ht="15" hidden="false" customHeight="false" outlineLevel="0" collapsed="false">
      <c r="A91" s="1" t="str">
        <f aca="false">IF(A90&lt;$B$1,A90+1,"")</f>
        <v/>
      </c>
      <c r="B91" s="1" t="str">
        <f aca="false">IF(A91="","",B90+1)</f>
        <v/>
      </c>
      <c r="D91" s="2" t="str">
        <f aca="false">IF(A91="","",IF($B$3="سالانه",D90*(1+$B$6),IF($B$3="ماهانه",(F91*12)/'جدول لیست ها'!$D$1,IF(محاسبات!$B$3="دوماهه",(G91*6)/'جدول لیست ها'!$D$2,IF(محاسبات!$B$3="سه ماهه",(H91*4)/'جدول لیست ها'!$D$3,I91*2/'جدول لیست ها'!$D$4)))))</f>
        <v/>
      </c>
      <c r="E91" s="2" t="str">
        <f aca="false">IF(A91="","",IF($B$3="سالانه",D91+E90,(I91+H91+G91+F91)*$C$3+E90))</f>
        <v/>
      </c>
      <c r="F91" s="2" t="str">
        <f aca="false">IF(A91="","",IF(F90="","",F90*(1+$B$6)))</f>
        <v/>
      </c>
      <c r="G91" s="2" t="str">
        <f aca="false">IF(A91="","",IF(G90="","",G90*(1+$B$6)))</f>
        <v/>
      </c>
      <c r="H91" s="2" t="str">
        <f aca="false">IF(A91="","",IF(H90="","",H90*(1+$B$6)))</f>
        <v/>
      </c>
      <c r="I91" s="2" t="str">
        <f aca="false">IF(A91="","",IF(I90="","",I90*(1+$B$6)))</f>
        <v/>
      </c>
      <c r="J91" s="2" t="str">
        <f aca="false">IF(A91="","",0)</f>
        <v/>
      </c>
      <c r="K91" s="2" t="str">
        <f aca="false">IF(A91="","",$J$2*(1-$M$3)*(D91-Z91))</f>
        <v/>
      </c>
      <c r="L91" s="2" t="str">
        <f aca="false">IF(A91="","",IF(A91&lt;=5,$J$3*(1-$M$2)*O91,0))</f>
        <v/>
      </c>
      <c r="M91" s="2" t="str">
        <f aca="false">IF(A91="","",J91+K91+L91)</f>
        <v/>
      </c>
      <c r="N91" s="1" t="str">
        <f aca="false">IF(A91="","",IF(A91&lt;=2,$Q$2,IF(A91&lt;=4,$R$2,$S$2)))</f>
        <v/>
      </c>
      <c r="O91" s="2" t="str">
        <f aca="false">IF(A91="","",MIN(O90*(1+$B$7),4000000000))</f>
        <v/>
      </c>
      <c r="P91" s="1" t="str">
        <f aca="false">IF(A91="","",VLOOKUP(B91,'جدول نرخ فوت-امراض خاص-سرطان'!$A$2:$B$100,2,0))</f>
        <v/>
      </c>
      <c r="Q91" s="2" t="str">
        <f aca="false">IF(A91="","",P91*O91*N91^0.5*(1+$J$1))</f>
        <v/>
      </c>
      <c r="R91" s="2" t="str">
        <f aca="false">IF(A91="","",IF(B91&gt;74,0,MIN(4000000000,R90*(1+$B$7))))</f>
        <v/>
      </c>
      <c r="S91" s="2" t="str">
        <f aca="false">IF(A91="","",$J$4/1000*R91)</f>
        <v/>
      </c>
      <c r="T91" s="2" t="str">
        <f aca="false">IF(A91="","",IF(B91&gt;64,0,MIN($F$3*O91,$F$5)))</f>
        <v/>
      </c>
      <c r="U91" s="2" t="str">
        <f aca="false">IF(A91="","",T91*VLOOKUP(محاسبات!B91,'جدول نرخ فوت-امراض خاص-سرطان'!$C$2:$D$97,2,0)/1000000)</f>
        <v/>
      </c>
      <c r="V91" s="2" t="str">
        <f aca="false">IF(A91="","",IF($F$7="ندارد",0,IF(B91&gt;74,0,VLOOKUP(محاسبات!A91,'جدول نرخ فوت-امراض خاص-سرطان'!$I$2:$J$31,2,0)*محاسبات!O91)))</f>
        <v/>
      </c>
      <c r="W91" s="2" t="str">
        <f aca="false">IF(A91="","",V91*VLOOKUP(B91,'جدول نرخ فوت-امراض خاص-سرطان'!$E$2:$F$100,2,0)/1000000)</f>
        <v/>
      </c>
      <c r="X91" s="2" t="str">
        <f aca="false">IF(A91="","",IF($F$6="ندارد",0,IF(A92="",0,D92*N91^0.5+X92*N91)))</f>
        <v/>
      </c>
      <c r="Y91" s="2" t="str">
        <f aca="false">IF(A91="","",IF(A91&gt;64,0,VLOOKUP(B91,'جدول نرخ فوت-امراض خاص-سرطان'!$G$2:$H$100,2,0)*X91))</f>
        <v/>
      </c>
      <c r="Z91" s="2" t="str">
        <f aca="false">IF(A91="","",Y91+W91+U91+S91)</f>
        <v/>
      </c>
      <c r="AA91" s="2" t="str">
        <f aca="false">IF(A91="","",0.25*(S91)+0.15*(U91+W91+Y91))</f>
        <v/>
      </c>
      <c r="AB91" s="2" t="str">
        <f aca="false">IF(A91="","",$B$10*(M91+Z91+Q91))</f>
        <v/>
      </c>
      <c r="AC91" s="2" t="str">
        <f aca="false">IF(A91="","",D91-Z91-M91-Q91-AB91)</f>
        <v/>
      </c>
      <c r="AD91" s="2" t="str">
        <f aca="false">IF(A91="","",(AC91+AD90)*(1+$S$1))</f>
        <v/>
      </c>
      <c r="AE91" s="2" t="str">
        <f aca="false">IF(A91="","",AD91)</f>
        <v/>
      </c>
    </row>
    <row r="92" s="3" customFormat="true" ht="15" hidden="false" customHeight="false" outlineLevel="0" collapsed="false">
      <c r="A92" s="1" t="str">
        <f aca="false">IF(A91&lt;$B$1,A91+1,"")</f>
        <v/>
      </c>
      <c r="B92" s="1" t="str">
        <f aca="false">IF(A92="","",B91+1)</f>
        <v/>
      </c>
      <c r="D92" s="2" t="str">
        <f aca="false">IF(A92="","",IF($B$3="سالانه",D91*(1+$B$6),IF($B$3="ماهانه",(F92*12)/'جدول لیست ها'!$D$1,IF(محاسبات!$B$3="دوماهه",(G92*6)/'جدول لیست ها'!$D$2,IF(محاسبات!$B$3="سه ماهه",(H92*4)/'جدول لیست ها'!$D$3,I92*2/'جدول لیست ها'!$D$4)))))</f>
        <v/>
      </c>
      <c r="E92" s="2" t="str">
        <f aca="false">IF(A92="","",IF($B$3="سالانه",D92+E91,(I92+H92+G92+F92)*$C$3+E91))</f>
        <v/>
      </c>
      <c r="F92" s="2" t="str">
        <f aca="false">IF(A92="","",IF(F91="","",F91*(1+$B$6)))</f>
        <v/>
      </c>
      <c r="G92" s="2" t="str">
        <f aca="false">IF(A92="","",IF(G91="","",G91*(1+$B$6)))</f>
        <v/>
      </c>
      <c r="H92" s="2" t="str">
        <f aca="false">IF(A92="","",IF(H91="","",H91*(1+$B$6)))</f>
        <v/>
      </c>
      <c r="I92" s="2" t="str">
        <f aca="false">IF(A92="","",IF(I91="","",I91*(1+$B$6)))</f>
        <v/>
      </c>
      <c r="J92" s="2" t="str">
        <f aca="false">IF(A92="","",0)</f>
        <v/>
      </c>
      <c r="K92" s="2" t="str">
        <f aca="false">IF(A92="","",$J$2*(1-$M$3)*(D92-Z92))</f>
        <v/>
      </c>
      <c r="L92" s="2" t="str">
        <f aca="false">IF(A92="","",IF(A92&lt;=5,$J$3*(1-$M$2)*O92,0))</f>
        <v/>
      </c>
      <c r="M92" s="2" t="str">
        <f aca="false">IF(A92="","",J92+K92+L92)</f>
        <v/>
      </c>
      <c r="N92" s="1" t="str">
        <f aca="false">IF(A92="","",IF(A92&lt;=2,$Q$2,IF(A92&lt;=4,$R$2,$S$2)))</f>
        <v/>
      </c>
      <c r="O92" s="2" t="str">
        <f aca="false">IF(A92="","",MIN(O91*(1+$B$7),4000000000))</f>
        <v/>
      </c>
      <c r="P92" s="1" t="str">
        <f aca="false">IF(A92="","",VLOOKUP(B92,'جدول نرخ فوت-امراض خاص-سرطان'!$A$2:$B$100,2,0))</f>
        <v/>
      </c>
      <c r="Q92" s="2" t="str">
        <f aca="false">IF(A92="","",P92*O92*N92^0.5*(1+$J$1))</f>
        <v/>
      </c>
      <c r="R92" s="2" t="str">
        <f aca="false">IF(A92="","",IF(B92&gt;74,0,MIN(4000000000,R91*(1+$B$7))))</f>
        <v/>
      </c>
      <c r="S92" s="2" t="str">
        <f aca="false">IF(A92="","",$J$4/1000*R92)</f>
        <v/>
      </c>
      <c r="T92" s="2" t="str">
        <f aca="false">IF(A92="","",IF(B92&gt;64,0,MIN($F$3*O92,$F$5)))</f>
        <v/>
      </c>
      <c r="U92" s="2" t="str">
        <f aca="false">IF(A92="","",T92*VLOOKUP(محاسبات!B92,'جدول نرخ فوت-امراض خاص-سرطان'!$C$2:$D$97,2,0)/1000000)</f>
        <v/>
      </c>
      <c r="V92" s="2" t="str">
        <f aca="false">IF(A92="","",IF($F$7="ندارد",0,IF(B92&gt;74,0,VLOOKUP(محاسبات!A92,'جدول نرخ فوت-امراض خاص-سرطان'!$I$2:$J$31,2,0)*محاسبات!O92)))</f>
        <v/>
      </c>
      <c r="W92" s="2" t="str">
        <f aca="false">IF(A92="","",V92*VLOOKUP(B92,'جدول نرخ فوت-امراض خاص-سرطان'!$E$2:$F$100,2,0)/1000000)</f>
        <v/>
      </c>
      <c r="X92" s="2" t="str">
        <f aca="false">IF(A92="","",IF($F$6="ندارد",0,IF(A93="",0,D93*N92^0.5+X93*N92)))</f>
        <v/>
      </c>
      <c r="Y92" s="2" t="str">
        <f aca="false">IF(A92="","",IF(A92&gt;64,0,VLOOKUP(B92,'جدول نرخ فوت-امراض خاص-سرطان'!$G$2:$H$100,2,0)*X92))</f>
        <v/>
      </c>
      <c r="Z92" s="2" t="str">
        <f aca="false">IF(A92="","",Y92+W92+U92+S92)</f>
        <v/>
      </c>
      <c r="AA92" s="2" t="str">
        <f aca="false">IF(A92="","",0.25*(S92)+0.15*(U92+W92+Y92))</f>
        <v/>
      </c>
      <c r="AB92" s="2" t="str">
        <f aca="false">IF(A92="","",$B$10*(M92+Z92+Q92))</f>
        <v/>
      </c>
      <c r="AC92" s="2" t="str">
        <f aca="false">IF(A92="","",D92-Z92-M92-Q92-AB92)</f>
        <v/>
      </c>
      <c r="AD92" s="2" t="str">
        <f aca="false">IF(A92="","",(AC92+AD91)*(1+$S$1))</f>
        <v/>
      </c>
      <c r="AE92" s="2" t="str">
        <f aca="false">IF(A92="","",AD92)</f>
        <v/>
      </c>
    </row>
    <row r="93" s="3" customFormat="true" ht="15" hidden="false" customHeight="false" outlineLevel="0" collapsed="false">
      <c r="A93" s="1" t="str">
        <f aca="false">IF(A92&lt;$B$1,A92+1,"")</f>
        <v/>
      </c>
      <c r="B93" s="1" t="str">
        <f aca="false">IF(A93="","",B92+1)</f>
        <v/>
      </c>
      <c r="D93" s="2" t="str">
        <f aca="false">IF(A93="","",IF($B$3="سالانه",D92*(1+$B$6),IF($B$3="ماهانه",(F93*12)/'جدول لیست ها'!$D$1,IF(محاسبات!$B$3="دوماهه",(G93*6)/'جدول لیست ها'!$D$2,IF(محاسبات!$B$3="سه ماهه",(H93*4)/'جدول لیست ها'!$D$3,I93*2/'جدول لیست ها'!$D$4)))))</f>
        <v/>
      </c>
      <c r="E93" s="2" t="str">
        <f aca="false">IF(A93="","",IF($B$3="سالانه",D93+E92,(I93+H93+G93+F93)*$C$3+E92))</f>
        <v/>
      </c>
      <c r="F93" s="2" t="str">
        <f aca="false">IF(A93="","",IF(F92="","",F92*(1+$B$6)))</f>
        <v/>
      </c>
      <c r="G93" s="2" t="str">
        <f aca="false">IF(A93="","",IF(G92="","",G92*(1+$B$6)))</f>
        <v/>
      </c>
      <c r="H93" s="2" t="str">
        <f aca="false">IF(A93="","",IF(H92="","",H92*(1+$B$6)))</f>
        <v/>
      </c>
      <c r="I93" s="2" t="str">
        <f aca="false">IF(A93="","",IF(I92="","",I92*(1+$B$6)))</f>
        <v/>
      </c>
      <c r="J93" s="2" t="str">
        <f aca="false">IF(A93="","",0)</f>
        <v/>
      </c>
      <c r="K93" s="2" t="str">
        <f aca="false">IF(A93="","",$J$2*(1-$M$3)*(D93-Z93))</f>
        <v/>
      </c>
      <c r="L93" s="2" t="str">
        <f aca="false">IF(A93="","",IF(A93&lt;=5,$J$3*(1-$M$2)*O93,0))</f>
        <v/>
      </c>
      <c r="M93" s="2" t="str">
        <f aca="false">IF(A93="","",J93+K93+L93)</f>
        <v/>
      </c>
      <c r="N93" s="1" t="str">
        <f aca="false">IF(A93="","",IF(A93&lt;=2,$Q$2,IF(A93&lt;=4,$R$2,$S$2)))</f>
        <v/>
      </c>
      <c r="O93" s="2" t="str">
        <f aca="false">IF(A93="","",MIN(O92*(1+$B$7),4000000000))</f>
        <v/>
      </c>
      <c r="P93" s="1" t="str">
        <f aca="false">IF(A93="","",VLOOKUP(B93,'جدول نرخ فوت-امراض خاص-سرطان'!$A$2:$B$100,2,0))</f>
        <v/>
      </c>
      <c r="Q93" s="2" t="str">
        <f aca="false">IF(A93="","",P93*O93*N93^0.5*(1+$J$1))</f>
        <v/>
      </c>
      <c r="R93" s="2" t="str">
        <f aca="false">IF(A93="","",IF(B93&gt;74,0,MIN(4000000000,R92*(1+$B$7))))</f>
        <v/>
      </c>
      <c r="S93" s="2" t="str">
        <f aca="false">IF(A93="","",$J$4/1000*R93)</f>
        <v/>
      </c>
      <c r="T93" s="2" t="str">
        <f aca="false">IF(A93="","",IF(B93&gt;64,0,MIN($F$3*O93,$F$5)))</f>
        <v/>
      </c>
      <c r="U93" s="2" t="str">
        <f aca="false">IF(A93="","",T93*VLOOKUP(محاسبات!B93,'جدول نرخ فوت-امراض خاص-سرطان'!$C$2:$D$97,2,0)/1000000)</f>
        <v/>
      </c>
      <c r="V93" s="2" t="str">
        <f aca="false">IF(A93="","",IF($F$7="ندارد",0,IF(B93&gt;74,0,VLOOKUP(محاسبات!A93,'جدول نرخ فوت-امراض خاص-سرطان'!$I$2:$J$31,2,0)*محاسبات!O93)))</f>
        <v/>
      </c>
      <c r="W93" s="2" t="str">
        <f aca="false">IF(A93="","",V93*VLOOKUP(B93,'جدول نرخ فوت-امراض خاص-سرطان'!$E$2:$F$100,2,0)/1000000)</f>
        <v/>
      </c>
      <c r="X93" s="2" t="str">
        <f aca="false">IF(A93="","",IF($F$6="ندارد",0,IF(A94="",0,D94*N93^0.5+X94*N93)))</f>
        <v/>
      </c>
      <c r="Y93" s="2" t="str">
        <f aca="false">IF(A93="","",IF(A93&gt;64,0,VLOOKUP(B93,'جدول نرخ فوت-امراض خاص-سرطان'!$G$2:$H$100,2,0)*X93))</f>
        <v/>
      </c>
      <c r="Z93" s="2" t="str">
        <f aca="false">IF(A93="","",Y93+W93+U93+S93)</f>
        <v/>
      </c>
      <c r="AA93" s="2" t="str">
        <f aca="false">IF(A93="","",0.25*(S93)+0.15*(U93+W93+Y93))</f>
        <v/>
      </c>
      <c r="AB93" s="2" t="str">
        <f aca="false">IF(A93="","",$B$10*(M93+Z93+Q93))</f>
        <v/>
      </c>
      <c r="AC93" s="2" t="str">
        <f aca="false">IF(A93="","",D93-Z93-M93-Q93-AB93)</f>
        <v/>
      </c>
      <c r="AD93" s="2" t="str">
        <f aca="false">IF(A93="","",(AC93+AD92)*(1+$S$1))</f>
        <v/>
      </c>
      <c r="AE93" s="2" t="str">
        <f aca="false">IF(A93="","",AD93)</f>
        <v/>
      </c>
    </row>
    <row r="94" s="3" customFormat="true" ht="15" hidden="false" customHeight="false" outlineLevel="0" collapsed="false">
      <c r="A94" s="1" t="str">
        <f aca="false">IF(A93&lt;$B$1,A93+1,"")</f>
        <v/>
      </c>
      <c r="B94" s="1" t="str">
        <f aca="false">IF(A94="","",B93+1)</f>
        <v/>
      </c>
      <c r="D94" s="2" t="str">
        <f aca="false">IF(A94="","",IF($B$3="سالانه",D93*(1+$B$6),IF($B$3="ماهانه",(F94*12)/'جدول لیست ها'!$D$1,IF(محاسبات!$B$3="دوماهه",(G94*6)/'جدول لیست ها'!$D$2,IF(محاسبات!$B$3="سه ماهه",(H94*4)/'جدول لیست ها'!$D$3,I94*2/'جدول لیست ها'!$D$4)))))</f>
        <v/>
      </c>
      <c r="E94" s="2" t="str">
        <f aca="false">IF(A94="","",IF($B$3="سالانه",D94+E93,(I94+H94+G94+F94)*$C$3+E93))</f>
        <v/>
      </c>
      <c r="F94" s="2" t="str">
        <f aca="false">IF(A94="","",IF(F93="","",F93*(1+$B$6)))</f>
        <v/>
      </c>
      <c r="G94" s="2" t="str">
        <f aca="false">IF(A94="","",IF(G93="","",G93*(1+$B$6)))</f>
        <v/>
      </c>
      <c r="H94" s="2" t="str">
        <f aca="false">IF(A94="","",IF(H93="","",H93*(1+$B$6)))</f>
        <v/>
      </c>
      <c r="I94" s="2" t="str">
        <f aca="false">IF(A94="","",IF(I93="","",I93*(1+$B$6)))</f>
        <v/>
      </c>
      <c r="J94" s="2" t="str">
        <f aca="false">IF(A94="","",0)</f>
        <v/>
      </c>
      <c r="K94" s="2" t="str">
        <f aca="false">IF(A94="","",$J$2*(1-$M$3)*(D94-Z94))</f>
        <v/>
      </c>
      <c r="L94" s="2" t="str">
        <f aca="false">IF(A94="","",IF(A94&lt;=5,$J$3*(1-$M$2)*O94,0))</f>
        <v/>
      </c>
      <c r="M94" s="2" t="str">
        <f aca="false">IF(A94="","",J94+K94+L94)</f>
        <v/>
      </c>
      <c r="N94" s="1" t="str">
        <f aca="false">IF(A94="","",IF(A94&lt;=2,$Q$2,IF(A94&lt;=4,$R$2,$S$2)))</f>
        <v/>
      </c>
      <c r="O94" s="2" t="str">
        <f aca="false">IF(A94="","",MIN(O93*(1+$B$7),4000000000))</f>
        <v/>
      </c>
      <c r="P94" s="1" t="str">
        <f aca="false">IF(A94="","",VLOOKUP(B94,'جدول نرخ فوت-امراض خاص-سرطان'!$A$2:$B$100,2,0))</f>
        <v/>
      </c>
      <c r="Q94" s="2" t="str">
        <f aca="false">IF(A94="","",P94*O94*N94^0.5*(1+$J$1))</f>
        <v/>
      </c>
      <c r="R94" s="2" t="str">
        <f aca="false">IF(A94="","",IF(B94&gt;74,0,MIN(4000000000,R93*(1+$B$7))))</f>
        <v/>
      </c>
      <c r="S94" s="2" t="str">
        <f aca="false">IF(A94="","",$J$4/1000*R94)</f>
        <v/>
      </c>
      <c r="T94" s="2" t="str">
        <f aca="false">IF(A94="","",IF(B94&gt;64,0,MIN($F$3*O94,$F$5)))</f>
        <v/>
      </c>
      <c r="U94" s="2" t="str">
        <f aca="false">IF(A94="","",T94*VLOOKUP(محاسبات!B94,'جدول نرخ فوت-امراض خاص-سرطان'!$C$2:$D$97,2,0)/1000000)</f>
        <v/>
      </c>
      <c r="V94" s="2" t="str">
        <f aca="false">IF(A94="","",IF($F$7="ندارد",0,IF(B94&gt;74,0,VLOOKUP(محاسبات!A94,'جدول نرخ فوت-امراض خاص-سرطان'!$I$2:$J$31,2,0)*محاسبات!O94)))</f>
        <v/>
      </c>
      <c r="W94" s="2" t="str">
        <f aca="false">IF(A94="","",V94*VLOOKUP(B94,'جدول نرخ فوت-امراض خاص-سرطان'!$E$2:$F$100,2,0)/1000000)</f>
        <v/>
      </c>
      <c r="X94" s="2" t="str">
        <f aca="false">IF(A94="","",IF($F$6="ندارد",0,IF(A95="",0,D95*N94^0.5+X95*N94)))</f>
        <v/>
      </c>
      <c r="Y94" s="2" t="str">
        <f aca="false">IF(A94="","",IF(A94&gt;64,0,VLOOKUP(B94,'جدول نرخ فوت-امراض خاص-سرطان'!$G$2:$H$100,2,0)*X94))</f>
        <v/>
      </c>
      <c r="Z94" s="2" t="str">
        <f aca="false">IF(A94="","",Y94+W94+U94+S94)</f>
        <v/>
      </c>
      <c r="AA94" s="2" t="str">
        <f aca="false">IF(A94="","",0.25*(S94)+0.15*(U94+W94+Y94))</f>
        <v/>
      </c>
      <c r="AB94" s="2" t="str">
        <f aca="false">IF(A94="","",$B$10*(M94+Z94+Q94))</f>
        <v/>
      </c>
      <c r="AC94" s="2" t="str">
        <f aca="false">IF(A94="","",D94-Z94-M94-Q94-AB94)</f>
        <v/>
      </c>
      <c r="AD94" s="2" t="str">
        <f aca="false">IF(A94="","",(AC94+AD93)*(1+$S$1))</f>
        <v/>
      </c>
      <c r="AE94" s="2" t="str">
        <f aca="false">IF(A94="","",AD94)</f>
        <v/>
      </c>
    </row>
    <row r="95" s="3" customFormat="true" ht="15" hidden="false" customHeight="false" outlineLevel="0" collapsed="false">
      <c r="A95" s="1" t="str">
        <f aca="false">IF(A94&lt;$B$1,A94+1,"")</f>
        <v/>
      </c>
      <c r="B95" s="1" t="str">
        <f aca="false">IF(A95="","",B94+1)</f>
        <v/>
      </c>
      <c r="D95" s="2" t="str">
        <f aca="false">IF(A95="","",IF($B$3="سالانه",D94*(1+$B$6),IF($B$3="ماهانه",(F95*12)/'جدول لیست ها'!$D$1,IF(محاسبات!$B$3="دوماهه",(G95*6)/'جدول لیست ها'!$D$2,IF(محاسبات!$B$3="سه ماهه",(H95*4)/'جدول لیست ها'!$D$3,I95*2/'جدول لیست ها'!$D$4)))))</f>
        <v/>
      </c>
      <c r="E95" s="2" t="str">
        <f aca="false">IF(A95="","",IF($B$3="سالانه",D95+E94,(I95+H95+G95+F95)*$C$3+E94))</f>
        <v/>
      </c>
      <c r="F95" s="2" t="str">
        <f aca="false">IF(A95="","",IF(F94="","",F94*(1+$B$6)))</f>
        <v/>
      </c>
      <c r="G95" s="2" t="str">
        <f aca="false">IF(A95="","",IF(G94="","",G94*(1+$B$6)))</f>
        <v/>
      </c>
      <c r="H95" s="2" t="str">
        <f aca="false">IF(A95="","",IF(H94="","",H94*(1+$B$6)))</f>
        <v/>
      </c>
      <c r="I95" s="2" t="str">
        <f aca="false">IF(A95="","",IF(I94="","",I94*(1+$B$6)))</f>
        <v/>
      </c>
      <c r="J95" s="2" t="str">
        <f aca="false">IF(A95="","",0)</f>
        <v/>
      </c>
      <c r="K95" s="2" t="str">
        <f aca="false">IF(A95="","",$J$2*(1-$M$3)*(D95-Z95))</f>
        <v/>
      </c>
      <c r="L95" s="2" t="str">
        <f aca="false">IF(A95="","",IF(A95&lt;=5,$J$3*(1-$M$2)*O95,0))</f>
        <v/>
      </c>
      <c r="M95" s="2" t="str">
        <f aca="false">IF(A95="","",J95+K95+L95)</f>
        <v/>
      </c>
      <c r="N95" s="1" t="str">
        <f aca="false">IF(A95="","",IF(A95&lt;=2,$Q$2,IF(A95&lt;=4,$R$2,$S$2)))</f>
        <v/>
      </c>
      <c r="O95" s="2" t="str">
        <f aca="false">IF(A95="","",MIN(O94*(1+$B$7),4000000000))</f>
        <v/>
      </c>
      <c r="P95" s="1" t="str">
        <f aca="false">IF(A95="","",VLOOKUP(B95,'جدول نرخ فوت-امراض خاص-سرطان'!$A$2:$B$100,2,0))</f>
        <v/>
      </c>
      <c r="Q95" s="2" t="str">
        <f aca="false">IF(A95="","",P95*O95*N95^0.5*(1+$J$1))</f>
        <v/>
      </c>
      <c r="R95" s="2" t="str">
        <f aca="false">IF(A95="","",IF(B95&gt;74,0,MIN(4000000000,R94*(1+$B$7))))</f>
        <v/>
      </c>
      <c r="S95" s="2" t="str">
        <f aca="false">IF(A95="","",$J$4/1000*R95)</f>
        <v/>
      </c>
      <c r="T95" s="2" t="str">
        <f aca="false">IF(A95="","",IF(B95&gt;64,0,MIN($F$3*O95,$F$5)))</f>
        <v/>
      </c>
      <c r="U95" s="2" t="str">
        <f aca="false">IF(A95="","",T95*VLOOKUP(محاسبات!B95,'جدول نرخ فوت-امراض خاص-سرطان'!$C$2:$D$97,2,0)/1000000)</f>
        <v/>
      </c>
      <c r="V95" s="2" t="str">
        <f aca="false">IF(A95="","",IF($F$7="ندارد",0,IF(B95&gt;74,0,VLOOKUP(محاسبات!A95,'جدول نرخ فوت-امراض خاص-سرطان'!$I$2:$J$31,2,0)*محاسبات!O95)))</f>
        <v/>
      </c>
      <c r="W95" s="2" t="str">
        <f aca="false">IF(A95="","",V95*VLOOKUP(B95,'جدول نرخ فوت-امراض خاص-سرطان'!$E$2:$F$100,2,0)/1000000)</f>
        <v/>
      </c>
      <c r="X95" s="2" t="str">
        <f aca="false">IF(A95="","",IF($F$6="ندارد",0,IF(A96="",0,D96*N95^0.5+X96*N95)))</f>
        <v/>
      </c>
      <c r="Y95" s="2" t="str">
        <f aca="false">IF(A95="","",IF(A95&gt;64,0,VLOOKUP(B95,'جدول نرخ فوت-امراض خاص-سرطان'!$G$2:$H$100,2,0)*X95))</f>
        <v/>
      </c>
      <c r="Z95" s="2" t="str">
        <f aca="false">IF(A95="","",Y95+W95+U95+S95)</f>
        <v/>
      </c>
      <c r="AA95" s="2" t="str">
        <f aca="false">IF(A95="","",0.25*(S95)+0.15*(U95+W95+Y95))</f>
        <v/>
      </c>
      <c r="AB95" s="2" t="str">
        <f aca="false">IF(A95="","",$B$10*(M95+Z95+Q95))</f>
        <v/>
      </c>
      <c r="AC95" s="2" t="str">
        <f aca="false">IF(A95="","",D95-Z95-M95-Q95-AB95)</f>
        <v/>
      </c>
      <c r="AD95" s="2" t="str">
        <f aca="false">IF(A95="","",(AC95+AD94)*(1+$S$1))</f>
        <v/>
      </c>
      <c r="AE95" s="2" t="str">
        <f aca="false">IF(A95="","",AD95)</f>
        <v/>
      </c>
    </row>
    <row r="96" s="3" customFormat="true" ht="15" hidden="false" customHeight="false" outlineLevel="0" collapsed="false">
      <c r="A96" s="1" t="str">
        <f aca="false">IF(A95&lt;$B$1,A95+1,"")</f>
        <v/>
      </c>
      <c r="B96" s="1" t="str">
        <f aca="false">IF(A96="","",B95+1)</f>
        <v/>
      </c>
      <c r="D96" s="2" t="str">
        <f aca="false">IF(A96="","",IF($B$3="سالانه",D95*(1+$B$6),IF($B$3="ماهانه",(F96*12)/'جدول لیست ها'!$D$1,IF(محاسبات!$B$3="دوماهه",(G96*6)/'جدول لیست ها'!$D$2,IF(محاسبات!$B$3="سه ماهه",(H96*4)/'جدول لیست ها'!$D$3,I96*2/'جدول لیست ها'!$D$4)))))</f>
        <v/>
      </c>
      <c r="E96" s="2" t="str">
        <f aca="false">IF(A96="","",IF($B$3="سالانه",D96+E95,(I96+H96+G96+F96)*$C$3+E95))</f>
        <v/>
      </c>
      <c r="F96" s="2" t="str">
        <f aca="false">IF(A96="","",IF(F95="","",F95*(1+$B$6)))</f>
        <v/>
      </c>
      <c r="G96" s="2" t="str">
        <f aca="false">IF(A96="","",IF(G95="","",G95*(1+$B$6)))</f>
        <v/>
      </c>
      <c r="H96" s="2" t="str">
        <f aca="false">IF(A96="","",IF(H95="","",H95*(1+$B$6)))</f>
        <v/>
      </c>
      <c r="I96" s="2" t="str">
        <f aca="false">IF(A96="","",IF(I95="","",I95*(1+$B$6)))</f>
        <v/>
      </c>
      <c r="J96" s="2" t="str">
        <f aca="false">IF(A96="","",0)</f>
        <v/>
      </c>
      <c r="K96" s="2" t="str">
        <f aca="false">IF(A96="","",$J$2*(1-$M$3)*(D96-Z96))</f>
        <v/>
      </c>
      <c r="L96" s="2" t="str">
        <f aca="false">IF(A96="","",IF(A96&lt;=5,$J$3*(1-$M$2)*O96,0))</f>
        <v/>
      </c>
      <c r="M96" s="2" t="str">
        <f aca="false">IF(A96="","",J96+K96+L96)</f>
        <v/>
      </c>
      <c r="N96" s="1" t="str">
        <f aca="false">IF(A96="","",IF(A96&lt;=2,$Q$2,IF(A96&lt;=4,$R$2,$S$2)))</f>
        <v/>
      </c>
      <c r="O96" s="2" t="str">
        <f aca="false">IF(A96="","",MIN(O95*(1+$B$7),4000000000))</f>
        <v/>
      </c>
      <c r="P96" s="1" t="str">
        <f aca="false">IF(A96="","",VLOOKUP(B96,'جدول نرخ فوت-امراض خاص-سرطان'!$A$2:$B$100,2,0))</f>
        <v/>
      </c>
      <c r="Q96" s="2" t="str">
        <f aca="false">IF(A96="","",P96*O96*N96^0.5*(1+$J$1))</f>
        <v/>
      </c>
      <c r="R96" s="2" t="str">
        <f aca="false">IF(A96="","",IF(B96&gt;74,0,MIN(4000000000,R95*(1+$B$7))))</f>
        <v/>
      </c>
      <c r="S96" s="2" t="str">
        <f aca="false">IF(A96="","",$J$4/1000*R96)</f>
        <v/>
      </c>
      <c r="T96" s="2" t="str">
        <f aca="false">IF(A96="","",IF(B96&gt;64,0,MIN($F$3*O96,$F$5)))</f>
        <v/>
      </c>
      <c r="U96" s="2" t="str">
        <f aca="false">IF(A96="","",T96*VLOOKUP(محاسبات!B96,'جدول نرخ فوت-امراض خاص-سرطان'!$C$2:$D$97,2,0)/1000000)</f>
        <v/>
      </c>
      <c r="V96" s="2" t="str">
        <f aca="false">IF(A96="","",IF($F$7="ندارد",0,IF(B96&gt;74,0,VLOOKUP(محاسبات!A96,'جدول نرخ فوت-امراض خاص-سرطان'!$I$2:$J$31,2,0)*محاسبات!O96)))</f>
        <v/>
      </c>
      <c r="W96" s="2" t="str">
        <f aca="false">IF(A96="","",V96*VLOOKUP(B96,'جدول نرخ فوت-امراض خاص-سرطان'!$E$2:$F$100,2,0)/1000000)</f>
        <v/>
      </c>
      <c r="X96" s="2" t="str">
        <f aca="false">IF(A96="","",IF($F$6="ندارد",0,IF(A97="",0,D97*N96^0.5+X97*N96)))</f>
        <v/>
      </c>
      <c r="Y96" s="2" t="str">
        <f aca="false">IF(A96="","",IF(A96&gt;64,0,VLOOKUP(B96,'جدول نرخ فوت-امراض خاص-سرطان'!$G$2:$H$100,2,0)*X96))</f>
        <v/>
      </c>
      <c r="Z96" s="2" t="str">
        <f aca="false">IF(A96="","",Y96+W96+U96+S96)</f>
        <v/>
      </c>
      <c r="AA96" s="2" t="str">
        <f aca="false">IF(A96="","",0.25*(S96)+0.15*(U96+W96+Y96))</f>
        <v/>
      </c>
      <c r="AB96" s="2" t="str">
        <f aca="false">IF(A96="","",$B$10*(M96+Z96+Q96))</f>
        <v/>
      </c>
      <c r="AC96" s="2" t="str">
        <f aca="false">IF(A96="","",D96-Z96-M96-Q96-AB96)</f>
        <v/>
      </c>
      <c r="AD96" s="2" t="str">
        <f aca="false">IF(A96="","",(AC96+AD95)*(1+$S$1))</f>
        <v/>
      </c>
      <c r="AE96" s="2" t="str">
        <f aca="false">IF(A96="","",AD96)</f>
        <v/>
      </c>
    </row>
    <row r="97" s="3" customFormat="true" ht="15" hidden="false" customHeight="false" outlineLevel="0" collapsed="false">
      <c r="A97" s="1" t="str">
        <f aca="false">IF(A96&lt;$B$1,A96+1,"")</f>
        <v/>
      </c>
      <c r="B97" s="1" t="str">
        <f aca="false">IF(A97="","",B96+1)</f>
        <v/>
      </c>
      <c r="D97" s="2" t="str">
        <f aca="false">IF(A97="","",IF($B$3="سالانه",D96*(1+$B$6),IF($B$3="ماهانه",(F97*12)/'جدول لیست ها'!$D$1,IF(محاسبات!$B$3="دوماهه",(G97*6)/'جدول لیست ها'!$D$2,IF(محاسبات!$B$3="سه ماهه",(H97*4)/'جدول لیست ها'!$D$3,I97*2/'جدول لیست ها'!$D$4)))))</f>
        <v/>
      </c>
      <c r="E97" s="2" t="str">
        <f aca="false">IF(A97="","",IF($B$3="سالانه",D97+E96,(I97+H97+G97+F97)*$C$3+E96))</f>
        <v/>
      </c>
      <c r="F97" s="2" t="str">
        <f aca="false">IF(A97="","",IF(F96="","",F96*(1+$B$6)))</f>
        <v/>
      </c>
      <c r="G97" s="2" t="str">
        <f aca="false">IF(A97="","",IF(G96="","",G96*(1+$B$6)))</f>
        <v/>
      </c>
      <c r="H97" s="2" t="str">
        <f aca="false">IF(A97="","",IF(H96="","",H96*(1+$B$6)))</f>
        <v/>
      </c>
      <c r="I97" s="2" t="str">
        <f aca="false">IF(A97="","",IF(I96="","",I96*(1+$B$6)))</f>
        <v/>
      </c>
      <c r="J97" s="2" t="str">
        <f aca="false">IF(A97="","",0)</f>
        <v/>
      </c>
      <c r="K97" s="2" t="str">
        <f aca="false">IF(A97="","",$J$2*(1-$M$3)*(D97-Z97))</f>
        <v/>
      </c>
      <c r="L97" s="2" t="str">
        <f aca="false">IF(A97="","",IF(A97&lt;=5,$J$3*(1-$M$2)*O97,0))</f>
        <v/>
      </c>
      <c r="M97" s="2" t="str">
        <f aca="false">IF(A97="","",J97+K97+L97)</f>
        <v/>
      </c>
      <c r="N97" s="1" t="str">
        <f aca="false">IF(A97="","",IF(A97&lt;=2,$Q$2,IF(A97&lt;=4,$R$2,$S$2)))</f>
        <v/>
      </c>
      <c r="O97" s="2" t="str">
        <f aca="false">IF(A97="","",MIN(O96*(1+$B$7),4000000000))</f>
        <v/>
      </c>
      <c r="P97" s="1" t="str">
        <f aca="false">IF(A97="","",VLOOKUP(B97,'جدول نرخ فوت-امراض خاص-سرطان'!$A$2:$B$100,2,0))</f>
        <v/>
      </c>
      <c r="Q97" s="2" t="str">
        <f aca="false">IF(A97="","",P97*O97*N97^0.5*(1+$J$1))</f>
        <v/>
      </c>
      <c r="R97" s="2" t="str">
        <f aca="false">IF(A97="","",IF(B97&gt;74,0,MIN(4000000000,R96*(1+$B$7))))</f>
        <v/>
      </c>
      <c r="S97" s="2" t="str">
        <f aca="false">IF(A97="","",$J$4/1000*R97)</f>
        <v/>
      </c>
      <c r="T97" s="2" t="str">
        <f aca="false">IF(A97="","",IF(B97&gt;64,0,MIN($F$3*O97,$F$5)))</f>
        <v/>
      </c>
      <c r="U97" s="2" t="str">
        <f aca="false">IF(A97="","",T97*VLOOKUP(محاسبات!B97,'جدول نرخ فوت-امراض خاص-سرطان'!$C$2:$D$97,2,0)/1000000)</f>
        <v/>
      </c>
      <c r="V97" s="2" t="str">
        <f aca="false">IF(A97="","",IF($F$7="ندارد",0,IF(B97&gt;74,0,VLOOKUP(محاسبات!A97,'جدول نرخ فوت-امراض خاص-سرطان'!$I$2:$J$31,2,0)*محاسبات!O97)))</f>
        <v/>
      </c>
      <c r="W97" s="2" t="str">
        <f aca="false">IF(A97="","",V97*VLOOKUP(B97,'جدول نرخ فوت-امراض خاص-سرطان'!$E$2:$F$100,2,0)/1000000)</f>
        <v/>
      </c>
      <c r="X97" s="2" t="str">
        <f aca="false">IF(A97="","",IF($F$6="ندارد",0,IF(A98="",0,D98*N97^0.5+X98*N97)))</f>
        <v/>
      </c>
      <c r="Y97" s="2" t="str">
        <f aca="false">IF(A97="","",IF(A97&gt;64,0,VLOOKUP(B97,'جدول نرخ فوت-امراض خاص-سرطان'!$G$2:$H$100,2,0)*X97))</f>
        <v/>
      </c>
      <c r="Z97" s="2" t="str">
        <f aca="false">IF(A97="","",Y97+W97+U97+S97)</f>
        <v/>
      </c>
      <c r="AA97" s="2" t="str">
        <f aca="false">IF(A97="","",0.25*(S97)+0.15*(U97+W97+Y97))</f>
        <v/>
      </c>
      <c r="AB97" s="2" t="str">
        <f aca="false">IF(A97="","",$B$10*(M97+Z97+Q97))</f>
        <v/>
      </c>
      <c r="AC97" s="2" t="str">
        <f aca="false">IF(A97="","",D97-Z97-M97-Q97-AB97)</f>
        <v/>
      </c>
      <c r="AD97" s="2" t="str">
        <f aca="false">IF(A97="","",(AC97+AD96)*(1+$S$1))</f>
        <v/>
      </c>
      <c r="AE97" s="2" t="str">
        <f aca="false">IF(A97="","",AD97)</f>
        <v/>
      </c>
    </row>
    <row r="98" s="3" customFormat="true" ht="15" hidden="false" customHeight="false" outlineLevel="0" collapsed="false">
      <c r="A98" s="1" t="str">
        <f aca="false">IF(A97&lt;$B$1,A97+1,"")</f>
        <v/>
      </c>
      <c r="B98" s="1" t="str">
        <f aca="false">IF(A98="","",B97+1)</f>
        <v/>
      </c>
      <c r="D98" s="2" t="str">
        <f aca="false">IF(A98="","",IF($B$3="سالانه",D97*(1+$B$6),IF($B$3="ماهانه",(F98*12)/'جدول لیست ها'!$D$1,IF(محاسبات!$B$3="دوماهه",(G98*6)/'جدول لیست ها'!$D$2,IF(محاسبات!$B$3="سه ماهه",(H98*4)/'جدول لیست ها'!$D$3,I98*2/'جدول لیست ها'!$D$4)))))</f>
        <v/>
      </c>
      <c r="E98" s="2" t="str">
        <f aca="false">IF(A98="","",IF($B$3="سالانه",D98+E97,(I98+H98+G98+F98)*$C$3+E97))</f>
        <v/>
      </c>
      <c r="F98" s="2" t="str">
        <f aca="false">IF(A98="","",IF(F97="","",F97*(1+$B$6)))</f>
        <v/>
      </c>
      <c r="G98" s="2" t="str">
        <f aca="false">IF(A98="","",IF(G97="","",G97*(1+$B$6)))</f>
        <v/>
      </c>
      <c r="H98" s="2" t="str">
        <f aca="false">IF(A98="","",IF(H97="","",H97*(1+$B$6)))</f>
        <v/>
      </c>
      <c r="I98" s="2" t="str">
        <f aca="false">IF(A98="","",IF(I97="","",I97*(1+$B$6)))</f>
        <v/>
      </c>
      <c r="J98" s="2" t="str">
        <f aca="false">IF(A98="","",0)</f>
        <v/>
      </c>
      <c r="K98" s="2" t="str">
        <f aca="false">IF(A98="","",$J$2*(1-$M$3)*(D98-Z98))</f>
        <v/>
      </c>
      <c r="L98" s="2" t="str">
        <f aca="false">IF(A98="","",IF(A98&lt;=5,$J$3*(1-$M$2)*O98,0))</f>
        <v/>
      </c>
      <c r="M98" s="2" t="str">
        <f aca="false">IF(A98="","",J98+K98+L98)</f>
        <v/>
      </c>
      <c r="N98" s="1" t="str">
        <f aca="false">IF(A98="","",IF(A98&lt;=2,$Q$2,IF(A98&lt;=4,$R$2,$S$2)))</f>
        <v/>
      </c>
      <c r="O98" s="2" t="str">
        <f aca="false">IF(A98="","",MIN(O97*(1+$B$7),4000000000))</f>
        <v/>
      </c>
      <c r="P98" s="1" t="str">
        <f aca="false">IF(A98="","",VLOOKUP(B98,'جدول نرخ فوت-امراض خاص-سرطان'!$A$2:$B$100,2,0))</f>
        <v/>
      </c>
      <c r="Q98" s="2" t="str">
        <f aca="false">IF(A98="","",P98*O98*N98^0.5*(1+$J$1))</f>
        <v/>
      </c>
      <c r="R98" s="2" t="str">
        <f aca="false">IF(A98="","",IF(B98&gt;74,0,MIN(4000000000,R97*(1+$B$7))))</f>
        <v/>
      </c>
      <c r="S98" s="2" t="str">
        <f aca="false">IF(A98="","",$J$4/1000*R98)</f>
        <v/>
      </c>
      <c r="T98" s="2" t="str">
        <f aca="false">IF(A98="","",IF(B98&gt;64,0,MIN($F$3*O98,$F$5)))</f>
        <v/>
      </c>
      <c r="U98" s="2" t="str">
        <f aca="false">IF(A98="","",T98*VLOOKUP(محاسبات!B98,'جدول نرخ فوت-امراض خاص-سرطان'!$C$2:$D$97,2,0)/1000000)</f>
        <v/>
      </c>
      <c r="V98" s="2" t="str">
        <f aca="false">IF(A98="","",IF($F$7="ندارد",0,IF(B98&gt;74,0,VLOOKUP(محاسبات!A98,'جدول نرخ فوت-امراض خاص-سرطان'!$I$2:$J$31,2,0)*محاسبات!O98)))</f>
        <v/>
      </c>
      <c r="W98" s="2" t="str">
        <f aca="false">IF(A98="","",V98*VLOOKUP(B98,'جدول نرخ فوت-امراض خاص-سرطان'!$E$2:$F$100,2,0)/1000000)</f>
        <v/>
      </c>
      <c r="X98" s="2" t="str">
        <f aca="false">IF(A98="","",IF($F$6="ندارد",0,IF(A99="",0,D99*N98^0.5+X99*N98)))</f>
        <v/>
      </c>
      <c r="Y98" s="2" t="str">
        <f aca="false">IF(A98="","",IF(A98&gt;64,0,VLOOKUP(B98,'جدول نرخ فوت-امراض خاص-سرطان'!$G$2:$H$100,2,0)*X98))</f>
        <v/>
      </c>
      <c r="Z98" s="2" t="str">
        <f aca="false">IF(A98="","",Y98+W98+U98+S98)</f>
        <v/>
      </c>
      <c r="AA98" s="2" t="str">
        <f aca="false">IF(A98="","",0.25*(S98)+0.15*(U98+W98+Y98))</f>
        <v/>
      </c>
      <c r="AB98" s="2" t="str">
        <f aca="false">IF(A98="","",$B$10*(M98+Z98+Q98))</f>
        <v/>
      </c>
      <c r="AC98" s="2" t="str">
        <f aca="false">IF(A98="","",D98-Z98-M98-Q98-AB98)</f>
        <v/>
      </c>
      <c r="AD98" s="2" t="str">
        <f aca="false">IF(A98="","",(AC98+AD97)*(1+$S$1))</f>
        <v/>
      </c>
      <c r="AE98" s="2" t="str">
        <f aca="false">IF(A98="","",AD98)</f>
        <v/>
      </c>
    </row>
    <row r="99" s="3" customFormat="true" ht="15" hidden="false" customHeight="false" outlineLevel="0" collapsed="false">
      <c r="A99" s="1" t="str">
        <f aca="false">IF(A98&lt;$B$1,A98+1,"")</f>
        <v/>
      </c>
      <c r="B99" s="1" t="str">
        <f aca="false">IF(A99="","",B98+1)</f>
        <v/>
      </c>
      <c r="D99" s="2" t="str">
        <f aca="false">IF(A99="","",IF($B$3="سالانه",D98*(1+$B$6),IF($B$3="ماهانه",(F99*12)/'جدول لیست ها'!$D$1,IF(محاسبات!$B$3="دوماهه",(G99*6)/'جدول لیست ها'!$D$2,IF(محاسبات!$B$3="سه ماهه",(H99*4)/'جدول لیست ها'!$D$3,I99*2/'جدول لیست ها'!$D$4)))))</f>
        <v/>
      </c>
      <c r="E99" s="2" t="str">
        <f aca="false">IF(A99="","",IF($B$3="سالانه",D99+E98,(I99+H99+G99+F99)*$C$3+E98))</f>
        <v/>
      </c>
      <c r="F99" s="2" t="str">
        <f aca="false">IF(A99="","",IF(F98="","",F98*(1+$B$6)))</f>
        <v/>
      </c>
      <c r="G99" s="2" t="str">
        <f aca="false">IF(A99="","",IF(G98="","",G98*(1+$B$6)))</f>
        <v/>
      </c>
      <c r="H99" s="2" t="str">
        <f aca="false">IF(A99="","",IF(H98="","",H98*(1+$B$6)))</f>
        <v/>
      </c>
      <c r="I99" s="2" t="str">
        <f aca="false">IF(A99="","",IF(I98="","",I98*(1+$B$6)))</f>
        <v/>
      </c>
      <c r="J99" s="2" t="str">
        <f aca="false">IF(A99="","",0)</f>
        <v/>
      </c>
      <c r="K99" s="2" t="str">
        <f aca="false">IF(A99="","",$J$2*(1-$M$3)*(D99-Z99))</f>
        <v/>
      </c>
      <c r="L99" s="2" t="str">
        <f aca="false">IF(A99="","",IF(A99&lt;=5,$J$3*(1-$M$2)*O99,0))</f>
        <v/>
      </c>
      <c r="M99" s="2" t="str">
        <f aca="false">IF(A99="","",J99+K99+L99)</f>
        <v/>
      </c>
      <c r="N99" s="1" t="str">
        <f aca="false">IF(A99="","",IF(A99&lt;=2,$Q$2,IF(A99&lt;=4,$R$2,$S$2)))</f>
        <v/>
      </c>
      <c r="O99" s="2" t="str">
        <f aca="false">IF(A99="","",MIN(O98*(1+$B$7),4000000000))</f>
        <v/>
      </c>
      <c r="P99" s="1" t="str">
        <f aca="false">IF(A99="","",VLOOKUP(B99,'جدول نرخ فوت-امراض خاص-سرطان'!$A$2:$B$100,2,0))</f>
        <v/>
      </c>
      <c r="Q99" s="2" t="str">
        <f aca="false">IF(A99="","",P99*O99*N99^0.5*(1+$J$1))</f>
        <v/>
      </c>
      <c r="R99" s="2" t="str">
        <f aca="false">IF(A99="","",IF(B99&gt;74,0,MIN(4000000000,R98*(1+$B$7))))</f>
        <v/>
      </c>
      <c r="S99" s="2" t="str">
        <f aca="false">IF(A99="","",$J$4/1000*R99)</f>
        <v/>
      </c>
      <c r="T99" s="2" t="str">
        <f aca="false">IF(A99="","",IF(B99&gt;64,0,MIN($F$3*O99,$F$5)))</f>
        <v/>
      </c>
      <c r="U99" s="2" t="str">
        <f aca="false">IF(A99="","",T99*VLOOKUP(محاسبات!B99,'جدول نرخ فوت-امراض خاص-سرطان'!$C$2:$D$97,2,0)/1000000)</f>
        <v/>
      </c>
      <c r="V99" s="2" t="str">
        <f aca="false">IF(A99="","",IF($F$7="ندارد",0,IF(B99&gt;74,0,VLOOKUP(محاسبات!A99,'جدول نرخ فوت-امراض خاص-سرطان'!$I$2:$J$31,2,0)*محاسبات!O99)))</f>
        <v/>
      </c>
      <c r="W99" s="2" t="str">
        <f aca="false">IF(A99="","",V99*VLOOKUP(B99,'جدول نرخ فوت-امراض خاص-سرطان'!$E$2:$F$100,2,0)/1000000)</f>
        <v/>
      </c>
      <c r="X99" s="2" t="str">
        <f aca="false">IF(A99="","",IF($F$6="ندارد",0,IF(A100="",0,D100*N99^0.5+X100*N99)))</f>
        <v/>
      </c>
      <c r="Y99" s="2" t="str">
        <f aca="false">IF(A99="","",IF(A99&gt;64,0,VLOOKUP(B99,'جدول نرخ فوت-امراض خاص-سرطان'!$G$2:$H$100,2,0)*X99))</f>
        <v/>
      </c>
      <c r="Z99" s="2" t="str">
        <f aca="false">IF(A99="","",Y99+W99+U99+S99)</f>
        <v/>
      </c>
      <c r="AA99" s="2" t="str">
        <f aca="false">IF(A99="","",0.25*(S99)+0.15*(U99+W99+Y99))</f>
        <v/>
      </c>
      <c r="AB99" s="2" t="str">
        <f aca="false">IF(A99="","",$B$10*(M99+Z99+Q99))</f>
        <v/>
      </c>
      <c r="AC99" s="2" t="str">
        <f aca="false">IF(A99="","",D99-Z99-M99-Q99-AB99)</f>
        <v/>
      </c>
      <c r="AD99" s="2" t="str">
        <f aca="false">IF(A99="","",(AC99+AD98)*(1+$S$1))</f>
        <v/>
      </c>
      <c r="AE99" s="2" t="str">
        <f aca="false">IF(A99="","",AD99)</f>
        <v/>
      </c>
    </row>
    <row r="100" s="3" customFormat="true" ht="15" hidden="false" customHeight="false" outlineLevel="0" collapsed="false">
      <c r="A100" s="1" t="str">
        <f aca="false">IF(A99&lt;$B$1,A99+1,"")</f>
        <v/>
      </c>
      <c r="B100" s="1" t="str">
        <f aca="false">IF(A100="","",B99+1)</f>
        <v/>
      </c>
      <c r="D100" s="2" t="str">
        <f aca="false">IF(A100="","",IF($B$3="سالانه",D99*(1+$B$6),IF($B$3="ماهانه",(F100*12)/'جدول لیست ها'!$D$1,IF(محاسبات!$B$3="دوماهه",(G100*6)/'جدول لیست ها'!$D$2,IF(محاسبات!$B$3="سه ماهه",(H100*4)/'جدول لیست ها'!$D$3,I100*2/'جدول لیست ها'!$D$4)))))</f>
        <v/>
      </c>
      <c r="E100" s="2" t="str">
        <f aca="false">IF(A100="","",IF($B$3="سالانه",D100+E99,(I100+H100+G100+F100)*$C$3+E99))</f>
        <v/>
      </c>
      <c r="F100" s="2" t="str">
        <f aca="false">IF(A100="","",IF(F99="","",F99*(1+$B$6)))</f>
        <v/>
      </c>
      <c r="G100" s="2" t="str">
        <f aca="false">IF(A100="","",IF(G99="","",G99*(1+$B$6)))</f>
        <v/>
      </c>
      <c r="H100" s="2" t="str">
        <f aca="false">IF(A100="","",IF(H99="","",H99*(1+$B$6)))</f>
        <v/>
      </c>
      <c r="I100" s="2" t="str">
        <f aca="false">IF(A100="","",IF(I99="","",I99*(1+$B$6)))</f>
        <v/>
      </c>
      <c r="J100" s="2" t="str">
        <f aca="false">IF(A100="","",0)</f>
        <v/>
      </c>
      <c r="K100" s="2" t="str">
        <f aca="false">IF(A100="","",$J$2*(1-$M$3)*(D100-Z100))</f>
        <v/>
      </c>
      <c r="L100" s="2" t="str">
        <f aca="false">IF(A100="","",IF(A100&lt;=5,$J$3*(1-$M$2)*O100,0))</f>
        <v/>
      </c>
      <c r="M100" s="2" t="str">
        <f aca="false">IF(A100="","",J100+K100+L100)</f>
        <v/>
      </c>
      <c r="N100" s="1" t="str">
        <f aca="false">IF(A100="","",IF(A100&lt;=2,$Q$2,IF(A100&lt;=4,$R$2,$S$2)))</f>
        <v/>
      </c>
      <c r="O100" s="2" t="str">
        <f aca="false">IF(A100="","",MIN(O99*(1+$B$7),4000000000))</f>
        <v/>
      </c>
      <c r="P100" s="1" t="str">
        <f aca="false">IF(A100="","",VLOOKUP(B100,'جدول نرخ فوت-امراض خاص-سرطان'!$A$2:$B$100,2,0))</f>
        <v/>
      </c>
      <c r="Q100" s="2" t="str">
        <f aca="false">IF(A100="","",P100*O100*N100^0.5*(1+$J$1))</f>
        <v/>
      </c>
      <c r="R100" s="2" t="str">
        <f aca="false">IF(A100="","",IF(B100&gt;74,0,MIN(4000000000,R99*(1+$B$7))))</f>
        <v/>
      </c>
      <c r="S100" s="2" t="str">
        <f aca="false">IF(A100="","",$J$4/1000*R100)</f>
        <v/>
      </c>
      <c r="T100" s="2" t="str">
        <f aca="false">IF(A100="","",IF(B100&gt;64,0,MIN($F$3*O100,$F$5)))</f>
        <v/>
      </c>
      <c r="U100" s="2" t="str">
        <f aca="false">IF(A100="","",T100*VLOOKUP(محاسبات!B100,'جدول نرخ فوت-امراض خاص-سرطان'!$C$2:$D$97,2,0)/1000000)</f>
        <v/>
      </c>
      <c r="V100" s="2" t="str">
        <f aca="false">IF(A100="","",IF($F$7="ندارد",0,IF(B100&gt;74,0,VLOOKUP(محاسبات!A100,'جدول نرخ فوت-امراض خاص-سرطان'!$I$2:$J$31,2,0)*محاسبات!O100)))</f>
        <v/>
      </c>
      <c r="W100" s="2" t="str">
        <f aca="false">IF(A100="","",V100*VLOOKUP(B100,'جدول نرخ فوت-امراض خاص-سرطان'!$E$2:$F$100,2,0)/1000000)</f>
        <v/>
      </c>
      <c r="X100" s="2" t="str">
        <f aca="false">IF(A100="","",IF($F$6="ندارد",0,IF(A101="",0,D101*N100^0.5+X101*N100)))</f>
        <v/>
      </c>
      <c r="Y100" s="2" t="str">
        <f aca="false">IF(A100="","",IF(A100&gt;64,0,VLOOKUP(B100,'جدول نرخ فوت-امراض خاص-سرطان'!$G$2:$H$100,2,0)*X100))</f>
        <v/>
      </c>
      <c r="Z100" s="2" t="str">
        <f aca="false">IF(A100="","",Y100+W100+U100+S100)</f>
        <v/>
      </c>
      <c r="AA100" s="2" t="str">
        <f aca="false">IF(A100="","",0.25*(S100)+0.15*(U100+W100+Y100))</f>
        <v/>
      </c>
      <c r="AB100" s="2" t="str">
        <f aca="false">IF(A100="","",$B$10*(M100+Z100+Q100))</f>
        <v/>
      </c>
      <c r="AC100" s="2" t="str">
        <f aca="false">IF(A100="","",D100-Z100-M100-Q100-AB100)</f>
        <v/>
      </c>
      <c r="AD100" s="2" t="str">
        <f aca="false">IF(A100="","",(AC100+AD99)*(1+$S$1))</f>
        <v/>
      </c>
      <c r="AE100" s="2" t="str">
        <f aca="false">IF(A100="","",AD100)</f>
        <v/>
      </c>
    </row>
    <row r="101" s="3" customFormat="true" ht="15" hidden="false" customHeight="false" outlineLevel="0" collapsed="false">
      <c r="A101" s="1" t="str">
        <f aca="false">IF(A100&lt;$B$1,A100+1,"")</f>
        <v/>
      </c>
      <c r="B101" s="1" t="str">
        <f aca="false">IF(A101="","",B100+1)</f>
        <v/>
      </c>
      <c r="D101" s="2" t="str">
        <f aca="false">IF(A101="","",IF($B$3="سالانه",D100*(1+$B$6),IF($B$3="ماهانه",(F101*12)/'جدول لیست ها'!$D$1,IF(محاسبات!$B$3="دوماهه",(G101*6)/'جدول لیست ها'!$D$2,IF(محاسبات!$B$3="سه ماهه",(H101*4)/'جدول لیست ها'!$D$3,I101*2/'جدول لیست ها'!$D$4)))))</f>
        <v/>
      </c>
      <c r="E101" s="2" t="str">
        <f aca="false">IF(A101="","",IF($B$3="سالانه",D101+E100,(I101+H101+G101+F101)*$C$3+E100))</f>
        <v/>
      </c>
      <c r="F101" s="2" t="str">
        <f aca="false">IF(A101="","",IF(F100="","",F100*(1+$B$6)))</f>
        <v/>
      </c>
      <c r="G101" s="2" t="str">
        <f aca="false">IF(A101="","",IF(G100="","",G100*(1+$B$6)))</f>
        <v/>
      </c>
      <c r="H101" s="2" t="str">
        <f aca="false">IF(A101="","",IF(H100="","",H100*(1+$B$6)))</f>
        <v/>
      </c>
      <c r="I101" s="2" t="str">
        <f aca="false">IF(A101="","",IF(I100="","",I100*(1+$B$6)))</f>
        <v/>
      </c>
      <c r="J101" s="2" t="str">
        <f aca="false">IF(A101="","",0)</f>
        <v/>
      </c>
      <c r="K101" s="2" t="str">
        <f aca="false">IF(A101="","",$J$2*(1-$M$3)*(D101-Z101))</f>
        <v/>
      </c>
      <c r="L101" s="2" t="str">
        <f aca="false">IF(A101="","",IF(A101&lt;=5,$J$3*(1-$M$2)*O101,0))</f>
        <v/>
      </c>
      <c r="M101" s="2" t="str">
        <f aca="false">IF(A101="","",J101+K101+L101)</f>
        <v/>
      </c>
      <c r="N101" s="1" t="str">
        <f aca="false">IF(A101="","",IF(A101&lt;=2,$Q$2,IF(A101&lt;=4,$R$2,$S$2)))</f>
        <v/>
      </c>
      <c r="O101" s="2" t="str">
        <f aca="false">IF(A101="","",MIN(O100*(1+$B$7),4000000000))</f>
        <v/>
      </c>
      <c r="P101" s="1" t="str">
        <f aca="false">IF(A101="","",VLOOKUP(B101,'جدول نرخ فوت-امراض خاص-سرطان'!$A$2:$B$100,2,0))</f>
        <v/>
      </c>
      <c r="Q101" s="2" t="str">
        <f aca="false">IF(A101="","",P101*O101*N101^0.5*(1+$J$1))</f>
        <v/>
      </c>
      <c r="R101" s="2" t="str">
        <f aca="false">IF(A101="","",IF(B101&gt;74,0,MIN(4000000000,R100*(1+$B$7))))</f>
        <v/>
      </c>
      <c r="S101" s="2" t="str">
        <f aca="false">IF(A101="","",$J$4/1000*R101)</f>
        <v/>
      </c>
      <c r="T101" s="2" t="str">
        <f aca="false">IF(A101="","",IF(B101&gt;64,0,MIN($F$3*O101,$F$5)))</f>
        <v/>
      </c>
      <c r="U101" s="2" t="str">
        <f aca="false">IF(A101="","",T101*VLOOKUP(محاسبات!B101,'جدول نرخ فوت-امراض خاص-سرطان'!$C$2:$D$97,2,0)/1000000)</f>
        <v/>
      </c>
      <c r="V101" s="2" t="str">
        <f aca="false">IF(A101="","",IF($F$7="ندارد",0,IF(B101&gt;74,0,VLOOKUP(محاسبات!A101,'جدول نرخ فوت-امراض خاص-سرطان'!$I$2:$J$31,2,0)*محاسبات!O101)))</f>
        <v/>
      </c>
      <c r="W101" s="2" t="str">
        <f aca="false">IF(A101="","",V101*VLOOKUP(B101,'جدول نرخ فوت-امراض خاص-سرطان'!$E$2:$F$100,2,0)/1000000)</f>
        <v/>
      </c>
      <c r="X101" s="2" t="str">
        <f aca="false">IF(A101="","",IF($F$6="ندارد",0,IF(A102="",0,D102*N101^0.5+X102*N101)))</f>
        <v/>
      </c>
      <c r="Y101" s="2" t="str">
        <f aca="false">IF(A101="","",IF(A101&gt;64,0,VLOOKUP(B101,'جدول نرخ فوت-امراض خاص-سرطان'!$G$2:$H$100,2,0)*X101))</f>
        <v/>
      </c>
      <c r="Z101" s="2" t="str">
        <f aca="false">IF(A101="","",Y101+W101+U101+S101)</f>
        <v/>
      </c>
      <c r="AA101" s="2" t="str">
        <f aca="false">IF(A101="","",0.25*(S101)+0.15*(U101+W101+Y101))</f>
        <v/>
      </c>
      <c r="AB101" s="2" t="str">
        <f aca="false">IF(A101="","",$B$10*(M101+Z101+Q101))</f>
        <v/>
      </c>
      <c r="AC101" s="2" t="str">
        <f aca="false">IF(A101="","",D101-Z101-M101-Q101-AB101)</f>
        <v/>
      </c>
      <c r="AD101" s="2" t="str">
        <f aca="false">IF(A101="","",(AC101+AD100)*(1+$S$1))</f>
        <v/>
      </c>
      <c r="AE101" s="2" t="str">
        <f aca="false">IF(A101="","",AD101)</f>
        <v/>
      </c>
    </row>
    <row r="102" s="3" customFormat="true" ht="15" hidden="false" customHeight="false" outlineLevel="0" collapsed="false">
      <c r="A102" s="1" t="str">
        <f aca="false">IF(A101&lt;$B$1,A101+1,"")</f>
        <v/>
      </c>
      <c r="B102" s="1" t="str">
        <f aca="false">IF(A102="","",B101+1)</f>
        <v/>
      </c>
      <c r="D102" s="2" t="str">
        <f aca="false">IF(A102="","",IF($B$3="سالانه",D101*(1+$B$6),IF($B$3="ماهانه",(F102*12)/'جدول لیست ها'!$D$1,IF(محاسبات!$B$3="دوماهه",(G102*6)/'جدول لیست ها'!$D$2,IF(محاسبات!$B$3="سه ماهه",(H102*4)/'جدول لیست ها'!$D$3,I102*2/'جدول لیست ها'!$D$4)))))</f>
        <v/>
      </c>
      <c r="E102" s="2" t="str">
        <f aca="false">IF(A102="","",IF($B$3="سالانه",D102+E101,(I102+H102+G102+F102)*$C$3+E101))</f>
        <v/>
      </c>
      <c r="F102" s="2" t="str">
        <f aca="false">IF(A102="","",IF(F101="","",F101*(1+$B$6)))</f>
        <v/>
      </c>
      <c r="G102" s="2" t="str">
        <f aca="false">IF(A102="","",IF(G101="","",G101*(1+$B$6)))</f>
        <v/>
      </c>
      <c r="H102" s="2" t="str">
        <f aca="false">IF(A102="","",IF(H101="","",H101*(1+$B$6)))</f>
        <v/>
      </c>
      <c r="I102" s="2" t="str">
        <f aca="false">IF(A102="","",IF(I101="","",I101*(1+$B$6)))</f>
        <v/>
      </c>
      <c r="J102" s="2" t="str">
        <f aca="false">IF(A102="","",0)</f>
        <v/>
      </c>
      <c r="K102" s="2" t="str">
        <f aca="false">IF(A102="","",$J$2*(1-$M$3)*(D102-Z102))</f>
        <v/>
      </c>
      <c r="L102" s="2" t="str">
        <f aca="false">IF(A102="","",IF(A102&lt;=5,$J$3*(1-$M$2)*O102,0))</f>
        <v/>
      </c>
      <c r="M102" s="2" t="str">
        <f aca="false">IF(A102="","",J102+K102+L102)</f>
        <v/>
      </c>
      <c r="N102" s="1" t="str">
        <f aca="false">IF(A102="","",IF(A102&lt;=2,$Q$2,IF(A102&lt;=4,$R$2,$S$2)))</f>
        <v/>
      </c>
      <c r="O102" s="2" t="str">
        <f aca="false">IF(A102="","",MIN(O101*(1+$B$7),4000000000))</f>
        <v/>
      </c>
      <c r="P102" s="1" t="str">
        <f aca="false">IF(A102="","",VLOOKUP(B102,'جدول نرخ فوت-امراض خاص-سرطان'!$A$2:$B$100,2,0))</f>
        <v/>
      </c>
      <c r="Q102" s="2" t="str">
        <f aca="false">IF(A102="","",P102*O102*N102^0.5*(1+$J$1))</f>
        <v/>
      </c>
      <c r="R102" s="2" t="str">
        <f aca="false">IF(A102="","",IF(B102&gt;74,0,MIN(4000000000,R101*(1+$B$7))))</f>
        <v/>
      </c>
      <c r="S102" s="2" t="str">
        <f aca="false">IF(A102="","",$J$4/1000*R102)</f>
        <v/>
      </c>
      <c r="T102" s="2" t="str">
        <f aca="false">IF(A102="","",IF(B102&gt;64,0,MIN($F$3*O102,$F$5)))</f>
        <v/>
      </c>
      <c r="U102" s="2" t="str">
        <f aca="false">IF(A102="","",T102*VLOOKUP(محاسبات!B102,'جدول نرخ فوت-امراض خاص-سرطان'!$C$2:$D$97,2,0)/1000000)</f>
        <v/>
      </c>
      <c r="V102" s="2" t="str">
        <f aca="false">IF(A102="","",IF($F$7="ندارد",0,IF(B102&gt;74,0,VLOOKUP(محاسبات!A102,'جدول نرخ فوت-امراض خاص-سرطان'!$I$2:$J$31,2,0)*محاسبات!O102)))</f>
        <v/>
      </c>
      <c r="W102" s="2" t="str">
        <f aca="false">IF(A102="","",V102*VLOOKUP(B102,'جدول نرخ فوت-امراض خاص-سرطان'!$E$2:$F$100,2,0)/1000000)</f>
        <v/>
      </c>
      <c r="X102" s="2" t="str">
        <f aca="false">IF(A102="","",IF($F$6="ندارد",0,IF(A103="",0,D103*N102^0.5+X103*N102)))</f>
        <v/>
      </c>
      <c r="Y102" s="2" t="str">
        <f aca="false">IF(A102="","",IF(A102&gt;64,0,VLOOKUP(B102,'جدول نرخ فوت-امراض خاص-سرطان'!$G$2:$H$100,2,0)*X102))</f>
        <v/>
      </c>
      <c r="Z102" s="2" t="str">
        <f aca="false">IF(A102="","",Y102+W102+U102+S102)</f>
        <v/>
      </c>
      <c r="AA102" s="2" t="str">
        <f aca="false">IF(A102="","",0.25*(S102)+0.15*(U102+W102+Y102))</f>
        <v/>
      </c>
      <c r="AB102" s="2" t="str">
        <f aca="false">IF(A102="","",$B$10*(M102+Z102+Q102))</f>
        <v/>
      </c>
      <c r="AC102" s="2" t="str">
        <f aca="false">IF(A102="","",D102-Z102-M102-Q102-AB102)</f>
        <v/>
      </c>
      <c r="AD102" s="2" t="str">
        <f aca="false">IF(A102="","",(AC102+AD101)*(1+$S$1))</f>
        <v/>
      </c>
      <c r="AE102" s="2" t="str">
        <f aca="false">IF(A102="","",AD102)</f>
        <v/>
      </c>
    </row>
    <row r="103" s="3" customFormat="true" ht="15" hidden="false" customHeight="false" outlineLevel="0" collapsed="false">
      <c r="A103" s="1" t="str">
        <f aca="false">IF(A102&lt;$B$1,A102+1,"")</f>
        <v/>
      </c>
      <c r="B103" s="1" t="str">
        <f aca="false">IF(A103="","",B102+1)</f>
        <v/>
      </c>
      <c r="D103" s="2" t="str">
        <f aca="false">IF(A103="","",IF($B$3="سالانه",D102*(1+$B$6),IF($B$3="ماهانه",(F103*12)/'جدول لیست ها'!$D$1,IF(محاسبات!$B$3="دوماهه",(G103*6)/'جدول لیست ها'!$D$2,IF(محاسبات!$B$3="سه ماهه",(H103*4)/'جدول لیست ها'!$D$3,I103*2/'جدول لیست ها'!$D$4)))))</f>
        <v/>
      </c>
      <c r="E103" s="2" t="str">
        <f aca="false">IF(A103="","",IF($B$3="سالانه",D103+E102,(I103+H103+G103+F103)*$C$3+E102))</f>
        <v/>
      </c>
      <c r="F103" s="2" t="str">
        <f aca="false">IF(A103="","",IF(F102="","",F102*(1+$B$6)))</f>
        <v/>
      </c>
      <c r="G103" s="2" t="str">
        <f aca="false">IF(A103="","",IF(G102="","",G102*(1+$B$6)))</f>
        <v/>
      </c>
      <c r="H103" s="2" t="str">
        <f aca="false">IF(A103="","",IF(H102="","",H102*(1+$B$6)))</f>
        <v/>
      </c>
      <c r="I103" s="2" t="str">
        <f aca="false">IF(A103="","",IF(I102="","",I102*(1+$B$6)))</f>
        <v/>
      </c>
      <c r="J103" s="2" t="str">
        <f aca="false">IF(A103="","",0)</f>
        <v/>
      </c>
      <c r="K103" s="2" t="str">
        <f aca="false">IF(A103="","",$J$2*(1-$M$3)*(D103-Z103))</f>
        <v/>
      </c>
      <c r="L103" s="2" t="str">
        <f aca="false">IF(A103="","",IF(A103&lt;=5,$J$3*(1-$M$2)*O103,0))</f>
        <v/>
      </c>
      <c r="M103" s="2" t="str">
        <f aca="false">IF(A103="","",J103+K103+L103)</f>
        <v/>
      </c>
      <c r="N103" s="1" t="str">
        <f aca="false">IF(A103="","",IF(A103&lt;=2,$Q$2,IF(A103&lt;=4,$R$2,$S$2)))</f>
        <v/>
      </c>
      <c r="O103" s="2" t="str">
        <f aca="false">IF(A103="","",MIN(O102*(1+$B$7),4000000000))</f>
        <v/>
      </c>
      <c r="P103" s="1" t="str">
        <f aca="false">IF(A103="","",VLOOKUP(B103,'جدول نرخ فوت-امراض خاص-سرطان'!$A$2:$B$100,2,0))</f>
        <v/>
      </c>
      <c r="Q103" s="2" t="str">
        <f aca="false">IF(A103="","",P103*O103*N103^0.5*(1+$J$1))</f>
        <v/>
      </c>
      <c r="R103" s="2" t="str">
        <f aca="false">IF(A103="","",IF(B103&gt;74,0,MIN(4000000000,R102*(1+$B$7))))</f>
        <v/>
      </c>
      <c r="S103" s="2" t="str">
        <f aca="false">IF(A103="","",$J$4/1000*R103)</f>
        <v/>
      </c>
      <c r="T103" s="2" t="str">
        <f aca="false">IF(A103="","",IF(B103&gt;64,0,MIN($F$3*O103,$F$5)))</f>
        <v/>
      </c>
      <c r="U103" s="2" t="str">
        <f aca="false">IF(A103="","",T103*VLOOKUP(محاسبات!B103,'جدول نرخ فوت-امراض خاص-سرطان'!$C$2:$D$97,2,0)/1000000)</f>
        <v/>
      </c>
      <c r="V103" s="2" t="str">
        <f aca="false">IF(A103="","",IF($F$7="ندارد",0,IF(B103&gt;74,0,VLOOKUP(محاسبات!A103,'جدول نرخ فوت-امراض خاص-سرطان'!$I$2:$J$31,2,0)*محاسبات!O103)))</f>
        <v/>
      </c>
      <c r="W103" s="2" t="str">
        <f aca="false">IF(A103="","",V103*VLOOKUP(B103,'جدول نرخ فوت-امراض خاص-سرطان'!$E$2:$F$100,2,0)/1000000)</f>
        <v/>
      </c>
      <c r="X103" s="2" t="str">
        <f aca="false">IF(A103="","",IF($F$6="ندارد",0,IF(A104="",0,D104*N103^0.5+X104*N103)))</f>
        <v/>
      </c>
      <c r="Y103" s="2" t="str">
        <f aca="false">IF(A103="","",IF(A103&gt;64,0,VLOOKUP(B103,'جدول نرخ فوت-امراض خاص-سرطان'!$G$2:$H$100,2,0)*X103))</f>
        <v/>
      </c>
      <c r="Z103" s="2" t="str">
        <f aca="false">IF(A103="","",Y103+W103+U103+S103)</f>
        <v/>
      </c>
      <c r="AA103" s="2" t="str">
        <f aca="false">IF(A103="","",0.25*(S103)+0.15*(U103+W103+Y103))</f>
        <v/>
      </c>
      <c r="AB103" s="2" t="str">
        <f aca="false">IF(A103="","",$B$10*(M103+Z103+Q103))</f>
        <v/>
      </c>
      <c r="AC103" s="2" t="str">
        <f aca="false">IF(A103="","",D103-Z103-M103-Q103-AB103)</f>
        <v/>
      </c>
      <c r="AD103" s="2" t="str">
        <f aca="false">IF(A103="","",(AC103+AD102)*(1+$S$1))</f>
        <v/>
      </c>
      <c r="AE103" s="2" t="str">
        <f aca="false">IF(A103="","",AD103)</f>
        <v/>
      </c>
    </row>
    <row r="104" s="3" customFormat="true" ht="15" hidden="false" customHeight="false" outlineLevel="0" collapsed="false">
      <c r="A104" s="1" t="str">
        <f aca="false">IF(A103&lt;$B$1,A103+1,"")</f>
        <v/>
      </c>
      <c r="B104" s="1" t="str">
        <f aca="false">IF(A104="","",B103+1)</f>
        <v/>
      </c>
      <c r="D104" s="2" t="str">
        <f aca="false">IF(A104="","",IF($B$3="سالانه",D103*(1+$B$6),IF($B$3="ماهانه",(F104*12)/'جدول لیست ها'!$D$1,IF(محاسبات!$B$3="دوماهه",(G104*6)/'جدول لیست ها'!$D$2,IF(محاسبات!$B$3="سه ماهه",(H104*4)/'جدول لیست ها'!$D$3,I104*2/'جدول لیست ها'!$D$4)))))</f>
        <v/>
      </c>
      <c r="E104" s="2" t="str">
        <f aca="false">IF(A104="","",IF($B$3="سالانه",D104+E103,(I104+H104+G104+F104)*$C$3+E103))</f>
        <v/>
      </c>
      <c r="F104" s="2" t="str">
        <f aca="false">IF(A104="","",IF(F103="","",F103*(1+$B$6)))</f>
        <v/>
      </c>
      <c r="G104" s="2" t="str">
        <f aca="false">IF(A104="","",IF(G103="","",G103*(1+$B$6)))</f>
        <v/>
      </c>
      <c r="H104" s="2" t="str">
        <f aca="false">IF(A104="","",IF(H103="","",H103*(1+$B$6)))</f>
        <v/>
      </c>
      <c r="I104" s="2" t="str">
        <f aca="false">IF(A104="","",IF(I103="","",I103*(1+$B$6)))</f>
        <v/>
      </c>
      <c r="J104" s="2" t="str">
        <f aca="false">IF(A104="","",0)</f>
        <v/>
      </c>
      <c r="K104" s="2" t="str">
        <f aca="false">IF(A104="","",$J$2*(1-$M$3)*(D104-Z104))</f>
        <v/>
      </c>
      <c r="L104" s="2" t="str">
        <f aca="false">IF(A104="","",IF(A104&lt;=5,$J$3*(1-$M$2)*O104,0))</f>
        <v/>
      </c>
      <c r="M104" s="2" t="str">
        <f aca="false">IF(A104="","",J104+K104+L104)</f>
        <v/>
      </c>
      <c r="N104" s="1" t="str">
        <f aca="false">IF(A104="","",IF(A104&lt;=2,$Q$2,IF(A104&lt;=4,$R$2,$S$2)))</f>
        <v/>
      </c>
      <c r="O104" s="2" t="str">
        <f aca="false">IF(A104="","",MIN(O103*(1+$B$7),4000000000))</f>
        <v/>
      </c>
      <c r="P104" s="1" t="str">
        <f aca="false">IF(A104="","",VLOOKUP(B104,'جدول نرخ فوت-امراض خاص-سرطان'!$A$2:$B$100,2,0))</f>
        <v/>
      </c>
      <c r="Q104" s="2" t="str">
        <f aca="false">IF(A104="","",P104*O104*N104^0.5*(1+$J$1))</f>
        <v/>
      </c>
      <c r="R104" s="2" t="str">
        <f aca="false">IF(A104="","",IF(B104&gt;74,0,MIN(4000000000,R103*(1+$B$7))))</f>
        <v/>
      </c>
      <c r="S104" s="2" t="str">
        <f aca="false">IF(A104="","",$J$4/1000*R104)</f>
        <v/>
      </c>
      <c r="T104" s="2" t="str">
        <f aca="false">IF(A104="","",IF(B104&gt;64,0,MIN($F$3*O104,$F$5)))</f>
        <v/>
      </c>
      <c r="U104" s="2" t="str">
        <f aca="false">IF(A104="","",T104*VLOOKUP(محاسبات!B104,'جدول نرخ فوت-امراض خاص-سرطان'!$C$2:$D$97,2,0)/1000000)</f>
        <v/>
      </c>
      <c r="V104" s="2" t="str">
        <f aca="false">IF(A104="","",IF($F$7="ندارد",0,IF(B104&gt;74,0,VLOOKUP(محاسبات!A104,'جدول نرخ فوت-امراض خاص-سرطان'!$I$2:$J$31,2,0)*محاسبات!O104)))</f>
        <v/>
      </c>
      <c r="W104" s="2" t="str">
        <f aca="false">IF(A104="","",V104*VLOOKUP(B104,'جدول نرخ فوت-امراض خاص-سرطان'!$E$2:$F$100,2,0)/1000000)</f>
        <v/>
      </c>
      <c r="X104" s="2" t="str">
        <f aca="false">IF(A104="","",IF($F$6="ندارد",0,IF(A105="",0,D105*N104^0.5+X105*N104)))</f>
        <v/>
      </c>
      <c r="Y104" s="2" t="str">
        <f aca="false">IF(A104="","",IF(A104&gt;64,0,VLOOKUP(B104,'جدول نرخ فوت-امراض خاص-سرطان'!$G$2:$H$100,2,0)*X104))</f>
        <v/>
      </c>
      <c r="Z104" s="2" t="str">
        <f aca="false">IF(A104="","",Y104+W104+U104+S104)</f>
        <v/>
      </c>
      <c r="AA104" s="2" t="str">
        <f aca="false">IF(A104="","",0.25*(S104)+0.15*(U104+W104+Y104))</f>
        <v/>
      </c>
      <c r="AB104" s="2" t="str">
        <f aca="false">IF(A104="","",$B$10*(M104+Z104+Q104))</f>
        <v/>
      </c>
      <c r="AC104" s="2" t="str">
        <f aca="false">IF(A104="","",D104-Z104-M104-Q104-AB104)</f>
        <v/>
      </c>
      <c r="AD104" s="2" t="str">
        <f aca="false">IF(A104="","",(AC104+AD103)*(1+$S$1))</f>
        <v/>
      </c>
      <c r="AE104" s="2" t="str">
        <f aca="false">IF(A104="","",AD104)</f>
        <v/>
      </c>
    </row>
    <row r="105" s="3" customFormat="true" ht="15" hidden="false" customHeight="false" outlineLevel="0" collapsed="false">
      <c r="A105" s="1" t="str">
        <f aca="false">IF(A104&lt;$B$1,A104+1,"")</f>
        <v/>
      </c>
      <c r="B105" s="1" t="str">
        <f aca="false">IF(A105="","",B104+1)</f>
        <v/>
      </c>
      <c r="D105" s="2" t="str">
        <f aca="false">IF(A105="","",IF($B$3="سالانه",D104*(1+$B$6),IF($B$3="ماهانه",(F105*12)/'جدول لیست ها'!$D$1,IF(محاسبات!$B$3="دوماهه",(G105*6)/'جدول لیست ها'!$D$2,IF(محاسبات!$B$3="سه ماهه",(H105*4)/'جدول لیست ها'!$D$3,I105*2/'جدول لیست ها'!$D$4)))))</f>
        <v/>
      </c>
      <c r="E105" s="2" t="str">
        <f aca="false">IF(A105="","",IF($B$3="سالانه",D105+E104,(I105+H105+G105+F105)*$C$3+E104))</f>
        <v/>
      </c>
      <c r="F105" s="2" t="str">
        <f aca="false">IF(A105="","",IF(F104="","",F104*(1+$B$6)))</f>
        <v/>
      </c>
      <c r="G105" s="2" t="str">
        <f aca="false">IF(A105="","",IF(G104="","",G104*(1+$B$6)))</f>
        <v/>
      </c>
      <c r="H105" s="2" t="str">
        <f aca="false">IF(A105="","",IF(H104="","",H104*(1+$B$6)))</f>
        <v/>
      </c>
      <c r="I105" s="2" t="str">
        <f aca="false">IF(A105="","",IF(I104="","",I104*(1+$B$6)))</f>
        <v/>
      </c>
      <c r="J105" s="2" t="str">
        <f aca="false">IF(A105="","",0)</f>
        <v/>
      </c>
      <c r="K105" s="2" t="str">
        <f aca="false">IF(A105="","",$J$2*(1-$M$3)*(D105-Z105))</f>
        <v/>
      </c>
      <c r="L105" s="2" t="str">
        <f aca="false">IF(A105="","",IF(A105&lt;=5,$J$3*(1-$M$2)*O105,0))</f>
        <v/>
      </c>
      <c r="M105" s="2" t="str">
        <f aca="false">IF(A105="","",J105+K105+L105)</f>
        <v/>
      </c>
      <c r="N105" s="1" t="str">
        <f aca="false">IF(A105="","",IF(A105&lt;=2,$Q$2,IF(A105&lt;=4,$R$2,$S$2)))</f>
        <v/>
      </c>
      <c r="O105" s="2" t="str">
        <f aca="false">IF(A105="","",MIN(O104*(1+$B$7),4000000000))</f>
        <v/>
      </c>
      <c r="P105" s="1" t="str">
        <f aca="false">IF(A105="","",VLOOKUP(B105,'جدول نرخ فوت-امراض خاص-سرطان'!$A$2:$B$100,2,0))</f>
        <v/>
      </c>
      <c r="Q105" s="2" t="str">
        <f aca="false">IF(A105="","",P105*O105*N105^0.5*(1+$J$1))</f>
        <v/>
      </c>
      <c r="R105" s="2" t="str">
        <f aca="false">IF(A105="","",IF(B105&gt;74,0,MIN(4000000000,R104*(1+$B$7))))</f>
        <v/>
      </c>
      <c r="S105" s="2" t="str">
        <f aca="false">IF(A105="","",$J$4/1000*R105)</f>
        <v/>
      </c>
      <c r="T105" s="2" t="str">
        <f aca="false">IF(A105="","",IF(B105&gt;64,0,MIN($F$3*O105,$F$5)))</f>
        <v/>
      </c>
      <c r="U105" s="2" t="str">
        <f aca="false">IF(A105="","",T105*VLOOKUP(محاسبات!B105,'جدول نرخ فوت-امراض خاص-سرطان'!$C$2:$D$97,2,0)/1000000)</f>
        <v/>
      </c>
      <c r="V105" s="2" t="str">
        <f aca="false">IF(A105="","",IF($F$7="ندارد",0,IF(B105&gt;74,0,VLOOKUP(محاسبات!A105,'جدول نرخ فوت-امراض خاص-سرطان'!$I$2:$J$31,2,0)*محاسبات!O105)))</f>
        <v/>
      </c>
      <c r="W105" s="2" t="str">
        <f aca="false">IF(A105="","",V105*VLOOKUP(B105,'جدول نرخ فوت-امراض خاص-سرطان'!$E$2:$F$100,2,0)/1000000)</f>
        <v/>
      </c>
      <c r="X105" s="2" t="str">
        <f aca="false">IF(A105="","",IF($F$6="ندارد",0,IF(A106="",0,D106*N105^0.5+X106*N105)))</f>
        <v/>
      </c>
      <c r="Y105" s="2" t="str">
        <f aca="false">IF(A105="","",IF(A105&gt;64,0,VLOOKUP(B105,'جدول نرخ فوت-امراض خاص-سرطان'!$G$2:$H$100,2,0)*X105))</f>
        <v/>
      </c>
      <c r="Z105" s="2" t="str">
        <f aca="false">IF(A105="","",Y105+W105+U105+S105)</f>
        <v/>
      </c>
      <c r="AA105" s="2" t="str">
        <f aca="false">IF(A105="","",0.25*(S105)+0.15*(U105+W105+Y105))</f>
        <v/>
      </c>
      <c r="AB105" s="2" t="str">
        <f aca="false">IF(A105="","",$B$10*(M105+Z105+Q105))</f>
        <v/>
      </c>
      <c r="AC105" s="2" t="str">
        <f aca="false">IF(A105="","",D105-Z105-M105-Q105-AB105)</f>
        <v/>
      </c>
      <c r="AD105" s="2" t="str">
        <f aca="false">IF(A105="","",(AC105+AD104)*(1+$S$1))</f>
        <v/>
      </c>
      <c r="AE105" s="2" t="str">
        <f aca="false">IF(A105="","",AD105)</f>
        <v/>
      </c>
    </row>
    <row r="106" s="3" customFormat="true" ht="15" hidden="false" customHeight="false" outlineLevel="0" collapsed="false">
      <c r="A106" s="1" t="str">
        <f aca="false">IF(A105&lt;$B$1,A105+1,"")</f>
        <v/>
      </c>
      <c r="B106" s="1" t="str">
        <f aca="false">IF(A106="","",B105+1)</f>
        <v/>
      </c>
      <c r="D106" s="2" t="str">
        <f aca="false">IF(A106="","",IF($B$3="سالانه",D105*(1+$B$6),IF($B$3="ماهانه",(F106*12)/'جدول لیست ها'!$D$1,IF(محاسبات!$B$3="دوماهه",(G106*6)/'جدول لیست ها'!$D$2,IF(محاسبات!$B$3="سه ماهه",(H106*4)/'جدول لیست ها'!$D$3,I106*2/'جدول لیست ها'!$D$4)))))</f>
        <v/>
      </c>
      <c r="E106" s="2" t="str">
        <f aca="false">IF(A106="","",IF($B$3="سالانه",D106+E105,(I106+H106+G106+F106)*$C$3+E105))</f>
        <v/>
      </c>
      <c r="F106" s="2" t="str">
        <f aca="false">IF(A106="","",IF(F105="","",F105*(1+$B$6)))</f>
        <v/>
      </c>
      <c r="G106" s="2" t="str">
        <f aca="false">IF(A106="","",IF(G105="","",G105*(1+$B$6)))</f>
        <v/>
      </c>
      <c r="H106" s="2" t="str">
        <f aca="false">IF(A106="","",IF(H105="","",H105*(1+$B$6)))</f>
        <v/>
      </c>
      <c r="I106" s="2" t="str">
        <f aca="false">IF(A106="","",IF(I105="","",I105*(1+$B$6)))</f>
        <v/>
      </c>
      <c r="J106" s="2" t="str">
        <f aca="false">IF(A106="","",0)</f>
        <v/>
      </c>
      <c r="K106" s="2" t="str">
        <f aca="false">IF(A106="","",$J$2*(1-$M$3)*(D106-Z106))</f>
        <v/>
      </c>
      <c r="L106" s="2" t="str">
        <f aca="false">IF(A106="","",IF(A106&lt;=5,$J$3*(1-$M$2)*O106,0))</f>
        <v/>
      </c>
      <c r="M106" s="2" t="str">
        <f aca="false">IF(A106="","",J106+K106+L106)</f>
        <v/>
      </c>
      <c r="N106" s="1" t="str">
        <f aca="false">IF(A106="","",IF(A106&lt;=2,$Q$2,IF(A106&lt;=4,$R$2,$S$2)))</f>
        <v/>
      </c>
      <c r="O106" s="2" t="str">
        <f aca="false">IF(A106="","",MIN(O105*(1+$B$7),4000000000))</f>
        <v/>
      </c>
      <c r="P106" s="1" t="str">
        <f aca="false">IF(A106="","",VLOOKUP(B106,'جدول نرخ فوت-امراض خاص-سرطان'!$A$2:$B$100,2,0))</f>
        <v/>
      </c>
      <c r="Q106" s="2" t="str">
        <f aca="false">IF(A106="","",P106*O106*N106^0.5*(1+$J$1))</f>
        <v/>
      </c>
      <c r="R106" s="2" t="str">
        <f aca="false">IF(A106="","",IF(B106&gt;74,0,MIN(4000000000,R105*(1+$B$7))))</f>
        <v/>
      </c>
      <c r="S106" s="2" t="str">
        <f aca="false">IF(A106="","",$J$4/1000*R106)</f>
        <v/>
      </c>
      <c r="T106" s="2" t="str">
        <f aca="false">IF(A106="","",IF(B106&gt;64,0,MIN($F$3*O106,$F$5)))</f>
        <v/>
      </c>
      <c r="U106" s="2" t="str">
        <f aca="false">IF(A106="","",T106*VLOOKUP(محاسبات!B106,'جدول نرخ فوت-امراض خاص-سرطان'!$C$2:$D$97,2,0)/1000000)</f>
        <v/>
      </c>
      <c r="V106" s="2" t="str">
        <f aca="false">IF(A106="","",IF($F$7="ندارد",0,IF(B106&gt;74,0,VLOOKUP(محاسبات!A106,'جدول نرخ فوت-امراض خاص-سرطان'!$I$2:$J$31,2,0)*محاسبات!O106)))</f>
        <v/>
      </c>
      <c r="W106" s="2" t="str">
        <f aca="false">IF(A106="","",V106*VLOOKUP(B106,'جدول نرخ فوت-امراض خاص-سرطان'!$E$2:$F$100,2,0)/1000000)</f>
        <v/>
      </c>
      <c r="X106" s="2" t="str">
        <f aca="false">IF(A106="","",IF($F$6="ندارد",0,IF(A107="",0,D107*N106^0.5+X107*N106)))</f>
        <v/>
      </c>
      <c r="Y106" s="2" t="str">
        <f aca="false">IF(A106="","",IF(A106&gt;64,0,VLOOKUP(B106,'جدول نرخ فوت-امراض خاص-سرطان'!$G$2:$H$100,2,0)*X106))</f>
        <v/>
      </c>
      <c r="Z106" s="2" t="str">
        <f aca="false">IF(A106="","",Y106+W106+U106+S106)</f>
        <v/>
      </c>
      <c r="AA106" s="2" t="str">
        <f aca="false">IF(A106="","",0.25*(S106)+0.15*(U106+W106+Y106))</f>
        <v/>
      </c>
      <c r="AB106" s="2" t="str">
        <f aca="false">IF(A106="","",$B$10*(M106+Z106+Q106))</f>
        <v/>
      </c>
      <c r="AC106" s="2" t="str">
        <f aca="false">IF(A106="","",D106-Z106-M106-Q106-AB106)</f>
        <v/>
      </c>
      <c r="AD106" s="2" t="str">
        <f aca="false">IF(A106="","",(AC106+AD105)*(1+$S$1))</f>
        <v/>
      </c>
      <c r="AE106" s="2" t="str">
        <f aca="false">IF(A106="","",AD106)</f>
        <v/>
      </c>
    </row>
    <row r="107" s="3" customFormat="true" ht="15" hidden="false" customHeight="false" outlineLevel="0" collapsed="false">
      <c r="A107" s="1" t="str">
        <f aca="false">IF(A106&lt;$B$1,A106+1,"")</f>
        <v/>
      </c>
      <c r="B107" s="1" t="str">
        <f aca="false">IF(A107="","",B106+1)</f>
        <v/>
      </c>
      <c r="D107" s="2" t="str">
        <f aca="false">IF(A107="","",IF($B$3="سالانه",D106*(1+$B$6),IF($B$3="ماهانه",(F107*12)/'جدول لیست ها'!$D$1,IF(محاسبات!$B$3="دوماهه",(G107*6)/'جدول لیست ها'!$D$2,IF(محاسبات!$B$3="سه ماهه",(H107*4)/'جدول لیست ها'!$D$3,I107*2/'جدول لیست ها'!$D$4)))))</f>
        <v/>
      </c>
      <c r="E107" s="2" t="str">
        <f aca="false">IF(A107="","",IF($B$3="سالانه",D107+E106,(I107+H107+G107+F107)*$C$3+E106))</f>
        <v/>
      </c>
      <c r="F107" s="2" t="str">
        <f aca="false">IF(A107="","",IF(F106="","",F106*(1+$B$6)))</f>
        <v/>
      </c>
      <c r="G107" s="2" t="str">
        <f aca="false">IF(A107="","",IF(G106="","",G106*(1+$B$6)))</f>
        <v/>
      </c>
      <c r="H107" s="2" t="str">
        <f aca="false">IF(A107="","",IF(H106="","",H106*(1+$B$6)))</f>
        <v/>
      </c>
      <c r="I107" s="2" t="str">
        <f aca="false">IF(A107="","",IF(I106="","",I106*(1+$B$6)))</f>
        <v/>
      </c>
      <c r="J107" s="2" t="str">
        <f aca="false">IF(A107="","",0)</f>
        <v/>
      </c>
      <c r="K107" s="2" t="str">
        <f aca="false">IF(A107="","",$J$2*(1-$M$3)*(D107-Z107))</f>
        <v/>
      </c>
      <c r="L107" s="2" t="str">
        <f aca="false">IF(A107="","",IF(A107&lt;=5,$J$3*(1-$M$2)*O107,0))</f>
        <v/>
      </c>
      <c r="M107" s="2" t="str">
        <f aca="false">IF(A107="","",J107+K107+L107)</f>
        <v/>
      </c>
      <c r="N107" s="1" t="str">
        <f aca="false">IF(A107="","",IF(A107&lt;=2,$Q$2,IF(A107&lt;=4,$R$2,$S$2)))</f>
        <v/>
      </c>
      <c r="O107" s="2" t="str">
        <f aca="false">IF(A107="","",MIN(O106*(1+$B$7),4000000000))</f>
        <v/>
      </c>
      <c r="P107" s="1" t="str">
        <f aca="false">IF(A107="","",VLOOKUP(B107,'جدول نرخ فوت-امراض خاص-سرطان'!$A$2:$B$100,2,0))</f>
        <v/>
      </c>
      <c r="Q107" s="2" t="str">
        <f aca="false">IF(A107="","",P107*O107*N107^0.5*(1+$J$1))</f>
        <v/>
      </c>
      <c r="R107" s="2" t="str">
        <f aca="false">IF(A107="","",IF(B107&gt;74,0,MIN(4000000000,R106*(1+$B$7))))</f>
        <v/>
      </c>
      <c r="S107" s="2" t="str">
        <f aca="false">IF(A107="","",$J$4/1000*R107)</f>
        <v/>
      </c>
      <c r="T107" s="2" t="str">
        <f aca="false">IF(A107="","",IF(B107&gt;64,0,MIN($F$3*O107,$F$5)))</f>
        <v/>
      </c>
      <c r="U107" s="2" t="str">
        <f aca="false">IF(A107="","",T107*VLOOKUP(محاسبات!B107,'جدول نرخ فوت-امراض خاص-سرطان'!$C$2:$D$97,2,0)/1000000)</f>
        <v/>
      </c>
      <c r="V107" s="2" t="str">
        <f aca="false">IF(A107="","",IF($F$7="ندارد",0,IF(B107&gt;74,0,VLOOKUP(محاسبات!A107,'جدول نرخ فوت-امراض خاص-سرطان'!$I$2:$J$31,2,0)*محاسبات!O107)))</f>
        <v/>
      </c>
      <c r="W107" s="2" t="str">
        <f aca="false">IF(A107="","",V107*VLOOKUP(B107,'جدول نرخ فوت-امراض خاص-سرطان'!$E$2:$F$100,2,0)/1000000)</f>
        <v/>
      </c>
      <c r="X107" s="2" t="str">
        <f aca="false">IF(A107="","",IF($F$6="ندارد",0,IF(A108="",0,D108*N107^0.5+X108*N107)))</f>
        <v/>
      </c>
      <c r="Y107" s="2" t="str">
        <f aca="false">IF(A107="","",IF(A107&gt;64,0,VLOOKUP(B107,'جدول نرخ فوت-امراض خاص-سرطان'!$G$2:$H$100,2,0)*X107))</f>
        <v/>
      </c>
      <c r="Z107" s="2" t="str">
        <f aca="false">IF(A107="","",Y107+W107+U107+S107)</f>
        <v/>
      </c>
      <c r="AA107" s="2" t="str">
        <f aca="false">IF(A107="","",0.25*(S107)+0.15*(U107+W107+Y107))</f>
        <v/>
      </c>
      <c r="AB107" s="2" t="str">
        <f aca="false">IF(A107="","",$B$10*(M107+Z107+Q107))</f>
        <v/>
      </c>
      <c r="AC107" s="2" t="str">
        <f aca="false">IF(A107="","",D107-Z107-M107-Q107-AB107)</f>
        <v/>
      </c>
      <c r="AD107" s="2" t="str">
        <f aca="false">IF(A107="","",(AC107+AD106)*(1+$S$1))</f>
        <v/>
      </c>
      <c r="AE107" s="2" t="str">
        <f aca="false">IF(A107="","",AD107)</f>
        <v/>
      </c>
    </row>
    <row r="108" s="3" customFormat="true" ht="15" hidden="false" customHeight="false" outlineLevel="0" collapsed="false">
      <c r="A108" s="1" t="str">
        <f aca="false">IF(A107&lt;$B$1,A107+1,"")</f>
        <v/>
      </c>
      <c r="B108" s="1" t="str">
        <f aca="false">IF(A108="","",B107+1)</f>
        <v/>
      </c>
      <c r="D108" s="2" t="str">
        <f aca="false">IF(A108="","",IF($B$3="سالانه",D107*(1+$B$6),IF($B$3="ماهانه",(F108*12)/'جدول لیست ها'!$D$1,IF(محاسبات!$B$3="دوماهه",(G108*6)/'جدول لیست ها'!$D$2,IF(محاسبات!$B$3="سه ماهه",(H108*4)/'جدول لیست ها'!$D$3,I108*2/'جدول لیست ها'!$D$4)))))</f>
        <v/>
      </c>
      <c r="E108" s="2" t="str">
        <f aca="false">IF(A108="","",IF($B$3="سالانه",D108+E107,(I108+H108+G108+F108)*$C$3+E107))</f>
        <v/>
      </c>
      <c r="F108" s="2" t="str">
        <f aca="false">IF(A108="","",IF(F107="","",F107*(1+$B$6)))</f>
        <v/>
      </c>
      <c r="G108" s="2" t="str">
        <f aca="false">IF(A108="","",IF(G107="","",G107*(1+$B$6)))</f>
        <v/>
      </c>
      <c r="H108" s="2" t="str">
        <f aca="false">IF(A108="","",IF(H107="","",H107*(1+$B$6)))</f>
        <v/>
      </c>
      <c r="I108" s="2" t="str">
        <f aca="false">IF(A108="","",IF(I107="","",I107*(1+$B$6)))</f>
        <v/>
      </c>
      <c r="J108" s="2" t="str">
        <f aca="false">IF(A108="","",0)</f>
        <v/>
      </c>
      <c r="K108" s="2" t="str">
        <f aca="false">IF(A108="","",$J$2*(1-$M$3)*(D108-Z108))</f>
        <v/>
      </c>
      <c r="L108" s="2" t="str">
        <f aca="false">IF(A108="","",IF(A108&lt;=5,$J$3*(1-$M$2)*O108,0))</f>
        <v/>
      </c>
      <c r="M108" s="2" t="str">
        <f aca="false">IF(A108="","",J108+K108+L108)</f>
        <v/>
      </c>
      <c r="N108" s="1" t="str">
        <f aca="false">IF(A108="","",IF(A108&lt;=2,$Q$2,IF(A108&lt;=4,$R$2,$S$2)))</f>
        <v/>
      </c>
      <c r="O108" s="2" t="str">
        <f aca="false">IF(A108="","",MIN(O107*(1+$B$7),4000000000))</f>
        <v/>
      </c>
      <c r="P108" s="1" t="str">
        <f aca="false">IF(A108="","",VLOOKUP(B108,'جدول نرخ فوت-امراض خاص-سرطان'!$A$2:$B$100,2,0))</f>
        <v/>
      </c>
      <c r="Q108" s="2" t="str">
        <f aca="false">IF(A108="","",P108*O108*N108^0.5*(1+$J$1))</f>
        <v/>
      </c>
      <c r="R108" s="2" t="str">
        <f aca="false">IF(A108="","",IF(B108&gt;74,0,MIN(4000000000,R107*(1+$B$7))))</f>
        <v/>
      </c>
      <c r="S108" s="2" t="str">
        <f aca="false">IF(A108="","",$J$4/1000*R108)</f>
        <v/>
      </c>
      <c r="T108" s="2" t="str">
        <f aca="false">IF(A108="","",IF(B108&gt;64,0,MIN($F$3*O108,$F$5)))</f>
        <v/>
      </c>
      <c r="U108" s="2" t="str">
        <f aca="false">IF(A108="","",T108*VLOOKUP(محاسبات!B108,'جدول نرخ فوت-امراض خاص-سرطان'!$C$2:$D$97,2,0)/1000000)</f>
        <v/>
      </c>
      <c r="V108" s="2" t="str">
        <f aca="false">IF(A108="","",IF($F$7="ندارد",0,IF(B108&gt;74,0,VLOOKUP(محاسبات!A108,'جدول نرخ فوت-امراض خاص-سرطان'!$I$2:$J$31,2,0)*محاسبات!O108)))</f>
        <v/>
      </c>
      <c r="W108" s="2" t="str">
        <f aca="false">IF(A108="","",V108*VLOOKUP(B108,'جدول نرخ فوت-امراض خاص-سرطان'!$E$2:$F$100,2,0)/1000000)</f>
        <v/>
      </c>
      <c r="X108" s="2" t="str">
        <f aca="false">IF(A108="","",IF($F$6="ندارد",0,IF(A109="",0,D109*N108^0.5+X109*N108)))</f>
        <v/>
      </c>
      <c r="Y108" s="2" t="str">
        <f aca="false">IF(A108="","",IF(A108&gt;64,0,VLOOKUP(B108,'جدول نرخ فوت-امراض خاص-سرطان'!$G$2:$H$100,2,0)*X108))</f>
        <v/>
      </c>
      <c r="Z108" s="2" t="str">
        <f aca="false">IF(A108="","",Y108+W108+U108+S108)</f>
        <v/>
      </c>
      <c r="AA108" s="2" t="str">
        <f aca="false">IF(A108="","",0.25*(S108)+0.15*(U108+W108+Y108))</f>
        <v/>
      </c>
      <c r="AB108" s="2" t="str">
        <f aca="false">IF(A108="","",$B$10*(M108+Z108+Q108))</f>
        <v/>
      </c>
      <c r="AC108" s="2" t="str">
        <f aca="false">IF(A108="","",D108-Z108-M108-Q108-AB108)</f>
        <v/>
      </c>
      <c r="AD108" s="2" t="str">
        <f aca="false">IF(A108="","",(AC108+AD107)*(1+$S$1))</f>
        <v/>
      </c>
      <c r="AE108" s="2" t="str">
        <f aca="false">IF(A108="","",AD108)</f>
        <v/>
      </c>
    </row>
    <row r="109" s="3" customFormat="true" ht="15" hidden="false" customHeight="false" outlineLevel="0" collapsed="false">
      <c r="A109" s="1" t="str">
        <f aca="false">IF(A108&lt;$B$1,A108+1,"")</f>
        <v/>
      </c>
      <c r="B109" s="1" t="str">
        <f aca="false">IF(A109="","",B108+1)</f>
        <v/>
      </c>
      <c r="D109" s="2" t="str">
        <f aca="false">IF(A109="","",IF($B$3="سالانه",D108*(1+$B$6),IF($B$3="ماهانه",(F109*12)/'جدول لیست ها'!$D$1,IF(محاسبات!$B$3="دوماهه",(G109*6)/'جدول لیست ها'!$D$2,IF(محاسبات!$B$3="سه ماهه",(H109*4)/'جدول لیست ها'!$D$3,I109*2/'جدول لیست ها'!$D$4)))))</f>
        <v/>
      </c>
      <c r="E109" s="2" t="str">
        <f aca="false">IF(A109="","",IF($B$3="سالانه",D109+E108,(I109+H109+G109+F109)*$C$3+E108))</f>
        <v/>
      </c>
      <c r="F109" s="2" t="str">
        <f aca="false">IF(A109="","",IF(F108="","",F108*(1+$B$6)))</f>
        <v/>
      </c>
      <c r="G109" s="2" t="str">
        <f aca="false">IF(A109="","",IF(G108="","",G108*(1+$B$6)))</f>
        <v/>
      </c>
      <c r="H109" s="2" t="str">
        <f aca="false">IF(A109="","",IF(H108="","",H108*(1+$B$6)))</f>
        <v/>
      </c>
      <c r="I109" s="2" t="str">
        <f aca="false">IF(A109="","",IF(I108="","",I108*(1+$B$6)))</f>
        <v/>
      </c>
      <c r="J109" s="2" t="str">
        <f aca="false">IF(A109="","",0)</f>
        <v/>
      </c>
      <c r="K109" s="2" t="str">
        <f aca="false">IF(A109="","",$J$2*(1-$M$3)*(D109-Z109))</f>
        <v/>
      </c>
      <c r="L109" s="2" t="str">
        <f aca="false">IF(A109="","",IF(A109&lt;=5,$J$3*(1-$M$2)*O109,0))</f>
        <v/>
      </c>
      <c r="M109" s="2" t="str">
        <f aca="false">IF(A109="","",J109+K109+L109)</f>
        <v/>
      </c>
      <c r="N109" s="1" t="str">
        <f aca="false">IF(A109="","",IF(A109&lt;=2,$Q$2,IF(A109&lt;=4,$R$2,$S$2)))</f>
        <v/>
      </c>
      <c r="O109" s="2" t="str">
        <f aca="false">IF(A109="","",MIN(O108*(1+$B$7),4000000000))</f>
        <v/>
      </c>
      <c r="P109" s="1" t="str">
        <f aca="false">IF(A109="","",VLOOKUP(B109,'جدول نرخ فوت-امراض خاص-سرطان'!$A$2:$B$100,2,0))</f>
        <v/>
      </c>
      <c r="Q109" s="2" t="str">
        <f aca="false">IF(A109="","",P109*O109*N109^0.5*(1+$J$1))</f>
        <v/>
      </c>
      <c r="R109" s="2" t="str">
        <f aca="false">IF(A109="","",IF(B109&gt;74,0,MIN(4000000000,R108*(1+$B$7))))</f>
        <v/>
      </c>
      <c r="S109" s="2" t="str">
        <f aca="false">IF(A109="","",$J$4/1000*R109)</f>
        <v/>
      </c>
      <c r="T109" s="2" t="str">
        <f aca="false">IF(A109="","",IF(B109&gt;64,0,MIN($F$3*O109,$F$5)))</f>
        <v/>
      </c>
      <c r="U109" s="2" t="str">
        <f aca="false">IF(A109="","",T109*VLOOKUP(محاسبات!B109,'جدول نرخ فوت-امراض خاص-سرطان'!$C$2:$D$97,2,0)/1000000)</f>
        <v/>
      </c>
      <c r="V109" s="2" t="str">
        <f aca="false">IF(A109="","",IF($F$7="ندارد",0,IF(B109&gt;74,0,VLOOKUP(محاسبات!A109,'جدول نرخ فوت-امراض خاص-سرطان'!$I$2:$J$31,2,0)*محاسبات!O109)))</f>
        <v/>
      </c>
      <c r="W109" s="2" t="str">
        <f aca="false">IF(A109="","",V109*VLOOKUP(B109,'جدول نرخ فوت-امراض خاص-سرطان'!$E$2:$F$100,2,0)/1000000)</f>
        <v/>
      </c>
      <c r="X109" s="2" t="str">
        <f aca="false">IF(A109="","",IF($F$6="ندارد",0,IF(A110="",0,D110*N109^0.5+X110*N109)))</f>
        <v/>
      </c>
      <c r="Y109" s="2" t="str">
        <f aca="false">IF(A109="","",IF(A109&gt;64,0,VLOOKUP(B109,'جدول نرخ فوت-امراض خاص-سرطان'!$G$2:$H$100,2,0)*X109))</f>
        <v/>
      </c>
      <c r="Z109" s="2" t="str">
        <f aca="false">IF(A109="","",Y109+W109+U109+S109)</f>
        <v/>
      </c>
      <c r="AA109" s="2" t="str">
        <f aca="false">IF(A109="","",0.25*(S109)+0.15*(U109+W109+Y109))</f>
        <v/>
      </c>
      <c r="AB109" s="2" t="str">
        <f aca="false">IF(A109="","",$B$10*(M109+Z109+Q109))</f>
        <v/>
      </c>
      <c r="AC109" s="2" t="str">
        <f aca="false">IF(A109="","",D109-Z109-M109-Q109-AB109)</f>
        <v/>
      </c>
      <c r="AD109" s="2" t="str">
        <f aca="false">IF(A109="","",(AC109+AD108)*(1+$S$1))</f>
        <v/>
      </c>
      <c r="AE109" s="2" t="str">
        <f aca="false">IF(A109="","",AD109)</f>
        <v/>
      </c>
    </row>
    <row r="110" s="3" customFormat="true" ht="15" hidden="false" customHeight="false" outlineLevel="0" collapsed="false">
      <c r="A110" s="1" t="str">
        <f aca="false">IF(A109&lt;$B$1,A109+1,"")</f>
        <v/>
      </c>
      <c r="B110" s="1" t="str">
        <f aca="false">IF(A110="","",B109+1)</f>
        <v/>
      </c>
      <c r="D110" s="2" t="str">
        <f aca="false">IF(A110="","",IF($B$3="سالانه",D109*(1+$B$6),IF($B$3="ماهانه",(F110*12)/'جدول لیست ها'!$D$1,IF(محاسبات!$B$3="دوماهه",(G110*6)/'جدول لیست ها'!$D$2,IF(محاسبات!$B$3="سه ماهه",(H110*4)/'جدول لیست ها'!$D$3,I110*2/'جدول لیست ها'!$D$4)))))</f>
        <v/>
      </c>
      <c r="E110" s="2" t="str">
        <f aca="false">IF(A110="","",IF($B$3="سالانه",D110+E109,(I110+H110+G110+F110)*$C$3+E109))</f>
        <v/>
      </c>
      <c r="F110" s="2" t="str">
        <f aca="false">IF(A110="","",IF(F109="","",F109*(1+$B$6)))</f>
        <v/>
      </c>
      <c r="G110" s="2" t="str">
        <f aca="false">IF(A110="","",IF(G109="","",G109*(1+$B$6)))</f>
        <v/>
      </c>
      <c r="H110" s="2" t="str">
        <f aca="false">IF(A110="","",IF(H109="","",H109*(1+$B$6)))</f>
        <v/>
      </c>
      <c r="I110" s="2" t="str">
        <f aca="false">IF(A110="","",IF(I109="","",I109*(1+$B$6)))</f>
        <v/>
      </c>
      <c r="J110" s="2" t="str">
        <f aca="false">IF(A110="","",0)</f>
        <v/>
      </c>
      <c r="K110" s="2" t="str">
        <f aca="false">IF(A110="","",$J$2*(1-$M$3)*(D110-Z110))</f>
        <v/>
      </c>
      <c r="L110" s="2" t="str">
        <f aca="false">IF(A110="","",IF(A110&lt;=5,$J$3*(1-$M$2)*O110,0))</f>
        <v/>
      </c>
      <c r="M110" s="2" t="str">
        <f aca="false">IF(A110="","",J110+K110+L110)</f>
        <v/>
      </c>
      <c r="N110" s="1" t="str">
        <f aca="false">IF(A110="","",IF(A110&lt;=2,$Q$2,IF(A110&lt;=4,$R$2,$S$2)))</f>
        <v/>
      </c>
      <c r="O110" s="2" t="str">
        <f aca="false">IF(A110="","",MIN(O109*(1+$B$7),4000000000))</f>
        <v/>
      </c>
      <c r="P110" s="1" t="str">
        <f aca="false">IF(A110="","",VLOOKUP(B110,'جدول نرخ فوت-امراض خاص-سرطان'!$A$2:$B$100,2,0))</f>
        <v/>
      </c>
      <c r="Q110" s="2" t="str">
        <f aca="false">IF(A110="","",P110*O110*N110^0.5*(1+$J$1))</f>
        <v/>
      </c>
      <c r="R110" s="2" t="str">
        <f aca="false">IF(A110="","",IF(B110&gt;74,0,MIN(4000000000,R109*(1+$B$7))))</f>
        <v/>
      </c>
      <c r="S110" s="2" t="str">
        <f aca="false">IF(A110="","",$J$4/1000*R110)</f>
        <v/>
      </c>
      <c r="T110" s="2" t="str">
        <f aca="false">IF(A110="","",IF(B110&gt;64,0,MIN($F$3*O110,$F$5)))</f>
        <v/>
      </c>
      <c r="U110" s="2" t="str">
        <f aca="false">IF(A110="","",T110*VLOOKUP(محاسبات!B110,'جدول نرخ فوت-امراض خاص-سرطان'!$C$2:$D$97,2,0)/1000000)</f>
        <v/>
      </c>
      <c r="V110" s="2" t="str">
        <f aca="false">IF(A110="","",IF($F$7="ندارد",0,IF(B110&gt;74,0,VLOOKUP(محاسبات!A110,'جدول نرخ فوت-امراض خاص-سرطان'!$I$2:$J$31,2,0)*محاسبات!O110)))</f>
        <v/>
      </c>
      <c r="W110" s="2" t="str">
        <f aca="false">IF(A110="","",V110*VLOOKUP(B110,'جدول نرخ فوت-امراض خاص-سرطان'!$E$2:$F$100,2,0)/1000000)</f>
        <v/>
      </c>
      <c r="X110" s="2" t="str">
        <f aca="false">IF(A110="","",IF($F$6="ندارد",0,IF(A111="",0,D111*N110^0.5+X111*N110)))</f>
        <v/>
      </c>
      <c r="Y110" s="2" t="str">
        <f aca="false">IF(A110="","",IF(A110&gt;64,0,VLOOKUP(B110,'جدول نرخ فوت-امراض خاص-سرطان'!$G$2:$H$100,2,0)*X110))</f>
        <v/>
      </c>
      <c r="Z110" s="2" t="str">
        <f aca="false">IF(A110="","",Y110+W110+U110+S110)</f>
        <v/>
      </c>
      <c r="AA110" s="2" t="str">
        <f aca="false">IF(A110="","",0.25*(S110)+0.15*(U110+W110+Y110))</f>
        <v/>
      </c>
      <c r="AB110" s="2" t="str">
        <f aca="false">IF(A110="","",$B$10*(M110+Z110+Q110))</f>
        <v/>
      </c>
      <c r="AC110" s="2" t="str">
        <f aca="false">IF(A110="","",D110-Z110-M110-Q110-AB110)</f>
        <v/>
      </c>
      <c r="AD110" s="2" t="str">
        <f aca="false">IF(A110="","",(AC110+AD109)*(1+$S$1))</f>
        <v/>
      </c>
      <c r="AE110" s="2" t="str">
        <f aca="false">IF(A110="","",AD110)</f>
        <v/>
      </c>
    </row>
    <row r="111" s="3" customFormat="true" ht="15" hidden="false" customHeight="false" outlineLevel="0" collapsed="false">
      <c r="A111" s="1" t="str">
        <f aca="false">IF(A110&lt;$B$1,A110+1,"")</f>
        <v/>
      </c>
      <c r="B111" s="1" t="str">
        <f aca="false">IF(A111="","",B110+1)</f>
        <v/>
      </c>
      <c r="D111" s="2" t="str">
        <f aca="false">IF(A111="","",IF($B$3="سالانه",D110*(1+$B$6),IF($B$3="ماهانه",(F111*12)/'جدول لیست ها'!$D$1,IF(محاسبات!$B$3="دوماهه",(G111*6)/'جدول لیست ها'!$D$2,IF(محاسبات!$B$3="سه ماهه",(H111*4)/'جدول لیست ها'!$D$3,I111*2/'جدول لیست ها'!$D$4)))))</f>
        <v/>
      </c>
      <c r="E111" s="2" t="str">
        <f aca="false">IF(A111="","",IF($B$3="سالانه",D111+E110,(I111+H111+G111+F111)*$C$3+E110))</f>
        <v/>
      </c>
      <c r="F111" s="2" t="str">
        <f aca="false">IF(A111="","",IF(F110="","",F110*(1+$B$6)))</f>
        <v/>
      </c>
      <c r="G111" s="2" t="str">
        <f aca="false">IF(A111="","",IF(G110="","",G110*(1+$B$6)))</f>
        <v/>
      </c>
      <c r="H111" s="2" t="str">
        <f aca="false">IF(A111="","",IF(H110="","",H110*(1+$B$6)))</f>
        <v/>
      </c>
      <c r="I111" s="2" t="str">
        <f aca="false">IF(A111="","",IF(I110="","",I110*(1+$B$6)))</f>
        <v/>
      </c>
      <c r="J111" s="2" t="str">
        <f aca="false">IF(A111="","",0)</f>
        <v/>
      </c>
      <c r="K111" s="2" t="str">
        <f aca="false">IF(A111="","",$J$2*(1-$M$3)*(D111-Z111))</f>
        <v/>
      </c>
      <c r="L111" s="2" t="str">
        <f aca="false">IF(A111="","",IF(A111&lt;=5,$J$3*(1-$M$2)*O111,0))</f>
        <v/>
      </c>
      <c r="M111" s="2" t="str">
        <f aca="false">IF(A111="","",J111+K111+L111)</f>
        <v/>
      </c>
      <c r="N111" s="1" t="str">
        <f aca="false">IF(A111="","",IF(A111&lt;=2,$Q$2,IF(A111&lt;=4,$R$2,$S$2)))</f>
        <v/>
      </c>
      <c r="O111" s="2" t="str">
        <f aca="false">IF(A111="","",MIN(O110*(1+$B$7),4000000000))</f>
        <v/>
      </c>
      <c r="P111" s="1" t="str">
        <f aca="false">IF(A111="","",VLOOKUP(B111,'جدول نرخ فوت-امراض خاص-سرطان'!$A$2:$B$100,2,0))</f>
        <v/>
      </c>
      <c r="Q111" s="2" t="str">
        <f aca="false">IF(A111="","",P111*O111*N111^0.5*(1+$J$1))</f>
        <v/>
      </c>
      <c r="R111" s="2" t="str">
        <f aca="false">IF(A111="","",IF(B111&gt;74,0,MIN(4000000000,R110*(1+$B$7))))</f>
        <v/>
      </c>
      <c r="S111" s="2" t="str">
        <f aca="false">IF(A111="","",$J$4/1000*R111)</f>
        <v/>
      </c>
      <c r="T111" s="2" t="str">
        <f aca="false">IF(A111="","",IF(B111&gt;64,0,MIN($F$3*O111,$F$5)))</f>
        <v/>
      </c>
      <c r="U111" s="2" t="str">
        <f aca="false">IF(A111="","",T111*VLOOKUP(محاسبات!B111,'جدول نرخ فوت-امراض خاص-سرطان'!$C$2:$D$97,2,0)/1000000)</f>
        <v/>
      </c>
      <c r="V111" s="2" t="str">
        <f aca="false">IF(A111="","",IF($F$7="ندارد",0,IF(B111&gt;74,0,VLOOKUP(محاسبات!A111,'جدول نرخ فوت-امراض خاص-سرطان'!$I$2:$J$31,2,0)*محاسبات!O111)))</f>
        <v/>
      </c>
      <c r="W111" s="2" t="str">
        <f aca="false">IF(A111="","",V111*VLOOKUP(B111,'جدول نرخ فوت-امراض خاص-سرطان'!$E$2:$F$100,2,0)/1000000)</f>
        <v/>
      </c>
      <c r="X111" s="2" t="str">
        <f aca="false">IF(A111="","",IF($F$6="ندارد",0,IF(A112="",0,D112*N111^0.5+X112*N111)))</f>
        <v/>
      </c>
      <c r="Y111" s="2" t="str">
        <f aca="false">IF(A111="","",IF(A111&gt;64,0,VLOOKUP(B111,'جدول نرخ فوت-امراض خاص-سرطان'!$G$2:$H$100,2,0)*X111))</f>
        <v/>
      </c>
      <c r="Z111" s="2" t="str">
        <f aca="false">IF(A111="","",Y111+W111+U111+S111)</f>
        <v/>
      </c>
      <c r="AA111" s="2" t="str">
        <f aca="false">IF(A111="","",0.25*(S111)+0.15*(U111+W111+Y111))</f>
        <v/>
      </c>
      <c r="AB111" s="2" t="str">
        <f aca="false">IF(A111="","",$B$10*(M111+Z111+Q111))</f>
        <v/>
      </c>
      <c r="AC111" s="2" t="str">
        <f aca="false">IF(A111="","",D111-Z111-M111-Q111-AB111)</f>
        <v/>
      </c>
      <c r="AD111" s="2" t="str">
        <f aca="false">IF(A111="","",(AC111+AD110)*(1+$S$1))</f>
        <v/>
      </c>
      <c r="AE111" s="2" t="str">
        <f aca="false">IF(A111="","",AD111)</f>
        <v/>
      </c>
    </row>
    <row r="112" s="3" customFormat="true" ht="15" hidden="false" customHeight="false" outlineLevel="0" collapsed="false">
      <c r="A112" s="1" t="str">
        <f aca="false">IF(A111&lt;$B$1,A111+1,"")</f>
        <v/>
      </c>
      <c r="B112" s="1" t="str">
        <f aca="false">IF(A112="","",B111+1)</f>
        <v/>
      </c>
      <c r="D112" s="2" t="str">
        <f aca="false">IF(A112="","",IF($B$3="سالانه",D111*(1+$B$6),IF($B$3="ماهانه",(F112*12)/'جدول لیست ها'!$D$1,IF(محاسبات!$B$3="دوماهه",(G112*6)/'جدول لیست ها'!$D$2,IF(محاسبات!$B$3="سه ماهه",(H112*4)/'جدول لیست ها'!$D$3,I112*2/'جدول لیست ها'!$D$4)))))</f>
        <v/>
      </c>
      <c r="E112" s="2" t="str">
        <f aca="false">IF(A112="","",IF($B$3="سالانه",D112+E111,(I112+H112+G112+F112)*$C$3+E111))</f>
        <v/>
      </c>
      <c r="F112" s="2" t="str">
        <f aca="false">IF(A112="","",IF(F111="","",F111*(1+$B$6)))</f>
        <v/>
      </c>
      <c r="G112" s="2" t="str">
        <f aca="false">IF(A112="","",IF(G111="","",G111*(1+$B$6)))</f>
        <v/>
      </c>
      <c r="H112" s="2" t="str">
        <f aca="false">IF(A112="","",IF(H111="","",H111*(1+$B$6)))</f>
        <v/>
      </c>
      <c r="I112" s="2" t="str">
        <f aca="false">IF(A112="","",IF(I111="","",I111*(1+$B$6)))</f>
        <v/>
      </c>
      <c r="J112" s="2" t="str">
        <f aca="false">IF(A112="","",0)</f>
        <v/>
      </c>
      <c r="K112" s="2" t="str">
        <f aca="false">IF(A112="","",$J$2*(1-$M$3)*(D112-Z112))</f>
        <v/>
      </c>
      <c r="L112" s="2" t="str">
        <f aca="false">IF(A112="","",IF(A112&lt;=5,$J$3*(1-$M$2)*O112,0))</f>
        <v/>
      </c>
      <c r="M112" s="2" t="str">
        <f aca="false">IF(A112="","",J112+K112+L112)</f>
        <v/>
      </c>
      <c r="N112" s="1" t="str">
        <f aca="false">IF(A112="","",IF(A112&lt;=2,$Q$2,IF(A112&lt;=4,$R$2,$S$2)))</f>
        <v/>
      </c>
      <c r="O112" s="2" t="str">
        <f aca="false">IF(A112="","",MIN(O111*(1+$B$7),4000000000))</f>
        <v/>
      </c>
      <c r="P112" s="1" t="str">
        <f aca="false">IF(A112="","",VLOOKUP(B112,'جدول نرخ فوت-امراض خاص-سرطان'!$A$2:$B$100,2,0))</f>
        <v/>
      </c>
      <c r="Q112" s="2" t="str">
        <f aca="false">IF(A112="","",P112*O112*N112^0.5*(1+$J$1))</f>
        <v/>
      </c>
      <c r="R112" s="2" t="str">
        <f aca="false">IF(A112="","",IF(B112&gt;74,0,MIN(4000000000,R111*(1+$B$7))))</f>
        <v/>
      </c>
      <c r="S112" s="2" t="str">
        <f aca="false">IF(A112="","",$J$4/1000*R112)</f>
        <v/>
      </c>
      <c r="T112" s="2" t="str">
        <f aca="false">IF(A112="","",IF(B112&gt;64,0,MIN($F$3*O112,$F$5)))</f>
        <v/>
      </c>
      <c r="U112" s="2" t="str">
        <f aca="false">IF(A112="","",T112*VLOOKUP(محاسبات!B112,'جدول نرخ فوت-امراض خاص-سرطان'!$C$2:$D$97,2,0)/1000000)</f>
        <v/>
      </c>
      <c r="V112" s="2" t="str">
        <f aca="false">IF(A112="","",IF($F$7="ندارد",0,IF(B112&gt;74,0,VLOOKUP(محاسبات!A112,'جدول نرخ فوت-امراض خاص-سرطان'!$I$2:$J$31,2,0)*محاسبات!O112)))</f>
        <v/>
      </c>
      <c r="W112" s="2" t="str">
        <f aca="false">IF(A112="","",V112*VLOOKUP(B112,'جدول نرخ فوت-امراض خاص-سرطان'!$E$2:$F$100,2,0)/1000000)</f>
        <v/>
      </c>
      <c r="X112" s="2" t="str">
        <f aca="false">IF(A112="","",IF($F$6="ندارد",0,IF(A113="",0,D113*N112^0.5+X113*N112)))</f>
        <v/>
      </c>
      <c r="Y112" s="2" t="str">
        <f aca="false">IF(A112="","",IF(A112&gt;64,0,VLOOKUP(B112,'جدول نرخ فوت-امراض خاص-سرطان'!$G$2:$H$100,2,0)*X112))</f>
        <v/>
      </c>
      <c r="Z112" s="2" t="str">
        <f aca="false">IF(A112="","",Y112+W112+U112+S112)</f>
        <v/>
      </c>
      <c r="AA112" s="2" t="str">
        <f aca="false">IF(A112="","",0.25*(S112)+0.15*(U112+W112+Y112))</f>
        <v/>
      </c>
      <c r="AB112" s="2" t="str">
        <f aca="false">IF(A112="","",$B$10*(M112+Z112+Q112))</f>
        <v/>
      </c>
      <c r="AC112" s="2" t="str">
        <f aca="false">IF(A112="","",D112-Z112-M112-Q112-AB112)</f>
        <v/>
      </c>
      <c r="AD112" s="2" t="str">
        <f aca="false">IF(A112="","",(AC112+AD111)*(1+$S$1))</f>
        <v/>
      </c>
      <c r="AE112" s="2" t="str">
        <f aca="false">IF(A112="","",AD112)</f>
        <v/>
      </c>
    </row>
    <row r="113" s="3" customFormat="true" ht="15" hidden="false" customHeight="false" outlineLevel="0" collapsed="false">
      <c r="A113" s="1" t="str">
        <f aca="false">IF(A112&lt;$B$1,A112+1,"")</f>
        <v/>
      </c>
      <c r="B113" s="1" t="str">
        <f aca="false">IF(A113="","",B112+1)</f>
        <v/>
      </c>
      <c r="D113" s="2" t="str">
        <f aca="false">IF(A113="","",IF($B$3="سالانه",D112*(1+$B$6),IF($B$3="ماهانه",(F113*12)/'جدول لیست ها'!$D$1,IF(محاسبات!$B$3="دوماهه",(G113*6)/'جدول لیست ها'!$D$2,IF(محاسبات!$B$3="سه ماهه",(H113*4)/'جدول لیست ها'!$D$3,I113*2/'جدول لیست ها'!$D$4)))))</f>
        <v/>
      </c>
      <c r="E113" s="2" t="str">
        <f aca="false">IF(A113="","",IF($B$3="سالانه",D113+E112,(I113+H113+G113+F113)*$C$3+E112))</f>
        <v/>
      </c>
      <c r="F113" s="2" t="str">
        <f aca="false">IF(A113="","",IF(F112="","",F112*(1+$B$6)))</f>
        <v/>
      </c>
      <c r="G113" s="2" t="str">
        <f aca="false">IF(A113="","",IF(G112="","",G112*(1+$B$6)))</f>
        <v/>
      </c>
      <c r="H113" s="2" t="str">
        <f aca="false">IF(A113="","",IF(H112="","",H112*(1+$B$6)))</f>
        <v/>
      </c>
      <c r="I113" s="2" t="str">
        <f aca="false">IF(A113="","",IF(I112="","",I112*(1+$B$6)))</f>
        <v/>
      </c>
      <c r="J113" s="2" t="str">
        <f aca="false">IF(A113="","",0)</f>
        <v/>
      </c>
      <c r="K113" s="2" t="str">
        <f aca="false">IF(A113="","",$J$2*(1-$M$3)*(D113-Z113))</f>
        <v/>
      </c>
      <c r="L113" s="2" t="str">
        <f aca="false">IF(A113="","",IF(A113&lt;=5,$J$3*(1-$M$2)*O113,0))</f>
        <v/>
      </c>
      <c r="M113" s="2" t="str">
        <f aca="false">IF(A113="","",J113+K113+L113)</f>
        <v/>
      </c>
      <c r="N113" s="1" t="str">
        <f aca="false">IF(A113="","",IF(A113&lt;=2,$Q$2,IF(A113&lt;=4,$R$2,$S$2)))</f>
        <v/>
      </c>
      <c r="O113" s="2" t="str">
        <f aca="false">IF(A113="","",MIN(O112*(1+$B$7),4000000000))</f>
        <v/>
      </c>
      <c r="P113" s="1" t="str">
        <f aca="false">IF(A113="","",VLOOKUP(B113,'جدول نرخ فوت-امراض خاص-سرطان'!$A$2:$B$100,2,0))</f>
        <v/>
      </c>
      <c r="Q113" s="2" t="str">
        <f aca="false">IF(A113="","",P113*O113*N113^0.5*(1+$J$1))</f>
        <v/>
      </c>
      <c r="R113" s="2" t="str">
        <f aca="false">IF(A113="","",IF(B113&gt;74,0,MIN(4000000000,R112*(1+$B$7))))</f>
        <v/>
      </c>
      <c r="S113" s="2" t="str">
        <f aca="false">IF(A113="","",$J$4/1000*R113)</f>
        <v/>
      </c>
      <c r="T113" s="2" t="str">
        <f aca="false">IF(A113="","",IF(B113&gt;64,0,MIN($F$3*O113,$F$5)))</f>
        <v/>
      </c>
      <c r="U113" s="2" t="str">
        <f aca="false">IF(A113="","",T113*VLOOKUP(محاسبات!B113,'جدول نرخ فوت-امراض خاص-سرطان'!$C$2:$D$97,2,0)/1000000)</f>
        <v/>
      </c>
      <c r="V113" s="2" t="str">
        <f aca="false">IF(A113="","",IF($F$7="ندارد",0,IF(B113&gt;74,0,VLOOKUP(محاسبات!A113,'جدول نرخ فوت-امراض خاص-سرطان'!$I$2:$J$31,2,0)*محاسبات!O113)))</f>
        <v/>
      </c>
      <c r="W113" s="2" t="str">
        <f aca="false">IF(A113="","",V113*VLOOKUP(B113,'جدول نرخ فوت-امراض خاص-سرطان'!$E$2:$F$100,2,0)/1000000)</f>
        <v/>
      </c>
      <c r="X113" s="2" t="str">
        <f aca="false">IF(A113="","",IF($F$6="ندارد",0,IF(A114="",0,D114*N113^0.5+X114*N113)))</f>
        <v/>
      </c>
      <c r="Y113" s="2" t="str">
        <f aca="false">IF(A113="","",IF(A113&gt;64,0,VLOOKUP(B113,'جدول نرخ فوت-امراض خاص-سرطان'!$G$2:$H$100,2,0)*X113))</f>
        <v/>
      </c>
      <c r="Z113" s="2" t="str">
        <f aca="false">IF(A113="","",Y113+W113+U113+S113)</f>
        <v/>
      </c>
      <c r="AA113" s="2" t="str">
        <f aca="false">IF(A113="","",0.25*(S113)+0.15*(U113+W113+Y113))</f>
        <v/>
      </c>
      <c r="AB113" s="2" t="str">
        <f aca="false">IF(A113="","",$B$10*(M113+Z113+Q113))</f>
        <v/>
      </c>
      <c r="AC113" s="2" t="str">
        <f aca="false">IF(A113="","",D113-Z113-M113-Q113-AB113)</f>
        <v/>
      </c>
      <c r="AD113" s="2" t="str">
        <f aca="false">IF(A113="","",(AC113+AD112)*(1+$S$1))</f>
        <v/>
      </c>
      <c r="AE113" s="2" t="str">
        <f aca="false">IF(A113="","",AD113)</f>
        <v/>
      </c>
    </row>
    <row r="114" s="3" customFormat="true" ht="15" hidden="false" customHeight="false" outlineLevel="0" collapsed="false">
      <c r="A114" s="1" t="str">
        <f aca="false">IF(A113&lt;$B$1,A113+1,"")</f>
        <v/>
      </c>
      <c r="B114" s="1" t="str">
        <f aca="false">IF(A114="","",B113+1)</f>
        <v/>
      </c>
      <c r="D114" s="2" t="str">
        <f aca="false">IF(A114="","",IF($B$3="سالانه",D113*(1+$B$6),IF($B$3="ماهانه",(F114*12)/'جدول لیست ها'!$D$1,IF(محاسبات!$B$3="دوماهه",(G114*6)/'جدول لیست ها'!$D$2,IF(محاسبات!$B$3="سه ماهه",(H114*4)/'جدول لیست ها'!$D$3,I114*2/'جدول لیست ها'!$D$4)))))</f>
        <v/>
      </c>
      <c r="E114" s="2" t="str">
        <f aca="false">IF(A114="","",IF($B$3="سالانه",D114+E113,(I114+H114+G114+F114)*$C$3+E113))</f>
        <v/>
      </c>
      <c r="F114" s="2" t="str">
        <f aca="false">IF(A114="","",IF(F113="","",F113*(1+$B$6)))</f>
        <v/>
      </c>
      <c r="G114" s="2" t="str">
        <f aca="false">IF(A114="","",IF(G113="","",G113*(1+$B$6)))</f>
        <v/>
      </c>
      <c r="H114" s="2" t="str">
        <f aca="false">IF(A114="","",IF(H113="","",H113*(1+$B$6)))</f>
        <v/>
      </c>
      <c r="I114" s="2" t="str">
        <f aca="false">IF(A114="","",IF(I113="","",I113*(1+$B$6)))</f>
        <v/>
      </c>
      <c r="J114" s="2" t="str">
        <f aca="false">IF(A114="","",0)</f>
        <v/>
      </c>
      <c r="K114" s="2" t="str">
        <f aca="false">IF(A114="","",$J$2*(1-$M$3)*(D114-Z114))</f>
        <v/>
      </c>
      <c r="L114" s="2" t="str">
        <f aca="false">IF(A114="","",IF(A114&lt;=5,$J$3*(1-$M$2)*O114,0))</f>
        <v/>
      </c>
      <c r="M114" s="2" t="str">
        <f aca="false">IF(A114="","",J114+K114+L114)</f>
        <v/>
      </c>
      <c r="N114" s="1" t="str">
        <f aca="false">IF(A114="","",IF(A114&lt;=2,$Q$2,IF(A114&lt;=4,$R$2,$S$2)))</f>
        <v/>
      </c>
      <c r="O114" s="2" t="str">
        <f aca="false">IF(A114="","",MIN(O113*(1+$B$7),4000000000))</f>
        <v/>
      </c>
      <c r="P114" s="1" t="str">
        <f aca="false">IF(A114="","",VLOOKUP(B114,'جدول نرخ فوت-امراض خاص-سرطان'!$A$2:$B$100,2,0))</f>
        <v/>
      </c>
      <c r="Q114" s="2" t="str">
        <f aca="false">IF(A114="","",P114*O114*N114^0.5*(1+$J$1))</f>
        <v/>
      </c>
      <c r="R114" s="2" t="str">
        <f aca="false">IF(A114="","",IF(B114&gt;74,0,MIN(4000000000,R113*(1+$B$7))))</f>
        <v/>
      </c>
      <c r="S114" s="2" t="str">
        <f aca="false">IF(A114="","",$J$4/1000*R114)</f>
        <v/>
      </c>
      <c r="T114" s="2" t="str">
        <f aca="false">IF(A114="","",IF(B114&gt;64,0,MIN($F$3*O114,$F$5)))</f>
        <v/>
      </c>
      <c r="U114" s="2" t="str">
        <f aca="false">IF(A114="","",T114*VLOOKUP(محاسبات!B114,'جدول نرخ فوت-امراض خاص-سرطان'!$C$2:$D$97,2,0)/1000000)</f>
        <v/>
      </c>
      <c r="V114" s="2" t="str">
        <f aca="false">IF(A114="","",IF($F$7="ندارد",0,IF(B114&gt;74,0,VLOOKUP(محاسبات!A114,'جدول نرخ فوت-امراض خاص-سرطان'!$I$2:$J$31,2,0)*محاسبات!O114)))</f>
        <v/>
      </c>
      <c r="W114" s="2" t="str">
        <f aca="false">IF(A114="","",V114*VLOOKUP(B114,'جدول نرخ فوت-امراض خاص-سرطان'!$E$2:$F$100,2,0)/1000000)</f>
        <v/>
      </c>
      <c r="X114" s="2" t="str">
        <f aca="false">IF(A114="","",IF($F$6="ندارد",0,IF(A115="",0,D115*N114^0.5+X115*N114)))</f>
        <v/>
      </c>
      <c r="Y114" s="2" t="str">
        <f aca="false">IF(A114="","",IF(A114&gt;64,0,VLOOKUP(B114,'جدول نرخ فوت-امراض خاص-سرطان'!$G$2:$H$100,2,0)*X114))</f>
        <v/>
      </c>
      <c r="Z114" s="2" t="str">
        <f aca="false">IF(A114="","",Y114+W114+U114+S114)</f>
        <v/>
      </c>
      <c r="AA114" s="2" t="str">
        <f aca="false">IF(A114="","",0.25*(S114)+0.15*(U114+W114+Y114))</f>
        <v/>
      </c>
      <c r="AB114" s="2" t="str">
        <f aca="false">IF(A114="","",$B$10*(M114+Z114+Q114))</f>
        <v/>
      </c>
      <c r="AC114" s="2" t="str">
        <f aca="false">IF(A114="","",D114-Z114-M114-Q114-AB114)</f>
        <v/>
      </c>
      <c r="AD114" s="2" t="str">
        <f aca="false">IF(A114="","",(AC114+AD113)*(1+$S$1))</f>
        <v/>
      </c>
      <c r="AE114" s="2" t="str">
        <f aca="false">IF(A114="","",AD114)</f>
        <v/>
      </c>
    </row>
    <row r="115" s="3" customFormat="true" ht="15" hidden="false" customHeight="false" outlineLevel="0" collapsed="false">
      <c r="A115" s="1" t="str">
        <f aca="false">IF(A114&lt;$B$1,A114+1,"")</f>
        <v/>
      </c>
      <c r="B115" s="1" t="str">
        <f aca="false">IF(A115="","",B114+1)</f>
        <v/>
      </c>
      <c r="D115" s="2" t="str">
        <f aca="false">IF(A115="","",IF($B$3="سالانه",D114*(1+$B$6),IF($B$3="ماهانه",(F115*12)/'جدول لیست ها'!$D$1,IF(محاسبات!$B$3="دوماهه",(G115*6)/'جدول لیست ها'!$D$2,IF(محاسبات!$B$3="سه ماهه",(H115*4)/'جدول لیست ها'!$D$3,I115*2/'جدول لیست ها'!$D$4)))))</f>
        <v/>
      </c>
      <c r="E115" s="2" t="str">
        <f aca="false">IF(A115="","",IF($B$3="سالانه",D115+E114,(I115+H115+G115+F115)*$C$3+E114))</f>
        <v/>
      </c>
      <c r="F115" s="2" t="str">
        <f aca="false">IF(A115="","",IF(F114="","",F114*(1+$B$6)))</f>
        <v/>
      </c>
      <c r="G115" s="2" t="str">
        <f aca="false">IF(A115="","",IF(G114="","",G114*(1+$B$6)))</f>
        <v/>
      </c>
      <c r="H115" s="2" t="str">
        <f aca="false">IF(A115="","",IF(H114="","",H114*(1+$B$6)))</f>
        <v/>
      </c>
      <c r="I115" s="2" t="str">
        <f aca="false">IF(A115="","",IF(I114="","",I114*(1+$B$6)))</f>
        <v/>
      </c>
      <c r="J115" s="2" t="str">
        <f aca="false">IF(A115="","",0)</f>
        <v/>
      </c>
      <c r="K115" s="2" t="str">
        <f aca="false">IF(A115="","",$J$2*(1-$M$3)*(D115-Z115))</f>
        <v/>
      </c>
      <c r="L115" s="2" t="str">
        <f aca="false">IF(A115="","",IF(A115&lt;=5,$J$3*(1-$M$2)*O115,0))</f>
        <v/>
      </c>
      <c r="M115" s="2" t="str">
        <f aca="false">IF(A115="","",J115+K115+L115)</f>
        <v/>
      </c>
      <c r="N115" s="1" t="str">
        <f aca="false">IF(A115="","",IF(A115&lt;=2,$Q$2,IF(A115&lt;=4,$R$2,$S$2)))</f>
        <v/>
      </c>
      <c r="O115" s="2" t="str">
        <f aca="false">IF(A115="","",MIN(O114*(1+$B$7),4000000000))</f>
        <v/>
      </c>
      <c r="P115" s="1" t="str">
        <f aca="false">IF(A115="","",VLOOKUP(B115,'جدول نرخ فوت-امراض خاص-سرطان'!$A$2:$B$100,2,0))</f>
        <v/>
      </c>
      <c r="Q115" s="2" t="str">
        <f aca="false">IF(A115="","",P115*O115*N115^0.5*(1+$J$1))</f>
        <v/>
      </c>
      <c r="R115" s="2" t="str">
        <f aca="false">IF(A115="","",IF(B115&gt;74,0,MIN(4000000000,R114*(1+$B$7))))</f>
        <v/>
      </c>
      <c r="S115" s="2" t="str">
        <f aca="false">IF(A115="","",$J$4/1000*R115)</f>
        <v/>
      </c>
      <c r="T115" s="2" t="str">
        <f aca="false">IF(A115="","",IF(B115&gt;64,0,MIN($F$3*O115,$F$5)))</f>
        <v/>
      </c>
      <c r="U115" s="2" t="str">
        <f aca="false">IF(A115="","",T115*VLOOKUP(محاسبات!B115,'جدول نرخ فوت-امراض خاص-سرطان'!$C$2:$D$97,2,0)/1000000)</f>
        <v/>
      </c>
      <c r="V115" s="2" t="str">
        <f aca="false">IF(A115="","",IF($F$7="ندارد",0,IF(B115&gt;74,0,VLOOKUP(محاسبات!A115,'جدول نرخ فوت-امراض خاص-سرطان'!$I$2:$J$31,2,0)*محاسبات!O115)))</f>
        <v/>
      </c>
      <c r="W115" s="2" t="str">
        <f aca="false">IF(A115="","",V115*VLOOKUP(B115,'جدول نرخ فوت-امراض خاص-سرطان'!$E$2:$F$100,2,0)/1000000)</f>
        <v/>
      </c>
      <c r="X115" s="2" t="str">
        <f aca="false">IF(A115="","",IF($F$6="ندارد",0,IF(A116="",0,D116*N115^0.5+X116*N115)))</f>
        <v/>
      </c>
      <c r="Y115" s="2" t="str">
        <f aca="false">IF(A115="","",IF(A115&gt;64,0,VLOOKUP(B115,'جدول نرخ فوت-امراض خاص-سرطان'!$G$2:$H$100,2,0)*X115))</f>
        <v/>
      </c>
      <c r="Z115" s="2" t="str">
        <f aca="false">IF(A115="","",Y115+W115+U115+S115)</f>
        <v/>
      </c>
      <c r="AA115" s="2" t="str">
        <f aca="false">IF(A115="","",0.25*(S115)+0.15*(U115+W115+Y115))</f>
        <v/>
      </c>
      <c r="AB115" s="2" t="str">
        <f aca="false">IF(A115="","",$B$10*(M115+Z115+Q115))</f>
        <v/>
      </c>
      <c r="AC115" s="2" t="str">
        <f aca="false">IF(A115="","",D115-Z115-M115-Q115-AB115)</f>
        <v/>
      </c>
      <c r="AD115" s="2" t="str">
        <f aca="false">IF(A115="","",(AC115+AD114)*(1+$S$1))</f>
        <v/>
      </c>
      <c r="AE115" s="2" t="str">
        <f aca="false">IF(A115="","",AD115)</f>
        <v/>
      </c>
    </row>
    <row r="116" s="3" customFormat="true" ht="15" hidden="false" customHeight="false" outlineLevel="0" collapsed="false">
      <c r="A116" s="1" t="str">
        <f aca="false">IF(A115&lt;$B$1,A115+1,"")</f>
        <v/>
      </c>
      <c r="B116" s="1" t="str">
        <f aca="false">IF(A116="","",B115+1)</f>
        <v/>
      </c>
      <c r="D116" s="2" t="str">
        <f aca="false">IF(A116="","",IF($B$3="سالانه",D115*(1+$B$6),IF($B$3="ماهانه",(F116*12)/'جدول لیست ها'!$D$1,IF(محاسبات!$B$3="دوماهه",(G116*6)/'جدول لیست ها'!$D$2,IF(محاسبات!$B$3="سه ماهه",(H116*4)/'جدول لیست ها'!$D$3,I116*2/'جدول لیست ها'!$D$4)))))</f>
        <v/>
      </c>
      <c r="E116" s="2" t="str">
        <f aca="false">IF(A116="","",IF($B$3="سالانه",D116+E115,(I116+H116+G116+F116)*$C$3+E115))</f>
        <v/>
      </c>
      <c r="F116" s="2" t="str">
        <f aca="false">IF(A116="","",IF(F115="","",F115*(1+$B$6)))</f>
        <v/>
      </c>
      <c r="G116" s="2" t="str">
        <f aca="false">IF(A116="","",IF(G115="","",G115*(1+$B$6)))</f>
        <v/>
      </c>
      <c r="H116" s="2" t="str">
        <f aca="false">IF(A116="","",IF(H115="","",H115*(1+$B$6)))</f>
        <v/>
      </c>
      <c r="I116" s="2" t="str">
        <f aca="false">IF(A116="","",IF(I115="","",I115*(1+$B$6)))</f>
        <v/>
      </c>
      <c r="J116" s="2" t="str">
        <f aca="false">IF(A116="","",0)</f>
        <v/>
      </c>
      <c r="K116" s="2" t="str">
        <f aca="false">IF(A116="","",$J$2*(1-$M$3)*(D116-Z116))</f>
        <v/>
      </c>
      <c r="L116" s="2" t="str">
        <f aca="false">IF(A116="","",IF(A116&lt;=5,$J$3*(1-$M$2)*O116,0))</f>
        <v/>
      </c>
      <c r="M116" s="2" t="str">
        <f aca="false">IF(A116="","",J116+K116+L116)</f>
        <v/>
      </c>
      <c r="N116" s="1" t="str">
        <f aca="false">IF(A116="","",IF(A116&lt;=2,$Q$2,IF(A116&lt;=4,$R$2,$S$2)))</f>
        <v/>
      </c>
      <c r="O116" s="2" t="str">
        <f aca="false">IF(A116="","",MIN(O115*(1+$B$7),4000000000))</f>
        <v/>
      </c>
      <c r="P116" s="1" t="str">
        <f aca="false">IF(A116="","",VLOOKUP(B116,'جدول نرخ فوت-امراض خاص-سرطان'!$A$2:$B$100,2,0))</f>
        <v/>
      </c>
      <c r="Q116" s="2" t="str">
        <f aca="false">IF(A116="","",P116*O116*N116^0.5*(1+$J$1))</f>
        <v/>
      </c>
      <c r="R116" s="2" t="str">
        <f aca="false">IF(A116="","",IF(B116&gt;74,0,MIN(4000000000,R115*(1+$B$7))))</f>
        <v/>
      </c>
      <c r="S116" s="2" t="str">
        <f aca="false">IF(A116="","",$J$4/1000*R116)</f>
        <v/>
      </c>
      <c r="T116" s="2" t="str">
        <f aca="false">IF(A116="","",IF(B116&gt;64,0,MIN($F$3*O116,$F$5)))</f>
        <v/>
      </c>
      <c r="U116" s="2" t="str">
        <f aca="false">IF(A116="","",T116*VLOOKUP(محاسبات!B116,'جدول نرخ فوت-امراض خاص-سرطان'!$C$2:$D$97,2,0)/1000000)</f>
        <v/>
      </c>
      <c r="V116" s="2" t="str">
        <f aca="false">IF(A116="","",IF($F$7="ندارد",0,IF(B116&gt;74,0,VLOOKUP(محاسبات!A116,'جدول نرخ فوت-امراض خاص-سرطان'!$I$2:$J$31,2,0)*محاسبات!O116)))</f>
        <v/>
      </c>
      <c r="W116" s="2" t="str">
        <f aca="false">IF(A116="","",V116*VLOOKUP(B116,'جدول نرخ فوت-امراض خاص-سرطان'!$E$2:$F$100,2,0)/1000000)</f>
        <v/>
      </c>
      <c r="X116" s="2" t="str">
        <f aca="false">IF(A116="","",IF($F$6="ندارد",0,IF(A117="",0,D117*N116^0.5+X117*N116)))</f>
        <v/>
      </c>
      <c r="Y116" s="2" t="str">
        <f aca="false">IF(A116="","",IF(A116&gt;64,0,VLOOKUP(B116,'جدول نرخ فوت-امراض خاص-سرطان'!$G$2:$H$100,2,0)*X116))</f>
        <v/>
      </c>
      <c r="Z116" s="2" t="str">
        <f aca="false">IF(A116="","",Y116+W116+U116+S116)</f>
        <v/>
      </c>
      <c r="AA116" s="2" t="str">
        <f aca="false">IF(A116="","",0.25*(S116)+0.15*(U116+W116+Y116))</f>
        <v/>
      </c>
      <c r="AB116" s="2" t="str">
        <f aca="false">IF(A116="","",$B$10*(M116+Z116+Q116))</f>
        <v/>
      </c>
      <c r="AC116" s="2" t="str">
        <f aca="false">IF(A116="","",D116-Z116-M116-Q116-AB116)</f>
        <v/>
      </c>
      <c r="AD116" s="2" t="str">
        <f aca="false">IF(A116="","",(AC116+AD115)*(1+$S$1))</f>
        <v/>
      </c>
      <c r="AE116" s="2" t="str">
        <f aca="false">IF(A116="","",AD116)</f>
        <v/>
      </c>
    </row>
    <row r="117" s="3" customFormat="true" ht="15" hidden="false" customHeight="false" outlineLevel="0" collapsed="false">
      <c r="A117" s="1" t="str">
        <f aca="false">IF(A116&lt;$B$1,A116+1,"")</f>
        <v/>
      </c>
      <c r="B117" s="1" t="str">
        <f aca="false">IF(A117="","",B116+1)</f>
        <v/>
      </c>
      <c r="D117" s="2" t="str">
        <f aca="false">IF(A117="","",IF($B$3="سالانه",D116*(1+$B$6),IF($B$3="ماهانه",(F117*12)/'جدول لیست ها'!$D$1,IF(محاسبات!$B$3="دوماهه",(G117*6)/'جدول لیست ها'!$D$2,IF(محاسبات!$B$3="سه ماهه",(H117*4)/'جدول لیست ها'!$D$3,I117*2/'جدول لیست ها'!$D$4)))))</f>
        <v/>
      </c>
      <c r="E117" s="2" t="str">
        <f aca="false">IF(A117="","",IF($B$3="سالانه",D117+E116,(I117+H117+G117+F117)*$C$3+E116))</f>
        <v/>
      </c>
      <c r="F117" s="2" t="str">
        <f aca="false">IF(A117="","",IF(F116="","",F116*(1+$B$6)))</f>
        <v/>
      </c>
      <c r="G117" s="2" t="str">
        <f aca="false">IF(A117="","",IF(G116="","",G116*(1+$B$6)))</f>
        <v/>
      </c>
      <c r="H117" s="2" t="str">
        <f aca="false">IF(A117="","",IF(H116="","",H116*(1+$B$6)))</f>
        <v/>
      </c>
      <c r="I117" s="2" t="str">
        <f aca="false">IF(A117="","",IF(I116="","",I116*(1+$B$6)))</f>
        <v/>
      </c>
      <c r="J117" s="2" t="str">
        <f aca="false">IF(A117="","",0)</f>
        <v/>
      </c>
      <c r="K117" s="2" t="str">
        <f aca="false">IF(A117="","",$J$2*(1-$M$3)*(D117-Z117))</f>
        <v/>
      </c>
      <c r="L117" s="2" t="str">
        <f aca="false">IF(A117="","",IF(A117&lt;=5,$J$3*(1-$M$2)*O117,0))</f>
        <v/>
      </c>
      <c r="M117" s="2" t="str">
        <f aca="false">IF(A117="","",J117+K117+L117)</f>
        <v/>
      </c>
      <c r="N117" s="1" t="str">
        <f aca="false">IF(A117="","",IF(A117&lt;=2,$Q$2,IF(A117&lt;=4,$R$2,$S$2)))</f>
        <v/>
      </c>
      <c r="O117" s="2" t="str">
        <f aca="false">IF(A117="","",MIN(O116*(1+$B$7),4000000000))</f>
        <v/>
      </c>
      <c r="P117" s="1" t="str">
        <f aca="false">IF(A117="","",VLOOKUP(B117,'جدول نرخ فوت-امراض خاص-سرطان'!$A$2:$B$100,2,0))</f>
        <v/>
      </c>
      <c r="Q117" s="2" t="str">
        <f aca="false">IF(A117="","",P117*O117*N117^0.5*(1+$J$1))</f>
        <v/>
      </c>
      <c r="R117" s="2" t="str">
        <f aca="false">IF(A117="","",IF(B117&gt;74,0,MIN(4000000000,R116*(1+$B$7))))</f>
        <v/>
      </c>
      <c r="S117" s="2" t="str">
        <f aca="false">IF(A117="","",$J$4/1000*R117)</f>
        <v/>
      </c>
      <c r="T117" s="2" t="str">
        <f aca="false">IF(A117="","",IF(B117&gt;64,0,MIN($F$3*O117,$F$5)))</f>
        <v/>
      </c>
      <c r="U117" s="2" t="str">
        <f aca="false">IF(A117="","",T117*VLOOKUP(محاسبات!B117,'جدول نرخ فوت-امراض خاص-سرطان'!$C$2:$D$97,2,0)/1000000)</f>
        <v/>
      </c>
      <c r="V117" s="2" t="str">
        <f aca="false">IF(A117="","",IF($F$7="ندارد",0,IF(B117&gt;74,0,VLOOKUP(محاسبات!A117,'جدول نرخ فوت-امراض خاص-سرطان'!$I$2:$J$31,2,0)*محاسبات!O117)))</f>
        <v/>
      </c>
      <c r="W117" s="2" t="str">
        <f aca="false">IF(A117="","",V117*VLOOKUP(B117,'جدول نرخ فوت-امراض خاص-سرطان'!$E$2:$F$100,2,0)/1000000)</f>
        <v/>
      </c>
      <c r="X117" s="2" t="str">
        <f aca="false">IF(A117="","",IF($F$6="ندارد",0,IF(A118="",0,D118*N117^0.5+X118*N117)))</f>
        <v/>
      </c>
      <c r="Y117" s="2" t="str">
        <f aca="false">IF(A117="","",IF(A117&gt;64,0,VLOOKUP(B117,'جدول نرخ فوت-امراض خاص-سرطان'!$G$2:$H$100,2,0)*X117))</f>
        <v/>
      </c>
      <c r="Z117" s="2" t="str">
        <f aca="false">IF(A117="","",Y117+W117+U117+S117)</f>
        <v/>
      </c>
      <c r="AA117" s="2" t="str">
        <f aca="false">IF(A117="","",0.25*(S117)+0.15*(U117+W117+Y117))</f>
        <v/>
      </c>
      <c r="AB117" s="2" t="str">
        <f aca="false">IF(A117="","",$B$10*(M117+Z117+Q117))</f>
        <v/>
      </c>
      <c r="AC117" s="2" t="str">
        <f aca="false">IF(A117="","",D117-Z117-M117-Q117-AB117)</f>
        <v/>
      </c>
      <c r="AD117" s="2" t="str">
        <f aca="false">IF(A117="","",(AC117+AD116)*(1+$S$1))</f>
        <v/>
      </c>
      <c r="AE117" s="2" t="str">
        <f aca="false">IF(A117="","",AD117)</f>
        <v/>
      </c>
    </row>
    <row r="118" s="3" customFormat="true" ht="15" hidden="false" customHeight="false" outlineLevel="0" collapsed="false">
      <c r="A118" s="1" t="str">
        <f aca="false">IF(A117&lt;$B$1,A117+1,"")</f>
        <v/>
      </c>
      <c r="B118" s="1" t="str">
        <f aca="false">IF(A118="","",B117+1)</f>
        <v/>
      </c>
      <c r="D118" s="2" t="str">
        <f aca="false">IF(A118="","",IF($B$3="سالانه",D117*(1+$B$6),IF($B$3="ماهانه",(F118*12)/'جدول لیست ها'!$D$1,IF(محاسبات!$B$3="دوماهه",(G118*6)/'جدول لیست ها'!$D$2,IF(محاسبات!$B$3="سه ماهه",(H118*4)/'جدول لیست ها'!$D$3,I118*2/'جدول لیست ها'!$D$4)))))</f>
        <v/>
      </c>
      <c r="E118" s="2" t="str">
        <f aca="false">IF(A118="","",IF($B$3="سالانه",D118+E117,(I118+H118+G118+F118)*$C$3+E117))</f>
        <v/>
      </c>
      <c r="F118" s="2" t="str">
        <f aca="false">IF(A118="","",IF(F117="","",F117*(1+$B$6)))</f>
        <v/>
      </c>
      <c r="G118" s="2" t="str">
        <f aca="false">IF(A118="","",IF(G117="","",G117*(1+$B$6)))</f>
        <v/>
      </c>
      <c r="H118" s="2" t="str">
        <f aca="false">IF(A118="","",IF(H117="","",H117*(1+$B$6)))</f>
        <v/>
      </c>
      <c r="I118" s="2" t="str">
        <f aca="false">IF(A118="","",IF(I117="","",I117*(1+$B$6)))</f>
        <v/>
      </c>
      <c r="J118" s="2" t="str">
        <f aca="false">IF(A118="","",0)</f>
        <v/>
      </c>
      <c r="K118" s="2" t="str">
        <f aca="false">IF(A118="","",$J$2*(1-$M$3)*(D118-Z118))</f>
        <v/>
      </c>
      <c r="L118" s="2" t="str">
        <f aca="false">IF(A118="","",IF(A118&lt;=5,$J$3*(1-$M$2)*O118,0))</f>
        <v/>
      </c>
      <c r="M118" s="2" t="str">
        <f aca="false">IF(A118="","",J118+K118+L118)</f>
        <v/>
      </c>
      <c r="N118" s="1" t="str">
        <f aca="false">IF(A118="","",IF(A118&lt;=2,$Q$2,IF(A118&lt;=4,$R$2,$S$2)))</f>
        <v/>
      </c>
      <c r="O118" s="2" t="str">
        <f aca="false">IF(A118="","",MIN(O117*(1+$B$7),4000000000))</f>
        <v/>
      </c>
      <c r="P118" s="1" t="str">
        <f aca="false">IF(A118="","",VLOOKUP(B118,'جدول نرخ فوت-امراض خاص-سرطان'!$A$2:$B$100,2,0))</f>
        <v/>
      </c>
      <c r="Q118" s="2" t="str">
        <f aca="false">IF(A118="","",P118*O118*N118^0.5*(1+$J$1))</f>
        <v/>
      </c>
      <c r="R118" s="2" t="str">
        <f aca="false">IF(A118="","",IF(B118&gt;74,0,MIN(4000000000,R117*(1+$B$7))))</f>
        <v/>
      </c>
      <c r="S118" s="2" t="str">
        <f aca="false">IF(A118="","",$J$4/1000*R118)</f>
        <v/>
      </c>
      <c r="T118" s="2" t="str">
        <f aca="false">IF(A118="","",IF(B118&gt;64,0,MIN($F$3*O118,$F$5)))</f>
        <v/>
      </c>
      <c r="U118" s="2" t="str">
        <f aca="false">IF(A118="","",T118*VLOOKUP(محاسبات!B118,'جدول نرخ فوت-امراض خاص-سرطان'!$C$2:$D$97,2,0)/1000000)</f>
        <v/>
      </c>
      <c r="V118" s="2" t="str">
        <f aca="false">IF(A118="","",IF($F$7="ندارد",0,IF(B118&gt;74,0,VLOOKUP(محاسبات!A118,'جدول نرخ فوت-امراض خاص-سرطان'!$I$2:$J$31,2,0)*محاسبات!O118)))</f>
        <v/>
      </c>
      <c r="W118" s="2" t="str">
        <f aca="false">IF(A118="","",V118*VLOOKUP(B118,'جدول نرخ فوت-امراض خاص-سرطان'!$E$2:$F$100,2,0)/1000000)</f>
        <v/>
      </c>
      <c r="X118" s="2" t="str">
        <f aca="false">IF(A118="","",IF($F$6="ندارد",0,IF(A119="",0,D119*N118^0.5+X119*N118)))</f>
        <v/>
      </c>
      <c r="Y118" s="2" t="str">
        <f aca="false">IF(A118="","",IF(A118&gt;64,0,VLOOKUP(B118,'جدول نرخ فوت-امراض خاص-سرطان'!$G$2:$H$100,2,0)*X118))</f>
        <v/>
      </c>
      <c r="Z118" s="2" t="str">
        <f aca="false">IF(A118="","",Y118+W118+U118+S118)</f>
        <v/>
      </c>
      <c r="AA118" s="2" t="str">
        <f aca="false">IF(A118="","",0.25*(S118)+0.15*(U118+W118+Y118))</f>
        <v/>
      </c>
      <c r="AB118" s="2" t="str">
        <f aca="false">IF(A118="","",$B$10*(M118+Z118+Q118))</f>
        <v/>
      </c>
      <c r="AC118" s="2" t="str">
        <f aca="false">IF(A118="","",D118-Z118-M118-Q118-AB118)</f>
        <v/>
      </c>
      <c r="AD118" s="2" t="str">
        <f aca="false">IF(A118="","",(AC118+AD117)*(1+$S$1))</f>
        <v/>
      </c>
      <c r="AE118" s="2" t="str">
        <f aca="false">IF(A118="","",AD118)</f>
        <v/>
      </c>
    </row>
    <row r="119" s="3" customFormat="true" ht="15" hidden="false" customHeight="false" outlineLevel="0" collapsed="false">
      <c r="A119" s="1" t="str">
        <f aca="false">IF(A118&lt;$B$1,A118+1,"")</f>
        <v/>
      </c>
      <c r="B119" s="1" t="str">
        <f aca="false">IF(A119="","",B118+1)</f>
        <v/>
      </c>
      <c r="D119" s="2" t="str">
        <f aca="false">IF(A119="","",IF($B$3="سالانه",D118*(1+$B$6),IF($B$3="ماهانه",(F119*12)/'جدول لیست ها'!$D$1,IF(محاسبات!$B$3="دوماهه",(G119*6)/'جدول لیست ها'!$D$2,IF(محاسبات!$B$3="سه ماهه",(H119*4)/'جدول لیست ها'!$D$3,I119*2/'جدول لیست ها'!$D$4)))))</f>
        <v/>
      </c>
      <c r="E119" s="2" t="str">
        <f aca="false">IF(A119="","",IF($B$3="سالانه",D119+E118,(I119+H119+G119+F119)*$C$3+E118))</f>
        <v/>
      </c>
      <c r="F119" s="2" t="str">
        <f aca="false">IF(A119="","",IF(F118="","",F118*(1+$B$6)))</f>
        <v/>
      </c>
      <c r="G119" s="2" t="str">
        <f aca="false">IF(A119="","",IF(G118="","",G118*(1+$B$6)))</f>
        <v/>
      </c>
      <c r="H119" s="2" t="str">
        <f aca="false">IF(A119="","",IF(H118="","",H118*(1+$B$6)))</f>
        <v/>
      </c>
      <c r="I119" s="2" t="str">
        <f aca="false">IF(A119="","",IF(I118="","",I118*(1+$B$6)))</f>
        <v/>
      </c>
      <c r="J119" s="2" t="str">
        <f aca="false">IF(A119="","",0)</f>
        <v/>
      </c>
      <c r="K119" s="2" t="str">
        <f aca="false">IF(A119="","",$J$2*(1-$M$3)*(D119-Z119))</f>
        <v/>
      </c>
      <c r="L119" s="2" t="str">
        <f aca="false">IF(A119="","",IF(A119&lt;=5,$J$3*(1-$M$2)*O119,0))</f>
        <v/>
      </c>
      <c r="M119" s="2" t="str">
        <f aca="false">IF(A119="","",J119+K119+L119)</f>
        <v/>
      </c>
      <c r="N119" s="1" t="str">
        <f aca="false">IF(A119="","",IF(A119&lt;=2,$Q$2,IF(A119&lt;=4,$R$2,$S$2)))</f>
        <v/>
      </c>
      <c r="O119" s="2" t="str">
        <f aca="false">IF(A119="","",MIN(O118*(1+$B$7),4000000000))</f>
        <v/>
      </c>
      <c r="P119" s="1" t="str">
        <f aca="false">IF(A119="","",VLOOKUP(B119,'جدول نرخ فوت-امراض خاص-سرطان'!$A$2:$B$100,2,0))</f>
        <v/>
      </c>
      <c r="Q119" s="2" t="str">
        <f aca="false">IF(A119="","",P119*O119*N119^0.5*(1+$J$1))</f>
        <v/>
      </c>
      <c r="R119" s="2" t="str">
        <f aca="false">IF(A119="","",IF(B119&gt;74,0,MIN(4000000000,R118*(1+$B$7))))</f>
        <v/>
      </c>
      <c r="S119" s="2" t="str">
        <f aca="false">IF(A119="","",$J$4/1000*R119)</f>
        <v/>
      </c>
      <c r="T119" s="2" t="str">
        <f aca="false">IF(A119="","",IF(B119&gt;64,0,MIN($F$3*O119,$F$5)))</f>
        <v/>
      </c>
      <c r="U119" s="2" t="str">
        <f aca="false">IF(A119="","",T119*VLOOKUP(محاسبات!B119,'جدول نرخ فوت-امراض خاص-سرطان'!$C$2:$D$97,2,0)/1000000)</f>
        <v/>
      </c>
      <c r="V119" s="2" t="str">
        <f aca="false">IF(A119="","",IF($F$7="ندارد",0,IF(B119&gt;74,0,VLOOKUP(محاسبات!A119,'جدول نرخ فوت-امراض خاص-سرطان'!$I$2:$J$31,2,0)*محاسبات!O119)))</f>
        <v/>
      </c>
      <c r="W119" s="2" t="str">
        <f aca="false">IF(A119="","",V119*VLOOKUP(B119,'جدول نرخ فوت-امراض خاص-سرطان'!$E$2:$F$100,2,0)/1000000)</f>
        <v/>
      </c>
      <c r="X119" s="2" t="str">
        <f aca="false">IF(A119="","",IF($F$6="ندارد",0,IF(A120="",0,D120*N119^0.5+X120*N119)))</f>
        <v/>
      </c>
      <c r="Y119" s="2" t="str">
        <f aca="false">IF(A119="","",IF(A119&gt;64,0,VLOOKUP(B119,'جدول نرخ فوت-امراض خاص-سرطان'!$G$2:$H$100,2,0)*X119))</f>
        <v/>
      </c>
      <c r="Z119" s="2" t="str">
        <f aca="false">IF(A119="","",Y119+W119+U119+S119)</f>
        <v/>
      </c>
      <c r="AA119" s="2" t="str">
        <f aca="false">IF(A119="","",0.25*(S119)+0.15*(U119+W119+Y119))</f>
        <v/>
      </c>
      <c r="AB119" s="2" t="str">
        <f aca="false">IF(A119="","",$B$10*(M119+Z119+Q119))</f>
        <v/>
      </c>
      <c r="AC119" s="2" t="str">
        <f aca="false">IF(A119="","",D119-Z119-M119-Q119-AB119)</f>
        <v/>
      </c>
      <c r="AD119" s="2" t="str">
        <f aca="false">IF(A119="","",(AC119+AD118)*(1+$S$1))</f>
        <v/>
      </c>
      <c r="AE119" s="2" t="str">
        <f aca="false">IF(A119="","",AD119)</f>
        <v/>
      </c>
    </row>
    <row r="120" s="3" customFormat="true" ht="15" hidden="false" customHeight="false" outlineLevel="0" collapsed="false">
      <c r="A120" s="1" t="str">
        <f aca="false">IF(A119&lt;$B$1,A119+1,"")</f>
        <v/>
      </c>
      <c r="B120" s="1" t="str">
        <f aca="false">IF(A120="","",B119+1)</f>
        <v/>
      </c>
      <c r="D120" s="2" t="str">
        <f aca="false">IF(A120="","",IF($B$3="سالانه",D119*(1+$B$6),IF($B$3="ماهانه",(F120*12)/'جدول لیست ها'!$D$1,IF(محاسبات!$B$3="دوماهه",(G120*6)/'جدول لیست ها'!$D$2,IF(محاسبات!$B$3="سه ماهه",(H120*4)/'جدول لیست ها'!$D$3,I120*2/'جدول لیست ها'!$D$4)))))</f>
        <v/>
      </c>
      <c r="E120" s="2" t="str">
        <f aca="false">IF(A120="","",IF($B$3="سالانه",D120+E119,(I120+H120+G120+F120)*$C$3+E119))</f>
        <v/>
      </c>
      <c r="F120" s="2" t="str">
        <f aca="false">IF(A120="","",IF(F119="","",F119*(1+$B$6)))</f>
        <v/>
      </c>
      <c r="G120" s="2" t="str">
        <f aca="false">IF(A120="","",IF(G119="","",G119*(1+$B$6)))</f>
        <v/>
      </c>
      <c r="H120" s="2" t="str">
        <f aca="false">IF(A120="","",IF(H119="","",H119*(1+$B$6)))</f>
        <v/>
      </c>
      <c r="I120" s="2" t="str">
        <f aca="false">IF(A120="","",IF(I119="","",I119*(1+$B$6)))</f>
        <v/>
      </c>
      <c r="J120" s="2" t="str">
        <f aca="false">IF(A120="","",0)</f>
        <v/>
      </c>
      <c r="K120" s="2" t="str">
        <f aca="false">IF(A120="","",$J$2*(1-$M$3)*(D120-Z120))</f>
        <v/>
      </c>
      <c r="L120" s="2" t="str">
        <f aca="false">IF(A120="","",IF(A120&lt;=5,$J$3*(1-$M$2)*O120,0))</f>
        <v/>
      </c>
      <c r="M120" s="2" t="str">
        <f aca="false">IF(A120="","",J120+K120+L120)</f>
        <v/>
      </c>
      <c r="N120" s="1" t="str">
        <f aca="false">IF(A120="","",IF(A120&lt;=2,$Q$2,IF(A120&lt;=4,$R$2,$S$2)))</f>
        <v/>
      </c>
      <c r="O120" s="2" t="str">
        <f aca="false">IF(A120="","",MIN(O119*(1+$B$7),4000000000))</f>
        <v/>
      </c>
      <c r="P120" s="1" t="str">
        <f aca="false">IF(A120="","",VLOOKUP(B120,'جدول نرخ فوت-امراض خاص-سرطان'!$A$2:$B$100,2,0))</f>
        <v/>
      </c>
      <c r="Q120" s="2" t="str">
        <f aca="false">IF(A120="","",P120*O120*N120^0.5*(1+$J$1))</f>
        <v/>
      </c>
      <c r="R120" s="2" t="str">
        <f aca="false">IF(A120="","",IF(B120&gt;74,0,MIN(4000000000,R119*(1+$B$7))))</f>
        <v/>
      </c>
      <c r="S120" s="2" t="str">
        <f aca="false">IF(A120="","",$J$4/1000*R120)</f>
        <v/>
      </c>
      <c r="T120" s="2" t="str">
        <f aca="false">IF(A120="","",IF(B120&gt;64,0,MIN($F$3*O120,$F$5)))</f>
        <v/>
      </c>
      <c r="U120" s="2" t="str">
        <f aca="false">IF(A120="","",T120*VLOOKUP(محاسبات!B120,'جدول نرخ فوت-امراض خاص-سرطان'!$C$2:$D$97,2,0)/1000000)</f>
        <v/>
      </c>
      <c r="V120" s="2" t="str">
        <f aca="false">IF(A120="","",IF($F$7="ندارد",0,IF(B120&gt;74,0,VLOOKUP(محاسبات!A120,'جدول نرخ فوت-امراض خاص-سرطان'!$I$2:$J$31,2,0)*محاسبات!O120)))</f>
        <v/>
      </c>
      <c r="W120" s="2" t="str">
        <f aca="false">IF(A120="","",V120*VLOOKUP(B120,'جدول نرخ فوت-امراض خاص-سرطان'!$E$2:$F$100,2,0)/1000000)</f>
        <v/>
      </c>
      <c r="X120" s="2" t="str">
        <f aca="false">IF(A120="","",IF($F$6="ندارد",0,IF(A121="",0,D121*N120^0.5+X121*N120)))</f>
        <v/>
      </c>
      <c r="Y120" s="2" t="str">
        <f aca="false">IF(A120="","",IF(A120&gt;64,0,VLOOKUP(B120,'جدول نرخ فوت-امراض خاص-سرطان'!$G$2:$H$100,2,0)*X120))</f>
        <v/>
      </c>
      <c r="Z120" s="2" t="str">
        <f aca="false">IF(A120="","",Y120+W120+U120+S120)</f>
        <v/>
      </c>
      <c r="AA120" s="2" t="str">
        <f aca="false">IF(A120="","",0.25*(S120)+0.15*(U120+W120+Y120))</f>
        <v/>
      </c>
      <c r="AB120" s="2" t="str">
        <f aca="false">IF(A120="","",$B$10*(M120+Z120+Q120))</f>
        <v/>
      </c>
      <c r="AC120" s="2" t="str">
        <f aca="false">IF(A120="","",D120-Z120-M120-Q120-AB120)</f>
        <v/>
      </c>
      <c r="AD120" s="2" t="str">
        <f aca="false">IF(A120="","",(AC120+AD119)*(1+$S$1))</f>
        <v/>
      </c>
      <c r="AE120" s="2" t="str">
        <f aca="false">IF(A120="","",AD120)</f>
        <v/>
      </c>
    </row>
    <row r="121" s="3" customFormat="true" ht="15" hidden="false" customHeight="false" outlineLevel="0" collapsed="false">
      <c r="A121" s="1" t="str">
        <f aca="false">IF(A120&lt;$B$1,A120+1,"")</f>
        <v/>
      </c>
      <c r="B121" s="1" t="str">
        <f aca="false">IF(A121="","",B120+1)</f>
        <v/>
      </c>
      <c r="D121" s="2" t="str">
        <f aca="false">IF(A121="","",IF($B$3="سالانه",D120*(1+$B$6),IF($B$3="ماهانه",(F121*12)/'جدول لیست ها'!$D$1,IF(محاسبات!$B$3="دوماهه",(G121*6)/'جدول لیست ها'!$D$2,IF(محاسبات!$B$3="سه ماهه",(H121*4)/'جدول لیست ها'!$D$3,I121*2/'جدول لیست ها'!$D$4)))))</f>
        <v/>
      </c>
      <c r="E121" s="2" t="str">
        <f aca="false">IF(A121="","",IF($B$3="سالانه",D121+E120,(I121+H121+G121+F121)*$C$3+E120))</f>
        <v/>
      </c>
      <c r="F121" s="2" t="str">
        <f aca="false">IF(A121="","",IF(F120="","",F120*(1+$B$6)))</f>
        <v/>
      </c>
      <c r="G121" s="2" t="str">
        <f aca="false">IF(A121="","",IF(G120="","",G120*(1+$B$6)))</f>
        <v/>
      </c>
      <c r="H121" s="2" t="str">
        <f aca="false">IF(A121="","",IF(H120="","",H120*(1+$B$6)))</f>
        <v/>
      </c>
      <c r="I121" s="2" t="str">
        <f aca="false">IF(A121="","",IF(I120="","",I120*(1+$B$6)))</f>
        <v/>
      </c>
      <c r="J121" s="2" t="str">
        <f aca="false">IF(A121="","",0)</f>
        <v/>
      </c>
      <c r="K121" s="2" t="str">
        <f aca="false">IF(A121="","",$J$2*(1-$M$3)*(D121-Z121))</f>
        <v/>
      </c>
      <c r="L121" s="2" t="str">
        <f aca="false">IF(A121="","",IF(A121&lt;=5,$J$3*(1-$M$2)*O121,0))</f>
        <v/>
      </c>
      <c r="M121" s="2" t="str">
        <f aca="false">IF(A121="","",J121+K121+L121)</f>
        <v/>
      </c>
      <c r="N121" s="1" t="str">
        <f aca="false">IF(A121="","",IF(A121&lt;=2,$Q$2,IF(A121&lt;=4,$R$2,$S$2)))</f>
        <v/>
      </c>
      <c r="O121" s="2" t="str">
        <f aca="false">IF(A121="","",MIN(O120*(1+$B$7),4000000000))</f>
        <v/>
      </c>
      <c r="P121" s="1" t="str">
        <f aca="false">IF(A121="","",VLOOKUP(B121,'جدول نرخ فوت-امراض خاص-سرطان'!$A$2:$B$100,2,0))</f>
        <v/>
      </c>
      <c r="Q121" s="2" t="str">
        <f aca="false">IF(A121="","",P121*O121*N121^0.5*(1+$J$1))</f>
        <v/>
      </c>
      <c r="R121" s="2" t="str">
        <f aca="false">IF(A121="","",IF(B121&gt;74,0,MIN(4000000000,R120*(1+$B$7))))</f>
        <v/>
      </c>
      <c r="S121" s="2" t="str">
        <f aca="false">IF(A121="","",$J$4/1000*R121)</f>
        <v/>
      </c>
      <c r="T121" s="2" t="str">
        <f aca="false">IF(A121="","",IF(B121&gt;64,0,MIN($F$3*O121,$F$5)))</f>
        <v/>
      </c>
      <c r="U121" s="2" t="str">
        <f aca="false">IF(A121="","",T121*VLOOKUP(محاسبات!B121,'جدول نرخ فوت-امراض خاص-سرطان'!$C$2:$D$97,2,0)/1000000)</f>
        <v/>
      </c>
      <c r="V121" s="2" t="str">
        <f aca="false">IF(A121="","",IF($F$7="ندارد",0,IF(B121&gt;74,0,VLOOKUP(محاسبات!A121,'جدول نرخ فوت-امراض خاص-سرطان'!$I$2:$J$31,2,0)*محاسبات!O121)))</f>
        <v/>
      </c>
      <c r="W121" s="2" t="str">
        <f aca="false">IF(A121="","",V121*VLOOKUP(B121,'جدول نرخ فوت-امراض خاص-سرطان'!$E$2:$F$100,2,0)/1000000)</f>
        <v/>
      </c>
      <c r="X121" s="2" t="str">
        <f aca="false">IF(A121="","",IF($F$6="ندارد",0,IF(A122="",0,D122*N121^0.5+X122*N121)))</f>
        <v/>
      </c>
      <c r="Y121" s="2" t="str">
        <f aca="false">IF(A121="","",IF(A121&gt;64,0,VLOOKUP(B121,'جدول نرخ فوت-امراض خاص-سرطان'!$G$2:$H$100,2,0)*X121))</f>
        <v/>
      </c>
      <c r="Z121" s="2" t="str">
        <f aca="false">IF(A121="","",Y121+W121+U121+S121)</f>
        <v/>
      </c>
      <c r="AA121" s="2" t="str">
        <f aca="false">IF(A121="","",0.25*(S121)+0.15*(U121+W121+Y121))</f>
        <v/>
      </c>
      <c r="AB121" s="2" t="str">
        <f aca="false">IF(A121="","",$B$10*(M121+Z121+Q121))</f>
        <v/>
      </c>
      <c r="AC121" s="2" t="str">
        <f aca="false">IF(A121="","",D121-Z121-M121-Q121-AB121)</f>
        <v/>
      </c>
      <c r="AD121" s="2" t="str">
        <f aca="false">IF(A121="","",(AC121+AD120)*(1+$S$1))</f>
        <v/>
      </c>
      <c r="AE121" s="2" t="str">
        <f aca="false">IF(A121="","",AD121)</f>
        <v/>
      </c>
    </row>
    <row r="122" s="3" customFormat="true" ht="15" hidden="false" customHeight="false" outlineLevel="0" collapsed="false">
      <c r="A122" s="1" t="str">
        <f aca="false">IF(A121&lt;$B$1,A121+1,"")</f>
        <v/>
      </c>
      <c r="B122" s="1" t="str">
        <f aca="false">IF(A122="","",B121+1)</f>
        <v/>
      </c>
      <c r="D122" s="2" t="str">
        <f aca="false">IF(A122="","",IF($B$3="سالانه",D121*(1+$B$6),IF($B$3="ماهانه",(F122*12)/'جدول لیست ها'!$D$1,IF(محاسبات!$B$3="دوماهه",(G122*6)/'جدول لیست ها'!$D$2,IF(محاسبات!$B$3="سه ماهه",(H122*4)/'جدول لیست ها'!$D$3,I122*2/'جدول لیست ها'!$D$4)))))</f>
        <v/>
      </c>
      <c r="E122" s="2" t="str">
        <f aca="false">IF(A122="","",IF($B$3="سالانه",D122+E121,(I122+H122+G122+F122)*$C$3+E121))</f>
        <v/>
      </c>
      <c r="F122" s="2" t="str">
        <f aca="false">IF(A122="","",IF(F121="","",F121*(1+$B$6)))</f>
        <v/>
      </c>
      <c r="G122" s="2" t="str">
        <f aca="false">IF(A122="","",IF(G121="","",G121*(1+$B$6)))</f>
        <v/>
      </c>
      <c r="H122" s="2" t="str">
        <f aca="false">IF(A122="","",IF(H121="","",H121*(1+$B$6)))</f>
        <v/>
      </c>
      <c r="I122" s="2" t="str">
        <f aca="false">IF(A122="","",IF(I121="","",I121*(1+$B$6)))</f>
        <v/>
      </c>
      <c r="J122" s="2" t="str">
        <f aca="false">IF(A122="","",0)</f>
        <v/>
      </c>
      <c r="K122" s="2" t="str">
        <f aca="false">IF(A122="","",$J$2*(1-$M$3)*(D122-Z122))</f>
        <v/>
      </c>
      <c r="L122" s="2" t="str">
        <f aca="false">IF(A122="","",IF(A122&lt;=5,$J$3*(1-$M$2)*O122,0))</f>
        <v/>
      </c>
      <c r="M122" s="2" t="str">
        <f aca="false">IF(A122="","",J122+K122+L122)</f>
        <v/>
      </c>
      <c r="N122" s="1" t="str">
        <f aca="false">IF(A122="","",IF(A122&lt;=2,$Q$2,IF(A122&lt;=4,$R$2,$S$2)))</f>
        <v/>
      </c>
      <c r="O122" s="2" t="str">
        <f aca="false">IF(A122="","",MIN(O121*(1+$B$7),4000000000))</f>
        <v/>
      </c>
      <c r="P122" s="1" t="str">
        <f aca="false">IF(A122="","",VLOOKUP(B122,'جدول نرخ فوت-امراض خاص-سرطان'!$A$2:$B$100,2,0))</f>
        <v/>
      </c>
      <c r="Q122" s="2" t="str">
        <f aca="false">IF(A122="","",P122*O122*N122^0.5*(1+$J$1))</f>
        <v/>
      </c>
      <c r="R122" s="2" t="str">
        <f aca="false">IF(A122="","",IF(B122&gt;74,0,MIN(4000000000,R121*(1+$B$7))))</f>
        <v/>
      </c>
      <c r="S122" s="2" t="str">
        <f aca="false">IF(A122="","",$J$4/1000*R122)</f>
        <v/>
      </c>
      <c r="T122" s="2" t="str">
        <f aca="false">IF(A122="","",IF(B122&gt;64,0,MIN($F$3*O122,$F$5)))</f>
        <v/>
      </c>
      <c r="U122" s="2" t="str">
        <f aca="false">IF(A122="","",T122*VLOOKUP(محاسبات!B122,'جدول نرخ فوت-امراض خاص-سرطان'!$C$2:$D$97,2,0)/1000000)</f>
        <v/>
      </c>
      <c r="V122" s="2" t="str">
        <f aca="false">IF(A122="","",IF($F$7="ندارد",0,IF(B122&gt;74,0,VLOOKUP(محاسبات!A122,'جدول نرخ فوت-امراض خاص-سرطان'!$I$2:$J$31,2,0)*محاسبات!O122)))</f>
        <v/>
      </c>
      <c r="W122" s="2" t="str">
        <f aca="false">IF(A122="","",V122*VLOOKUP(B122,'جدول نرخ فوت-امراض خاص-سرطان'!$E$2:$F$100,2,0)/1000000)</f>
        <v/>
      </c>
      <c r="X122" s="2" t="str">
        <f aca="false">IF(A122="","",IF($F$6="ندارد",0,IF(A123="",0,D123*N122^0.5+X123*N122)))</f>
        <v/>
      </c>
      <c r="Y122" s="2" t="str">
        <f aca="false">IF(A122="","",IF(A122&gt;64,0,VLOOKUP(B122,'جدول نرخ فوت-امراض خاص-سرطان'!$G$2:$H$100,2,0)*X122))</f>
        <v/>
      </c>
      <c r="Z122" s="2" t="str">
        <f aca="false">IF(A122="","",Y122+W122+U122+S122)</f>
        <v/>
      </c>
      <c r="AA122" s="2" t="str">
        <f aca="false">IF(A122="","",0.25*(S122)+0.15*(U122+W122+Y122))</f>
        <v/>
      </c>
      <c r="AB122" s="2" t="str">
        <f aca="false">IF(A122="","",$B$10*(M122+Z122+Q122))</f>
        <v/>
      </c>
      <c r="AC122" s="2" t="str">
        <f aca="false">IF(A122="","",D122-Z122-M122-Q122-AB122)</f>
        <v/>
      </c>
      <c r="AD122" s="2" t="str">
        <f aca="false">IF(A122="","",(AC122+AD121)*(1+$S$1))</f>
        <v/>
      </c>
      <c r="AE122" s="2" t="str">
        <f aca="false">IF(A122="","",AD122)</f>
        <v/>
      </c>
    </row>
    <row r="123" s="3" customFormat="true" ht="15" hidden="false" customHeight="false" outlineLevel="0" collapsed="false">
      <c r="A123" s="1" t="str">
        <f aca="false">IF(A122&lt;$B$1,A122+1,"")</f>
        <v/>
      </c>
      <c r="B123" s="1" t="str">
        <f aca="false">IF(A123="","",B122+1)</f>
        <v/>
      </c>
      <c r="D123" s="2" t="str">
        <f aca="false">IF(A123="","",IF($B$3="سالانه",D122*(1+$B$6),IF($B$3="ماهانه",(F123*12)/'جدول لیست ها'!$D$1,IF(محاسبات!$B$3="دوماهه",(G123*6)/'جدول لیست ها'!$D$2,IF(محاسبات!$B$3="سه ماهه",(H123*4)/'جدول لیست ها'!$D$3,I123*2/'جدول لیست ها'!$D$4)))))</f>
        <v/>
      </c>
      <c r="E123" s="2" t="str">
        <f aca="false">IF(A123="","",IF($B$3="سالانه",D123+E122,(I123+H123+G123+F123)*$C$3+E122))</f>
        <v/>
      </c>
      <c r="F123" s="2" t="str">
        <f aca="false">IF(A123="","",IF(F122="","",F122*(1+$B$6)))</f>
        <v/>
      </c>
      <c r="G123" s="2" t="str">
        <f aca="false">IF(A123="","",IF(G122="","",G122*(1+$B$6)))</f>
        <v/>
      </c>
      <c r="H123" s="2" t="str">
        <f aca="false">IF(A123="","",IF(H122="","",H122*(1+$B$6)))</f>
        <v/>
      </c>
      <c r="I123" s="2" t="str">
        <f aca="false">IF(A123="","",IF(I122="","",I122*(1+$B$6)))</f>
        <v/>
      </c>
      <c r="J123" s="2" t="str">
        <f aca="false">IF(A123="","",0)</f>
        <v/>
      </c>
      <c r="K123" s="2" t="str">
        <f aca="false">IF(A123="","",$J$2*(1-$M$3)*(D123-Z123))</f>
        <v/>
      </c>
      <c r="L123" s="2" t="str">
        <f aca="false">IF(A123="","",IF(A123&lt;=5,$J$3*(1-$M$2)*O123,0))</f>
        <v/>
      </c>
      <c r="M123" s="2" t="str">
        <f aca="false">IF(A123="","",J123+K123+L123)</f>
        <v/>
      </c>
      <c r="N123" s="1" t="str">
        <f aca="false">IF(A123="","",IF(A123&lt;=2,$Q$2,IF(A123&lt;=4,$R$2,$S$2)))</f>
        <v/>
      </c>
      <c r="O123" s="2" t="str">
        <f aca="false">IF(A123="","",MIN(O122*(1+$B$7),4000000000))</f>
        <v/>
      </c>
      <c r="P123" s="1" t="str">
        <f aca="false">IF(A123="","",VLOOKUP(B123,'جدول نرخ فوت-امراض خاص-سرطان'!$A$2:$B$100,2,0))</f>
        <v/>
      </c>
      <c r="Q123" s="2" t="str">
        <f aca="false">IF(A123="","",P123*O123*N123^0.5*(1+$J$1))</f>
        <v/>
      </c>
      <c r="R123" s="2" t="str">
        <f aca="false">IF(A123="","",IF(B123&gt;74,0,MIN(4000000000,R122*(1+$B$7))))</f>
        <v/>
      </c>
      <c r="S123" s="2" t="str">
        <f aca="false">IF(A123="","",$J$4/1000*R123)</f>
        <v/>
      </c>
      <c r="T123" s="2" t="str">
        <f aca="false">IF(A123="","",IF(B123&gt;64,0,MIN($F$3*O123,$F$5)))</f>
        <v/>
      </c>
      <c r="U123" s="2" t="str">
        <f aca="false">IF(A123="","",T123*VLOOKUP(محاسبات!B123,'جدول نرخ فوت-امراض خاص-سرطان'!$C$2:$D$97,2,0)/1000000)</f>
        <v/>
      </c>
      <c r="V123" s="2" t="str">
        <f aca="false">IF(A123="","",IF($F$7="ندارد",0,IF(B123&gt;74,0,VLOOKUP(محاسبات!A123,'جدول نرخ فوت-امراض خاص-سرطان'!$I$2:$J$31,2,0)*محاسبات!O123)))</f>
        <v/>
      </c>
      <c r="W123" s="2" t="str">
        <f aca="false">IF(A123="","",V123*VLOOKUP(B123,'جدول نرخ فوت-امراض خاص-سرطان'!$E$2:$F$100,2,0)/1000000)</f>
        <v/>
      </c>
      <c r="X123" s="2" t="str">
        <f aca="false">IF(A123="","",IF($F$6="ندارد",0,IF(A124="",0,D124*N123^0.5+X124*N123)))</f>
        <v/>
      </c>
      <c r="Y123" s="2" t="str">
        <f aca="false">IF(A123="","",IF(A123&gt;64,0,VLOOKUP(B123,'جدول نرخ فوت-امراض خاص-سرطان'!$G$2:$H$100,2,0)*X123))</f>
        <v/>
      </c>
      <c r="Z123" s="2" t="str">
        <f aca="false">IF(A123="","",Y123+W123+U123+S123)</f>
        <v/>
      </c>
      <c r="AA123" s="2" t="str">
        <f aca="false">IF(A123="","",0.25*(S123)+0.15*(U123+W123+Y123))</f>
        <v/>
      </c>
      <c r="AB123" s="2" t="str">
        <f aca="false">IF(A123="","",$B$10*(M123+Z123+Q123))</f>
        <v/>
      </c>
      <c r="AC123" s="2" t="str">
        <f aca="false">IF(A123="","",D123-Z123-M123-Q123-AB123)</f>
        <v/>
      </c>
      <c r="AD123" s="2" t="str">
        <f aca="false">IF(A123="","",(AC123+AD122)*(1+$S$1))</f>
        <v/>
      </c>
      <c r="AE123" s="2" t="str">
        <f aca="false">IF(A123="","",AD123)</f>
        <v/>
      </c>
    </row>
    <row r="124" s="3" customFormat="true" ht="15" hidden="false" customHeight="false" outlineLevel="0" collapsed="false">
      <c r="A124" s="1" t="str">
        <f aca="false">IF(A123&lt;$B$1,A123+1,"")</f>
        <v/>
      </c>
      <c r="B124" s="1" t="str">
        <f aca="false">IF(A124="","",B123+1)</f>
        <v/>
      </c>
      <c r="D124" s="2" t="str">
        <f aca="false">IF(A124="","",IF($B$3="سالانه",D123*(1+$B$6),IF($B$3="ماهانه",(F124*12)/'جدول لیست ها'!$D$1,IF(محاسبات!$B$3="دوماهه",(G124*6)/'جدول لیست ها'!$D$2,IF(محاسبات!$B$3="سه ماهه",(H124*4)/'جدول لیست ها'!$D$3,I124*2/'جدول لیست ها'!$D$4)))))</f>
        <v/>
      </c>
      <c r="E124" s="2" t="str">
        <f aca="false">IF(A124="","",IF($B$3="سالانه",D124+E123,(I124+H124+G124+F124)*$C$3+E123))</f>
        <v/>
      </c>
      <c r="F124" s="2" t="str">
        <f aca="false">IF(A124="","",IF(F123="","",F123*(1+$B$6)))</f>
        <v/>
      </c>
      <c r="G124" s="2" t="str">
        <f aca="false">IF(A124="","",IF(G123="","",G123*(1+$B$6)))</f>
        <v/>
      </c>
      <c r="H124" s="2" t="str">
        <f aca="false">IF(A124="","",IF(H123="","",H123*(1+$B$6)))</f>
        <v/>
      </c>
      <c r="I124" s="2" t="str">
        <f aca="false">IF(A124="","",IF(I123="","",I123*(1+$B$6)))</f>
        <v/>
      </c>
      <c r="J124" s="2" t="str">
        <f aca="false">IF(A124="","",0)</f>
        <v/>
      </c>
      <c r="K124" s="2" t="str">
        <f aca="false">IF(A124="","",$J$2*(1-$M$3)*(D124-Z124))</f>
        <v/>
      </c>
      <c r="L124" s="2" t="str">
        <f aca="false">IF(A124="","",IF(A124&lt;=5,$J$3*(1-$M$2)*O124,0))</f>
        <v/>
      </c>
      <c r="M124" s="2" t="str">
        <f aca="false">IF(A124="","",J124+K124+L124)</f>
        <v/>
      </c>
      <c r="N124" s="1" t="str">
        <f aca="false">IF(A124="","",IF(A124&lt;=2,$Q$2,IF(A124&lt;=4,$R$2,$S$2)))</f>
        <v/>
      </c>
      <c r="O124" s="2" t="str">
        <f aca="false">IF(A124="","",MIN(O123*(1+$B$7),4000000000))</f>
        <v/>
      </c>
      <c r="P124" s="1" t="str">
        <f aca="false">IF(A124="","",VLOOKUP(B124,'جدول نرخ فوت-امراض خاص-سرطان'!$A$2:$B$100,2,0))</f>
        <v/>
      </c>
      <c r="Q124" s="2" t="str">
        <f aca="false">IF(A124="","",P124*O124*N124^0.5*(1+$J$1))</f>
        <v/>
      </c>
      <c r="R124" s="2" t="str">
        <f aca="false">IF(A124="","",IF(B124&gt;74,0,MIN(4000000000,R123*(1+$B$7))))</f>
        <v/>
      </c>
      <c r="S124" s="2" t="str">
        <f aca="false">IF(A124="","",$J$4/1000*R124)</f>
        <v/>
      </c>
      <c r="T124" s="2" t="str">
        <f aca="false">IF(A124="","",IF(B124&gt;64,0,MIN($F$3*O124,$F$5)))</f>
        <v/>
      </c>
      <c r="U124" s="2" t="str">
        <f aca="false">IF(A124="","",T124*VLOOKUP(محاسبات!B124,'جدول نرخ فوت-امراض خاص-سرطان'!$C$2:$D$97,2,0)/1000000)</f>
        <v/>
      </c>
      <c r="V124" s="2" t="str">
        <f aca="false">IF(A124="","",IF($F$7="ندارد",0,IF(B124&gt;74,0,VLOOKUP(محاسبات!A124,'جدول نرخ فوت-امراض خاص-سرطان'!$I$2:$J$31,2,0)*محاسبات!O124)))</f>
        <v/>
      </c>
      <c r="W124" s="2" t="str">
        <f aca="false">IF(A124="","",V124*VLOOKUP(B124,'جدول نرخ فوت-امراض خاص-سرطان'!$E$2:$F$100,2,0)/1000000)</f>
        <v/>
      </c>
      <c r="X124" s="2" t="str">
        <f aca="false">IF(A124="","",IF($F$6="ندارد",0,IF(A125="",0,D125*N124^0.5+X125*N124)))</f>
        <v/>
      </c>
      <c r="Y124" s="2" t="str">
        <f aca="false">IF(A124="","",IF(A124&gt;64,0,VLOOKUP(B124,'جدول نرخ فوت-امراض خاص-سرطان'!$G$2:$H$100,2,0)*X124))</f>
        <v/>
      </c>
      <c r="Z124" s="2" t="str">
        <f aca="false">IF(A124="","",Y124+W124+U124+S124)</f>
        <v/>
      </c>
      <c r="AA124" s="2" t="str">
        <f aca="false">IF(A124="","",0.25*(S124)+0.15*(U124+W124+Y124))</f>
        <v/>
      </c>
      <c r="AB124" s="2" t="str">
        <f aca="false">IF(A124="","",$B$10*(M124+Z124+Q124))</f>
        <v/>
      </c>
      <c r="AC124" s="2" t="str">
        <f aca="false">IF(A124="","",D124-Z124-M124-Q124-AB124)</f>
        <v/>
      </c>
      <c r="AD124" s="2" t="str">
        <f aca="false">IF(A124="","",(AC124+AD123)*(1+$S$1))</f>
        <v/>
      </c>
      <c r="AE124" s="2" t="str">
        <f aca="false">IF(A124="","",AD124)</f>
        <v/>
      </c>
    </row>
    <row r="125" s="3" customFormat="true" ht="15" hidden="false" customHeight="false" outlineLevel="0" collapsed="false">
      <c r="A125" s="1" t="str">
        <f aca="false">IF(A124&lt;$B$1,A124+1,"")</f>
        <v/>
      </c>
      <c r="B125" s="1" t="str">
        <f aca="false">IF(A125="","",B124+1)</f>
        <v/>
      </c>
      <c r="D125" s="2" t="str">
        <f aca="false">IF(A125="","",IF($B$3="سالانه",D124*(1+$B$6),IF($B$3="ماهانه",(F125*12)/'جدول لیست ها'!$D$1,IF(محاسبات!$B$3="دوماهه",(G125*6)/'جدول لیست ها'!$D$2,IF(محاسبات!$B$3="سه ماهه",(H125*4)/'جدول لیست ها'!$D$3,I125*2/'جدول لیست ها'!$D$4)))))</f>
        <v/>
      </c>
      <c r="E125" s="2" t="str">
        <f aca="false">IF(A125="","",IF($B$3="سالانه",D125+E124,(I125+H125+G125+F125)*$C$3+E124))</f>
        <v/>
      </c>
      <c r="F125" s="2" t="str">
        <f aca="false">IF(A125="","",IF(F124="","",F124*(1+$B$6)))</f>
        <v/>
      </c>
      <c r="G125" s="2" t="str">
        <f aca="false">IF(A125="","",IF(G124="","",G124*(1+$B$6)))</f>
        <v/>
      </c>
      <c r="H125" s="2" t="str">
        <f aca="false">IF(A125="","",IF(H124="","",H124*(1+$B$6)))</f>
        <v/>
      </c>
      <c r="I125" s="2" t="str">
        <f aca="false">IF(A125="","",IF(I124="","",I124*(1+$B$6)))</f>
        <v/>
      </c>
      <c r="J125" s="2" t="str">
        <f aca="false">IF(A125="","",0)</f>
        <v/>
      </c>
      <c r="K125" s="2" t="str">
        <f aca="false">IF(A125="","",$J$2*(1-$M$3)*(D125-Z125))</f>
        <v/>
      </c>
      <c r="L125" s="2" t="str">
        <f aca="false">IF(A125="","",IF(A125&lt;=5,$J$3*(1-$M$2)*O125,0))</f>
        <v/>
      </c>
      <c r="M125" s="2" t="str">
        <f aca="false">IF(A125="","",J125+K125+L125)</f>
        <v/>
      </c>
      <c r="N125" s="1" t="str">
        <f aca="false">IF(A125="","",IF(A125&lt;=2,$Q$2,IF(A125&lt;=4,$R$2,$S$2)))</f>
        <v/>
      </c>
      <c r="O125" s="2" t="str">
        <f aca="false">IF(A125="","",MIN(O124*(1+$B$7),4000000000))</f>
        <v/>
      </c>
      <c r="P125" s="1" t="str">
        <f aca="false">IF(A125="","",VLOOKUP(B125,'جدول نرخ فوت-امراض خاص-سرطان'!$A$2:$B$100,2,0))</f>
        <v/>
      </c>
      <c r="Q125" s="2" t="str">
        <f aca="false">IF(A125="","",P125*O125*N125^0.5*(1+$J$1))</f>
        <v/>
      </c>
      <c r="R125" s="2" t="str">
        <f aca="false">IF(A125="","",IF(B125&gt;74,0,MIN(4000000000,R124*(1+$B$7))))</f>
        <v/>
      </c>
      <c r="S125" s="2" t="str">
        <f aca="false">IF(A125="","",$J$4/1000*R125)</f>
        <v/>
      </c>
      <c r="T125" s="2" t="str">
        <f aca="false">IF(A125="","",IF(B125&gt;64,0,MIN($F$3*O125,$F$5)))</f>
        <v/>
      </c>
      <c r="U125" s="2" t="str">
        <f aca="false">IF(A125="","",T125*VLOOKUP(محاسبات!B125,'جدول نرخ فوت-امراض خاص-سرطان'!$C$2:$D$97,2,0)/1000000)</f>
        <v/>
      </c>
      <c r="V125" s="2" t="str">
        <f aca="false">IF(A125="","",IF($F$7="ندارد",0,IF(B125&gt;74,0,VLOOKUP(محاسبات!A125,'جدول نرخ فوت-امراض خاص-سرطان'!$I$2:$J$31,2,0)*محاسبات!O125)))</f>
        <v/>
      </c>
      <c r="W125" s="2" t="str">
        <f aca="false">IF(A125="","",V125*VLOOKUP(B125,'جدول نرخ فوت-امراض خاص-سرطان'!$E$2:$F$100,2,0)/1000000)</f>
        <v/>
      </c>
      <c r="X125" s="2" t="str">
        <f aca="false">IF(A125="","",IF($F$6="ندارد",0,IF(A126="",0,D126*N125^0.5+X126*N125)))</f>
        <v/>
      </c>
      <c r="Y125" s="2" t="str">
        <f aca="false">IF(A125="","",IF(A125&gt;64,0,VLOOKUP(B125,'جدول نرخ فوت-امراض خاص-سرطان'!$G$2:$H$100,2,0)*X125))</f>
        <v/>
      </c>
      <c r="Z125" s="2" t="str">
        <f aca="false">IF(A125="","",Y125+W125+U125+S125)</f>
        <v/>
      </c>
      <c r="AA125" s="2" t="str">
        <f aca="false">IF(A125="","",0.25*(S125)+0.15*(U125+W125+Y125))</f>
        <v/>
      </c>
      <c r="AB125" s="2" t="str">
        <f aca="false">IF(A125="","",$B$10*(M125+Z125+Q125))</f>
        <v/>
      </c>
      <c r="AC125" s="2" t="str">
        <f aca="false">IF(A125="","",D125-Z125-M125-Q125-AB125)</f>
        <v/>
      </c>
      <c r="AD125" s="2" t="str">
        <f aca="false">IF(A125="","",(AC125+AD124)*(1+$S$1))</f>
        <v/>
      </c>
      <c r="AE125" s="2" t="str">
        <f aca="false">IF(A125="","",AD125)</f>
        <v/>
      </c>
    </row>
    <row r="126" s="3" customFormat="true" ht="15" hidden="false" customHeight="false" outlineLevel="0" collapsed="false">
      <c r="A126" s="1" t="str">
        <f aca="false">IF(A125&lt;$B$1,A125+1,"")</f>
        <v/>
      </c>
      <c r="B126" s="1" t="str">
        <f aca="false">IF(A126="","",B125+1)</f>
        <v/>
      </c>
      <c r="D126" s="2" t="str">
        <f aca="false">IF(A126="","",IF($B$3="سالانه",D125*(1+$B$6),IF($B$3="ماهانه",(F126*12)/'جدول لیست ها'!$D$1,IF(محاسبات!$B$3="دوماهه",(G126*6)/'جدول لیست ها'!$D$2,IF(محاسبات!$B$3="سه ماهه",(H126*4)/'جدول لیست ها'!$D$3,I126*2/'جدول لیست ها'!$D$4)))))</f>
        <v/>
      </c>
      <c r="E126" s="2" t="str">
        <f aca="false">IF(A126="","",IF($B$3="سالانه",D126+E125,(I126+H126+G126+F126)*$C$3+E125))</f>
        <v/>
      </c>
      <c r="F126" s="2" t="str">
        <f aca="false">IF(A126="","",IF(F125="","",F125*(1+$B$6)))</f>
        <v/>
      </c>
      <c r="G126" s="2" t="str">
        <f aca="false">IF(A126="","",IF(G125="","",G125*(1+$B$6)))</f>
        <v/>
      </c>
      <c r="H126" s="2" t="str">
        <f aca="false">IF(A126="","",IF(H125="","",H125*(1+$B$6)))</f>
        <v/>
      </c>
      <c r="I126" s="2" t="str">
        <f aca="false">IF(A126="","",IF(I125="","",I125*(1+$B$6)))</f>
        <v/>
      </c>
      <c r="J126" s="2" t="str">
        <f aca="false">IF(A126="","",0)</f>
        <v/>
      </c>
      <c r="K126" s="2" t="str">
        <f aca="false">IF(A126="","",$J$2*(1-$M$3)*(D126-Z126))</f>
        <v/>
      </c>
      <c r="L126" s="2" t="str">
        <f aca="false">IF(A126="","",IF(A126&lt;=5,$J$3*(1-$M$2)*O126,0))</f>
        <v/>
      </c>
      <c r="M126" s="2" t="str">
        <f aca="false">IF(A126="","",J126+K126+L126)</f>
        <v/>
      </c>
      <c r="N126" s="1" t="str">
        <f aca="false">IF(A126="","",IF(A126&lt;=2,$Q$2,IF(A126&lt;=4,$R$2,$S$2)))</f>
        <v/>
      </c>
      <c r="O126" s="2" t="str">
        <f aca="false">IF(A126="","",MIN(O125*(1+$B$7),4000000000))</f>
        <v/>
      </c>
      <c r="P126" s="1" t="str">
        <f aca="false">IF(A126="","",VLOOKUP(B126,'جدول نرخ فوت-امراض خاص-سرطان'!$A$2:$B$100,2,0))</f>
        <v/>
      </c>
      <c r="Q126" s="2" t="str">
        <f aca="false">IF(A126="","",P126*O126*N126^0.5*(1+$J$1))</f>
        <v/>
      </c>
      <c r="R126" s="2" t="str">
        <f aca="false">IF(A126="","",IF(B126&gt;74,0,MIN(4000000000,R125*(1+$B$7))))</f>
        <v/>
      </c>
      <c r="S126" s="2" t="str">
        <f aca="false">IF(A126="","",$J$4/1000*R126)</f>
        <v/>
      </c>
      <c r="T126" s="2" t="str">
        <f aca="false">IF(A126="","",IF(B126&gt;64,0,MIN($F$3*O126,$F$5)))</f>
        <v/>
      </c>
      <c r="U126" s="2" t="str">
        <f aca="false">IF(A126="","",T126*VLOOKUP(محاسبات!B126,'جدول نرخ فوت-امراض خاص-سرطان'!$C$2:$D$97,2,0)/1000000)</f>
        <v/>
      </c>
      <c r="V126" s="2" t="str">
        <f aca="false">IF(A126="","",IF($F$7="ندارد",0,IF(B126&gt;74,0,VLOOKUP(محاسبات!A126,'جدول نرخ فوت-امراض خاص-سرطان'!$I$2:$J$31,2,0)*محاسبات!O126)))</f>
        <v/>
      </c>
      <c r="W126" s="2" t="str">
        <f aca="false">IF(A126="","",V126*VLOOKUP(B126,'جدول نرخ فوت-امراض خاص-سرطان'!$E$2:$F$100,2,0)/1000000)</f>
        <v/>
      </c>
      <c r="X126" s="2" t="str">
        <f aca="false">IF(A126="","",IF($F$6="ندارد",0,IF(A127="",0,D127*N126^0.5+X127*N126)))</f>
        <v/>
      </c>
      <c r="Y126" s="2" t="str">
        <f aca="false">IF(A126="","",IF(A126&gt;64,0,VLOOKUP(B126,'جدول نرخ فوت-امراض خاص-سرطان'!$G$2:$H$100,2,0)*X126))</f>
        <v/>
      </c>
      <c r="Z126" s="2" t="str">
        <f aca="false">IF(A126="","",Y126+W126+U126+S126)</f>
        <v/>
      </c>
      <c r="AA126" s="2" t="str">
        <f aca="false">IF(A126="","",0.25*(S126)+0.15*(U126+W126+Y126))</f>
        <v/>
      </c>
      <c r="AB126" s="2" t="str">
        <f aca="false">IF(A126="","",$B$10*(M126+Z126+Q126))</f>
        <v/>
      </c>
      <c r="AC126" s="2" t="str">
        <f aca="false">IF(A126="","",D126-Z126-M126-Q126-AB126)</f>
        <v/>
      </c>
      <c r="AD126" s="2" t="str">
        <f aca="false">IF(A126="","",(AC126+AD125)*(1+$S$1))</f>
        <v/>
      </c>
      <c r="AE126" s="2" t="str">
        <f aca="false">IF(A126="","",AD126)</f>
        <v/>
      </c>
    </row>
    <row r="127" s="3" customFormat="true" ht="15" hidden="false" customHeight="false" outlineLevel="0" collapsed="false">
      <c r="A127" s="1" t="str">
        <f aca="false">IF(A126&lt;$B$1,A126+1,"")</f>
        <v/>
      </c>
      <c r="B127" s="1" t="str">
        <f aca="false">IF(A127="","",B126+1)</f>
        <v/>
      </c>
      <c r="D127" s="2" t="str">
        <f aca="false">IF(A127="","",IF($B$3="سالانه",D126*(1+$B$6),IF($B$3="ماهانه",(F127*12)/'جدول لیست ها'!$D$1,IF(محاسبات!$B$3="دوماهه",(G127*6)/'جدول لیست ها'!$D$2,IF(محاسبات!$B$3="سه ماهه",(H127*4)/'جدول لیست ها'!$D$3,I127*2/'جدول لیست ها'!$D$4)))))</f>
        <v/>
      </c>
      <c r="E127" s="2" t="str">
        <f aca="false">IF(A127="","",IF($B$3="سالانه",D127+E126,(I127+H127+G127+F127)*$C$3+E126))</f>
        <v/>
      </c>
      <c r="F127" s="2" t="str">
        <f aca="false">IF(A127="","",IF(F126="","",F126*(1+$B$6)))</f>
        <v/>
      </c>
      <c r="G127" s="2" t="str">
        <f aca="false">IF(A127="","",IF(G126="","",G126*(1+$B$6)))</f>
        <v/>
      </c>
      <c r="H127" s="2" t="str">
        <f aca="false">IF(A127="","",IF(H126="","",H126*(1+$B$6)))</f>
        <v/>
      </c>
      <c r="I127" s="2" t="str">
        <f aca="false">IF(A127="","",IF(I126="","",I126*(1+$B$6)))</f>
        <v/>
      </c>
      <c r="J127" s="2" t="str">
        <f aca="false">IF(A127="","",0)</f>
        <v/>
      </c>
      <c r="K127" s="2" t="str">
        <f aca="false">IF(A127="","",$J$2*(1-$M$3)*(D127-Z127))</f>
        <v/>
      </c>
      <c r="L127" s="2" t="str">
        <f aca="false">IF(A127="","",IF(A127&lt;=5,$J$3*(1-$M$2)*O127,0))</f>
        <v/>
      </c>
      <c r="M127" s="2" t="str">
        <f aca="false">IF(A127="","",J127+K127+L127)</f>
        <v/>
      </c>
      <c r="N127" s="1" t="str">
        <f aca="false">IF(A127="","",IF(A127&lt;=2,$Q$2,IF(A127&lt;=4,$R$2,$S$2)))</f>
        <v/>
      </c>
      <c r="O127" s="2" t="str">
        <f aca="false">IF(A127="","",MIN(O126*(1+$B$7),4000000000))</f>
        <v/>
      </c>
      <c r="P127" s="1" t="str">
        <f aca="false">IF(A127="","",VLOOKUP(B127,'جدول نرخ فوت-امراض خاص-سرطان'!$A$2:$B$100,2,0))</f>
        <v/>
      </c>
      <c r="Q127" s="2" t="str">
        <f aca="false">IF(A127="","",P127*O127*N127^0.5*(1+$J$1))</f>
        <v/>
      </c>
      <c r="R127" s="2" t="str">
        <f aca="false">IF(A127="","",IF(B127&gt;74,0,MIN(4000000000,R126*(1+$B$7))))</f>
        <v/>
      </c>
      <c r="S127" s="2" t="str">
        <f aca="false">IF(A127="","",$J$4/1000*R127)</f>
        <v/>
      </c>
      <c r="T127" s="2" t="str">
        <f aca="false">IF(A127="","",IF(B127&gt;64,0,MIN($F$3*O127,$F$5)))</f>
        <v/>
      </c>
      <c r="U127" s="2" t="str">
        <f aca="false">IF(A127="","",T127*VLOOKUP(محاسبات!B127,'جدول نرخ فوت-امراض خاص-سرطان'!$C$2:$D$97,2,0)/1000000)</f>
        <v/>
      </c>
      <c r="V127" s="2" t="str">
        <f aca="false">IF(A127="","",IF($F$7="ندارد",0,IF(B127&gt;74,0,VLOOKUP(محاسبات!A127,'جدول نرخ فوت-امراض خاص-سرطان'!$I$2:$J$31,2,0)*محاسبات!O127)))</f>
        <v/>
      </c>
      <c r="W127" s="2" t="str">
        <f aca="false">IF(A127="","",V127*VLOOKUP(B127,'جدول نرخ فوت-امراض خاص-سرطان'!$E$2:$F$100,2,0)/1000000)</f>
        <v/>
      </c>
      <c r="X127" s="2" t="str">
        <f aca="false">IF(A127="","",IF($F$6="ندارد",0,IF(A128="",0,D128*N127^0.5+X128*N127)))</f>
        <v/>
      </c>
      <c r="Y127" s="2" t="str">
        <f aca="false">IF(A127="","",IF(A127&gt;64,0,VLOOKUP(B127,'جدول نرخ فوت-امراض خاص-سرطان'!$G$2:$H$100,2,0)*X127))</f>
        <v/>
      </c>
      <c r="Z127" s="2" t="str">
        <f aca="false">IF(A127="","",Y127+W127+U127+S127)</f>
        <v/>
      </c>
      <c r="AA127" s="2" t="str">
        <f aca="false">IF(A127="","",0.25*(S127)+0.15*(U127+W127+Y127))</f>
        <v/>
      </c>
      <c r="AB127" s="2" t="str">
        <f aca="false">IF(A127="","",$B$10*(M127+Z127+Q127))</f>
        <v/>
      </c>
      <c r="AC127" s="2" t="str">
        <f aca="false">IF(A127="","",D127-Z127-M127-Q127-AB127)</f>
        <v/>
      </c>
      <c r="AD127" s="2" t="str">
        <f aca="false">IF(A127="","",(AC127+AD126)*(1+$S$1))</f>
        <v/>
      </c>
      <c r="AE127" s="2" t="str">
        <f aca="false">IF(A127="","",AD127)</f>
        <v/>
      </c>
    </row>
    <row r="128" s="3" customFormat="true" ht="15" hidden="false" customHeight="false" outlineLevel="0" collapsed="false">
      <c r="A128" s="1" t="str">
        <f aca="false">IF(A127&lt;$B$1,A127+1,"")</f>
        <v/>
      </c>
      <c r="B128" s="1" t="str">
        <f aca="false">IF(A128="","",B127+1)</f>
        <v/>
      </c>
      <c r="D128" s="2" t="str">
        <f aca="false">IF(A128="","",IF($B$3="سالانه",D127*(1+$B$6),IF($B$3="ماهانه",(F128*12)/'جدول لیست ها'!$D$1,IF(محاسبات!$B$3="دوماهه",(G128*6)/'جدول لیست ها'!$D$2,IF(محاسبات!$B$3="سه ماهه",(H128*4)/'جدول لیست ها'!$D$3,I128*2/'جدول لیست ها'!$D$4)))))</f>
        <v/>
      </c>
      <c r="E128" s="2" t="str">
        <f aca="false">IF(A128="","",IF($B$3="سالانه",D128+E127,(I128+H128+G128+F128)*$C$3+E127))</f>
        <v/>
      </c>
      <c r="F128" s="2" t="str">
        <f aca="false">IF(A128="","",IF(F127="","",F127*(1+$B$6)))</f>
        <v/>
      </c>
      <c r="G128" s="2" t="str">
        <f aca="false">IF(A128="","",IF(G127="","",G127*(1+$B$6)))</f>
        <v/>
      </c>
      <c r="H128" s="2" t="str">
        <f aca="false">IF(A128="","",IF(H127="","",H127*(1+$B$6)))</f>
        <v/>
      </c>
      <c r="I128" s="2" t="str">
        <f aca="false">IF(A128="","",IF(I127="","",I127*(1+$B$6)))</f>
        <v/>
      </c>
      <c r="J128" s="2" t="str">
        <f aca="false">IF(A128="","",0)</f>
        <v/>
      </c>
      <c r="K128" s="2" t="str">
        <f aca="false">IF(A128="","",$J$2*(1-$M$3)*(D128-Z128))</f>
        <v/>
      </c>
      <c r="L128" s="2" t="str">
        <f aca="false">IF(A128="","",IF(A128&lt;=5,$J$3*(1-$M$2)*O128,0))</f>
        <v/>
      </c>
      <c r="M128" s="2" t="str">
        <f aca="false">IF(A128="","",J128+K128+L128)</f>
        <v/>
      </c>
      <c r="N128" s="1" t="str">
        <f aca="false">IF(A128="","",IF(A128&lt;=2,$Q$2,IF(A128&lt;=4,$R$2,$S$2)))</f>
        <v/>
      </c>
      <c r="O128" s="2" t="str">
        <f aca="false">IF(A128="","",MIN(O127*(1+$B$7),4000000000))</f>
        <v/>
      </c>
      <c r="P128" s="1" t="str">
        <f aca="false">IF(A128="","",VLOOKUP(B128,'جدول نرخ فوت-امراض خاص-سرطان'!$A$2:$B$100,2,0))</f>
        <v/>
      </c>
      <c r="Q128" s="2" t="str">
        <f aca="false">IF(A128="","",P128*O128*N128^0.5*(1+$J$1))</f>
        <v/>
      </c>
      <c r="R128" s="2" t="str">
        <f aca="false">IF(A128="","",IF(B128&gt;74,0,MIN(4000000000,R127*(1+$B$7))))</f>
        <v/>
      </c>
      <c r="S128" s="2" t="str">
        <f aca="false">IF(A128="","",$J$4/1000*R128)</f>
        <v/>
      </c>
      <c r="T128" s="2" t="str">
        <f aca="false">IF(A128="","",IF(B128&gt;64,0,MIN($F$3*O128,$F$5)))</f>
        <v/>
      </c>
      <c r="U128" s="2" t="str">
        <f aca="false">IF(A128="","",T128*VLOOKUP(محاسبات!B128,'جدول نرخ فوت-امراض خاص-سرطان'!$C$2:$D$97,2,0)/1000000)</f>
        <v/>
      </c>
      <c r="V128" s="2" t="str">
        <f aca="false">IF(A128="","",IF($F$7="ندارد",0,IF(B128&gt;74,0,VLOOKUP(محاسبات!A128,'جدول نرخ فوت-امراض خاص-سرطان'!$I$2:$J$31,2,0)*محاسبات!O128)))</f>
        <v/>
      </c>
      <c r="W128" s="2" t="str">
        <f aca="false">IF(A128="","",V128*VLOOKUP(B128,'جدول نرخ فوت-امراض خاص-سرطان'!$E$2:$F$100,2,0)/1000000)</f>
        <v/>
      </c>
      <c r="X128" s="2" t="str">
        <f aca="false">IF(A128="","",IF($F$6="ندارد",0,IF(A129="",0,D129*N128^0.5+X129*N128)))</f>
        <v/>
      </c>
      <c r="Y128" s="2" t="str">
        <f aca="false">IF(A128="","",IF(A128&gt;64,0,VLOOKUP(B128,'جدول نرخ فوت-امراض خاص-سرطان'!$G$2:$H$100,2,0)*X128))</f>
        <v/>
      </c>
      <c r="Z128" s="2" t="str">
        <f aca="false">IF(A128="","",Y128+W128+U128+S128)</f>
        <v/>
      </c>
      <c r="AA128" s="2" t="str">
        <f aca="false">IF(A128="","",0.25*(S128)+0.15*(U128+W128+Y128))</f>
        <v/>
      </c>
      <c r="AB128" s="2" t="str">
        <f aca="false">IF(A128="","",$B$10*(M128+Z128+Q128))</f>
        <v/>
      </c>
      <c r="AC128" s="2" t="str">
        <f aca="false">IF(A128="","",D128-Z128-M128-Q128-AB128)</f>
        <v/>
      </c>
      <c r="AD128" s="2" t="str">
        <f aca="false">IF(A128="","",(AC128+AD127)*(1+$S$1))</f>
        <v/>
      </c>
      <c r="AE128" s="2" t="str">
        <f aca="false">IF(A128="","",AD128)</f>
        <v/>
      </c>
    </row>
    <row r="129" s="3" customFormat="true" ht="15" hidden="false" customHeight="false" outlineLevel="0" collapsed="false">
      <c r="A129" s="1" t="str">
        <f aca="false">IF(A128&lt;$B$1,A128+1,"")</f>
        <v/>
      </c>
      <c r="B129" s="1" t="str">
        <f aca="false">IF(A129="","",B128+1)</f>
        <v/>
      </c>
      <c r="D129" s="2" t="str">
        <f aca="false">IF(A129="","",IF($B$3="سالانه",D128*(1+$B$6),IF($B$3="ماهانه",(F129*12)/'جدول لیست ها'!$D$1,IF(محاسبات!$B$3="دوماهه",(G129*6)/'جدول لیست ها'!$D$2,IF(محاسبات!$B$3="سه ماهه",(H129*4)/'جدول لیست ها'!$D$3,I129*2/'جدول لیست ها'!$D$4)))))</f>
        <v/>
      </c>
      <c r="E129" s="2" t="str">
        <f aca="false">IF(A129="","",IF($B$3="سالانه",D129+E128,(I129+H129+G129+F129)*$C$3+E128))</f>
        <v/>
      </c>
      <c r="F129" s="2" t="str">
        <f aca="false">IF(A129="","",IF(F128="","",F128*(1+$B$6)))</f>
        <v/>
      </c>
      <c r="G129" s="2" t="str">
        <f aca="false">IF(A129="","",IF(G128="","",G128*(1+$B$6)))</f>
        <v/>
      </c>
      <c r="H129" s="2" t="str">
        <f aca="false">IF(A129="","",IF(H128="","",H128*(1+$B$6)))</f>
        <v/>
      </c>
      <c r="I129" s="2" t="str">
        <f aca="false">IF(A129="","",IF(I128="","",I128*(1+$B$6)))</f>
        <v/>
      </c>
      <c r="J129" s="2" t="str">
        <f aca="false">IF(A129="","",0)</f>
        <v/>
      </c>
      <c r="K129" s="2" t="str">
        <f aca="false">IF(A129="","",$J$2*(1-$M$3)*(D129-Z129))</f>
        <v/>
      </c>
      <c r="L129" s="2" t="str">
        <f aca="false">IF(A129="","",IF(A129&lt;=5,$J$3*(1-$M$2)*O129,0))</f>
        <v/>
      </c>
      <c r="M129" s="2" t="str">
        <f aca="false">IF(A129="","",J129+K129+L129)</f>
        <v/>
      </c>
      <c r="N129" s="1" t="str">
        <f aca="false">IF(A129="","",IF(A129&lt;=2,$Q$2,IF(A129&lt;=4,$R$2,$S$2)))</f>
        <v/>
      </c>
      <c r="O129" s="2" t="str">
        <f aca="false">IF(A129="","",MIN(O128*(1+$B$7),4000000000))</f>
        <v/>
      </c>
      <c r="P129" s="1" t="str">
        <f aca="false">IF(A129="","",VLOOKUP(B129,'جدول نرخ فوت-امراض خاص-سرطان'!$A$2:$B$100,2,0))</f>
        <v/>
      </c>
      <c r="Q129" s="2" t="str">
        <f aca="false">IF(A129="","",P129*O129*N129^0.5*(1+$J$1))</f>
        <v/>
      </c>
      <c r="R129" s="2" t="str">
        <f aca="false">IF(A129="","",IF(B129&gt;74,0,MIN(4000000000,R128*(1+$B$7))))</f>
        <v/>
      </c>
      <c r="S129" s="2" t="str">
        <f aca="false">IF(A129="","",$J$4/1000*R129)</f>
        <v/>
      </c>
      <c r="T129" s="2" t="str">
        <f aca="false">IF(A129="","",IF(B129&gt;64,0,MIN($F$3*O129,$F$5)))</f>
        <v/>
      </c>
      <c r="U129" s="2" t="str">
        <f aca="false">IF(A129="","",T129*VLOOKUP(محاسبات!B129,'جدول نرخ فوت-امراض خاص-سرطان'!$C$2:$D$97,2,0)/1000000)</f>
        <v/>
      </c>
      <c r="V129" s="2" t="str">
        <f aca="false">IF(A129="","",IF($F$7="ندارد",0,IF(B129&gt;74,0,VLOOKUP(محاسبات!A129,'جدول نرخ فوت-امراض خاص-سرطان'!$I$2:$J$31,2,0)*محاسبات!O129)))</f>
        <v/>
      </c>
      <c r="W129" s="2" t="str">
        <f aca="false">IF(A129="","",V129*VLOOKUP(B129,'جدول نرخ فوت-امراض خاص-سرطان'!$E$2:$F$100,2,0)/1000000)</f>
        <v/>
      </c>
      <c r="X129" s="2" t="str">
        <f aca="false">IF(A129="","",IF($F$6="ندارد",0,IF(A130="",0,D130*N129^0.5+X130*N129)))</f>
        <v/>
      </c>
      <c r="Y129" s="2" t="str">
        <f aca="false">IF(A129="","",IF(A129&gt;64,0,VLOOKUP(B129,'جدول نرخ فوت-امراض خاص-سرطان'!$G$2:$H$100,2,0)*X129))</f>
        <v/>
      </c>
      <c r="Z129" s="2" t="str">
        <f aca="false">IF(A129="","",Y129+W129+U129+S129)</f>
        <v/>
      </c>
      <c r="AA129" s="2" t="str">
        <f aca="false">IF(A129="","",0.25*(S129)+0.15*(U129+W129+Y129))</f>
        <v/>
      </c>
      <c r="AB129" s="2" t="str">
        <f aca="false">IF(A129="","",$B$10*(M129+Z129+Q129))</f>
        <v/>
      </c>
      <c r="AC129" s="2" t="str">
        <f aca="false">IF(A129="","",D129-Z129-M129-Q129-AB129)</f>
        <v/>
      </c>
      <c r="AD129" s="2" t="str">
        <f aca="false">IF(A129="","",(AC129+AD128)*(1+$S$1))</f>
        <v/>
      </c>
      <c r="AE129" s="2" t="str">
        <f aca="false">IF(A129="","",AD129)</f>
        <v/>
      </c>
    </row>
    <row r="130" s="3" customFormat="true" ht="15" hidden="false" customHeight="false" outlineLevel="0" collapsed="false">
      <c r="A130" s="1" t="str">
        <f aca="false">IF(A129&lt;$B$1,A129+1,"")</f>
        <v/>
      </c>
      <c r="B130" s="1" t="str">
        <f aca="false">IF(A130="","",B129+1)</f>
        <v/>
      </c>
      <c r="D130" s="2" t="str">
        <f aca="false">IF(A130="","",IF($B$3="سالانه",D129*(1+$B$6),IF($B$3="ماهانه",(F130*12)/'جدول لیست ها'!$D$1,IF(محاسبات!$B$3="دوماهه",(G130*6)/'جدول لیست ها'!$D$2,IF(محاسبات!$B$3="سه ماهه",(H130*4)/'جدول لیست ها'!$D$3,I130*2/'جدول لیست ها'!$D$4)))))</f>
        <v/>
      </c>
      <c r="E130" s="2" t="str">
        <f aca="false">IF(A130="","",IF($B$3="سالانه",D130+E129,(I130+H130+G130+F130)*$C$3+E129))</f>
        <v/>
      </c>
      <c r="F130" s="2" t="str">
        <f aca="false">IF(A130="","",IF(F129="","",F129*(1+$B$6)))</f>
        <v/>
      </c>
      <c r="G130" s="2" t="str">
        <f aca="false">IF(A130="","",IF(G129="","",G129*(1+$B$6)))</f>
        <v/>
      </c>
      <c r="H130" s="2" t="str">
        <f aca="false">IF(A130="","",IF(H129="","",H129*(1+$B$6)))</f>
        <v/>
      </c>
      <c r="I130" s="2" t="str">
        <f aca="false">IF(A130="","",IF(I129="","",I129*(1+$B$6)))</f>
        <v/>
      </c>
      <c r="J130" s="2" t="str">
        <f aca="false">IF(A130="","",0)</f>
        <v/>
      </c>
      <c r="K130" s="2" t="str">
        <f aca="false">IF(A130="","",$J$2*(1-$M$3)*(D130-Z130))</f>
        <v/>
      </c>
      <c r="L130" s="2" t="str">
        <f aca="false">IF(A130="","",IF(A130&lt;=5,$J$3*(1-$M$2)*O130,0))</f>
        <v/>
      </c>
      <c r="M130" s="2" t="str">
        <f aca="false">IF(A130="","",J130+K130+L130)</f>
        <v/>
      </c>
      <c r="N130" s="1" t="str">
        <f aca="false">IF(A130="","",IF(A130&lt;=2,$Q$2,IF(A130&lt;=4,$R$2,$S$2)))</f>
        <v/>
      </c>
      <c r="O130" s="2" t="str">
        <f aca="false">IF(A130="","",MIN(O129*(1+$B$7),4000000000))</f>
        <v/>
      </c>
      <c r="P130" s="1" t="str">
        <f aca="false">IF(A130="","",VLOOKUP(B130,'جدول نرخ فوت-امراض خاص-سرطان'!$A$2:$B$100,2,0))</f>
        <v/>
      </c>
      <c r="Q130" s="2" t="str">
        <f aca="false">IF(A130="","",P130*O130*N130^0.5*(1+$J$1))</f>
        <v/>
      </c>
      <c r="R130" s="2" t="str">
        <f aca="false">IF(A130="","",IF(B130&gt;74,0,MIN(4000000000,R129*(1+$B$7))))</f>
        <v/>
      </c>
      <c r="S130" s="2" t="str">
        <f aca="false">IF(A130="","",$J$4/1000*R130)</f>
        <v/>
      </c>
      <c r="T130" s="2" t="str">
        <f aca="false">IF(A130="","",IF(B130&gt;64,0,MIN($F$3*O130,$F$5)))</f>
        <v/>
      </c>
      <c r="U130" s="2" t="str">
        <f aca="false">IF(A130="","",T130*VLOOKUP(محاسبات!B130,'جدول نرخ فوت-امراض خاص-سرطان'!$C$2:$D$97,2,0)/1000000)</f>
        <v/>
      </c>
      <c r="V130" s="2" t="str">
        <f aca="false">IF(A130="","",IF($F$7="ندارد",0,IF(B130&gt;74,0,VLOOKUP(محاسبات!A130,'جدول نرخ فوت-امراض خاص-سرطان'!$I$2:$J$31,2,0)*محاسبات!O130)))</f>
        <v/>
      </c>
      <c r="W130" s="2" t="str">
        <f aca="false">IF(A130="","",V130*VLOOKUP(B130,'جدول نرخ فوت-امراض خاص-سرطان'!$E$2:$F$100,2,0)/1000000)</f>
        <v/>
      </c>
      <c r="X130" s="2" t="str">
        <f aca="false">IF(A130="","",IF($F$6="ندارد",0,IF(A131="",0,D131*N130^0.5+X131*N130)))</f>
        <v/>
      </c>
      <c r="Y130" s="2" t="str">
        <f aca="false">IF(A130="","",IF(A130&gt;64,0,VLOOKUP(B130,'جدول نرخ فوت-امراض خاص-سرطان'!$G$2:$H$100,2,0)*X130))</f>
        <v/>
      </c>
      <c r="Z130" s="2" t="str">
        <f aca="false">IF(A130="","",Y130+W130+U130+S130)</f>
        <v/>
      </c>
      <c r="AA130" s="2" t="str">
        <f aca="false">IF(A130="","",0.25*(S130)+0.15*(U130+W130+Y130))</f>
        <v/>
      </c>
      <c r="AB130" s="2" t="str">
        <f aca="false">IF(A130="","",$B$10*(M130+Z130+Q130))</f>
        <v/>
      </c>
      <c r="AC130" s="2" t="str">
        <f aca="false">IF(A130="","",D130-Z130-M130-Q130-AB130)</f>
        <v/>
      </c>
      <c r="AD130" s="2" t="str">
        <f aca="false">IF(A130="","",(AC130+AD129)*(1+$S$1))</f>
        <v/>
      </c>
      <c r="AE130" s="2" t="str">
        <f aca="false">IF(A130="","",AD130)</f>
        <v/>
      </c>
    </row>
    <row r="131" s="3" customFormat="true" ht="15" hidden="false" customHeight="false" outlineLevel="0" collapsed="false">
      <c r="A131" s="1" t="str">
        <f aca="false">IF(A130&lt;$B$1,A130+1,"")</f>
        <v/>
      </c>
      <c r="B131" s="1" t="str">
        <f aca="false">IF(A131="","",B130+1)</f>
        <v/>
      </c>
      <c r="D131" s="2" t="str">
        <f aca="false">IF(A131="","",IF($B$3="سالانه",D130*(1+$B$6),IF($B$3="ماهانه",(F131*12)/'جدول لیست ها'!$D$1,IF(محاسبات!$B$3="دوماهه",(G131*6)/'جدول لیست ها'!$D$2,IF(محاسبات!$B$3="سه ماهه",(H131*4)/'جدول لیست ها'!$D$3,I131*2/'جدول لیست ها'!$D$4)))))</f>
        <v/>
      </c>
      <c r="E131" s="2" t="str">
        <f aca="false">IF(A131="","",IF($B$3="سالانه",D131+E130,(I131+H131+G131+F131)*$C$3+E130))</f>
        <v/>
      </c>
      <c r="F131" s="2" t="str">
        <f aca="false">IF(A131="","",IF(F130="","",F130*(1+$B$6)))</f>
        <v/>
      </c>
      <c r="G131" s="2" t="str">
        <f aca="false">IF(A131="","",IF(G130="","",G130*(1+$B$6)))</f>
        <v/>
      </c>
      <c r="H131" s="2" t="str">
        <f aca="false">IF(A131="","",IF(H130="","",H130*(1+$B$6)))</f>
        <v/>
      </c>
      <c r="I131" s="2" t="str">
        <f aca="false">IF(A131="","",IF(I130="","",I130*(1+$B$6)))</f>
        <v/>
      </c>
      <c r="J131" s="2" t="str">
        <f aca="false">IF(A131="","",0)</f>
        <v/>
      </c>
      <c r="K131" s="2" t="str">
        <f aca="false">IF(A131="","",$J$2*(1-$M$3)*(D131-Z131))</f>
        <v/>
      </c>
      <c r="L131" s="2" t="str">
        <f aca="false">IF(A131="","",IF(A131&lt;=5,$J$3*(1-$M$2)*O131,0))</f>
        <v/>
      </c>
      <c r="M131" s="2" t="str">
        <f aca="false">IF(A131="","",J131+K131+L131)</f>
        <v/>
      </c>
      <c r="N131" s="1" t="str">
        <f aca="false">IF(A131="","",IF(A131&lt;=2,$Q$2,IF(A131&lt;=4,$R$2,$S$2)))</f>
        <v/>
      </c>
      <c r="O131" s="2" t="str">
        <f aca="false">IF(A131="","",MIN(O130*(1+$B$7),4000000000))</f>
        <v/>
      </c>
      <c r="P131" s="1" t="str">
        <f aca="false">IF(A131="","",VLOOKUP(B131,'جدول نرخ فوت-امراض خاص-سرطان'!$A$2:$B$100,2,0))</f>
        <v/>
      </c>
      <c r="Q131" s="2" t="str">
        <f aca="false">IF(A131="","",P131*O131*N131^0.5*(1+$J$1))</f>
        <v/>
      </c>
      <c r="R131" s="2" t="str">
        <f aca="false">IF(A131="","",IF(B131&gt;74,0,MIN(4000000000,R130*(1+$B$7))))</f>
        <v/>
      </c>
      <c r="S131" s="2" t="str">
        <f aca="false">IF(A131="","",$J$4/1000*R131)</f>
        <v/>
      </c>
      <c r="T131" s="2" t="str">
        <f aca="false">IF(A131="","",IF(B131&gt;64,0,MIN($F$3*O131,$F$5)))</f>
        <v/>
      </c>
      <c r="U131" s="2" t="str">
        <f aca="false">IF(A131="","",T131*VLOOKUP(محاسبات!B131,'جدول نرخ فوت-امراض خاص-سرطان'!$C$2:$D$97,2,0)/1000000)</f>
        <v/>
      </c>
      <c r="V131" s="2" t="str">
        <f aca="false">IF(A131="","",IF($F$7="ندارد",0,IF(B131&gt;74,0,VLOOKUP(محاسبات!A131,'جدول نرخ فوت-امراض خاص-سرطان'!$I$2:$J$31,2,0)*محاسبات!O131)))</f>
        <v/>
      </c>
      <c r="W131" s="2" t="str">
        <f aca="false">IF(A131="","",V131*VLOOKUP(B131,'جدول نرخ فوت-امراض خاص-سرطان'!$E$2:$F$100,2,0)/1000000)</f>
        <v/>
      </c>
      <c r="X131" s="2" t="str">
        <f aca="false">IF(A131="","",IF($F$6="ندارد",0,IF(A132="",0,D132*N131^0.5+X132*N131)))</f>
        <v/>
      </c>
      <c r="Y131" s="2" t="str">
        <f aca="false">IF(A131="","",IF(A131&gt;64,0,VLOOKUP(B131,'جدول نرخ فوت-امراض خاص-سرطان'!$G$2:$H$100,2,0)*X131))</f>
        <v/>
      </c>
      <c r="Z131" s="2" t="str">
        <f aca="false">IF(A131="","",Y131+W131+U131+S131)</f>
        <v/>
      </c>
      <c r="AA131" s="2" t="str">
        <f aca="false">IF(A131="","",0.25*(S131)+0.15*(U131+W131+Y131))</f>
        <v/>
      </c>
      <c r="AB131" s="2" t="str">
        <f aca="false">IF(A131="","",$B$10*(M131+Z131+Q131))</f>
        <v/>
      </c>
      <c r="AC131" s="2" t="str">
        <f aca="false">IF(A131="","",D131-Z131-M131-Q131-AB131)</f>
        <v/>
      </c>
      <c r="AD131" s="2" t="str">
        <f aca="false">IF(A131="","",(AC131+AD130)*(1+$S$1))</f>
        <v/>
      </c>
      <c r="AE131" s="2" t="str">
        <f aca="false">IF(A131="","",AD131)</f>
        <v/>
      </c>
    </row>
    <row r="132" s="3" customFormat="true" ht="15" hidden="false" customHeight="false" outlineLevel="0" collapsed="false">
      <c r="A132" s="1" t="str">
        <f aca="false">IF(A131&lt;$B$1,A131+1,"")</f>
        <v/>
      </c>
      <c r="B132" s="1" t="str">
        <f aca="false">IF(A132="","",B131+1)</f>
        <v/>
      </c>
      <c r="D132" s="2" t="str">
        <f aca="false">IF(A132="","",IF($B$3="سالانه",D131*(1+$B$6),IF($B$3="ماهانه",(F132*12)/'جدول لیست ها'!$D$1,IF(محاسبات!$B$3="دوماهه",(G132*6)/'جدول لیست ها'!$D$2,IF(محاسبات!$B$3="سه ماهه",(H132*4)/'جدول لیست ها'!$D$3,I132*2/'جدول لیست ها'!$D$4)))))</f>
        <v/>
      </c>
      <c r="E132" s="2" t="str">
        <f aca="false">IF(A132="","",IF($B$3="سالانه",D132+E131,(I132+H132+G132+F132)*$C$3+E131))</f>
        <v/>
      </c>
      <c r="F132" s="2" t="str">
        <f aca="false">IF(A132="","",IF(F131="","",F131*(1+$B$6)))</f>
        <v/>
      </c>
      <c r="G132" s="2" t="str">
        <f aca="false">IF(A132="","",IF(G131="","",G131*(1+$B$6)))</f>
        <v/>
      </c>
      <c r="H132" s="2" t="str">
        <f aca="false">IF(A132="","",IF(H131="","",H131*(1+$B$6)))</f>
        <v/>
      </c>
      <c r="I132" s="2" t="str">
        <f aca="false">IF(A132="","",IF(I131="","",I131*(1+$B$6)))</f>
        <v/>
      </c>
      <c r="J132" s="2" t="str">
        <f aca="false">IF(A132="","",0)</f>
        <v/>
      </c>
      <c r="K132" s="2" t="str">
        <f aca="false">IF(A132="","",$J$2*(1-$M$3)*(D132-Z132))</f>
        <v/>
      </c>
      <c r="L132" s="2" t="str">
        <f aca="false">IF(A132="","",IF(A132&lt;=5,$J$3*(1-$M$2)*O132,0))</f>
        <v/>
      </c>
      <c r="M132" s="2" t="str">
        <f aca="false">IF(A132="","",J132+K132+L132)</f>
        <v/>
      </c>
      <c r="N132" s="1" t="str">
        <f aca="false">IF(A132="","",IF(A132&lt;=2,$Q$2,IF(A132&lt;=4,$R$2,$S$2)))</f>
        <v/>
      </c>
      <c r="O132" s="2" t="str">
        <f aca="false">IF(A132="","",MIN(O131*(1+$B$7),4000000000))</f>
        <v/>
      </c>
      <c r="P132" s="1" t="str">
        <f aca="false">IF(A132="","",VLOOKUP(B132,'جدول نرخ فوت-امراض خاص-سرطان'!$A$2:$B$100,2,0))</f>
        <v/>
      </c>
      <c r="Q132" s="2" t="str">
        <f aca="false">IF(A132="","",P132*O132*N132^0.5*(1+$J$1))</f>
        <v/>
      </c>
      <c r="R132" s="2" t="str">
        <f aca="false">IF(A132="","",IF(B132&gt;74,0,MIN(4000000000,R131*(1+$B$7))))</f>
        <v/>
      </c>
      <c r="S132" s="2" t="str">
        <f aca="false">IF(A132="","",$J$4/1000*R132)</f>
        <v/>
      </c>
      <c r="T132" s="2" t="str">
        <f aca="false">IF(A132="","",IF(B132&gt;64,0,MIN($F$3*O132,$F$5)))</f>
        <v/>
      </c>
      <c r="U132" s="2" t="str">
        <f aca="false">IF(A132="","",T132*VLOOKUP(محاسبات!B132,'جدول نرخ فوت-امراض خاص-سرطان'!$C$2:$D$97,2,0)/1000000)</f>
        <v/>
      </c>
      <c r="V132" s="2" t="str">
        <f aca="false">IF(A132="","",IF($F$7="ندارد",0,IF(B132&gt;74,0,VLOOKUP(محاسبات!A132,'جدول نرخ فوت-امراض خاص-سرطان'!$I$2:$J$31,2,0)*محاسبات!O132)))</f>
        <v/>
      </c>
      <c r="W132" s="2" t="str">
        <f aca="false">IF(A132="","",V132*VLOOKUP(B132,'جدول نرخ فوت-امراض خاص-سرطان'!$E$2:$F$100,2,0)/1000000)</f>
        <v/>
      </c>
      <c r="X132" s="2" t="str">
        <f aca="false">IF(A132="","",IF($F$6="ندارد",0,IF(A133="",0,D133*N132^0.5+X133*N132)))</f>
        <v/>
      </c>
      <c r="Y132" s="2" t="str">
        <f aca="false">IF(A132="","",IF(A132&gt;64,0,VLOOKUP(B132,'جدول نرخ فوت-امراض خاص-سرطان'!$G$2:$H$100,2,0)*X132))</f>
        <v/>
      </c>
      <c r="Z132" s="2" t="str">
        <f aca="false">IF(A132="","",Y132+W132+U132+S132)</f>
        <v/>
      </c>
      <c r="AA132" s="2" t="str">
        <f aca="false">IF(A132="","",0.25*(S132)+0.15*(U132+W132+Y132))</f>
        <v/>
      </c>
      <c r="AB132" s="2" t="str">
        <f aca="false">IF(A132="","",$B$10*(M132+Z132+Q132))</f>
        <v/>
      </c>
      <c r="AC132" s="2" t="str">
        <f aca="false">IF(A132="","",D132-Z132-M132-Q132-AB132)</f>
        <v/>
      </c>
      <c r="AD132" s="2" t="str">
        <f aca="false">IF(A132="","",(AC132+AD131)*(1+$S$1))</f>
        <v/>
      </c>
      <c r="AE132" s="2" t="str">
        <f aca="false">IF(A132="","",AD132)</f>
        <v/>
      </c>
    </row>
    <row r="133" s="3" customFormat="true" ht="15" hidden="false" customHeight="false" outlineLevel="0" collapsed="false">
      <c r="A133" s="1" t="str">
        <f aca="false">IF(A132&lt;$B$1,A132+1,"")</f>
        <v/>
      </c>
      <c r="B133" s="1" t="str">
        <f aca="false">IF(A133="","",B132+1)</f>
        <v/>
      </c>
      <c r="D133" s="2" t="str">
        <f aca="false">IF(A133="","",IF($B$3="سالانه",D132*(1+$B$6),IF($B$3="ماهانه",(F133*12)/'جدول لیست ها'!$D$1,IF(محاسبات!$B$3="دوماهه",(G133*6)/'جدول لیست ها'!$D$2,IF(محاسبات!$B$3="سه ماهه",(H133*4)/'جدول لیست ها'!$D$3,I133*2/'جدول لیست ها'!$D$4)))))</f>
        <v/>
      </c>
      <c r="E133" s="2" t="str">
        <f aca="false">IF(A133="","",IF($B$3="سالانه",D133+E132,(I133+H133+G133+F133)*$C$3+E132))</f>
        <v/>
      </c>
      <c r="F133" s="2" t="str">
        <f aca="false">IF(A133="","",IF(F132="","",F132*(1+$B$6)))</f>
        <v/>
      </c>
      <c r="G133" s="2" t="str">
        <f aca="false">IF(A133="","",IF(G132="","",G132*(1+$B$6)))</f>
        <v/>
      </c>
      <c r="H133" s="2" t="str">
        <f aca="false">IF(A133="","",IF(H132="","",H132*(1+$B$6)))</f>
        <v/>
      </c>
      <c r="I133" s="2" t="str">
        <f aca="false">IF(A133="","",IF(I132="","",I132*(1+$B$6)))</f>
        <v/>
      </c>
      <c r="J133" s="2" t="str">
        <f aca="false">IF(A133="","",0)</f>
        <v/>
      </c>
      <c r="K133" s="2" t="str">
        <f aca="false">IF(A133="","",$J$2*(1-$M$3)*(D133-Z133))</f>
        <v/>
      </c>
      <c r="L133" s="2" t="str">
        <f aca="false">IF(A133="","",IF(A133&lt;=5,$J$3*(1-$M$2)*O133,0))</f>
        <v/>
      </c>
      <c r="M133" s="2" t="str">
        <f aca="false">IF(A133="","",J133+K133+L133)</f>
        <v/>
      </c>
      <c r="N133" s="1" t="str">
        <f aca="false">IF(A133="","",IF(A133&lt;=2,$Q$2,IF(A133&lt;=4,$R$2,$S$2)))</f>
        <v/>
      </c>
      <c r="O133" s="2" t="str">
        <f aca="false">IF(A133="","",MIN(O132*(1+$B$7),4000000000))</f>
        <v/>
      </c>
      <c r="P133" s="1" t="str">
        <f aca="false">IF(A133="","",VLOOKUP(B133,'جدول نرخ فوت-امراض خاص-سرطان'!$A$2:$B$100,2,0))</f>
        <v/>
      </c>
      <c r="Q133" s="2" t="str">
        <f aca="false">IF(A133="","",P133*O133*N133^0.5*(1+$J$1))</f>
        <v/>
      </c>
      <c r="R133" s="2" t="str">
        <f aca="false">IF(A133="","",IF(B133&gt;74,0,MIN(4000000000,R132*(1+$B$7))))</f>
        <v/>
      </c>
      <c r="S133" s="2" t="str">
        <f aca="false">IF(A133="","",$J$4/1000*R133)</f>
        <v/>
      </c>
      <c r="T133" s="2" t="str">
        <f aca="false">IF(A133="","",IF(B133&gt;64,0,MIN($F$3*O133,$F$5)))</f>
        <v/>
      </c>
      <c r="U133" s="2" t="str">
        <f aca="false">IF(A133="","",T133*VLOOKUP(محاسبات!B133,'جدول نرخ فوت-امراض خاص-سرطان'!$C$2:$D$97,2,0)/1000000)</f>
        <v/>
      </c>
      <c r="V133" s="2" t="str">
        <f aca="false">IF(A133="","",IF($F$7="ندارد",0,IF(B133&gt;74,0,VLOOKUP(محاسبات!A133,'جدول نرخ فوت-امراض خاص-سرطان'!$I$2:$J$31,2,0)*محاسبات!O133)))</f>
        <v/>
      </c>
      <c r="W133" s="2" t="str">
        <f aca="false">IF(A133="","",V133*VLOOKUP(B133,'جدول نرخ فوت-امراض خاص-سرطان'!$E$2:$F$100,2,0)/1000000)</f>
        <v/>
      </c>
      <c r="X133" s="2" t="str">
        <f aca="false">IF(A133="","",IF($F$6="ندارد",0,IF(A134="",0,D134*N133^0.5+X134*N133)))</f>
        <v/>
      </c>
      <c r="Y133" s="2" t="str">
        <f aca="false">IF(A133="","",IF(A133&gt;64,0,VLOOKUP(B133,'جدول نرخ فوت-امراض خاص-سرطان'!$G$2:$H$100,2,0)*X133))</f>
        <v/>
      </c>
      <c r="Z133" s="2" t="str">
        <f aca="false">IF(A133="","",Y133+W133+U133+S133)</f>
        <v/>
      </c>
      <c r="AA133" s="2" t="str">
        <f aca="false">IF(A133="","",0.25*(S133)+0.15*(U133+W133+Y133))</f>
        <v/>
      </c>
      <c r="AB133" s="2" t="str">
        <f aca="false">IF(A133="","",$B$10*(M133+Z133+Q133))</f>
        <v/>
      </c>
      <c r="AC133" s="2" t="str">
        <f aca="false">IF(A133="","",D133-Z133-M133-Q133-AB133)</f>
        <v/>
      </c>
      <c r="AD133" s="2" t="str">
        <f aca="false">IF(A133="","",(AC133+AD132)*(1+$S$1))</f>
        <v/>
      </c>
      <c r="AE133" s="2" t="str">
        <f aca="false">IF(A133="","",AD133)</f>
        <v/>
      </c>
    </row>
    <row r="134" s="3" customFormat="true" ht="15" hidden="false" customHeight="false" outlineLevel="0" collapsed="false">
      <c r="A134" s="1" t="str">
        <f aca="false">IF(A133&lt;$B$1,A133+1,"")</f>
        <v/>
      </c>
      <c r="B134" s="1" t="str">
        <f aca="false">IF(A134="","",B133+1)</f>
        <v/>
      </c>
      <c r="D134" s="2" t="str">
        <f aca="false">IF(A134="","",IF($B$3="سالانه",D133*(1+$B$6),IF($B$3="ماهانه",(F134*12)/'جدول لیست ها'!$D$1,IF(محاسبات!$B$3="دوماهه",(G134*6)/'جدول لیست ها'!$D$2,IF(محاسبات!$B$3="سه ماهه",(H134*4)/'جدول لیست ها'!$D$3,I134*2/'جدول لیست ها'!$D$4)))))</f>
        <v/>
      </c>
      <c r="E134" s="2" t="str">
        <f aca="false">IF(A134="","",IF($B$3="سالانه",D134+E133,(I134+H134+G134+F134)*$C$3+E133))</f>
        <v/>
      </c>
      <c r="F134" s="2" t="str">
        <f aca="false">IF(A134="","",IF(F133="","",F133*(1+$B$6)))</f>
        <v/>
      </c>
      <c r="G134" s="2" t="str">
        <f aca="false">IF(A134="","",IF(G133="","",G133*(1+$B$6)))</f>
        <v/>
      </c>
      <c r="H134" s="2" t="str">
        <f aca="false">IF(A134="","",IF(H133="","",H133*(1+$B$6)))</f>
        <v/>
      </c>
      <c r="I134" s="2" t="str">
        <f aca="false">IF(A134="","",IF(I133="","",I133*(1+$B$6)))</f>
        <v/>
      </c>
      <c r="J134" s="2" t="str">
        <f aca="false">IF(A134="","",0)</f>
        <v/>
      </c>
      <c r="K134" s="2" t="str">
        <f aca="false">IF(A134="","",$J$2*(1-$M$3)*(D134-Z134))</f>
        <v/>
      </c>
      <c r="L134" s="2" t="str">
        <f aca="false">IF(A134="","",IF(A134&lt;=5,$J$3*(1-$M$2)*O134,0))</f>
        <v/>
      </c>
      <c r="M134" s="2" t="str">
        <f aca="false">IF(A134="","",J134+K134+L134)</f>
        <v/>
      </c>
      <c r="N134" s="1" t="str">
        <f aca="false">IF(A134="","",IF(A134&lt;=2,$Q$2,IF(A134&lt;=4,$R$2,$S$2)))</f>
        <v/>
      </c>
      <c r="O134" s="2" t="str">
        <f aca="false">IF(A134="","",MIN(O133*(1+$B$7),4000000000))</f>
        <v/>
      </c>
      <c r="P134" s="1" t="str">
        <f aca="false">IF(A134="","",VLOOKUP(B134,'جدول نرخ فوت-امراض خاص-سرطان'!$A$2:$B$100,2,0))</f>
        <v/>
      </c>
      <c r="Q134" s="2" t="str">
        <f aca="false">IF(A134="","",P134*O134*N134^0.5*(1+$J$1))</f>
        <v/>
      </c>
      <c r="R134" s="2" t="str">
        <f aca="false">IF(A134="","",IF(B134&gt;74,0,MIN(4000000000,R133*(1+$B$7))))</f>
        <v/>
      </c>
      <c r="S134" s="2" t="str">
        <f aca="false">IF(A134="","",$J$4/1000*R134)</f>
        <v/>
      </c>
      <c r="T134" s="2" t="str">
        <f aca="false">IF(A134="","",IF(B134&gt;64,0,MIN($F$3*O134,$F$5)))</f>
        <v/>
      </c>
      <c r="U134" s="2" t="str">
        <f aca="false">IF(A134="","",T134*VLOOKUP(محاسبات!B134,'جدول نرخ فوت-امراض خاص-سرطان'!$C$2:$D$97,2,0)/1000000)</f>
        <v/>
      </c>
      <c r="V134" s="2" t="str">
        <f aca="false">IF(A134="","",IF($F$7="ندارد",0,IF(B134&gt;74,0,VLOOKUP(محاسبات!A134,'جدول نرخ فوت-امراض خاص-سرطان'!$I$2:$J$31,2,0)*محاسبات!O134)))</f>
        <v/>
      </c>
      <c r="W134" s="2" t="str">
        <f aca="false">IF(A134="","",V134*VLOOKUP(B134,'جدول نرخ فوت-امراض خاص-سرطان'!$E$2:$F$100,2,0)/1000000)</f>
        <v/>
      </c>
      <c r="X134" s="2" t="str">
        <f aca="false">IF(A134="","",IF($F$6="ندارد",0,IF(A135="",0,D135*N134^0.5+X135*N134)))</f>
        <v/>
      </c>
      <c r="Y134" s="2" t="str">
        <f aca="false">IF(A134="","",IF(A134&gt;64,0,VLOOKUP(B134,'جدول نرخ فوت-امراض خاص-سرطان'!$G$2:$H$100,2,0)*X134))</f>
        <v/>
      </c>
      <c r="Z134" s="2" t="str">
        <f aca="false">IF(A134="","",Y134+W134+U134+S134)</f>
        <v/>
      </c>
      <c r="AA134" s="2" t="str">
        <f aca="false">IF(A134="","",0.25*(S134)+0.15*(U134+W134+Y134))</f>
        <v/>
      </c>
      <c r="AB134" s="2" t="str">
        <f aca="false">IF(A134="","",$B$10*(M134+Z134+Q134))</f>
        <v/>
      </c>
      <c r="AC134" s="2" t="str">
        <f aca="false">IF(A134="","",D134-Z134-M134-Q134-AB134)</f>
        <v/>
      </c>
      <c r="AD134" s="2" t="str">
        <f aca="false">IF(A134="","",(AC134+AD133)*(1+$S$1))</f>
        <v/>
      </c>
      <c r="AE134" s="2" t="str">
        <f aca="false">IF(A134="","",AD134)</f>
        <v/>
      </c>
    </row>
    <row r="135" s="3" customFormat="true" ht="15" hidden="false" customHeight="false" outlineLevel="0" collapsed="false">
      <c r="A135" s="1" t="str">
        <f aca="false">IF(A134&lt;$B$1,A134+1,"")</f>
        <v/>
      </c>
      <c r="B135" s="1" t="str">
        <f aca="false">IF(A135="","",B134+1)</f>
        <v/>
      </c>
      <c r="D135" s="2" t="str">
        <f aca="false">IF(A135="","",IF($B$3="سالانه",D134*(1+$B$6),IF($B$3="ماهانه",(F135*12)/'جدول لیست ها'!$D$1,IF(محاسبات!$B$3="دوماهه",(G135*6)/'جدول لیست ها'!$D$2,IF(محاسبات!$B$3="سه ماهه",(H135*4)/'جدول لیست ها'!$D$3,I135*2/'جدول لیست ها'!$D$4)))))</f>
        <v/>
      </c>
      <c r="E135" s="2" t="str">
        <f aca="false">IF(A135="","",IF($B$3="سالانه",D135+E134,(I135+H135+G135+F135)*$C$3+E134))</f>
        <v/>
      </c>
      <c r="F135" s="2" t="str">
        <f aca="false">IF(A135="","",IF(F134="","",F134*(1+$B$6)))</f>
        <v/>
      </c>
      <c r="G135" s="2" t="str">
        <f aca="false">IF(A135="","",IF(G134="","",G134*(1+$B$6)))</f>
        <v/>
      </c>
      <c r="H135" s="2" t="str">
        <f aca="false">IF(A135="","",IF(H134="","",H134*(1+$B$6)))</f>
        <v/>
      </c>
      <c r="I135" s="2" t="str">
        <f aca="false">IF(A135="","",IF(I134="","",I134*(1+$B$6)))</f>
        <v/>
      </c>
      <c r="J135" s="2" t="str">
        <f aca="false">IF(A135="","",0)</f>
        <v/>
      </c>
      <c r="K135" s="2" t="str">
        <f aca="false">IF(A135="","",$J$2*(1-$M$3)*(D135-Z135))</f>
        <v/>
      </c>
      <c r="L135" s="2" t="str">
        <f aca="false">IF(A135="","",IF(A135&lt;=5,$J$3*(1-$M$2)*O135,0))</f>
        <v/>
      </c>
      <c r="M135" s="2" t="str">
        <f aca="false">IF(A135="","",J135+K135+L135)</f>
        <v/>
      </c>
      <c r="N135" s="1" t="str">
        <f aca="false">IF(A135="","",IF(A135&lt;=2,$Q$2,IF(A135&lt;=4,$R$2,$S$2)))</f>
        <v/>
      </c>
      <c r="O135" s="2" t="str">
        <f aca="false">IF(A135="","",MIN(O134*(1+$B$7),4000000000))</f>
        <v/>
      </c>
      <c r="P135" s="1" t="str">
        <f aca="false">IF(A135="","",VLOOKUP(B135,'جدول نرخ فوت-امراض خاص-سرطان'!$A$2:$B$100,2,0))</f>
        <v/>
      </c>
      <c r="Q135" s="2" t="str">
        <f aca="false">IF(A135="","",P135*O135*N135^0.5*(1+$J$1))</f>
        <v/>
      </c>
      <c r="R135" s="2" t="str">
        <f aca="false">IF(A135="","",IF(B135&gt;74,0,MIN(4000000000,R134*(1+$B$7))))</f>
        <v/>
      </c>
      <c r="S135" s="2" t="str">
        <f aca="false">IF(A135="","",$J$4/1000*R135)</f>
        <v/>
      </c>
      <c r="T135" s="2" t="str">
        <f aca="false">IF(A135="","",IF(B135&gt;64,0,MIN($F$3*O135,$F$5)))</f>
        <v/>
      </c>
      <c r="U135" s="2" t="str">
        <f aca="false">IF(A135="","",T135*VLOOKUP(محاسبات!B135,'جدول نرخ فوت-امراض خاص-سرطان'!$C$2:$D$97,2,0)/1000000)</f>
        <v/>
      </c>
      <c r="V135" s="2" t="str">
        <f aca="false">IF(A135="","",IF($F$7="ندارد",0,IF(B135&gt;74,0,VLOOKUP(محاسبات!A135,'جدول نرخ فوت-امراض خاص-سرطان'!$I$2:$J$31,2,0)*محاسبات!O135)))</f>
        <v/>
      </c>
      <c r="W135" s="2" t="str">
        <f aca="false">IF(A135="","",V135*VLOOKUP(B135,'جدول نرخ فوت-امراض خاص-سرطان'!$E$2:$F$100,2,0)/1000000)</f>
        <v/>
      </c>
      <c r="X135" s="2" t="str">
        <f aca="false">IF(A135="","",IF($F$6="ندارد",0,IF(A136="",0,D136*N135^0.5+X136*N135)))</f>
        <v/>
      </c>
      <c r="Y135" s="2" t="str">
        <f aca="false">IF(A135="","",IF(A135&gt;64,0,VLOOKUP(B135,'جدول نرخ فوت-امراض خاص-سرطان'!$G$2:$H$100,2,0)*X135))</f>
        <v/>
      </c>
      <c r="Z135" s="2" t="str">
        <f aca="false">IF(A135="","",Y135+W135+U135+S135)</f>
        <v/>
      </c>
      <c r="AA135" s="2" t="str">
        <f aca="false">IF(A135="","",0.25*(S135)+0.15*(U135+W135+Y135))</f>
        <v/>
      </c>
      <c r="AB135" s="2" t="str">
        <f aca="false">IF(A135="","",$B$10*(M135+Z135+Q135))</f>
        <v/>
      </c>
      <c r="AC135" s="2" t="str">
        <f aca="false">IF(A135="","",D135-Z135-M135-Q135-AB135)</f>
        <v/>
      </c>
      <c r="AD135" s="2" t="str">
        <f aca="false">IF(A135="","",(AC135+AD134)*(1+$S$1))</f>
        <v/>
      </c>
      <c r="AE135" s="2" t="str">
        <f aca="false">IF(A135="","",AD135)</f>
        <v/>
      </c>
    </row>
    <row r="136" s="3" customFormat="true" ht="15" hidden="false" customHeight="false" outlineLevel="0" collapsed="false">
      <c r="A136" s="1" t="str">
        <f aca="false">IF(A135&lt;$B$1,A135+1,"")</f>
        <v/>
      </c>
      <c r="B136" s="1" t="str">
        <f aca="false">IF(A136="","",B135+1)</f>
        <v/>
      </c>
      <c r="D136" s="2" t="str">
        <f aca="false">IF(A136="","",IF($B$3="سالانه",D135*(1+$B$6),IF($B$3="ماهانه",(F136*12)/'جدول لیست ها'!$D$1,IF(محاسبات!$B$3="دوماهه",(G136*6)/'جدول لیست ها'!$D$2,IF(محاسبات!$B$3="سه ماهه",(H136*4)/'جدول لیست ها'!$D$3,I136*2/'جدول لیست ها'!$D$4)))))</f>
        <v/>
      </c>
      <c r="E136" s="2" t="str">
        <f aca="false">IF(A136="","",IF($B$3="سالانه",D136+E135,(I136+H136+G136+F136)*$C$3+E135))</f>
        <v/>
      </c>
      <c r="F136" s="2" t="str">
        <f aca="false">IF(A136="","",IF(F135="","",F135*(1+$B$6)))</f>
        <v/>
      </c>
      <c r="G136" s="2" t="str">
        <f aca="false">IF(A136="","",IF(G135="","",G135*(1+$B$6)))</f>
        <v/>
      </c>
      <c r="H136" s="2" t="str">
        <f aca="false">IF(A136="","",IF(H135="","",H135*(1+$B$6)))</f>
        <v/>
      </c>
      <c r="I136" s="2" t="str">
        <f aca="false">IF(A136="","",IF(I135="","",I135*(1+$B$6)))</f>
        <v/>
      </c>
      <c r="J136" s="2" t="str">
        <f aca="false">IF(A136="","",0)</f>
        <v/>
      </c>
      <c r="K136" s="2" t="str">
        <f aca="false">IF(A136="","",$J$2*(1-$M$3)*(D136-Z136))</f>
        <v/>
      </c>
      <c r="L136" s="2" t="str">
        <f aca="false">IF(A136="","",IF(A136&lt;=5,$J$3*(1-$M$2)*O136,0))</f>
        <v/>
      </c>
      <c r="M136" s="2" t="str">
        <f aca="false">IF(A136="","",J136+K136+L136)</f>
        <v/>
      </c>
      <c r="N136" s="1" t="str">
        <f aca="false">IF(A136="","",IF(A136&lt;=2,$Q$2,IF(A136&lt;=4,$R$2,$S$2)))</f>
        <v/>
      </c>
      <c r="O136" s="2" t="str">
        <f aca="false">IF(A136="","",MIN(O135*(1+$B$7),4000000000))</f>
        <v/>
      </c>
      <c r="P136" s="1" t="str">
        <f aca="false">IF(A136="","",VLOOKUP(B136,'جدول نرخ فوت-امراض خاص-سرطان'!$A$2:$B$100,2,0))</f>
        <v/>
      </c>
      <c r="Q136" s="2" t="str">
        <f aca="false">IF(A136="","",P136*O136*N136^0.5*(1+$J$1))</f>
        <v/>
      </c>
      <c r="R136" s="2" t="str">
        <f aca="false">IF(A136="","",IF(B136&gt;74,0,MIN(4000000000,R135*(1+$B$7))))</f>
        <v/>
      </c>
      <c r="S136" s="2" t="str">
        <f aca="false">IF(A136="","",$J$4/1000*R136)</f>
        <v/>
      </c>
      <c r="T136" s="2" t="str">
        <f aca="false">IF(A136="","",IF(B136&gt;64,0,MIN($F$3*O136,$F$5)))</f>
        <v/>
      </c>
      <c r="U136" s="2" t="str">
        <f aca="false">IF(A136="","",T136*VLOOKUP(محاسبات!B136,'جدول نرخ فوت-امراض خاص-سرطان'!$C$2:$D$97,2,0)/1000000)</f>
        <v/>
      </c>
      <c r="V136" s="2" t="str">
        <f aca="false">IF(A136="","",IF($F$7="ندارد",0,IF(B136&gt;74,0,VLOOKUP(محاسبات!A136,'جدول نرخ فوت-امراض خاص-سرطان'!$I$2:$J$31,2,0)*محاسبات!O136)))</f>
        <v/>
      </c>
      <c r="W136" s="2" t="str">
        <f aca="false">IF(A136="","",V136*VLOOKUP(B136,'جدول نرخ فوت-امراض خاص-سرطان'!$E$2:$F$100,2,0)/1000000)</f>
        <v/>
      </c>
      <c r="X136" s="2" t="str">
        <f aca="false">IF(A136="","",IF($F$6="ندارد",0,IF(A137="",0,D137*N136^0.5+X137*N136)))</f>
        <v/>
      </c>
      <c r="Y136" s="2" t="str">
        <f aca="false">IF(A136="","",IF(A136&gt;64,0,VLOOKUP(B136,'جدول نرخ فوت-امراض خاص-سرطان'!$G$2:$H$100,2,0)*X136))</f>
        <v/>
      </c>
      <c r="Z136" s="2" t="str">
        <f aca="false">IF(A136="","",Y136+W136+U136+S136)</f>
        <v/>
      </c>
      <c r="AA136" s="2" t="str">
        <f aca="false">IF(A136="","",0.25*(S136)+0.15*(U136+W136+Y136))</f>
        <v/>
      </c>
      <c r="AB136" s="2" t="str">
        <f aca="false">IF(A136="","",$B$10*(M136+Z136+Q136))</f>
        <v/>
      </c>
      <c r="AC136" s="2" t="str">
        <f aca="false">IF(A136="","",D136-Z136-M136-Q136-AB136)</f>
        <v/>
      </c>
      <c r="AD136" s="2" t="str">
        <f aca="false">IF(A136="","",(AC136+AD135)*(1+$S$1))</f>
        <v/>
      </c>
      <c r="AE136" s="2" t="str">
        <f aca="false">IF(A136="","",AD136)</f>
        <v/>
      </c>
    </row>
    <row r="137" s="3" customFormat="true" ht="15" hidden="false" customHeight="false" outlineLevel="0" collapsed="false">
      <c r="A137" s="1" t="str">
        <f aca="false">IF(A136&lt;$B$1,A136+1,"")</f>
        <v/>
      </c>
      <c r="B137" s="1" t="str">
        <f aca="false">IF(A137="","",B136+1)</f>
        <v/>
      </c>
      <c r="D137" s="2" t="str">
        <f aca="false">IF(A137="","",IF($B$3="سالانه",D136*(1+$B$6),IF($B$3="ماهانه",(F137*12)/'جدول لیست ها'!$D$1,IF(محاسبات!$B$3="دوماهه",(G137*6)/'جدول لیست ها'!$D$2,IF(محاسبات!$B$3="سه ماهه",(H137*4)/'جدول لیست ها'!$D$3,I137*2/'جدول لیست ها'!$D$4)))))</f>
        <v/>
      </c>
      <c r="E137" s="2" t="str">
        <f aca="false">IF(A137="","",IF($B$3="سالانه",D137+E136,(I137+H137+G137+F137)*$C$3+E136))</f>
        <v/>
      </c>
      <c r="F137" s="2" t="str">
        <f aca="false">IF(A137="","",IF(F136="","",F136*(1+$B$6)))</f>
        <v/>
      </c>
      <c r="G137" s="2" t="str">
        <f aca="false">IF(A137="","",IF(G136="","",G136*(1+$B$6)))</f>
        <v/>
      </c>
      <c r="H137" s="2" t="str">
        <f aca="false">IF(A137="","",IF(H136="","",H136*(1+$B$6)))</f>
        <v/>
      </c>
      <c r="I137" s="2" t="str">
        <f aca="false">IF(A137="","",IF(I136="","",I136*(1+$B$6)))</f>
        <v/>
      </c>
      <c r="J137" s="2" t="str">
        <f aca="false">IF(A137="","",0)</f>
        <v/>
      </c>
      <c r="K137" s="2" t="str">
        <f aca="false">IF(A137="","",$J$2*(1-$M$3)*(D137-Z137))</f>
        <v/>
      </c>
      <c r="L137" s="2" t="str">
        <f aca="false">IF(A137="","",IF(A137&lt;=5,$J$3*(1-$M$2)*O137,0))</f>
        <v/>
      </c>
      <c r="M137" s="2" t="str">
        <f aca="false">IF(A137="","",J137+K137+L137)</f>
        <v/>
      </c>
      <c r="N137" s="1" t="str">
        <f aca="false">IF(A137="","",IF(A137&lt;=2,$Q$2,IF(A137&lt;=4,$R$2,$S$2)))</f>
        <v/>
      </c>
      <c r="O137" s="2" t="str">
        <f aca="false">IF(A137="","",MIN(O136*(1+$B$7),4000000000))</f>
        <v/>
      </c>
      <c r="P137" s="1" t="str">
        <f aca="false">IF(A137="","",VLOOKUP(B137,'جدول نرخ فوت-امراض خاص-سرطان'!$A$2:$B$100,2,0))</f>
        <v/>
      </c>
      <c r="Q137" s="2" t="str">
        <f aca="false">IF(A137="","",P137*O137*N137^0.5*(1+$J$1))</f>
        <v/>
      </c>
      <c r="R137" s="2" t="str">
        <f aca="false">IF(A137="","",IF(B137&gt;74,0,MIN(4000000000,R136*(1+$B$7))))</f>
        <v/>
      </c>
      <c r="S137" s="2" t="str">
        <f aca="false">IF(A137="","",$J$4/1000*R137)</f>
        <v/>
      </c>
      <c r="T137" s="2" t="str">
        <f aca="false">IF(A137="","",IF(B137&gt;64,0,MIN($F$3*O137,$F$5)))</f>
        <v/>
      </c>
      <c r="U137" s="2" t="str">
        <f aca="false">IF(A137="","",T137*VLOOKUP(محاسبات!B137,'جدول نرخ فوت-امراض خاص-سرطان'!$C$2:$D$97,2,0)/1000000)</f>
        <v/>
      </c>
      <c r="V137" s="2" t="str">
        <f aca="false">IF(A137="","",IF($F$7="ندارد",0,IF(B137&gt;74,0,VLOOKUP(محاسبات!A137,'جدول نرخ فوت-امراض خاص-سرطان'!$I$2:$J$31,2,0)*محاسبات!O137)))</f>
        <v/>
      </c>
      <c r="W137" s="2" t="str">
        <f aca="false">IF(A137="","",V137*VLOOKUP(B137,'جدول نرخ فوت-امراض خاص-سرطان'!$E$2:$F$100,2,0)/1000000)</f>
        <v/>
      </c>
      <c r="X137" s="2" t="str">
        <f aca="false">IF(A137="","",IF($F$6="ندارد",0,IF(A138="",0,D138*N137^0.5+X138*N137)))</f>
        <v/>
      </c>
      <c r="Y137" s="2" t="str">
        <f aca="false">IF(A137="","",IF(A137&gt;64,0,VLOOKUP(B137,'جدول نرخ فوت-امراض خاص-سرطان'!$G$2:$H$100,2,0)*X137))</f>
        <v/>
      </c>
      <c r="Z137" s="2" t="str">
        <f aca="false">IF(A137="","",Y137+W137+U137+S137)</f>
        <v/>
      </c>
      <c r="AA137" s="2" t="str">
        <f aca="false">IF(A137="","",0.25*(S137)+0.15*(U137+W137+Y137))</f>
        <v/>
      </c>
      <c r="AB137" s="2" t="str">
        <f aca="false">IF(A137="","",$B$10*(M137+Z137+Q137))</f>
        <v/>
      </c>
      <c r="AC137" s="2" t="str">
        <f aca="false">IF(A137="","",D137-Z137-M137-Q137-AB137)</f>
        <v/>
      </c>
      <c r="AD137" s="2" t="str">
        <f aca="false">IF(A137="","",(AC137+AD136)*(1+$S$1))</f>
        <v/>
      </c>
      <c r="AE137" s="2" t="str">
        <f aca="false">IF(A137="","",AD137)</f>
        <v/>
      </c>
    </row>
    <row r="138" s="3" customFormat="true" ht="15" hidden="false" customHeight="false" outlineLevel="0" collapsed="false">
      <c r="A138" s="1" t="str">
        <f aca="false">IF(A137&lt;$B$1,A137+1,"")</f>
        <v/>
      </c>
      <c r="B138" s="1" t="str">
        <f aca="false">IF(A138="","",B137+1)</f>
        <v/>
      </c>
      <c r="D138" s="2" t="str">
        <f aca="false">IF(A138="","",IF($B$3="سالانه",D137*(1+$B$6),IF($B$3="ماهانه",(F138*12)/'جدول لیست ها'!$D$1,IF(محاسبات!$B$3="دوماهه",(G138*6)/'جدول لیست ها'!$D$2,IF(محاسبات!$B$3="سه ماهه",(H138*4)/'جدول لیست ها'!$D$3,I138*2/'جدول لیست ها'!$D$4)))))</f>
        <v/>
      </c>
      <c r="E138" s="2" t="str">
        <f aca="false">IF(A138="","",IF($B$3="سالانه",D138+E137,(I138+H138+G138+F138)*$C$3+E137))</f>
        <v/>
      </c>
      <c r="F138" s="2" t="str">
        <f aca="false">IF(A138="","",IF(F137="","",F137*(1+$B$6)))</f>
        <v/>
      </c>
      <c r="G138" s="2" t="str">
        <f aca="false">IF(A138="","",IF(G137="","",G137*(1+$B$6)))</f>
        <v/>
      </c>
      <c r="H138" s="2" t="str">
        <f aca="false">IF(A138="","",IF(H137="","",H137*(1+$B$6)))</f>
        <v/>
      </c>
      <c r="I138" s="2" t="str">
        <f aca="false">IF(A138="","",IF(I137="","",I137*(1+$B$6)))</f>
        <v/>
      </c>
      <c r="J138" s="2" t="str">
        <f aca="false">IF(A138="","",0)</f>
        <v/>
      </c>
      <c r="K138" s="2" t="str">
        <f aca="false">IF(A138="","",$J$2*(1-$M$3)*(D138-Z138))</f>
        <v/>
      </c>
      <c r="L138" s="2" t="str">
        <f aca="false">IF(A138="","",IF(A138&lt;=5,$J$3*(1-$M$2)*O138,0))</f>
        <v/>
      </c>
      <c r="M138" s="2" t="str">
        <f aca="false">IF(A138="","",J138+K138+L138)</f>
        <v/>
      </c>
      <c r="N138" s="1" t="str">
        <f aca="false">IF(A138="","",IF(A138&lt;=2,$Q$2,IF(A138&lt;=4,$R$2,$S$2)))</f>
        <v/>
      </c>
      <c r="O138" s="2" t="str">
        <f aca="false">IF(A138="","",MIN(O137*(1+$B$7),4000000000))</f>
        <v/>
      </c>
      <c r="P138" s="1" t="str">
        <f aca="false">IF(A138="","",VLOOKUP(B138,'جدول نرخ فوت-امراض خاص-سرطان'!$A$2:$B$100,2,0))</f>
        <v/>
      </c>
      <c r="Q138" s="2" t="str">
        <f aca="false">IF(A138="","",P138*O138*N138^0.5*(1+$J$1))</f>
        <v/>
      </c>
      <c r="R138" s="2" t="str">
        <f aca="false">IF(A138="","",IF(B138&gt;74,0,MIN(4000000000,R137*(1+$B$7))))</f>
        <v/>
      </c>
      <c r="S138" s="2" t="str">
        <f aca="false">IF(A138="","",$J$4/1000*R138)</f>
        <v/>
      </c>
      <c r="T138" s="2" t="str">
        <f aca="false">IF(A138="","",IF(B138&gt;64,0,MIN($F$3*O138,$F$5)))</f>
        <v/>
      </c>
      <c r="U138" s="2" t="str">
        <f aca="false">IF(A138="","",T138*VLOOKUP(محاسبات!B138,'جدول نرخ فوت-امراض خاص-سرطان'!$C$2:$D$97,2,0)/1000000)</f>
        <v/>
      </c>
      <c r="V138" s="2" t="str">
        <f aca="false">IF(A138="","",IF($F$7="ندارد",0,IF(B138&gt;74,0,VLOOKUP(محاسبات!A138,'جدول نرخ فوت-امراض خاص-سرطان'!$I$2:$J$31,2,0)*محاسبات!O138)))</f>
        <v/>
      </c>
      <c r="W138" s="2" t="str">
        <f aca="false">IF(A138="","",V138*VLOOKUP(B138,'جدول نرخ فوت-امراض خاص-سرطان'!$E$2:$F$100,2,0)/1000000)</f>
        <v/>
      </c>
      <c r="X138" s="2" t="str">
        <f aca="false">IF(A138="","",IF($F$6="ندارد",0,IF(A139="",0,D139*N138^0.5+X139*N138)))</f>
        <v/>
      </c>
      <c r="Y138" s="2" t="str">
        <f aca="false">IF(A138="","",IF(A138&gt;64,0,VLOOKUP(B138,'جدول نرخ فوت-امراض خاص-سرطان'!$G$2:$H$100,2,0)*X138))</f>
        <v/>
      </c>
      <c r="Z138" s="2" t="str">
        <f aca="false">IF(A138="","",Y138+W138+U138+S138)</f>
        <v/>
      </c>
      <c r="AA138" s="2" t="str">
        <f aca="false">IF(A138="","",0.25*(S138)+0.15*(U138+W138+Y138))</f>
        <v/>
      </c>
      <c r="AB138" s="2" t="str">
        <f aca="false">IF(A138="","",$B$10*(M138+Z138+Q138))</f>
        <v/>
      </c>
      <c r="AC138" s="2" t="str">
        <f aca="false">IF(A138="","",D138-Z138-M138-Q138-AB138)</f>
        <v/>
      </c>
      <c r="AD138" s="2" t="str">
        <f aca="false">IF(A138="","",(AC138+AD137)*(1+$S$1))</f>
        <v/>
      </c>
      <c r="AE138" s="2" t="str">
        <f aca="false">IF(A138="","",AD138)</f>
        <v/>
      </c>
    </row>
    <row r="139" s="3" customFormat="true" ht="15" hidden="false" customHeight="false" outlineLevel="0" collapsed="false">
      <c r="A139" s="1" t="str">
        <f aca="false">IF(A138&lt;$B$1,A138+1,"")</f>
        <v/>
      </c>
      <c r="B139" s="1" t="str">
        <f aca="false">IF(A139="","",B138+1)</f>
        <v/>
      </c>
      <c r="D139" s="2" t="str">
        <f aca="false">IF(A139="","",IF($B$3="سالانه",D138*(1+$B$6),IF($B$3="ماهانه",(F139*12)/'جدول لیست ها'!$D$1,IF(محاسبات!$B$3="دوماهه",(G139*6)/'جدول لیست ها'!$D$2,IF(محاسبات!$B$3="سه ماهه",(H139*4)/'جدول لیست ها'!$D$3,I139*2/'جدول لیست ها'!$D$4)))))</f>
        <v/>
      </c>
      <c r="E139" s="2" t="str">
        <f aca="false">IF(A139="","",IF($B$3="سالانه",D139+E138,(I139+H139+G139+F139)*$C$3+E138))</f>
        <v/>
      </c>
      <c r="F139" s="2" t="str">
        <f aca="false">IF(A139="","",IF(F138="","",F138*(1+$B$6)))</f>
        <v/>
      </c>
      <c r="G139" s="2" t="str">
        <f aca="false">IF(A139="","",IF(G138="","",G138*(1+$B$6)))</f>
        <v/>
      </c>
      <c r="H139" s="2" t="str">
        <f aca="false">IF(A139="","",IF(H138="","",H138*(1+$B$6)))</f>
        <v/>
      </c>
      <c r="I139" s="2" t="str">
        <f aca="false">IF(A139="","",IF(I138="","",I138*(1+$B$6)))</f>
        <v/>
      </c>
      <c r="J139" s="2" t="str">
        <f aca="false">IF(A139="","",0)</f>
        <v/>
      </c>
      <c r="K139" s="2" t="str">
        <f aca="false">IF(A139="","",$J$2*(1-$M$3)*(D139-Z139))</f>
        <v/>
      </c>
      <c r="L139" s="2" t="str">
        <f aca="false">IF(A139="","",IF(A139&lt;=5,$J$3*(1-$M$2)*O139,0))</f>
        <v/>
      </c>
      <c r="M139" s="2" t="str">
        <f aca="false">IF(A139="","",J139+K139+L139)</f>
        <v/>
      </c>
      <c r="N139" s="1" t="str">
        <f aca="false">IF(A139="","",IF(A139&lt;=2,$Q$2,IF(A139&lt;=4,$R$2,$S$2)))</f>
        <v/>
      </c>
      <c r="O139" s="2" t="str">
        <f aca="false">IF(A139="","",MIN(O138*(1+$B$7),4000000000))</f>
        <v/>
      </c>
      <c r="P139" s="1" t="str">
        <f aca="false">IF(A139="","",VLOOKUP(B139,'جدول نرخ فوت-امراض خاص-سرطان'!$A$2:$B$100,2,0))</f>
        <v/>
      </c>
      <c r="Q139" s="2" t="str">
        <f aca="false">IF(A139="","",P139*O139*N139^0.5*(1+$J$1))</f>
        <v/>
      </c>
      <c r="R139" s="2" t="str">
        <f aca="false">IF(A139="","",IF(B139&gt;74,0,MIN(4000000000,R138*(1+$B$7))))</f>
        <v/>
      </c>
      <c r="S139" s="2" t="str">
        <f aca="false">IF(A139="","",$J$4/1000*R139)</f>
        <v/>
      </c>
      <c r="T139" s="2" t="str">
        <f aca="false">IF(A139="","",IF(B139&gt;64,0,MIN($F$3*O139,$F$5)))</f>
        <v/>
      </c>
      <c r="U139" s="2" t="str">
        <f aca="false">IF(A139="","",T139*VLOOKUP(محاسبات!B139,'جدول نرخ فوت-امراض خاص-سرطان'!$C$2:$D$97,2,0)/1000000)</f>
        <v/>
      </c>
      <c r="V139" s="2" t="str">
        <f aca="false">IF(A139="","",IF($F$7="ندارد",0,IF(B139&gt;74,0,VLOOKUP(محاسبات!A139,'جدول نرخ فوت-امراض خاص-سرطان'!$I$2:$J$31,2,0)*محاسبات!O139)))</f>
        <v/>
      </c>
      <c r="W139" s="2" t="str">
        <f aca="false">IF(A139="","",V139*VLOOKUP(B139,'جدول نرخ فوت-امراض خاص-سرطان'!$E$2:$F$100,2,0)/1000000)</f>
        <v/>
      </c>
      <c r="X139" s="2" t="str">
        <f aca="false">IF(A139="","",IF($F$6="ندارد",0,IF(A140="",0,D140*N139^0.5+X140*N139)))</f>
        <v/>
      </c>
      <c r="Y139" s="2" t="str">
        <f aca="false">IF(A139="","",IF(A139&gt;64,0,VLOOKUP(B139,'جدول نرخ فوت-امراض خاص-سرطان'!$G$2:$H$100,2,0)*X139))</f>
        <v/>
      </c>
      <c r="Z139" s="2" t="str">
        <f aca="false">IF(A139="","",Y139+W139+U139+S139)</f>
        <v/>
      </c>
      <c r="AA139" s="2" t="str">
        <f aca="false">IF(A139="","",0.25*(S139)+0.15*(U139+W139+Y139))</f>
        <v/>
      </c>
      <c r="AB139" s="2" t="str">
        <f aca="false">IF(A139="","",$B$10*(M139+Z139+Q139))</f>
        <v/>
      </c>
      <c r="AC139" s="2" t="str">
        <f aca="false">IF(A139="","",D139-Z139-M139-Q139-AB139)</f>
        <v/>
      </c>
      <c r="AD139" s="2" t="str">
        <f aca="false">IF(A139="","",(AC139+AD138)*(1+$S$1))</f>
        <v/>
      </c>
      <c r="AE139" s="2" t="str">
        <f aca="false">IF(A139="","",AD139)</f>
        <v/>
      </c>
    </row>
    <row r="140" s="3" customFormat="true" ht="15" hidden="false" customHeight="false" outlineLevel="0" collapsed="false">
      <c r="A140" s="1" t="str">
        <f aca="false">IF(A139&lt;$B$1,A139+1,"")</f>
        <v/>
      </c>
      <c r="B140" s="1" t="str">
        <f aca="false">IF(A140="","",B139+1)</f>
        <v/>
      </c>
      <c r="D140" s="2" t="str">
        <f aca="false">IF(A140="","",IF($B$3="سالانه",D139*(1+$B$6),IF($B$3="ماهانه",(F140*12)/'جدول لیست ها'!$D$1,IF(محاسبات!$B$3="دوماهه",(G140*6)/'جدول لیست ها'!$D$2,IF(محاسبات!$B$3="سه ماهه",(H140*4)/'جدول لیست ها'!$D$3,I140*2/'جدول لیست ها'!$D$4)))))</f>
        <v/>
      </c>
      <c r="E140" s="2" t="str">
        <f aca="false">IF(A140="","",IF($B$3="سالانه",D140+E139,(I140+H140+G140+F140)*$C$3+E139))</f>
        <v/>
      </c>
      <c r="F140" s="2" t="str">
        <f aca="false">IF(A140="","",IF(F139="","",F139*(1+$B$6)))</f>
        <v/>
      </c>
      <c r="G140" s="2" t="str">
        <f aca="false">IF(A140="","",IF(G139="","",G139*(1+$B$6)))</f>
        <v/>
      </c>
      <c r="H140" s="2" t="str">
        <f aca="false">IF(A140="","",IF(H139="","",H139*(1+$B$6)))</f>
        <v/>
      </c>
      <c r="I140" s="2" t="str">
        <f aca="false">IF(A140="","",IF(I139="","",I139*(1+$B$6)))</f>
        <v/>
      </c>
      <c r="J140" s="2" t="str">
        <f aca="false">IF(A140="","",0)</f>
        <v/>
      </c>
      <c r="K140" s="2" t="str">
        <f aca="false">IF(A140="","",$J$2*(1-$M$3)*(D140-Z140))</f>
        <v/>
      </c>
      <c r="L140" s="2" t="str">
        <f aca="false">IF(A140="","",IF(A140&lt;=5,$J$3*(1-$M$2)*O140,0))</f>
        <v/>
      </c>
      <c r="M140" s="2" t="str">
        <f aca="false">IF(A140="","",J140+K140+L140)</f>
        <v/>
      </c>
      <c r="N140" s="1" t="str">
        <f aca="false">IF(A140="","",IF(A140&lt;=2,$Q$2,IF(A140&lt;=4,$R$2,$S$2)))</f>
        <v/>
      </c>
      <c r="O140" s="2" t="str">
        <f aca="false">IF(A140="","",MIN(O139*(1+$B$7),4000000000))</f>
        <v/>
      </c>
      <c r="P140" s="1" t="str">
        <f aca="false">IF(A140="","",VLOOKUP(B140,'جدول نرخ فوت-امراض خاص-سرطان'!$A$2:$B$100,2,0))</f>
        <v/>
      </c>
      <c r="Q140" s="2" t="str">
        <f aca="false">IF(A140="","",P140*O140*N140^0.5*(1+$J$1))</f>
        <v/>
      </c>
      <c r="R140" s="2" t="str">
        <f aca="false">IF(A140="","",IF(B140&gt;74,0,MIN(4000000000,R139*(1+$B$7))))</f>
        <v/>
      </c>
      <c r="S140" s="2" t="str">
        <f aca="false">IF(A140="","",$J$4/1000*R140)</f>
        <v/>
      </c>
      <c r="T140" s="2" t="str">
        <f aca="false">IF(A140="","",IF(B140&gt;64,0,MIN($F$3*O140,$F$5)))</f>
        <v/>
      </c>
      <c r="U140" s="2" t="str">
        <f aca="false">IF(A140="","",T140*VLOOKUP(محاسبات!B140,'جدول نرخ فوت-امراض خاص-سرطان'!$C$2:$D$97,2,0)/1000000)</f>
        <v/>
      </c>
      <c r="V140" s="2" t="str">
        <f aca="false">IF(A140="","",IF($F$7="ندارد",0,IF(B140&gt;74,0,VLOOKUP(محاسبات!A140,'جدول نرخ فوت-امراض خاص-سرطان'!$I$2:$J$31,2,0)*محاسبات!O140)))</f>
        <v/>
      </c>
      <c r="W140" s="2" t="str">
        <f aca="false">IF(A140="","",V140*VLOOKUP(B140,'جدول نرخ فوت-امراض خاص-سرطان'!$E$2:$F$100,2,0)/1000000)</f>
        <v/>
      </c>
      <c r="X140" s="2" t="str">
        <f aca="false">IF(A140="","",IF($F$6="ندارد",0,IF(A141="",0,D141*N140^0.5+X141*N140)))</f>
        <v/>
      </c>
      <c r="Y140" s="2" t="str">
        <f aca="false">IF(A140="","",IF(A140&gt;64,0,VLOOKUP(B140,'جدول نرخ فوت-امراض خاص-سرطان'!$G$2:$H$100,2,0)*X140))</f>
        <v/>
      </c>
      <c r="Z140" s="2" t="str">
        <f aca="false">IF(A140="","",Y140+W140+U140+S140)</f>
        <v/>
      </c>
      <c r="AA140" s="2" t="str">
        <f aca="false">IF(A140="","",0.25*(S140)+0.15*(U140+W140+Y140))</f>
        <v/>
      </c>
      <c r="AB140" s="2" t="str">
        <f aca="false">IF(A140="","",$B$10*(M140+Z140+Q140))</f>
        <v/>
      </c>
      <c r="AC140" s="2" t="str">
        <f aca="false">IF(A140="","",D140-Z140-M140-Q140-AB140)</f>
        <v/>
      </c>
      <c r="AD140" s="2" t="str">
        <f aca="false">IF(A140="","",(AC140+AD139)*(1+$S$1))</f>
        <v/>
      </c>
      <c r="AE140" s="2" t="str">
        <f aca="false">IF(A140="","",AD140)</f>
        <v/>
      </c>
    </row>
    <row r="141" s="3" customFormat="true" ht="15" hidden="false" customHeight="false" outlineLevel="0" collapsed="false">
      <c r="A141" s="1" t="str">
        <f aca="false">IF(A140&lt;$B$1,A140+1,"")</f>
        <v/>
      </c>
      <c r="B141" s="1" t="str">
        <f aca="false">IF(A141="","",B140+1)</f>
        <v/>
      </c>
      <c r="D141" s="2" t="str">
        <f aca="false">IF(A141="","",IF($B$3="سالانه",D140*(1+$B$6),IF($B$3="ماهانه",(F141*12)/'جدول لیست ها'!$D$1,IF(محاسبات!$B$3="دوماهه",(G141*6)/'جدول لیست ها'!$D$2,IF(محاسبات!$B$3="سه ماهه",(H141*4)/'جدول لیست ها'!$D$3,I141*2/'جدول لیست ها'!$D$4)))))</f>
        <v/>
      </c>
      <c r="E141" s="2" t="str">
        <f aca="false">IF(A141="","",IF($B$3="سالانه",D141+E140,(I141+H141+G141+F141)*$C$3+E140))</f>
        <v/>
      </c>
      <c r="F141" s="2" t="str">
        <f aca="false">IF(A141="","",IF(F140="","",F140*(1+$B$6)))</f>
        <v/>
      </c>
      <c r="G141" s="2" t="str">
        <f aca="false">IF(A141="","",IF(G140="","",G140*(1+$B$6)))</f>
        <v/>
      </c>
      <c r="H141" s="2" t="str">
        <f aca="false">IF(A141="","",IF(H140="","",H140*(1+$B$6)))</f>
        <v/>
      </c>
      <c r="I141" s="2" t="str">
        <f aca="false">IF(A141="","",IF(I140="","",I140*(1+$B$6)))</f>
        <v/>
      </c>
      <c r="J141" s="2" t="str">
        <f aca="false">IF(A141="","",0)</f>
        <v/>
      </c>
      <c r="K141" s="2" t="str">
        <f aca="false">IF(A141="","",$J$2*(1-$M$3)*(D141-Z141))</f>
        <v/>
      </c>
      <c r="L141" s="2" t="str">
        <f aca="false">IF(A141="","",IF(A141&lt;=5,$J$3*(1-$M$2)*O141,0))</f>
        <v/>
      </c>
      <c r="M141" s="2" t="str">
        <f aca="false">IF(A141="","",J141+K141+L141)</f>
        <v/>
      </c>
      <c r="N141" s="1" t="str">
        <f aca="false">IF(A141="","",IF(A141&lt;=2,$Q$2,IF(A141&lt;=4,$R$2,$S$2)))</f>
        <v/>
      </c>
      <c r="O141" s="2" t="str">
        <f aca="false">IF(A141="","",MIN(O140*(1+$B$7),4000000000))</f>
        <v/>
      </c>
      <c r="P141" s="1" t="str">
        <f aca="false">IF(A141="","",VLOOKUP(B141,'جدول نرخ فوت-امراض خاص-سرطان'!$A$2:$B$100,2,0))</f>
        <v/>
      </c>
      <c r="Q141" s="2" t="str">
        <f aca="false">IF(A141="","",P141*O141*N141^0.5*(1+$J$1))</f>
        <v/>
      </c>
      <c r="R141" s="2" t="str">
        <f aca="false">IF(A141="","",IF(B141&gt;74,0,MIN(4000000000,R140*(1+$B$7))))</f>
        <v/>
      </c>
      <c r="S141" s="2" t="str">
        <f aca="false">IF(A141="","",$J$4/1000*R141)</f>
        <v/>
      </c>
      <c r="T141" s="2" t="str">
        <f aca="false">IF(A141="","",IF(B141&gt;64,0,MIN($F$3*O141,$F$5)))</f>
        <v/>
      </c>
      <c r="U141" s="2" t="str">
        <f aca="false">IF(A141="","",T141*VLOOKUP(محاسبات!B141,'جدول نرخ فوت-امراض خاص-سرطان'!$C$2:$D$97,2,0)/1000000)</f>
        <v/>
      </c>
      <c r="V141" s="2" t="str">
        <f aca="false">IF(A141="","",IF($F$7="ندارد",0,IF(B141&gt;74,0,VLOOKUP(محاسبات!A141,'جدول نرخ فوت-امراض خاص-سرطان'!$I$2:$J$31,2,0)*محاسبات!O141)))</f>
        <v/>
      </c>
      <c r="W141" s="2" t="str">
        <f aca="false">IF(A141="","",V141*VLOOKUP(B141,'جدول نرخ فوت-امراض خاص-سرطان'!$E$2:$F$100,2,0)/1000000)</f>
        <v/>
      </c>
      <c r="X141" s="2" t="str">
        <f aca="false">IF(A141="","",IF($F$6="ندارد",0,IF(A142="",0,D142*N141^0.5+X142*N141)))</f>
        <v/>
      </c>
      <c r="Y141" s="2" t="str">
        <f aca="false">IF(A141="","",IF(A141&gt;64,0,VLOOKUP(B141,'جدول نرخ فوت-امراض خاص-سرطان'!$G$2:$H$100,2,0)*X141))</f>
        <v/>
      </c>
      <c r="Z141" s="2" t="str">
        <f aca="false">IF(A141="","",Y141+W141+U141+S141)</f>
        <v/>
      </c>
      <c r="AA141" s="2" t="str">
        <f aca="false">IF(A141="","",0.25*(S141)+0.15*(U141+W141+Y141))</f>
        <v/>
      </c>
      <c r="AB141" s="2" t="str">
        <f aca="false">IF(A141="","",$B$10*(M141+Z141+Q141))</f>
        <v/>
      </c>
      <c r="AC141" s="2" t="str">
        <f aca="false">IF(A141="","",D141-Z141-M141-Q141-AB141)</f>
        <v/>
      </c>
      <c r="AD141" s="2" t="str">
        <f aca="false">IF(A141="","",(AC141+AD140)*(1+$S$1))</f>
        <v/>
      </c>
      <c r="AE141" s="2" t="str">
        <f aca="false">IF(A141="","",AD141)</f>
        <v/>
      </c>
    </row>
    <row r="142" s="3" customFormat="true" ht="15" hidden="false" customHeight="false" outlineLevel="0" collapsed="false">
      <c r="A142" s="1" t="str">
        <f aca="false">IF(A141&lt;$B$1,A141+1,"")</f>
        <v/>
      </c>
      <c r="B142" s="1" t="str">
        <f aca="false">IF(A142="","",B141+1)</f>
        <v/>
      </c>
      <c r="D142" s="2" t="str">
        <f aca="false">IF(A142="","",IF($B$3="سالانه",D141*(1+$B$6),IF($B$3="ماهانه",(F142*12)/'جدول لیست ها'!$D$1,IF(محاسبات!$B$3="دوماهه",(G142*6)/'جدول لیست ها'!$D$2,IF(محاسبات!$B$3="سه ماهه",(H142*4)/'جدول لیست ها'!$D$3,I142*2/'جدول لیست ها'!$D$4)))))</f>
        <v/>
      </c>
      <c r="E142" s="2" t="str">
        <f aca="false">IF(A142="","",IF($B$3="سالانه",D142+E141,(I142+H142+G142+F142)*$C$3+E141))</f>
        <v/>
      </c>
      <c r="F142" s="2" t="str">
        <f aca="false">IF(A142="","",IF(F141="","",F141*(1+$B$6)))</f>
        <v/>
      </c>
      <c r="G142" s="2" t="str">
        <f aca="false">IF(A142="","",IF(G141="","",G141*(1+$B$6)))</f>
        <v/>
      </c>
      <c r="H142" s="2" t="str">
        <f aca="false">IF(A142="","",IF(H141="","",H141*(1+$B$6)))</f>
        <v/>
      </c>
      <c r="I142" s="2" t="str">
        <f aca="false">IF(A142="","",IF(I141="","",I141*(1+$B$6)))</f>
        <v/>
      </c>
      <c r="J142" s="2" t="str">
        <f aca="false">IF(A142="","",0)</f>
        <v/>
      </c>
      <c r="K142" s="2" t="str">
        <f aca="false">IF(A142="","",$J$2*(1-$M$3)*(D142-Z142))</f>
        <v/>
      </c>
      <c r="L142" s="2" t="str">
        <f aca="false">IF(A142="","",IF(A142&lt;=5,$J$3*(1-$M$2)*O142,0))</f>
        <v/>
      </c>
      <c r="M142" s="2" t="str">
        <f aca="false">IF(A142="","",J142+K142+L142)</f>
        <v/>
      </c>
      <c r="N142" s="1" t="str">
        <f aca="false">IF(A142="","",IF(A142&lt;=2,$Q$2,IF(A142&lt;=4,$R$2,$S$2)))</f>
        <v/>
      </c>
      <c r="O142" s="2" t="str">
        <f aca="false">IF(A142="","",MIN(O141*(1+$B$7),4000000000))</f>
        <v/>
      </c>
      <c r="P142" s="1" t="str">
        <f aca="false">IF(A142="","",VLOOKUP(B142,'جدول نرخ فوت-امراض خاص-سرطان'!$A$2:$B$100,2,0))</f>
        <v/>
      </c>
      <c r="Q142" s="2" t="str">
        <f aca="false">IF(A142="","",P142*O142*N142^0.5*(1+$J$1))</f>
        <v/>
      </c>
      <c r="R142" s="2" t="str">
        <f aca="false">IF(A142="","",IF(B142&gt;74,0,MIN(4000000000,R141*(1+$B$7))))</f>
        <v/>
      </c>
      <c r="S142" s="2" t="str">
        <f aca="false">IF(A142="","",$J$4/1000*R142)</f>
        <v/>
      </c>
      <c r="T142" s="2" t="str">
        <f aca="false">IF(A142="","",IF(B142&gt;64,0,MIN($F$3*O142,$F$5)))</f>
        <v/>
      </c>
      <c r="U142" s="2" t="str">
        <f aca="false">IF(A142="","",T142*VLOOKUP(محاسبات!B142,'جدول نرخ فوت-امراض خاص-سرطان'!$C$2:$D$97,2,0)/1000000)</f>
        <v/>
      </c>
      <c r="V142" s="2" t="str">
        <f aca="false">IF(A142="","",IF($F$7="ندارد",0,IF(B142&gt;74,0,VLOOKUP(محاسبات!A142,'جدول نرخ فوت-امراض خاص-سرطان'!$I$2:$J$31,2,0)*محاسبات!O142)))</f>
        <v/>
      </c>
      <c r="W142" s="2" t="str">
        <f aca="false">IF(A142="","",V142*VLOOKUP(B142,'جدول نرخ فوت-امراض خاص-سرطان'!$E$2:$F$100,2,0)/1000000)</f>
        <v/>
      </c>
      <c r="X142" s="2" t="str">
        <f aca="false">IF(A142="","",IF($F$6="ندارد",0,IF(A143="",0,D143*N142^0.5+X143*N142)))</f>
        <v/>
      </c>
      <c r="Y142" s="2" t="str">
        <f aca="false">IF(A142="","",IF(A142&gt;64,0,VLOOKUP(B142,'جدول نرخ فوت-امراض خاص-سرطان'!$G$2:$H$100,2,0)*X142))</f>
        <v/>
      </c>
      <c r="Z142" s="2" t="str">
        <f aca="false">IF(A142="","",Y142+W142+U142+S142)</f>
        <v/>
      </c>
      <c r="AA142" s="2" t="str">
        <f aca="false">IF(A142="","",0.25*(S142)+0.15*(U142+W142+Y142))</f>
        <v/>
      </c>
      <c r="AB142" s="2" t="str">
        <f aca="false">IF(A142="","",$B$10*(M142+Z142+Q142))</f>
        <v/>
      </c>
      <c r="AC142" s="2" t="str">
        <f aca="false">IF(A142="","",D142-Z142-M142-Q142-AB142)</f>
        <v/>
      </c>
      <c r="AD142" s="2" t="str">
        <f aca="false">IF(A142="","",(AC142+AD141)*(1+$S$1))</f>
        <v/>
      </c>
      <c r="AE142" s="2" t="str">
        <f aca="false">IF(A142="","",AD142)</f>
        <v/>
      </c>
    </row>
    <row r="143" s="3" customFormat="true" ht="15" hidden="false" customHeight="false" outlineLevel="0" collapsed="false">
      <c r="A143" s="1" t="str">
        <f aca="false">IF(A142&lt;$B$1,A142+1,"")</f>
        <v/>
      </c>
      <c r="B143" s="1" t="str">
        <f aca="false">IF(A143="","",B142+1)</f>
        <v/>
      </c>
      <c r="D143" s="2" t="str">
        <f aca="false">IF(A143="","",IF($B$3="سالانه",D142*(1+$B$6),IF($B$3="ماهانه",(F143*12)/'جدول لیست ها'!$D$1,IF(محاسبات!$B$3="دوماهه",(G143*6)/'جدول لیست ها'!$D$2,IF(محاسبات!$B$3="سه ماهه",(H143*4)/'جدول لیست ها'!$D$3,I143*2/'جدول لیست ها'!$D$4)))))</f>
        <v/>
      </c>
      <c r="E143" s="2" t="str">
        <f aca="false">IF(A143="","",IF($B$3="سالانه",D143+E142,(I143+H143+G143+F143)*$C$3+E142))</f>
        <v/>
      </c>
      <c r="F143" s="2" t="str">
        <f aca="false">IF(A143="","",IF(F142="","",F142*(1+$B$6)))</f>
        <v/>
      </c>
      <c r="G143" s="2" t="str">
        <f aca="false">IF(A143="","",IF(G142="","",G142*(1+$B$6)))</f>
        <v/>
      </c>
      <c r="H143" s="2" t="str">
        <f aca="false">IF(A143="","",IF(H142="","",H142*(1+$B$6)))</f>
        <v/>
      </c>
      <c r="I143" s="2" t="str">
        <f aca="false">IF(A143="","",IF(I142="","",I142*(1+$B$6)))</f>
        <v/>
      </c>
      <c r="J143" s="2" t="str">
        <f aca="false">IF(A143="","",0)</f>
        <v/>
      </c>
      <c r="K143" s="2" t="str">
        <f aca="false">IF(A143="","",$J$2*(1-$M$3)*(D143-Z143))</f>
        <v/>
      </c>
      <c r="L143" s="2" t="str">
        <f aca="false">IF(A143="","",IF(A143&lt;=5,$J$3*(1-$M$2)*O143,0))</f>
        <v/>
      </c>
      <c r="M143" s="2" t="str">
        <f aca="false">IF(A143="","",J143+K143+L143)</f>
        <v/>
      </c>
      <c r="N143" s="1" t="str">
        <f aca="false">IF(A143="","",IF(A143&lt;=2,$Q$2,IF(A143&lt;=4,$R$2,$S$2)))</f>
        <v/>
      </c>
      <c r="O143" s="2" t="str">
        <f aca="false">IF(A143="","",MIN(O142*(1+$B$7),4000000000))</f>
        <v/>
      </c>
      <c r="P143" s="1" t="str">
        <f aca="false">IF(A143="","",VLOOKUP(B143,'جدول نرخ فوت-امراض خاص-سرطان'!$A$2:$B$100,2,0))</f>
        <v/>
      </c>
      <c r="Q143" s="2" t="str">
        <f aca="false">IF(A143="","",P143*O143*N143^0.5*(1+$J$1))</f>
        <v/>
      </c>
      <c r="R143" s="2" t="str">
        <f aca="false">IF(A143="","",IF(B143&gt;74,0,MIN(4000000000,R142*(1+$B$7))))</f>
        <v/>
      </c>
      <c r="S143" s="2" t="str">
        <f aca="false">IF(A143="","",$J$4/1000*R143)</f>
        <v/>
      </c>
      <c r="T143" s="2" t="str">
        <f aca="false">IF(A143="","",IF(B143&gt;64,0,MIN($F$3*O143,$F$5)))</f>
        <v/>
      </c>
      <c r="U143" s="2" t="str">
        <f aca="false">IF(A143="","",T143*VLOOKUP(محاسبات!B143,'جدول نرخ فوت-امراض خاص-سرطان'!$C$2:$D$97,2,0)/1000000)</f>
        <v/>
      </c>
      <c r="V143" s="2" t="str">
        <f aca="false">IF(A143="","",IF($F$7="ندارد",0,IF(B143&gt;74,0,VLOOKUP(محاسبات!A143,'جدول نرخ فوت-امراض خاص-سرطان'!$I$2:$J$31,2,0)*محاسبات!O143)))</f>
        <v/>
      </c>
      <c r="W143" s="2" t="str">
        <f aca="false">IF(A143="","",V143*VLOOKUP(B143,'جدول نرخ فوت-امراض خاص-سرطان'!$E$2:$F$100,2,0)/1000000)</f>
        <v/>
      </c>
      <c r="X143" s="2" t="str">
        <f aca="false">IF(A143="","",IF($F$6="ندارد",0,IF(A144="",0,D144*N143^0.5+X144*N143)))</f>
        <v/>
      </c>
      <c r="Y143" s="2" t="str">
        <f aca="false">IF(A143="","",IF(A143&gt;64,0,VLOOKUP(B143,'جدول نرخ فوت-امراض خاص-سرطان'!$G$2:$H$100,2,0)*X143))</f>
        <v/>
      </c>
      <c r="Z143" s="2" t="str">
        <f aca="false">IF(A143="","",Y143+W143+U143+S143)</f>
        <v/>
      </c>
      <c r="AA143" s="2" t="str">
        <f aca="false">IF(A143="","",0.25*(S143)+0.15*(U143+W143+Y143))</f>
        <v/>
      </c>
      <c r="AB143" s="2" t="str">
        <f aca="false">IF(A143="","",$B$10*(M143+Z143+Q143))</f>
        <v/>
      </c>
      <c r="AC143" s="2" t="str">
        <f aca="false">IF(A143="","",D143-Z143-M143-Q143-AB143)</f>
        <v/>
      </c>
      <c r="AD143" s="2" t="str">
        <f aca="false">IF(A143="","",(AC143+AD142)*(1+$S$1))</f>
        <v/>
      </c>
      <c r="AE143" s="2" t="str">
        <f aca="false">IF(A143="","",AD143)</f>
        <v/>
      </c>
    </row>
    <row r="144" s="3" customFormat="true" ht="15" hidden="false" customHeight="false" outlineLevel="0" collapsed="false">
      <c r="A144" s="1" t="str">
        <f aca="false">IF(A143&lt;$B$1,A143+1,"")</f>
        <v/>
      </c>
      <c r="B144" s="1" t="str">
        <f aca="false">IF(A144="","",B143+1)</f>
        <v/>
      </c>
      <c r="D144" s="2" t="str">
        <f aca="false">IF(A144="","",IF($B$3="سالانه",D143*(1+$B$6),IF($B$3="ماهانه",(F144*12)/'جدول لیست ها'!$D$1,IF(محاسبات!$B$3="دوماهه",(G144*6)/'جدول لیست ها'!$D$2,IF(محاسبات!$B$3="سه ماهه",(H144*4)/'جدول لیست ها'!$D$3,I144*2/'جدول لیست ها'!$D$4)))))</f>
        <v/>
      </c>
      <c r="E144" s="2" t="str">
        <f aca="false">IF(A144="","",IF($B$3="سالانه",D144+E143,(I144+H144+G144+F144)*$C$3+E143))</f>
        <v/>
      </c>
      <c r="F144" s="2" t="str">
        <f aca="false">IF(A144="","",IF(F143="","",F143*(1+$B$6)))</f>
        <v/>
      </c>
      <c r="G144" s="2" t="str">
        <f aca="false">IF(A144="","",IF(G143="","",G143*(1+$B$6)))</f>
        <v/>
      </c>
      <c r="H144" s="2" t="str">
        <f aca="false">IF(A144="","",IF(H143="","",H143*(1+$B$6)))</f>
        <v/>
      </c>
      <c r="I144" s="2" t="str">
        <f aca="false">IF(A144="","",IF(I143="","",I143*(1+$B$6)))</f>
        <v/>
      </c>
      <c r="J144" s="2" t="str">
        <f aca="false">IF(A144="","",0)</f>
        <v/>
      </c>
      <c r="K144" s="2" t="str">
        <f aca="false">IF(A144="","",$J$2*(1-$M$3)*(D144-Z144))</f>
        <v/>
      </c>
      <c r="L144" s="2" t="str">
        <f aca="false">IF(A144="","",IF(A144&lt;=5,$J$3*(1-$M$2)*O144,0))</f>
        <v/>
      </c>
      <c r="M144" s="2" t="str">
        <f aca="false">IF(A144="","",J144+K144+L144)</f>
        <v/>
      </c>
      <c r="N144" s="1" t="str">
        <f aca="false">IF(A144="","",IF(A144&lt;=2,$Q$2,IF(A144&lt;=4,$R$2,$S$2)))</f>
        <v/>
      </c>
      <c r="O144" s="2" t="str">
        <f aca="false">IF(A144="","",MIN(O143*(1+$B$7),4000000000))</f>
        <v/>
      </c>
      <c r="P144" s="1" t="str">
        <f aca="false">IF(A144="","",VLOOKUP(B144,'جدول نرخ فوت-امراض خاص-سرطان'!$A$2:$B$100,2,0))</f>
        <v/>
      </c>
      <c r="Q144" s="2" t="str">
        <f aca="false">IF(A144="","",P144*O144*N144^0.5*(1+$J$1))</f>
        <v/>
      </c>
      <c r="R144" s="2" t="str">
        <f aca="false">IF(A144="","",IF(B144&gt;74,0,MIN(4000000000,R143*(1+$B$7))))</f>
        <v/>
      </c>
      <c r="S144" s="2" t="str">
        <f aca="false">IF(A144="","",$J$4/1000*R144)</f>
        <v/>
      </c>
      <c r="T144" s="2" t="str">
        <f aca="false">IF(A144="","",IF(B144&gt;64,0,MIN($F$3*O144,$F$5)))</f>
        <v/>
      </c>
      <c r="U144" s="2" t="str">
        <f aca="false">IF(A144="","",T144*VLOOKUP(محاسبات!B144,'جدول نرخ فوت-امراض خاص-سرطان'!$C$2:$D$97,2,0)/1000000)</f>
        <v/>
      </c>
      <c r="V144" s="2" t="str">
        <f aca="false">IF(A144="","",IF($F$7="ندارد",0,IF(B144&gt;74,0,VLOOKUP(محاسبات!A144,'جدول نرخ فوت-امراض خاص-سرطان'!$I$2:$J$31,2,0)*محاسبات!O144)))</f>
        <v/>
      </c>
      <c r="W144" s="2" t="str">
        <f aca="false">IF(A144="","",V144*VLOOKUP(B144,'جدول نرخ فوت-امراض خاص-سرطان'!$E$2:$F$100,2,0)/1000000)</f>
        <v/>
      </c>
      <c r="X144" s="2" t="str">
        <f aca="false">IF(A144="","",IF($F$6="ندارد",0,IF(A145="",0,D145*N144^0.5+X145*N144)))</f>
        <v/>
      </c>
      <c r="Y144" s="2" t="str">
        <f aca="false">IF(A144="","",IF(A144&gt;64,0,VLOOKUP(B144,'جدول نرخ فوت-امراض خاص-سرطان'!$G$2:$H$100,2,0)*X144))</f>
        <v/>
      </c>
      <c r="Z144" s="2" t="str">
        <f aca="false">IF(A144="","",Y144+W144+U144+S144)</f>
        <v/>
      </c>
      <c r="AA144" s="2" t="str">
        <f aca="false">IF(A144="","",0.25*(S144)+0.15*(U144+W144+Y144))</f>
        <v/>
      </c>
      <c r="AB144" s="2" t="str">
        <f aca="false">IF(A144="","",$B$10*(M144+Z144+Q144))</f>
        <v/>
      </c>
      <c r="AC144" s="2" t="str">
        <f aca="false">IF(A144="","",D144-Z144-M144-Q144-AB144)</f>
        <v/>
      </c>
      <c r="AD144" s="2" t="str">
        <f aca="false">IF(A144="","",(AC144+AD143)*(1+$S$1))</f>
        <v/>
      </c>
      <c r="AE144" s="2" t="str">
        <f aca="false">IF(A144="","",AD144)</f>
        <v/>
      </c>
    </row>
    <row r="145" s="3" customFormat="true" ht="15" hidden="false" customHeight="false" outlineLevel="0" collapsed="false">
      <c r="A145" s="1" t="str">
        <f aca="false">IF(A144&lt;$B$1,A144+1,"")</f>
        <v/>
      </c>
      <c r="B145" s="1" t="str">
        <f aca="false">IF(A145="","",B144+1)</f>
        <v/>
      </c>
      <c r="D145" s="2" t="str">
        <f aca="false">IF(A145="","",IF($B$3="سالانه",D144*(1+$B$6),IF($B$3="ماهانه",(F145*12)/'جدول لیست ها'!$D$1,IF(محاسبات!$B$3="دوماهه",(G145*6)/'جدول لیست ها'!$D$2,IF(محاسبات!$B$3="سه ماهه",(H145*4)/'جدول لیست ها'!$D$3,I145*2/'جدول لیست ها'!$D$4)))))</f>
        <v/>
      </c>
      <c r="E145" s="2" t="str">
        <f aca="false">IF(A145="","",IF($B$3="سالانه",D145+E144,(I145+H145+G145+F145)*$C$3+E144))</f>
        <v/>
      </c>
      <c r="F145" s="2" t="str">
        <f aca="false">IF(A145="","",IF(F144="","",F144*(1+$B$6)))</f>
        <v/>
      </c>
      <c r="G145" s="2" t="str">
        <f aca="false">IF(A145="","",IF(G144="","",G144*(1+$B$6)))</f>
        <v/>
      </c>
      <c r="H145" s="2" t="str">
        <f aca="false">IF(A145="","",IF(H144="","",H144*(1+$B$6)))</f>
        <v/>
      </c>
      <c r="I145" s="2" t="str">
        <f aca="false">IF(A145="","",IF(I144="","",I144*(1+$B$6)))</f>
        <v/>
      </c>
      <c r="J145" s="2" t="str">
        <f aca="false">IF(A145="","",0)</f>
        <v/>
      </c>
      <c r="K145" s="2" t="str">
        <f aca="false">IF(A145="","",$J$2*(1-$M$3)*(D145-Z145))</f>
        <v/>
      </c>
      <c r="L145" s="2" t="str">
        <f aca="false">IF(A145="","",IF(A145&lt;=5,$J$3*(1-$M$2)*O145,0))</f>
        <v/>
      </c>
      <c r="M145" s="2" t="str">
        <f aca="false">IF(A145="","",J145+K145+L145)</f>
        <v/>
      </c>
      <c r="N145" s="1" t="str">
        <f aca="false">IF(A145="","",IF(A145&lt;=2,$Q$2,IF(A145&lt;=4,$R$2,$S$2)))</f>
        <v/>
      </c>
      <c r="O145" s="2" t="str">
        <f aca="false">IF(A145="","",MIN(O144*(1+$B$7),4000000000))</f>
        <v/>
      </c>
      <c r="P145" s="1" t="str">
        <f aca="false">IF(A145="","",VLOOKUP(B145,'جدول نرخ فوت-امراض خاص-سرطان'!$A$2:$B$100,2,0))</f>
        <v/>
      </c>
      <c r="Q145" s="2" t="str">
        <f aca="false">IF(A145="","",P145*O145*N145^0.5*(1+$J$1))</f>
        <v/>
      </c>
      <c r="R145" s="2" t="str">
        <f aca="false">IF(A145="","",IF(B145&gt;74,0,MIN(4000000000,R144*(1+$B$7))))</f>
        <v/>
      </c>
      <c r="S145" s="2" t="str">
        <f aca="false">IF(A145="","",$J$4/1000*R145)</f>
        <v/>
      </c>
      <c r="T145" s="2" t="str">
        <f aca="false">IF(A145="","",IF(B145&gt;64,0,MIN($F$3*O145,$F$5)))</f>
        <v/>
      </c>
      <c r="U145" s="2" t="str">
        <f aca="false">IF(A145="","",T145*VLOOKUP(محاسبات!B145,'جدول نرخ فوت-امراض خاص-سرطان'!$C$2:$D$97,2,0)/1000000)</f>
        <v/>
      </c>
      <c r="V145" s="2" t="str">
        <f aca="false">IF(A145="","",IF($F$7="ندارد",0,IF(B145&gt;74,0,VLOOKUP(محاسبات!A145,'جدول نرخ فوت-امراض خاص-سرطان'!$I$2:$J$31,2,0)*محاسبات!O145)))</f>
        <v/>
      </c>
      <c r="W145" s="2" t="str">
        <f aca="false">IF(A145="","",V145*VLOOKUP(B145,'جدول نرخ فوت-امراض خاص-سرطان'!$E$2:$F$100,2,0)/1000000)</f>
        <v/>
      </c>
      <c r="X145" s="2" t="str">
        <f aca="false">IF(A145="","",IF($F$6="ندارد",0,IF(A146="",0,D146*N145^0.5+X146*N145)))</f>
        <v/>
      </c>
      <c r="Y145" s="2" t="str">
        <f aca="false">IF(A145="","",IF(A145&gt;64,0,VLOOKUP(B145,'جدول نرخ فوت-امراض خاص-سرطان'!$G$2:$H$100,2,0)*X145))</f>
        <v/>
      </c>
      <c r="Z145" s="2" t="str">
        <f aca="false">IF(A145="","",Y145+W145+U145+S145)</f>
        <v/>
      </c>
      <c r="AA145" s="2" t="str">
        <f aca="false">IF(A145="","",0.25*(S145)+0.15*(U145+W145+Y145))</f>
        <v/>
      </c>
      <c r="AB145" s="2" t="str">
        <f aca="false">IF(A145="","",$B$10*(M145+Z145+Q145))</f>
        <v/>
      </c>
      <c r="AC145" s="2" t="str">
        <f aca="false">IF(A145="","",D145-Z145-M145-Q145-AB145)</f>
        <v/>
      </c>
      <c r="AD145" s="2" t="str">
        <f aca="false">IF(A145="","",(AC145+AD144)*(1+$S$1))</f>
        <v/>
      </c>
      <c r="AE145" s="2" t="str">
        <f aca="false">IF(A145="","",AD145)</f>
        <v/>
      </c>
    </row>
    <row r="146" s="3" customFormat="true" ht="15" hidden="false" customHeight="false" outlineLevel="0" collapsed="false">
      <c r="A146" s="1" t="str">
        <f aca="false">IF(A145&lt;$B$1,A145+1,"")</f>
        <v/>
      </c>
      <c r="B146" s="1" t="str">
        <f aca="false">IF(A146="","",B145+1)</f>
        <v/>
      </c>
      <c r="D146" s="2" t="str">
        <f aca="false">IF(A146="","",IF($B$3="سالانه",D145*(1+$B$6),IF($B$3="ماهانه",(F146*12)/'جدول لیست ها'!$D$1,IF(محاسبات!$B$3="دوماهه",(G146*6)/'جدول لیست ها'!$D$2,IF(محاسبات!$B$3="سه ماهه",(H146*4)/'جدول لیست ها'!$D$3,I146*2/'جدول لیست ها'!$D$4)))))</f>
        <v/>
      </c>
      <c r="E146" s="2" t="str">
        <f aca="false">IF(A146="","",IF($B$3="سالانه",D146+E145,(I146+H146+G146+F146)*$C$3+E145))</f>
        <v/>
      </c>
      <c r="F146" s="2" t="str">
        <f aca="false">IF(A146="","",IF(F145="","",F145*(1+$B$6)))</f>
        <v/>
      </c>
      <c r="G146" s="2" t="str">
        <f aca="false">IF(A146="","",IF(G145="","",G145*(1+$B$6)))</f>
        <v/>
      </c>
      <c r="H146" s="2" t="str">
        <f aca="false">IF(A146="","",IF(H145="","",H145*(1+$B$6)))</f>
        <v/>
      </c>
      <c r="I146" s="2" t="str">
        <f aca="false">IF(A146="","",IF(I145="","",I145*(1+$B$6)))</f>
        <v/>
      </c>
      <c r="J146" s="2" t="str">
        <f aca="false">IF(A146="","",0)</f>
        <v/>
      </c>
      <c r="K146" s="2" t="str">
        <f aca="false">IF(A146="","",$J$2*(1-$M$3)*(D146-Z146))</f>
        <v/>
      </c>
      <c r="L146" s="2" t="str">
        <f aca="false">IF(A146="","",IF(A146&lt;=5,$J$3*(1-$M$2)*O146,0))</f>
        <v/>
      </c>
      <c r="M146" s="2" t="str">
        <f aca="false">IF(A146="","",J146+K146+L146)</f>
        <v/>
      </c>
      <c r="N146" s="1" t="str">
        <f aca="false">IF(A146="","",IF(A146&lt;=2,$Q$2,IF(A146&lt;=4,$R$2,$S$2)))</f>
        <v/>
      </c>
      <c r="O146" s="2" t="str">
        <f aca="false">IF(A146="","",MIN(O145*(1+$B$7),4000000000))</f>
        <v/>
      </c>
      <c r="P146" s="1" t="str">
        <f aca="false">IF(A146="","",VLOOKUP(B146,'جدول نرخ فوت-امراض خاص-سرطان'!$A$2:$B$100,2,0))</f>
        <v/>
      </c>
      <c r="Q146" s="2" t="str">
        <f aca="false">IF(A146="","",P146*O146*N146^0.5*(1+$J$1))</f>
        <v/>
      </c>
      <c r="R146" s="2" t="str">
        <f aca="false">IF(A146="","",IF(B146&gt;74,0,MIN(4000000000,R145*(1+$B$7))))</f>
        <v/>
      </c>
      <c r="S146" s="2" t="str">
        <f aca="false">IF(A146="","",$J$4/1000*R146)</f>
        <v/>
      </c>
      <c r="T146" s="2" t="str">
        <f aca="false">IF(A146="","",IF(B146&gt;64,0,MIN($F$3*O146,$F$5)))</f>
        <v/>
      </c>
      <c r="U146" s="2" t="str">
        <f aca="false">IF(A146="","",T146*VLOOKUP(محاسبات!B146,'جدول نرخ فوت-امراض خاص-سرطان'!$C$2:$D$97,2,0)/1000000)</f>
        <v/>
      </c>
      <c r="V146" s="2" t="str">
        <f aca="false">IF(A146="","",IF($F$7="ندارد",0,IF(B146&gt;74,0,VLOOKUP(محاسبات!A146,'جدول نرخ فوت-امراض خاص-سرطان'!$I$2:$J$31,2,0)*محاسبات!O146)))</f>
        <v/>
      </c>
      <c r="W146" s="2" t="str">
        <f aca="false">IF(A146="","",V146*VLOOKUP(B146,'جدول نرخ فوت-امراض خاص-سرطان'!$E$2:$F$100,2,0)/1000000)</f>
        <v/>
      </c>
      <c r="X146" s="2" t="str">
        <f aca="false">IF(A146="","",IF($F$6="ندارد",0,IF(A147="",0,D147*N146^0.5+X147*N146)))</f>
        <v/>
      </c>
      <c r="Y146" s="2" t="str">
        <f aca="false">IF(A146="","",IF(A146&gt;64,0,VLOOKUP(B146,'جدول نرخ فوت-امراض خاص-سرطان'!$G$2:$H$100,2,0)*X146))</f>
        <v/>
      </c>
      <c r="Z146" s="2" t="str">
        <f aca="false">IF(A146="","",Y146+W146+U146+S146)</f>
        <v/>
      </c>
      <c r="AA146" s="2" t="str">
        <f aca="false">IF(A146="","",0.25*(S146)+0.15*(U146+W146+Y146))</f>
        <v/>
      </c>
      <c r="AB146" s="2" t="str">
        <f aca="false">IF(A146="","",$B$10*(M146+Z146+Q146))</f>
        <v/>
      </c>
      <c r="AC146" s="2" t="str">
        <f aca="false">IF(A146="","",D146-Z146-M146-Q146-AB146)</f>
        <v/>
      </c>
      <c r="AD146" s="2" t="str">
        <f aca="false">IF(A146="","",(AC146+AD145)*(1+$S$1))</f>
        <v/>
      </c>
      <c r="AE146" s="2" t="str">
        <f aca="false">IF(A146="","",AD146)</f>
        <v/>
      </c>
    </row>
    <row r="147" s="3" customFormat="true" ht="15" hidden="false" customHeight="false" outlineLevel="0" collapsed="false">
      <c r="A147" s="1" t="str">
        <f aca="false">IF(A146&lt;$B$1,A146+1,"")</f>
        <v/>
      </c>
      <c r="B147" s="1" t="str">
        <f aca="false">IF(A147="","",B146+1)</f>
        <v/>
      </c>
      <c r="D147" s="2" t="str">
        <f aca="false">IF(A147="","",IF($B$3="سالانه",D146*(1+$B$6),IF($B$3="ماهانه",(F147*12)/'جدول لیست ها'!$D$1,IF(محاسبات!$B$3="دوماهه",(G147*6)/'جدول لیست ها'!$D$2,IF(محاسبات!$B$3="سه ماهه",(H147*4)/'جدول لیست ها'!$D$3,I147*2/'جدول لیست ها'!$D$4)))))</f>
        <v/>
      </c>
      <c r="E147" s="2" t="str">
        <f aca="false">IF(A147="","",IF($B$3="سالانه",D147+E146,(I147+H147+G147+F147)*$C$3+E146))</f>
        <v/>
      </c>
      <c r="F147" s="2" t="str">
        <f aca="false">IF(A147="","",IF(F146="","",F146*(1+$B$6)))</f>
        <v/>
      </c>
      <c r="G147" s="2" t="str">
        <f aca="false">IF(A147="","",IF(G146="","",G146*(1+$B$6)))</f>
        <v/>
      </c>
      <c r="H147" s="2" t="str">
        <f aca="false">IF(A147="","",IF(H146="","",H146*(1+$B$6)))</f>
        <v/>
      </c>
      <c r="I147" s="2" t="str">
        <f aca="false">IF(A147="","",IF(I146="","",I146*(1+$B$6)))</f>
        <v/>
      </c>
      <c r="J147" s="2" t="str">
        <f aca="false">IF(A147="","",0)</f>
        <v/>
      </c>
      <c r="K147" s="2" t="str">
        <f aca="false">IF(A147="","",$J$2*(1-$M$3)*(D147-Z147))</f>
        <v/>
      </c>
      <c r="L147" s="2" t="str">
        <f aca="false">IF(A147="","",IF(A147&lt;=5,$J$3*(1-$M$2)*O147,0))</f>
        <v/>
      </c>
      <c r="M147" s="2" t="str">
        <f aca="false">IF(A147="","",J147+K147+L147)</f>
        <v/>
      </c>
      <c r="N147" s="1" t="str">
        <f aca="false">IF(A147="","",IF(A147&lt;=2,$Q$2,IF(A147&lt;=4,$R$2,$S$2)))</f>
        <v/>
      </c>
      <c r="O147" s="2" t="str">
        <f aca="false">IF(A147="","",MIN(O146*(1+$B$7),4000000000))</f>
        <v/>
      </c>
      <c r="P147" s="1" t="str">
        <f aca="false">IF(A147="","",VLOOKUP(B147,'جدول نرخ فوت-امراض خاص-سرطان'!$A$2:$B$100,2,0))</f>
        <v/>
      </c>
      <c r="Q147" s="2" t="str">
        <f aca="false">IF(A147="","",P147*O147*N147^0.5*(1+$J$1))</f>
        <v/>
      </c>
      <c r="R147" s="2" t="str">
        <f aca="false">IF(A147="","",IF(B147&gt;74,0,MIN(4000000000,R146*(1+$B$7))))</f>
        <v/>
      </c>
      <c r="S147" s="2" t="str">
        <f aca="false">IF(A147="","",$J$4/1000*R147)</f>
        <v/>
      </c>
      <c r="T147" s="2" t="str">
        <f aca="false">IF(A147="","",IF(B147&gt;64,0,MIN($F$3*O147,$F$5)))</f>
        <v/>
      </c>
      <c r="U147" s="2" t="str">
        <f aca="false">IF(A147="","",T147*VLOOKUP(محاسبات!B147,'جدول نرخ فوت-امراض خاص-سرطان'!$C$2:$D$97,2,0)/1000000)</f>
        <v/>
      </c>
      <c r="V147" s="2" t="str">
        <f aca="false">IF(A147="","",IF($F$7="ندارد",0,IF(B147&gt;74,0,VLOOKUP(محاسبات!A147,'جدول نرخ فوت-امراض خاص-سرطان'!$I$2:$J$31,2,0)*محاسبات!O147)))</f>
        <v/>
      </c>
      <c r="W147" s="2" t="str">
        <f aca="false">IF(A147="","",V147*VLOOKUP(B147,'جدول نرخ فوت-امراض خاص-سرطان'!$E$2:$F$100,2,0)/1000000)</f>
        <v/>
      </c>
      <c r="X147" s="2" t="str">
        <f aca="false">IF(A147="","",IF($F$6="ندارد",0,IF(A148="",0,D148*N147^0.5+X148*N147)))</f>
        <v/>
      </c>
      <c r="Y147" s="2" t="str">
        <f aca="false">IF(A147="","",IF(A147&gt;64,0,VLOOKUP(B147,'جدول نرخ فوت-امراض خاص-سرطان'!$G$2:$H$100,2,0)*X147))</f>
        <v/>
      </c>
      <c r="Z147" s="2" t="str">
        <f aca="false">IF(A147="","",Y147+W147+U147+S147)</f>
        <v/>
      </c>
      <c r="AA147" s="2" t="str">
        <f aca="false">IF(A147="","",0.25*(S147)+0.15*(U147+W147+Y147))</f>
        <v/>
      </c>
      <c r="AB147" s="2" t="str">
        <f aca="false">IF(A147="","",$B$10*(M147+Z147+Q147))</f>
        <v/>
      </c>
      <c r="AC147" s="2" t="str">
        <f aca="false">IF(A147="","",D147-Z147-M147-Q147-AB147)</f>
        <v/>
      </c>
      <c r="AD147" s="2" t="str">
        <f aca="false">IF(A147="","",(AC147+AD146)*(1+$S$1))</f>
        <v/>
      </c>
      <c r="AE147" s="2" t="str">
        <f aca="false">IF(A147="","",AD147)</f>
        <v/>
      </c>
    </row>
    <row r="148" s="3" customFormat="true" ht="15" hidden="false" customHeight="false" outlineLevel="0" collapsed="false">
      <c r="A148" s="1" t="str">
        <f aca="false">IF(A147&lt;$B$1,A147+1,"")</f>
        <v/>
      </c>
      <c r="B148" s="1" t="str">
        <f aca="false">IF(A148="","",B147+1)</f>
        <v/>
      </c>
      <c r="D148" s="2" t="str">
        <f aca="false">IF(A148="","",IF($B$3="سالانه",D147*(1+$B$6),IF($B$3="ماهانه",(F148*12)/'جدول لیست ها'!$D$1,IF(محاسبات!$B$3="دوماهه",(G148*6)/'جدول لیست ها'!$D$2,IF(محاسبات!$B$3="سه ماهه",(H148*4)/'جدول لیست ها'!$D$3,I148*2/'جدول لیست ها'!$D$4)))))</f>
        <v/>
      </c>
      <c r="E148" s="2" t="str">
        <f aca="false">IF(A148="","",IF($B$3="سالانه",D148+E147,(I148+H148+G148+F148)*$C$3+E147))</f>
        <v/>
      </c>
      <c r="F148" s="2" t="str">
        <f aca="false">IF(A148="","",IF(F147="","",F147*(1+$B$6)))</f>
        <v/>
      </c>
      <c r="G148" s="2" t="str">
        <f aca="false">IF(A148="","",IF(G147="","",G147*(1+$B$6)))</f>
        <v/>
      </c>
      <c r="H148" s="2" t="str">
        <f aca="false">IF(A148="","",IF(H147="","",H147*(1+$B$6)))</f>
        <v/>
      </c>
      <c r="I148" s="2" t="str">
        <f aca="false">IF(A148="","",IF(I147="","",I147*(1+$B$6)))</f>
        <v/>
      </c>
      <c r="J148" s="2" t="str">
        <f aca="false">IF(A148="","",0)</f>
        <v/>
      </c>
      <c r="K148" s="2" t="str">
        <f aca="false">IF(A148="","",$J$2*(1-$M$3)*(D148-Z148))</f>
        <v/>
      </c>
      <c r="L148" s="2" t="str">
        <f aca="false">IF(A148="","",IF(A148&lt;=5,$J$3*(1-$M$2)*O148,0))</f>
        <v/>
      </c>
      <c r="M148" s="2" t="str">
        <f aca="false">IF(A148="","",J148+K148+L148)</f>
        <v/>
      </c>
      <c r="N148" s="1" t="str">
        <f aca="false">IF(A148="","",IF(A148&lt;=2,$Q$2,IF(A148&lt;=4,$R$2,$S$2)))</f>
        <v/>
      </c>
      <c r="O148" s="2" t="str">
        <f aca="false">IF(A148="","",MIN(O147*(1+$B$7),4000000000))</f>
        <v/>
      </c>
      <c r="P148" s="1" t="str">
        <f aca="false">IF(A148="","",VLOOKUP(B148,'جدول نرخ فوت-امراض خاص-سرطان'!$A$2:$B$100,2,0))</f>
        <v/>
      </c>
      <c r="Q148" s="2" t="str">
        <f aca="false">IF(A148="","",P148*O148*N148^0.5*(1+$J$1))</f>
        <v/>
      </c>
      <c r="R148" s="2" t="str">
        <f aca="false">IF(A148="","",IF(B148&gt;74,0,MIN(4000000000,R147*(1+$B$7))))</f>
        <v/>
      </c>
      <c r="S148" s="2" t="str">
        <f aca="false">IF(A148="","",$J$4/1000*R148)</f>
        <v/>
      </c>
      <c r="T148" s="2" t="str">
        <f aca="false">IF(A148="","",IF(B148&gt;64,0,MIN($F$3*O148,$F$5)))</f>
        <v/>
      </c>
      <c r="U148" s="2" t="str">
        <f aca="false">IF(A148="","",T148*VLOOKUP(محاسبات!B148,'جدول نرخ فوت-امراض خاص-سرطان'!$C$2:$D$97,2,0)/1000000)</f>
        <v/>
      </c>
      <c r="V148" s="2" t="str">
        <f aca="false">IF(A148="","",IF($F$7="ندارد",0,IF(B148&gt;74,0,VLOOKUP(محاسبات!A148,'جدول نرخ فوت-امراض خاص-سرطان'!$I$2:$J$31,2,0)*محاسبات!O148)))</f>
        <v/>
      </c>
      <c r="W148" s="2" t="str">
        <f aca="false">IF(A148="","",V148*VLOOKUP(B148,'جدول نرخ فوت-امراض خاص-سرطان'!$E$2:$F$100,2,0)/1000000)</f>
        <v/>
      </c>
      <c r="X148" s="2" t="str">
        <f aca="false">IF(A148="","",IF($F$6="ندارد",0,IF(A149="",0,D149*N148^0.5+X149*N148)))</f>
        <v/>
      </c>
      <c r="Y148" s="2" t="str">
        <f aca="false">IF(A148="","",IF(A148&gt;64,0,VLOOKUP(B148,'جدول نرخ فوت-امراض خاص-سرطان'!$G$2:$H$100,2,0)*X148))</f>
        <v/>
      </c>
      <c r="Z148" s="2" t="str">
        <f aca="false">IF(A148="","",Y148+W148+U148+S148)</f>
        <v/>
      </c>
      <c r="AA148" s="2" t="str">
        <f aca="false">IF(A148="","",0.25*(S148)+0.15*(U148+W148+Y148))</f>
        <v/>
      </c>
      <c r="AB148" s="2" t="str">
        <f aca="false">IF(A148="","",$B$10*(M148+Z148+Q148))</f>
        <v/>
      </c>
      <c r="AC148" s="2" t="str">
        <f aca="false">IF(A148="","",D148-Z148-M148-Q148-AB148)</f>
        <v/>
      </c>
      <c r="AD148" s="2" t="str">
        <f aca="false">IF(A148="","",(AC148+AD147)*(1+$S$1))</f>
        <v/>
      </c>
      <c r="AE148" s="2" t="str">
        <f aca="false">IF(A148="","",AD148)</f>
        <v/>
      </c>
    </row>
    <row r="149" s="3" customFormat="true" ht="15" hidden="false" customHeight="false" outlineLevel="0" collapsed="false">
      <c r="A149" s="1" t="str">
        <f aca="false">IF(A148&lt;$B$1,A148+1,"")</f>
        <v/>
      </c>
      <c r="B149" s="1" t="str">
        <f aca="false">IF(A149="","",B148+1)</f>
        <v/>
      </c>
      <c r="D149" s="2" t="str">
        <f aca="false">IF(A149="","",IF($B$3="سالانه",D148*(1+$B$6),IF($B$3="ماهانه",(F149*12)/'جدول لیست ها'!$D$1,IF(محاسبات!$B$3="دوماهه",(G149*6)/'جدول لیست ها'!$D$2,IF(محاسبات!$B$3="سه ماهه",(H149*4)/'جدول لیست ها'!$D$3,I149*2/'جدول لیست ها'!$D$4)))))</f>
        <v/>
      </c>
      <c r="E149" s="2" t="str">
        <f aca="false">IF(A149="","",IF($B$3="سالانه",D149+E148,(I149+H149+G149+F149)*$C$3+E148))</f>
        <v/>
      </c>
      <c r="F149" s="2" t="str">
        <f aca="false">IF(A149="","",IF(F148="","",F148*(1+$B$6)))</f>
        <v/>
      </c>
      <c r="G149" s="2" t="str">
        <f aca="false">IF(A149="","",IF(G148="","",G148*(1+$B$6)))</f>
        <v/>
      </c>
      <c r="H149" s="2" t="str">
        <f aca="false">IF(A149="","",IF(H148="","",H148*(1+$B$6)))</f>
        <v/>
      </c>
      <c r="I149" s="2" t="str">
        <f aca="false">IF(A149="","",IF(I148="","",I148*(1+$B$6)))</f>
        <v/>
      </c>
      <c r="J149" s="2" t="str">
        <f aca="false">IF(A149="","",0)</f>
        <v/>
      </c>
      <c r="K149" s="2" t="str">
        <f aca="false">IF(A149="","",$J$2*(1-$M$3)*(D149-Z149))</f>
        <v/>
      </c>
      <c r="L149" s="2" t="str">
        <f aca="false">IF(A149="","",IF(A149&lt;=5,$J$3*(1-$M$2)*O149,0))</f>
        <v/>
      </c>
      <c r="M149" s="2" t="str">
        <f aca="false">IF(A149="","",J149+K149+L149)</f>
        <v/>
      </c>
      <c r="N149" s="1" t="str">
        <f aca="false">IF(A149="","",IF(A149&lt;=2,$Q$2,IF(A149&lt;=4,$R$2,$S$2)))</f>
        <v/>
      </c>
      <c r="O149" s="2" t="str">
        <f aca="false">IF(A149="","",MIN(O148*(1+$B$7),4000000000))</f>
        <v/>
      </c>
      <c r="P149" s="1" t="str">
        <f aca="false">IF(A149="","",VLOOKUP(B149,'جدول نرخ فوت-امراض خاص-سرطان'!$A$2:$B$100,2,0))</f>
        <v/>
      </c>
      <c r="Q149" s="2" t="str">
        <f aca="false">IF(A149="","",P149*O149*N149^0.5*(1+$J$1))</f>
        <v/>
      </c>
      <c r="R149" s="2" t="str">
        <f aca="false">IF(A149="","",IF(B149&gt;74,0,MIN(4000000000,R148*(1+$B$7))))</f>
        <v/>
      </c>
      <c r="S149" s="2" t="str">
        <f aca="false">IF(A149="","",$J$4/1000*R149)</f>
        <v/>
      </c>
      <c r="T149" s="2" t="str">
        <f aca="false">IF(A149="","",IF(B149&gt;64,0,MIN($F$3*O149,$F$5)))</f>
        <v/>
      </c>
      <c r="U149" s="2" t="str">
        <f aca="false">IF(A149="","",T149*VLOOKUP(محاسبات!B149,'جدول نرخ فوت-امراض خاص-سرطان'!$C$2:$D$97,2,0)/1000000)</f>
        <v/>
      </c>
      <c r="V149" s="2" t="str">
        <f aca="false">IF(A149="","",IF($F$7="ندارد",0,IF(B149&gt;74,0,VLOOKUP(محاسبات!A149,'جدول نرخ فوت-امراض خاص-سرطان'!$I$2:$J$31,2,0)*محاسبات!O149)))</f>
        <v/>
      </c>
      <c r="W149" s="2" t="str">
        <f aca="false">IF(A149="","",V149*VLOOKUP(B149,'جدول نرخ فوت-امراض خاص-سرطان'!$E$2:$F$100,2,0)/1000000)</f>
        <v/>
      </c>
      <c r="X149" s="2" t="str">
        <f aca="false">IF(A149="","",IF($F$6="ندارد",0,IF(A150="",0,D150*N149^0.5+X150*N149)))</f>
        <v/>
      </c>
      <c r="Y149" s="2" t="str">
        <f aca="false">IF(A149="","",IF(A149&gt;64,0,VLOOKUP(B149,'جدول نرخ فوت-امراض خاص-سرطان'!$G$2:$H$100,2,0)*X149))</f>
        <v/>
      </c>
      <c r="Z149" s="2" t="str">
        <f aca="false">IF(A149="","",Y149+W149+U149+S149)</f>
        <v/>
      </c>
      <c r="AA149" s="2" t="str">
        <f aca="false">IF(A149="","",0.25*(S149)+0.15*(U149+W149+Y149))</f>
        <v/>
      </c>
      <c r="AB149" s="2" t="str">
        <f aca="false">IF(A149="","",$B$10*(M149+Z149+Q149))</f>
        <v/>
      </c>
      <c r="AC149" s="2" t="str">
        <f aca="false">IF(A149="","",D149-Z149-M149-Q149-AB149)</f>
        <v/>
      </c>
      <c r="AD149" s="2" t="str">
        <f aca="false">IF(A149="","",(AC149+AD148)*(1+$S$1))</f>
        <v/>
      </c>
      <c r="AE149" s="2" t="str">
        <f aca="false">IF(A149="","",AD149)</f>
        <v/>
      </c>
    </row>
    <row r="150" s="3" customFormat="true" ht="15" hidden="false" customHeight="false" outlineLevel="0" collapsed="false">
      <c r="A150" s="1" t="str">
        <f aca="false">IF(A149&lt;$B$1,A149+1,"")</f>
        <v/>
      </c>
      <c r="B150" s="1" t="str">
        <f aca="false">IF(A150="","",B149+1)</f>
        <v/>
      </c>
      <c r="D150" s="2" t="str">
        <f aca="false">IF(A150="","",IF($B$3="سالانه",D149*(1+$B$6),IF($B$3="ماهانه",(F150*12)/'جدول لیست ها'!$D$1,IF(محاسبات!$B$3="دوماهه",(G150*6)/'جدول لیست ها'!$D$2,IF(محاسبات!$B$3="سه ماهه",(H150*4)/'جدول لیست ها'!$D$3,I150*2/'جدول لیست ها'!$D$4)))))</f>
        <v/>
      </c>
      <c r="E150" s="2" t="str">
        <f aca="false">IF(A150="","",IF($B$3="سالانه",D150+E149,(I150+H150+G150+F150)*$C$3+E149))</f>
        <v/>
      </c>
      <c r="F150" s="2" t="str">
        <f aca="false">IF(A150="","",IF(F149="","",F149*(1+$B$6)))</f>
        <v/>
      </c>
      <c r="G150" s="2" t="str">
        <f aca="false">IF(A150="","",IF(G149="","",G149*(1+$B$6)))</f>
        <v/>
      </c>
      <c r="H150" s="2" t="str">
        <f aca="false">IF(A150="","",IF(H149="","",H149*(1+$B$6)))</f>
        <v/>
      </c>
      <c r="I150" s="2" t="str">
        <f aca="false">IF(A150="","",IF(I149="","",I149*(1+$B$6)))</f>
        <v/>
      </c>
      <c r="J150" s="2" t="str">
        <f aca="false">IF(A150="","",0)</f>
        <v/>
      </c>
      <c r="K150" s="2" t="str">
        <f aca="false">IF(A150="","",$J$2*(1-$M$3)*(D150-Z150))</f>
        <v/>
      </c>
      <c r="L150" s="2" t="str">
        <f aca="false">IF(A150="","",IF(A150&lt;=5,$J$3*(1-$M$2)*O150,0))</f>
        <v/>
      </c>
      <c r="M150" s="2" t="str">
        <f aca="false">IF(A150="","",J150+K150+L150)</f>
        <v/>
      </c>
      <c r="N150" s="1" t="str">
        <f aca="false">IF(A150="","",IF(A150&lt;=2,$Q$2,IF(A150&lt;=4,$R$2,$S$2)))</f>
        <v/>
      </c>
      <c r="O150" s="2" t="str">
        <f aca="false">IF(A150="","",MIN(O149*(1+$B$7),4000000000))</f>
        <v/>
      </c>
      <c r="P150" s="1" t="str">
        <f aca="false">IF(A150="","",VLOOKUP(B150,'جدول نرخ فوت-امراض خاص-سرطان'!$A$2:$B$100,2,0))</f>
        <v/>
      </c>
      <c r="Q150" s="2" t="str">
        <f aca="false">IF(A150="","",P150*O150*N150^0.5*(1+$J$1))</f>
        <v/>
      </c>
      <c r="R150" s="2" t="str">
        <f aca="false">IF(A150="","",IF(B150&gt;74,0,MIN(4000000000,R149*(1+$B$7))))</f>
        <v/>
      </c>
      <c r="S150" s="2" t="str">
        <f aca="false">IF(A150="","",$J$4/1000*R150)</f>
        <v/>
      </c>
      <c r="T150" s="2" t="str">
        <f aca="false">IF(A150="","",IF(B150&gt;64,0,MIN($F$3*O150,$F$5)))</f>
        <v/>
      </c>
      <c r="U150" s="2" t="str">
        <f aca="false">IF(A150="","",T150*VLOOKUP(محاسبات!B150,'جدول نرخ فوت-امراض خاص-سرطان'!$C$2:$D$97,2,0)/1000000)</f>
        <v/>
      </c>
      <c r="V150" s="2" t="str">
        <f aca="false">IF(A150="","",IF($F$7="ندارد",0,IF(B150&gt;74,0,VLOOKUP(محاسبات!A150,'جدول نرخ فوت-امراض خاص-سرطان'!$I$2:$J$31,2,0)*محاسبات!O150)))</f>
        <v/>
      </c>
      <c r="W150" s="2" t="str">
        <f aca="false">IF(A150="","",V150*VLOOKUP(B150,'جدول نرخ فوت-امراض خاص-سرطان'!$E$2:$F$100,2,0)/1000000)</f>
        <v/>
      </c>
      <c r="X150" s="2" t="str">
        <f aca="false">IF(A150="","",IF($F$6="ندارد",0,IF(A151="",0,D151*N150^0.5+X151*N150)))</f>
        <v/>
      </c>
      <c r="Y150" s="2" t="str">
        <f aca="false">IF(A150="","",IF(A150&gt;64,0,VLOOKUP(B150,'جدول نرخ فوت-امراض خاص-سرطان'!$G$2:$H$100,2,0)*X150))</f>
        <v/>
      </c>
      <c r="Z150" s="2" t="str">
        <f aca="false">IF(A150="","",Y150+W150+U150+S150)</f>
        <v/>
      </c>
      <c r="AA150" s="2" t="str">
        <f aca="false">IF(A150="","",0.25*(S150)+0.15*(U150+W150+Y150))</f>
        <v/>
      </c>
      <c r="AB150" s="2" t="str">
        <f aca="false">IF(A150="","",$B$10*(M150+Z150+Q150))</f>
        <v/>
      </c>
      <c r="AC150" s="2" t="str">
        <f aca="false">IF(A150="","",D150-Z150-M150-Q150-AB150)</f>
        <v/>
      </c>
      <c r="AD150" s="2" t="str">
        <f aca="false">IF(A150="","",(AC150+AD149)*(1+$S$1))</f>
        <v/>
      </c>
      <c r="AE150" s="2" t="str">
        <f aca="false">IF(A150="","",AD150)</f>
        <v/>
      </c>
    </row>
    <row r="151" s="3" customFormat="true" ht="15" hidden="false" customHeight="false" outlineLevel="0" collapsed="false">
      <c r="A151" s="1" t="str">
        <f aca="false">IF(A150&lt;$B$1,A150+1,"")</f>
        <v/>
      </c>
      <c r="B151" s="1" t="str">
        <f aca="false">IF(A151="","",B150+1)</f>
        <v/>
      </c>
      <c r="D151" s="2" t="str">
        <f aca="false">IF(A151="","",IF($B$3="سالانه",D150*(1+$B$6),IF($B$3="ماهانه",(F151*12)/'جدول لیست ها'!$D$1,IF(محاسبات!$B$3="دوماهه",(G151*6)/'جدول لیست ها'!$D$2,IF(محاسبات!$B$3="سه ماهه",(H151*4)/'جدول لیست ها'!$D$3,I151*2/'جدول لیست ها'!$D$4)))))</f>
        <v/>
      </c>
      <c r="E151" s="2" t="str">
        <f aca="false">IF(A151="","",IF($B$3="سالانه",D151+E150,(I151+H151+G151+F151)*$C$3+E150))</f>
        <v/>
      </c>
      <c r="F151" s="2" t="str">
        <f aca="false">IF(A151="","",IF(F150="","",F150*(1+$B$6)))</f>
        <v/>
      </c>
      <c r="G151" s="2" t="str">
        <f aca="false">IF(A151="","",IF(G150="","",G150*(1+$B$6)))</f>
        <v/>
      </c>
      <c r="H151" s="2" t="str">
        <f aca="false">IF(A151="","",IF(H150="","",H150*(1+$B$6)))</f>
        <v/>
      </c>
      <c r="I151" s="2" t="str">
        <f aca="false">IF(A151="","",IF(I150="","",I150*(1+$B$6)))</f>
        <v/>
      </c>
      <c r="J151" s="2" t="str">
        <f aca="false">IF(A151="","",0)</f>
        <v/>
      </c>
      <c r="K151" s="2" t="str">
        <f aca="false">IF(A151="","",$J$2*(1-$M$3)*(D151-Z151))</f>
        <v/>
      </c>
      <c r="L151" s="2" t="str">
        <f aca="false">IF(A151="","",IF(A151&lt;=5,$J$3*(1-$M$2)*O151,0))</f>
        <v/>
      </c>
      <c r="M151" s="2" t="str">
        <f aca="false">IF(A151="","",J151+K151+L151)</f>
        <v/>
      </c>
      <c r="N151" s="1" t="str">
        <f aca="false">IF(A151="","",IF(A151&lt;=2,$Q$2,IF(A151&lt;=4,$R$2,$S$2)))</f>
        <v/>
      </c>
      <c r="O151" s="2" t="str">
        <f aca="false">IF(A151="","",MIN(O150*(1+$B$7),4000000000))</f>
        <v/>
      </c>
      <c r="P151" s="1" t="str">
        <f aca="false">IF(A151="","",VLOOKUP(B151,'جدول نرخ فوت-امراض خاص-سرطان'!$A$2:$B$100,2,0))</f>
        <v/>
      </c>
      <c r="Q151" s="2" t="str">
        <f aca="false">IF(A151="","",P151*O151*N151^0.5*(1+$J$1))</f>
        <v/>
      </c>
      <c r="R151" s="2" t="str">
        <f aca="false">IF(A151="","",IF(B151&gt;74,0,MIN(4000000000,R150*(1+$B$7))))</f>
        <v/>
      </c>
      <c r="S151" s="2" t="str">
        <f aca="false">IF(A151="","",$J$4/1000*R151)</f>
        <v/>
      </c>
      <c r="T151" s="2" t="str">
        <f aca="false">IF(A151="","",IF(B151&gt;64,0,MIN($F$3*O151,$F$5)))</f>
        <v/>
      </c>
      <c r="U151" s="2" t="str">
        <f aca="false">IF(A151="","",T151*VLOOKUP(محاسبات!B151,'جدول نرخ فوت-امراض خاص-سرطان'!$C$2:$D$97,2,0)/1000000)</f>
        <v/>
      </c>
      <c r="V151" s="2" t="str">
        <f aca="false">IF(A151="","",IF($F$7="ندارد",0,IF(B151&gt;74,0,VLOOKUP(محاسبات!A151,'جدول نرخ فوت-امراض خاص-سرطان'!$I$2:$J$31,2,0)*محاسبات!O151)))</f>
        <v/>
      </c>
      <c r="W151" s="2" t="str">
        <f aca="false">IF(A151="","",V151*VLOOKUP(B151,'جدول نرخ فوت-امراض خاص-سرطان'!$E$2:$F$100,2,0)/1000000)</f>
        <v/>
      </c>
      <c r="X151" s="2" t="str">
        <f aca="false">IF(A151="","",IF($F$6="ندارد",0,IF(A152="",0,D152*N151^0.5+X152*N151)))</f>
        <v/>
      </c>
      <c r="Y151" s="2" t="str">
        <f aca="false">IF(A151="","",IF(A151&gt;64,0,VLOOKUP(B151,'جدول نرخ فوت-امراض خاص-سرطان'!$G$2:$H$100,2,0)*X151))</f>
        <v/>
      </c>
      <c r="Z151" s="2" t="str">
        <f aca="false">IF(A151="","",Y151+W151+U151+S151)</f>
        <v/>
      </c>
      <c r="AA151" s="2" t="str">
        <f aca="false">IF(A151="","",0.25*(S151)+0.15*(U151+W151+Y151))</f>
        <v/>
      </c>
      <c r="AB151" s="2" t="str">
        <f aca="false">IF(A151="","",$B$10*(M151+Z151+Q151))</f>
        <v/>
      </c>
      <c r="AC151" s="2" t="str">
        <f aca="false">IF(A151="","",D151-Z151-M151-Q151-AB151)</f>
        <v/>
      </c>
      <c r="AD151" s="2" t="str">
        <f aca="false">IF(A151="","",(AC151+AD150)*(1+$S$1))</f>
        <v/>
      </c>
      <c r="AE151" s="2" t="str">
        <f aca="false">IF(A151="","",AD151)</f>
        <v/>
      </c>
    </row>
    <row r="152" s="3" customFormat="true" ht="15" hidden="false" customHeight="false" outlineLevel="0" collapsed="false">
      <c r="A152" s="1" t="str">
        <f aca="false">IF(A151&lt;$B$1,A151+1,"")</f>
        <v/>
      </c>
      <c r="B152" s="1" t="str">
        <f aca="false">IF(A152="","",B151+1)</f>
        <v/>
      </c>
      <c r="D152" s="2" t="str">
        <f aca="false">IF(A152="","",IF($B$3="سالانه",D151*(1+$B$6),IF($B$3="ماهانه",(F152*12)/'جدول لیست ها'!$D$1,IF(محاسبات!$B$3="دوماهه",(G152*6)/'جدول لیست ها'!$D$2,IF(محاسبات!$B$3="سه ماهه",(H152*4)/'جدول لیست ها'!$D$3,I152*2/'جدول لیست ها'!$D$4)))))</f>
        <v/>
      </c>
      <c r="E152" s="2" t="str">
        <f aca="false">IF(A152="","",IF($B$3="سالانه",D152+E151,(I152+H152+G152+F152)*$C$3+E151))</f>
        <v/>
      </c>
      <c r="F152" s="2" t="str">
        <f aca="false">IF(A152="","",IF(F151="","",F151*(1+$B$6)))</f>
        <v/>
      </c>
      <c r="G152" s="2" t="str">
        <f aca="false">IF(A152="","",IF(G151="","",G151*(1+$B$6)))</f>
        <v/>
      </c>
      <c r="H152" s="2" t="str">
        <f aca="false">IF(A152="","",IF(H151="","",H151*(1+$B$6)))</f>
        <v/>
      </c>
      <c r="I152" s="2" t="str">
        <f aca="false">IF(A152="","",IF(I151="","",I151*(1+$B$6)))</f>
        <v/>
      </c>
      <c r="J152" s="2" t="str">
        <f aca="false">IF(A152="","",0)</f>
        <v/>
      </c>
      <c r="K152" s="2" t="str">
        <f aca="false">IF(A152="","",$J$2*(1-$M$3)*(D152-Z152))</f>
        <v/>
      </c>
      <c r="L152" s="2" t="str">
        <f aca="false">IF(A152="","",IF(A152&lt;=5,$J$3*(1-$M$2)*O152,0))</f>
        <v/>
      </c>
      <c r="M152" s="2" t="str">
        <f aca="false">IF(A152="","",J152+K152+L152)</f>
        <v/>
      </c>
      <c r="N152" s="1" t="str">
        <f aca="false">IF(A152="","",IF(A152&lt;=2,$Q$2,IF(A152&lt;=4,$R$2,$S$2)))</f>
        <v/>
      </c>
      <c r="O152" s="2" t="str">
        <f aca="false">IF(A152="","",MIN(O151*(1+$B$7),4000000000))</f>
        <v/>
      </c>
      <c r="P152" s="1" t="str">
        <f aca="false">IF(A152="","",VLOOKUP(B152,'جدول نرخ فوت-امراض خاص-سرطان'!$A$2:$B$100,2,0))</f>
        <v/>
      </c>
      <c r="Q152" s="2" t="str">
        <f aca="false">IF(A152="","",P152*O152*N152^0.5*(1+$J$1))</f>
        <v/>
      </c>
      <c r="R152" s="2" t="str">
        <f aca="false">IF(A152="","",IF(B152&gt;74,0,MIN(4000000000,R151*(1+$B$7))))</f>
        <v/>
      </c>
      <c r="S152" s="2" t="str">
        <f aca="false">IF(A152="","",$J$4/1000*R152)</f>
        <v/>
      </c>
      <c r="T152" s="2" t="str">
        <f aca="false">IF(A152="","",IF(B152&gt;64,0,MIN($F$3*O152,$F$5)))</f>
        <v/>
      </c>
      <c r="U152" s="2" t="str">
        <f aca="false">IF(A152="","",T152*VLOOKUP(محاسبات!B152,'جدول نرخ فوت-امراض خاص-سرطان'!$C$2:$D$97,2,0)/1000000)</f>
        <v/>
      </c>
      <c r="V152" s="2" t="str">
        <f aca="false">IF(A152="","",IF($F$7="ندارد",0,IF(B152&gt;74,0,VLOOKUP(محاسبات!A152,'جدول نرخ فوت-امراض خاص-سرطان'!$I$2:$J$31,2,0)*محاسبات!O152)))</f>
        <v/>
      </c>
      <c r="W152" s="2" t="str">
        <f aca="false">IF(A152="","",V152*VLOOKUP(B152,'جدول نرخ فوت-امراض خاص-سرطان'!$E$2:$F$100,2,0)/1000000)</f>
        <v/>
      </c>
      <c r="X152" s="2" t="str">
        <f aca="false">IF(A152="","",IF($F$6="ندارد",0,IF(A153="",0,D153*N152^0.5+X153*N152)))</f>
        <v/>
      </c>
      <c r="Y152" s="2" t="str">
        <f aca="false">IF(A152="","",IF(A152&gt;64,0,VLOOKUP(B152,'جدول نرخ فوت-امراض خاص-سرطان'!$G$2:$H$100,2,0)*X152))</f>
        <v/>
      </c>
      <c r="Z152" s="2" t="str">
        <f aca="false">IF(A152="","",Y152+W152+U152+S152)</f>
        <v/>
      </c>
      <c r="AA152" s="2" t="str">
        <f aca="false">IF(A152="","",0.25*(S152)+0.15*(U152+W152+Y152))</f>
        <v/>
      </c>
      <c r="AB152" s="2" t="str">
        <f aca="false">IF(A152="","",$B$10*(M152+Z152+Q152))</f>
        <v/>
      </c>
      <c r="AC152" s="2" t="str">
        <f aca="false">IF(A152="","",D152-Z152-M152-Q152-AB152)</f>
        <v/>
      </c>
      <c r="AD152" s="2" t="str">
        <f aca="false">IF(A152="","",(AC152+AD151)*(1+$S$1))</f>
        <v/>
      </c>
      <c r="AE152" s="2" t="str">
        <f aca="false">IF(A152="","",AD152)</f>
        <v/>
      </c>
    </row>
    <row r="153" s="3" customFormat="true" ht="15" hidden="false" customHeight="false" outlineLevel="0" collapsed="false">
      <c r="A153" s="1" t="str">
        <f aca="false">IF(A152&lt;$B$1,A152+1,"")</f>
        <v/>
      </c>
      <c r="B153" s="1" t="str">
        <f aca="false">IF(A153="","",B152+1)</f>
        <v/>
      </c>
      <c r="D153" s="2" t="str">
        <f aca="false">IF(A153="","",IF($B$3="سالانه",D152*(1+$B$6),IF($B$3="ماهانه",(F153*12)/'جدول لیست ها'!$D$1,IF(محاسبات!$B$3="دوماهه",(G153*6)/'جدول لیست ها'!$D$2,IF(محاسبات!$B$3="سه ماهه",(H153*4)/'جدول لیست ها'!$D$3,I153*2/'جدول لیست ها'!$D$4)))))</f>
        <v/>
      </c>
      <c r="E153" s="2" t="str">
        <f aca="false">IF(A153="","",IF($B$3="سالانه",D153+E152,(I153+H153+G153+F153)*$C$3+E152))</f>
        <v/>
      </c>
      <c r="F153" s="2" t="str">
        <f aca="false">IF(A153="","",IF(F152="","",F152*(1+$B$6)))</f>
        <v/>
      </c>
      <c r="G153" s="2" t="str">
        <f aca="false">IF(A153="","",IF(G152="","",G152*(1+$B$6)))</f>
        <v/>
      </c>
      <c r="H153" s="2" t="str">
        <f aca="false">IF(A153="","",IF(H152="","",H152*(1+$B$6)))</f>
        <v/>
      </c>
      <c r="I153" s="2" t="str">
        <f aca="false">IF(A153="","",IF(I152="","",I152*(1+$B$6)))</f>
        <v/>
      </c>
      <c r="J153" s="2" t="str">
        <f aca="false">IF(A153="","",0)</f>
        <v/>
      </c>
      <c r="K153" s="2" t="str">
        <f aca="false">IF(A153="","",$J$2*(1-$M$3)*(D153-Z153))</f>
        <v/>
      </c>
      <c r="L153" s="2" t="str">
        <f aca="false">IF(A153="","",IF(A153&lt;=5,$J$3*(1-$M$2)*O153,0))</f>
        <v/>
      </c>
      <c r="M153" s="2" t="str">
        <f aca="false">IF(A153="","",J153+K153+L153)</f>
        <v/>
      </c>
      <c r="N153" s="1" t="str">
        <f aca="false">IF(A153="","",IF(A153&lt;=2,$Q$2,IF(A153&lt;=4,$R$2,$S$2)))</f>
        <v/>
      </c>
      <c r="O153" s="2" t="str">
        <f aca="false">IF(A153="","",MIN(O152*(1+$B$7),4000000000))</f>
        <v/>
      </c>
      <c r="P153" s="1" t="str">
        <f aca="false">IF(A153="","",VLOOKUP(B153,'جدول نرخ فوت-امراض خاص-سرطان'!$A$2:$B$100,2,0))</f>
        <v/>
      </c>
      <c r="Q153" s="2" t="str">
        <f aca="false">IF(A153="","",P153*O153*N153^0.5*(1+$J$1))</f>
        <v/>
      </c>
      <c r="R153" s="2" t="str">
        <f aca="false">IF(A153="","",IF(B153&gt;74,0,MIN(4000000000,R152*(1+$B$7))))</f>
        <v/>
      </c>
      <c r="S153" s="2" t="str">
        <f aca="false">IF(A153="","",$J$4/1000*R153)</f>
        <v/>
      </c>
      <c r="T153" s="2" t="str">
        <f aca="false">IF(A153="","",IF(B153&gt;64,0,MIN($F$3*O153,$F$5)))</f>
        <v/>
      </c>
      <c r="U153" s="2" t="str">
        <f aca="false">IF(A153="","",T153*VLOOKUP(محاسبات!B153,'جدول نرخ فوت-امراض خاص-سرطان'!$C$2:$D$97,2,0)/1000000)</f>
        <v/>
      </c>
      <c r="V153" s="2" t="str">
        <f aca="false">IF(A153="","",IF($F$7="ندارد",0,IF(B153&gt;74,0,VLOOKUP(محاسبات!A153,'جدول نرخ فوت-امراض خاص-سرطان'!$I$2:$J$31,2,0)*محاسبات!O153)))</f>
        <v/>
      </c>
      <c r="W153" s="2" t="str">
        <f aca="false">IF(A153="","",V153*VLOOKUP(B153,'جدول نرخ فوت-امراض خاص-سرطان'!$E$2:$F$100,2,0)/1000000)</f>
        <v/>
      </c>
      <c r="X153" s="2" t="str">
        <f aca="false">IF(A153="","",IF($F$6="ندارد",0,IF(A154="",0,D154*N153^0.5+X154*N153)))</f>
        <v/>
      </c>
      <c r="Y153" s="2" t="str">
        <f aca="false">IF(A153="","",IF(A153&gt;64,0,VLOOKUP(B153,'جدول نرخ فوت-امراض خاص-سرطان'!$G$2:$H$100,2,0)*X153))</f>
        <v/>
      </c>
      <c r="Z153" s="2" t="str">
        <f aca="false">IF(A153="","",Y153+W153+U153+S153)</f>
        <v/>
      </c>
      <c r="AA153" s="2" t="str">
        <f aca="false">IF(A153="","",0.25*(S153)+0.15*(U153+W153+Y153))</f>
        <v/>
      </c>
      <c r="AB153" s="2" t="str">
        <f aca="false">IF(A153="","",$B$10*(M153+Z153+Q153))</f>
        <v/>
      </c>
      <c r="AC153" s="2" t="str">
        <f aca="false">IF(A153="","",D153-Z153-M153-Q153-AB153)</f>
        <v/>
      </c>
      <c r="AD153" s="2" t="str">
        <f aca="false">IF(A153="","",(AC153+AD152)*(1+$S$1))</f>
        <v/>
      </c>
      <c r="AE153" s="2" t="str">
        <f aca="false">IF(A153="","",AD153)</f>
        <v/>
      </c>
    </row>
    <row r="154" s="3" customFormat="true" ht="15" hidden="false" customHeight="false" outlineLevel="0" collapsed="false">
      <c r="A154" s="1" t="str">
        <f aca="false">IF(A153&lt;$B$1,A153+1,"")</f>
        <v/>
      </c>
      <c r="B154" s="1" t="str">
        <f aca="false">IF(A154="","",B153+1)</f>
        <v/>
      </c>
      <c r="D154" s="2" t="str">
        <f aca="false">IF(A154="","",IF($B$3="سالانه",D153*(1+$B$6),IF($B$3="ماهانه",(F154*12)/'جدول لیست ها'!$D$1,IF(محاسبات!$B$3="دوماهه",(G154*6)/'جدول لیست ها'!$D$2,IF(محاسبات!$B$3="سه ماهه",(H154*4)/'جدول لیست ها'!$D$3,I154*2/'جدول لیست ها'!$D$4)))))</f>
        <v/>
      </c>
      <c r="E154" s="2" t="str">
        <f aca="false">IF(A154="","",IF($B$3="سالانه",D154+E153,(I154+H154+G154+F154)*$C$3+E153))</f>
        <v/>
      </c>
      <c r="F154" s="2" t="str">
        <f aca="false">IF(A154="","",IF(F153="","",F153*(1+$B$6)))</f>
        <v/>
      </c>
      <c r="G154" s="2" t="str">
        <f aca="false">IF(A154="","",IF(G153="","",G153*(1+$B$6)))</f>
        <v/>
      </c>
      <c r="H154" s="2" t="str">
        <f aca="false">IF(A154="","",IF(H153="","",H153*(1+$B$6)))</f>
        <v/>
      </c>
      <c r="I154" s="2" t="str">
        <f aca="false">IF(A154="","",IF(I153="","",I153*(1+$B$6)))</f>
        <v/>
      </c>
      <c r="J154" s="2" t="str">
        <f aca="false">IF(A154="","",0)</f>
        <v/>
      </c>
      <c r="K154" s="2" t="str">
        <f aca="false">IF(A154="","",$J$2*(1-$M$3)*(D154-Z154))</f>
        <v/>
      </c>
      <c r="L154" s="2" t="str">
        <f aca="false">IF(A154="","",IF(A154&lt;=5,$J$3*(1-$M$2)*O154,0))</f>
        <v/>
      </c>
      <c r="M154" s="2" t="str">
        <f aca="false">IF(A154="","",J154+K154+L154)</f>
        <v/>
      </c>
      <c r="N154" s="1" t="str">
        <f aca="false">IF(A154="","",IF(A154&lt;=2,$Q$2,IF(A154&lt;=4,$R$2,$S$2)))</f>
        <v/>
      </c>
      <c r="O154" s="2" t="str">
        <f aca="false">IF(A154="","",MIN(O153*(1+$B$7),4000000000))</f>
        <v/>
      </c>
      <c r="P154" s="1" t="str">
        <f aca="false">IF(A154="","",VLOOKUP(B154,'جدول نرخ فوت-امراض خاص-سرطان'!$A$2:$B$100,2,0))</f>
        <v/>
      </c>
      <c r="Q154" s="2" t="str">
        <f aca="false">IF(A154="","",P154*O154*N154^0.5*(1+$J$1))</f>
        <v/>
      </c>
      <c r="R154" s="2" t="str">
        <f aca="false">IF(A154="","",IF(B154&gt;74,0,MIN(4000000000,R153*(1+$B$7))))</f>
        <v/>
      </c>
      <c r="S154" s="2" t="str">
        <f aca="false">IF(A154="","",$J$4/1000*R154)</f>
        <v/>
      </c>
      <c r="T154" s="2" t="str">
        <f aca="false">IF(A154="","",IF(B154&gt;64,0,MIN($F$3*O154,$F$5)))</f>
        <v/>
      </c>
      <c r="U154" s="2" t="str">
        <f aca="false">IF(A154="","",T154*VLOOKUP(محاسبات!B154,'جدول نرخ فوت-امراض خاص-سرطان'!$C$2:$D$97,2,0)/1000000)</f>
        <v/>
      </c>
      <c r="V154" s="2" t="str">
        <f aca="false">IF(A154="","",IF($F$7="ندارد",0,IF(B154&gt;74,0,VLOOKUP(محاسبات!A154,'جدول نرخ فوت-امراض خاص-سرطان'!$I$2:$J$31,2,0)*محاسبات!O154)))</f>
        <v/>
      </c>
      <c r="W154" s="2" t="str">
        <f aca="false">IF(A154="","",V154*VLOOKUP(B154,'جدول نرخ فوت-امراض خاص-سرطان'!$E$2:$F$100,2,0)/1000000)</f>
        <v/>
      </c>
      <c r="X154" s="2" t="str">
        <f aca="false">IF(A154="","",IF($F$6="ندارد",0,IF(A155="",0,D155*N154^0.5+X155*N154)))</f>
        <v/>
      </c>
      <c r="Y154" s="2" t="str">
        <f aca="false">IF(A154="","",IF(A154&gt;64,0,VLOOKUP(B154,'جدول نرخ فوت-امراض خاص-سرطان'!$G$2:$H$100,2,0)*X154))</f>
        <v/>
      </c>
      <c r="Z154" s="2" t="str">
        <f aca="false">IF(A154="","",Y154+W154+U154+S154)</f>
        <v/>
      </c>
      <c r="AA154" s="2" t="str">
        <f aca="false">IF(A154="","",0.25*(S154)+0.15*(U154+W154+Y154))</f>
        <v/>
      </c>
      <c r="AB154" s="2" t="str">
        <f aca="false">IF(A154="","",$B$10*(M154+Z154+Q154))</f>
        <v/>
      </c>
      <c r="AC154" s="2" t="str">
        <f aca="false">IF(A154="","",D154-Z154-M154-Q154-AB154)</f>
        <v/>
      </c>
      <c r="AD154" s="2" t="str">
        <f aca="false">IF(A154="","",(AC154+AD153)*(1+$S$1))</f>
        <v/>
      </c>
      <c r="AE154" s="2" t="str">
        <f aca="false">IF(A154="","",AD154)</f>
        <v/>
      </c>
    </row>
    <row r="155" s="3" customFormat="true" ht="15" hidden="false" customHeight="false" outlineLevel="0" collapsed="false">
      <c r="A155" s="1" t="str">
        <f aca="false">IF(A154&lt;$B$1,A154+1,"")</f>
        <v/>
      </c>
      <c r="B155" s="1" t="str">
        <f aca="false">IF(A155="","",B154+1)</f>
        <v/>
      </c>
      <c r="D155" s="2" t="str">
        <f aca="false">IF(A155="","",IF($B$3="سالانه",D154*(1+$B$6),IF($B$3="ماهانه",(F155*12)/'جدول لیست ها'!$D$1,IF(محاسبات!$B$3="دوماهه",(G155*6)/'جدول لیست ها'!$D$2,IF(محاسبات!$B$3="سه ماهه",(H155*4)/'جدول لیست ها'!$D$3,I155*2/'جدول لیست ها'!$D$4)))))</f>
        <v/>
      </c>
      <c r="E155" s="2" t="str">
        <f aca="false">IF(A155="","",IF($B$3="سالانه",D155+E154,(I155+H155+G155+F155)*$C$3+E154))</f>
        <v/>
      </c>
      <c r="F155" s="2" t="str">
        <f aca="false">IF(A155="","",IF(F154="","",F154*(1+$B$6)))</f>
        <v/>
      </c>
      <c r="G155" s="2" t="str">
        <f aca="false">IF(A155="","",IF(G154="","",G154*(1+$B$6)))</f>
        <v/>
      </c>
      <c r="H155" s="2" t="str">
        <f aca="false">IF(A155="","",IF(H154="","",H154*(1+$B$6)))</f>
        <v/>
      </c>
      <c r="I155" s="2" t="str">
        <f aca="false">IF(A155="","",IF(I154="","",I154*(1+$B$6)))</f>
        <v/>
      </c>
      <c r="J155" s="2" t="str">
        <f aca="false">IF(A155="","",0)</f>
        <v/>
      </c>
      <c r="K155" s="2" t="str">
        <f aca="false">IF(A155="","",$J$2*(1-$M$3)*(D155-Z155))</f>
        <v/>
      </c>
      <c r="L155" s="2" t="str">
        <f aca="false">IF(A155="","",IF(A155&lt;=5,$J$3*(1-$M$2)*O155,0))</f>
        <v/>
      </c>
      <c r="M155" s="2" t="str">
        <f aca="false">IF(A155="","",J155+K155+L155)</f>
        <v/>
      </c>
      <c r="N155" s="1" t="str">
        <f aca="false">IF(A155="","",IF(A155&lt;=2,$Q$2,IF(A155&lt;=4,$R$2,$S$2)))</f>
        <v/>
      </c>
      <c r="O155" s="2" t="str">
        <f aca="false">IF(A155="","",MIN(O154*(1+$B$7),4000000000))</f>
        <v/>
      </c>
      <c r="P155" s="1" t="str">
        <f aca="false">IF(A155="","",VLOOKUP(B155,'جدول نرخ فوت-امراض خاص-سرطان'!$A$2:$B$100,2,0))</f>
        <v/>
      </c>
      <c r="Q155" s="2" t="str">
        <f aca="false">IF(A155="","",P155*O155*N155^0.5*(1+$J$1))</f>
        <v/>
      </c>
      <c r="R155" s="2" t="str">
        <f aca="false">IF(A155="","",IF(B155&gt;74,0,MIN(4000000000,R154*(1+$B$7))))</f>
        <v/>
      </c>
      <c r="S155" s="2" t="str">
        <f aca="false">IF(A155="","",$J$4/1000*R155)</f>
        <v/>
      </c>
      <c r="T155" s="2" t="str">
        <f aca="false">IF(A155="","",IF(B155&gt;64,0,MIN($F$3*O155,$F$5)))</f>
        <v/>
      </c>
      <c r="U155" s="2" t="str">
        <f aca="false">IF(A155="","",T155*VLOOKUP(محاسبات!B155,'جدول نرخ فوت-امراض خاص-سرطان'!$C$2:$D$97,2,0)/1000000)</f>
        <v/>
      </c>
      <c r="V155" s="2" t="str">
        <f aca="false">IF(A155="","",IF($F$7="ندارد",0,IF(B155&gt;74,0,VLOOKUP(محاسبات!A155,'جدول نرخ فوت-امراض خاص-سرطان'!$I$2:$J$31,2,0)*محاسبات!O155)))</f>
        <v/>
      </c>
      <c r="W155" s="2" t="str">
        <f aca="false">IF(A155="","",V155*VLOOKUP(B155,'جدول نرخ فوت-امراض خاص-سرطان'!$E$2:$F$100,2,0)/1000000)</f>
        <v/>
      </c>
      <c r="X155" s="2" t="str">
        <f aca="false">IF(A155="","",IF($F$6="ندارد",0,IF(A156="",0,D156*N155^0.5+X156*N155)))</f>
        <v/>
      </c>
      <c r="Y155" s="2" t="str">
        <f aca="false">IF(A155="","",IF(A155&gt;64,0,VLOOKUP(B155,'جدول نرخ فوت-امراض خاص-سرطان'!$G$2:$H$100,2,0)*X155))</f>
        <v/>
      </c>
      <c r="Z155" s="2" t="str">
        <f aca="false">IF(A155="","",Y155+W155+U155+S155)</f>
        <v/>
      </c>
      <c r="AA155" s="2" t="str">
        <f aca="false">IF(A155="","",0.25*(S155)+0.15*(U155+W155+Y155))</f>
        <v/>
      </c>
      <c r="AB155" s="2" t="str">
        <f aca="false">IF(A155="","",$B$10*(M155+Z155+Q155))</f>
        <v/>
      </c>
      <c r="AC155" s="2" t="str">
        <f aca="false">IF(A155="","",D155-Z155-M155-Q155-AB155)</f>
        <v/>
      </c>
      <c r="AD155" s="2" t="str">
        <f aca="false">IF(A155="","",(AC155+AD154)*(1+$S$1))</f>
        <v/>
      </c>
      <c r="AE155" s="2" t="str">
        <f aca="false">IF(A155="","",AD155)</f>
        <v/>
      </c>
    </row>
    <row r="156" s="3" customFormat="true" ht="15" hidden="false" customHeight="false" outlineLevel="0" collapsed="false">
      <c r="A156" s="1" t="str">
        <f aca="false">IF(A155&lt;$B$1,A155+1,"")</f>
        <v/>
      </c>
      <c r="B156" s="1" t="str">
        <f aca="false">IF(A156="","",B155+1)</f>
        <v/>
      </c>
      <c r="D156" s="2" t="str">
        <f aca="false">IF(A156="","",IF($B$3="سالانه",D155*(1+$B$6),IF($B$3="ماهانه",(F156*12)/'جدول لیست ها'!$D$1,IF(محاسبات!$B$3="دوماهه",(G156*6)/'جدول لیست ها'!$D$2,IF(محاسبات!$B$3="سه ماهه",(H156*4)/'جدول لیست ها'!$D$3,I156*2/'جدول لیست ها'!$D$4)))))</f>
        <v/>
      </c>
      <c r="E156" s="2" t="str">
        <f aca="false">IF(A156="","",IF($B$3="سالانه",D156+E155,(I156+H156+G156+F156)*$C$3+E155))</f>
        <v/>
      </c>
      <c r="F156" s="2" t="str">
        <f aca="false">IF(A156="","",IF(F155="","",F155*(1+$B$6)))</f>
        <v/>
      </c>
      <c r="G156" s="2" t="str">
        <f aca="false">IF(A156="","",IF(G155="","",G155*(1+$B$6)))</f>
        <v/>
      </c>
      <c r="H156" s="2" t="str">
        <f aca="false">IF(A156="","",IF(H155="","",H155*(1+$B$6)))</f>
        <v/>
      </c>
      <c r="I156" s="2" t="str">
        <f aca="false">IF(A156="","",IF(I155="","",I155*(1+$B$6)))</f>
        <v/>
      </c>
      <c r="J156" s="2" t="str">
        <f aca="false">IF(A156="","",0)</f>
        <v/>
      </c>
      <c r="K156" s="2" t="str">
        <f aca="false">IF(A156="","",$J$2*(1-$M$3)*(D156-Z156))</f>
        <v/>
      </c>
      <c r="L156" s="2" t="str">
        <f aca="false">IF(A156="","",IF(A156&lt;=5,$J$3*(1-$M$2)*O156,0))</f>
        <v/>
      </c>
      <c r="M156" s="2" t="str">
        <f aca="false">IF(A156="","",J156+K156+L156)</f>
        <v/>
      </c>
      <c r="N156" s="1" t="str">
        <f aca="false">IF(A156="","",IF(A156&lt;=2,$Q$2,IF(A156&lt;=4,$R$2,$S$2)))</f>
        <v/>
      </c>
      <c r="O156" s="2" t="str">
        <f aca="false">IF(A156="","",MIN(O155*(1+$B$7),4000000000))</f>
        <v/>
      </c>
      <c r="P156" s="1" t="str">
        <f aca="false">IF(A156="","",VLOOKUP(B156,'جدول نرخ فوت-امراض خاص-سرطان'!$A$2:$B$100,2,0))</f>
        <v/>
      </c>
      <c r="Q156" s="2" t="str">
        <f aca="false">IF(A156="","",P156*O156*N156^0.5*(1+$J$1))</f>
        <v/>
      </c>
      <c r="R156" s="2" t="str">
        <f aca="false">IF(A156="","",IF(B156&gt;74,0,MIN(4000000000,R155*(1+$B$7))))</f>
        <v/>
      </c>
      <c r="S156" s="2" t="str">
        <f aca="false">IF(A156="","",$J$4/1000*R156)</f>
        <v/>
      </c>
      <c r="T156" s="2" t="str">
        <f aca="false">IF(A156="","",IF(B156&gt;64,0,MIN($F$3*O156,$F$5)))</f>
        <v/>
      </c>
      <c r="U156" s="2" t="str">
        <f aca="false">IF(A156="","",T156*VLOOKUP(محاسبات!B156,'جدول نرخ فوت-امراض خاص-سرطان'!$C$2:$D$97,2,0)/1000000)</f>
        <v/>
      </c>
      <c r="V156" s="2" t="str">
        <f aca="false">IF(A156="","",IF($F$7="ندارد",0,IF(B156&gt;74,0,VLOOKUP(محاسبات!A156,'جدول نرخ فوت-امراض خاص-سرطان'!$I$2:$J$31,2,0)*محاسبات!O156)))</f>
        <v/>
      </c>
      <c r="W156" s="2" t="str">
        <f aca="false">IF(A156="","",V156*VLOOKUP(B156,'جدول نرخ فوت-امراض خاص-سرطان'!$E$2:$F$100,2,0)/1000000)</f>
        <v/>
      </c>
      <c r="X156" s="2" t="str">
        <f aca="false">IF(A156="","",IF($F$6="ندارد",0,IF(A157="",0,D157*N156^0.5+X157*N156)))</f>
        <v/>
      </c>
      <c r="Y156" s="2" t="str">
        <f aca="false">IF(A156="","",IF(A156&gt;64,0,VLOOKUP(B156,'جدول نرخ فوت-امراض خاص-سرطان'!$G$2:$H$100,2,0)*X156))</f>
        <v/>
      </c>
      <c r="Z156" s="2" t="str">
        <f aca="false">IF(A156="","",Y156+W156+U156+S156)</f>
        <v/>
      </c>
      <c r="AA156" s="2" t="str">
        <f aca="false">IF(A156="","",0.25*(S156)+0.15*(U156+W156+Y156))</f>
        <v/>
      </c>
      <c r="AB156" s="2" t="str">
        <f aca="false">IF(A156="","",$B$10*(M156+Z156+Q156))</f>
        <v/>
      </c>
      <c r="AC156" s="2" t="str">
        <f aca="false">IF(A156="","",D156-Z156-M156-Q156-AB156)</f>
        <v/>
      </c>
      <c r="AD156" s="2" t="str">
        <f aca="false">IF(A156="","",(AC156+AD155)*(1+$S$1))</f>
        <v/>
      </c>
      <c r="AE156" s="2" t="str">
        <f aca="false">IF(A156="","",AD156)</f>
        <v/>
      </c>
    </row>
    <row r="157" s="3" customFormat="true" ht="15" hidden="false" customHeight="false" outlineLevel="0" collapsed="false">
      <c r="A157" s="1" t="str">
        <f aca="false">IF(A156&lt;$B$1,A156+1,"")</f>
        <v/>
      </c>
      <c r="B157" s="1" t="str">
        <f aca="false">IF(A157="","",B156+1)</f>
        <v/>
      </c>
      <c r="D157" s="2" t="str">
        <f aca="false">IF(A157="","",IF($B$3="سالانه",D156*(1+$B$6),IF($B$3="ماهانه",(F157*12)/'جدول لیست ها'!$D$1,IF(محاسبات!$B$3="دوماهه",(G157*6)/'جدول لیست ها'!$D$2,IF(محاسبات!$B$3="سه ماهه",(H157*4)/'جدول لیست ها'!$D$3,I157*2/'جدول لیست ها'!$D$4)))))</f>
        <v/>
      </c>
      <c r="E157" s="2" t="str">
        <f aca="false">IF(A157="","",IF($B$3="سالانه",D157+E156,(I157+H157+G157+F157)*$C$3+E156))</f>
        <v/>
      </c>
      <c r="F157" s="2" t="str">
        <f aca="false">IF(A157="","",IF(F156="","",F156*(1+$B$6)))</f>
        <v/>
      </c>
      <c r="G157" s="2" t="str">
        <f aca="false">IF(A157="","",IF(G156="","",G156*(1+$B$6)))</f>
        <v/>
      </c>
      <c r="H157" s="2" t="str">
        <f aca="false">IF(A157="","",IF(H156="","",H156*(1+$B$6)))</f>
        <v/>
      </c>
      <c r="I157" s="2" t="str">
        <f aca="false">IF(A157="","",IF(I156="","",I156*(1+$B$6)))</f>
        <v/>
      </c>
      <c r="J157" s="2" t="str">
        <f aca="false">IF(A157="","",0)</f>
        <v/>
      </c>
      <c r="K157" s="2" t="str">
        <f aca="false">IF(A157="","",$J$2*(1-$M$3)*(D157-Z157))</f>
        <v/>
      </c>
      <c r="L157" s="2" t="str">
        <f aca="false">IF(A157="","",IF(A157&lt;=5,$J$3*(1-$M$2)*O157,0))</f>
        <v/>
      </c>
      <c r="M157" s="2" t="str">
        <f aca="false">IF(A157="","",J157+K157+L157)</f>
        <v/>
      </c>
      <c r="N157" s="1" t="str">
        <f aca="false">IF(A157="","",IF(A157&lt;=2,$Q$2,IF(A157&lt;=4,$R$2,$S$2)))</f>
        <v/>
      </c>
      <c r="O157" s="2" t="str">
        <f aca="false">IF(A157="","",MIN(O156*(1+$B$7),4000000000))</f>
        <v/>
      </c>
      <c r="P157" s="1" t="str">
        <f aca="false">IF(A157="","",VLOOKUP(B157,'جدول نرخ فوت-امراض خاص-سرطان'!$A$2:$B$100,2,0))</f>
        <v/>
      </c>
      <c r="Q157" s="2" t="str">
        <f aca="false">IF(A157="","",P157*O157*N157^0.5*(1+$J$1))</f>
        <v/>
      </c>
      <c r="R157" s="2" t="str">
        <f aca="false">IF(A157="","",IF(B157&gt;74,0,MIN(4000000000,R156*(1+$B$7))))</f>
        <v/>
      </c>
      <c r="S157" s="2" t="str">
        <f aca="false">IF(A157="","",$J$4/1000*R157)</f>
        <v/>
      </c>
      <c r="T157" s="2" t="str">
        <f aca="false">IF(A157="","",IF(B157&gt;64,0,MIN($F$3*O157,$F$5)))</f>
        <v/>
      </c>
      <c r="U157" s="2" t="str">
        <f aca="false">IF(A157="","",T157*VLOOKUP(محاسبات!B157,'جدول نرخ فوت-امراض خاص-سرطان'!$C$2:$D$97,2,0)/1000000)</f>
        <v/>
      </c>
      <c r="V157" s="2" t="str">
        <f aca="false">IF(A157="","",IF($F$7="ندارد",0,IF(B157&gt;74,0,VLOOKUP(محاسبات!A157,'جدول نرخ فوت-امراض خاص-سرطان'!$I$2:$J$31,2,0)*محاسبات!O157)))</f>
        <v/>
      </c>
      <c r="W157" s="2" t="str">
        <f aca="false">IF(A157="","",V157*VLOOKUP(B157,'جدول نرخ فوت-امراض خاص-سرطان'!$E$2:$F$100,2,0)/1000000)</f>
        <v/>
      </c>
      <c r="X157" s="2" t="str">
        <f aca="false">IF(A157="","",IF($F$6="ندارد",0,IF(A158="",0,D158*N157^0.5+X158*N157)))</f>
        <v/>
      </c>
      <c r="Y157" s="2" t="str">
        <f aca="false">IF(A157="","",IF(A157&gt;64,0,VLOOKUP(B157,'جدول نرخ فوت-امراض خاص-سرطان'!$G$2:$H$100,2,0)*X157))</f>
        <v/>
      </c>
      <c r="Z157" s="2" t="str">
        <f aca="false">IF(A157="","",Y157+W157+U157+S157)</f>
        <v/>
      </c>
      <c r="AA157" s="2" t="str">
        <f aca="false">IF(A157="","",0.25*(S157)+0.15*(U157+W157+Y157))</f>
        <v/>
      </c>
      <c r="AB157" s="2" t="str">
        <f aca="false">IF(A157="","",$B$10*(M157+Z157+Q157))</f>
        <v/>
      </c>
      <c r="AC157" s="2" t="str">
        <f aca="false">IF(A157="","",D157-Z157-M157-Q157-AB157)</f>
        <v/>
      </c>
      <c r="AD157" s="2" t="str">
        <f aca="false">IF(A157="","",(AC157+AD156)*(1+$S$1))</f>
        <v/>
      </c>
      <c r="AE157" s="2" t="str">
        <f aca="false">IF(A157="","",AD157)</f>
        <v/>
      </c>
    </row>
    <row r="158" s="3" customFormat="true" ht="15" hidden="false" customHeight="false" outlineLevel="0" collapsed="false">
      <c r="A158" s="1" t="str">
        <f aca="false">IF(A157&lt;$B$1,A157+1,"")</f>
        <v/>
      </c>
      <c r="B158" s="1" t="str">
        <f aca="false">IF(A158="","",B157+1)</f>
        <v/>
      </c>
      <c r="D158" s="2" t="str">
        <f aca="false">IF(A158="","",IF($B$3="سالانه",D157*(1+$B$6),IF($B$3="ماهانه",(F158*12)/'جدول لیست ها'!$D$1,IF(محاسبات!$B$3="دوماهه",(G158*6)/'جدول لیست ها'!$D$2,IF(محاسبات!$B$3="سه ماهه",(H158*4)/'جدول لیست ها'!$D$3,I158*2/'جدول لیست ها'!$D$4)))))</f>
        <v/>
      </c>
      <c r="E158" s="2" t="str">
        <f aca="false">IF(A158="","",IF($B$3="سالانه",D158+E157,(I158+H158+G158+F158)*$C$3+E157))</f>
        <v/>
      </c>
      <c r="F158" s="2" t="str">
        <f aca="false">IF(A158="","",IF(F157="","",F157*(1+$B$6)))</f>
        <v/>
      </c>
      <c r="G158" s="2" t="str">
        <f aca="false">IF(A158="","",IF(G157="","",G157*(1+$B$6)))</f>
        <v/>
      </c>
      <c r="H158" s="2" t="str">
        <f aca="false">IF(A158="","",IF(H157="","",H157*(1+$B$6)))</f>
        <v/>
      </c>
      <c r="I158" s="2" t="str">
        <f aca="false">IF(A158="","",IF(I157="","",I157*(1+$B$6)))</f>
        <v/>
      </c>
      <c r="J158" s="2" t="str">
        <f aca="false">IF(A158="","",0)</f>
        <v/>
      </c>
      <c r="K158" s="2" t="str">
        <f aca="false">IF(A158="","",$J$2*(1-$M$3)*(D158-Z158))</f>
        <v/>
      </c>
      <c r="L158" s="2" t="str">
        <f aca="false">IF(A158="","",IF(A158&lt;=5,$J$3*(1-$M$2)*O158,0))</f>
        <v/>
      </c>
      <c r="M158" s="2" t="str">
        <f aca="false">IF(A158="","",J158+K158+L158)</f>
        <v/>
      </c>
      <c r="N158" s="1" t="str">
        <f aca="false">IF(A158="","",IF(A158&lt;=2,$Q$2,IF(A158&lt;=4,$R$2,$S$2)))</f>
        <v/>
      </c>
      <c r="O158" s="2" t="str">
        <f aca="false">IF(A158="","",MIN(O157*(1+$B$7),4000000000))</f>
        <v/>
      </c>
      <c r="P158" s="1" t="str">
        <f aca="false">IF(A158="","",VLOOKUP(B158,'جدول نرخ فوت-امراض خاص-سرطان'!$A$2:$B$100,2,0))</f>
        <v/>
      </c>
      <c r="Q158" s="2" t="str">
        <f aca="false">IF(A158="","",P158*O158*N158^0.5*(1+$J$1))</f>
        <v/>
      </c>
      <c r="R158" s="2" t="str">
        <f aca="false">IF(A158="","",IF(B158&gt;74,0,MIN(4000000000,R157*(1+$B$7))))</f>
        <v/>
      </c>
      <c r="S158" s="2" t="str">
        <f aca="false">IF(A158="","",$J$4/1000*R158)</f>
        <v/>
      </c>
      <c r="T158" s="2" t="str">
        <f aca="false">IF(A158="","",IF(B158&gt;64,0,MIN($F$3*O158,$F$5)))</f>
        <v/>
      </c>
      <c r="U158" s="2" t="str">
        <f aca="false">IF(A158="","",T158*VLOOKUP(محاسبات!B158,'جدول نرخ فوت-امراض خاص-سرطان'!$C$2:$D$97,2,0)/1000000)</f>
        <v/>
      </c>
      <c r="V158" s="2" t="str">
        <f aca="false">IF(A158="","",IF($F$7="ندارد",0,IF(B158&gt;74,0,VLOOKUP(محاسبات!A158,'جدول نرخ فوت-امراض خاص-سرطان'!$I$2:$J$31,2,0)*محاسبات!O158)))</f>
        <v/>
      </c>
      <c r="W158" s="2" t="str">
        <f aca="false">IF(A158="","",V158*VLOOKUP(B158,'جدول نرخ فوت-امراض خاص-سرطان'!$E$2:$F$100,2,0)/1000000)</f>
        <v/>
      </c>
      <c r="X158" s="2" t="str">
        <f aca="false">IF(A158="","",IF($F$6="ندارد",0,IF(A159="",0,D159*N158^0.5+X159*N158)))</f>
        <v/>
      </c>
      <c r="Y158" s="2" t="str">
        <f aca="false">IF(A158="","",IF(A158&gt;64,0,VLOOKUP(B158,'جدول نرخ فوت-امراض خاص-سرطان'!$G$2:$H$100,2,0)*X158))</f>
        <v/>
      </c>
      <c r="Z158" s="2" t="str">
        <f aca="false">IF(A158="","",Y158+W158+U158+S158)</f>
        <v/>
      </c>
      <c r="AA158" s="2" t="str">
        <f aca="false">IF(A158="","",0.25*(S158)+0.15*(U158+W158+Y158))</f>
        <v/>
      </c>
      <c r="AB158" s="2" t="str">
        <f aca="false">IF(A158="","",$B$10*(M158+Z158+Q158))</f>
        <v/>
      </c>
      <c r="AC158" s="2" t="str">
        <f aca="false">IF(A158="","",D158-Z158-M158-Q158-AB158)</f>
        <v/>
      </c>
      <c r="AD158" s="2" t="str">
        <f aca="false">IF(A158="","",(AC158+AD157)*(1+$S$1))</f>
        <v/>
      </c>
      <c r="AE158" s="2" t="str">
        <f aca="false">IF(A158="","",AD158)</f>
        <v/>
      </c>
    </row>
    <row r="159" s="3" customFormat="true" ht="15" hidden="false" customHeight="false" outlineLevel="0" collapsed="false">
      <c r="A159" s="1" t="str">
        <f aca="false">IF(A158&lt;$B$1,A158+1,"")</f>
        <v/>
      </c>
      <c r="B159" s="1" t="str">
        <f aca="false">IF(A159="","",B158+1)</f>
        <v/>
      </c>
      <c r="D159" s="2" t="str">
        <f aca="false">IF(A159="","",IF($B$3="سالانه",D158*(1+$B$6),IF($B$3="ماهانه",(F159*12)/'جدول لیست ها'!$D$1,IF(محاسبات!$B$3="دوماهه",(G159*6)/'جدول لیست ها'!$D$2,IF(محاسبات!$B$3="سه ماهه",(H159*4)/'جدول لیست ها'!$D$3,I159*2/'جدول لیست ها'!$D$4)))))</f>
        <v/>
      </c>
      <c r="E159" s="2" t="str">
        <f aca="false">IF(A159="","",IF($B$3="سالانه",D159+E158,(I159+H159+G159+F159)*$C$3+E158))</f>
        <v/>
      </c>
      <c r="F159" s="2" t="str">
        <f aca="false">IF(A159="","",IF(F158="","",F158*(1+$B$6)))</f>
        <v/>
      </c>
      <c r="G159" s="2" t="str">
        <f aca="false">IF(A159="","",IF(G158="","",G158*(1+$B$6)))</f>
        <v/>
      </c>
      <c r="H159" s="2" t="str">
        <f aca="false">IF(A159="","",IF(H158="","",H158*(1+$B$6)))</f>
        <v/>
      </c>
      <c r="I159" s="2" t="str">
        <f aca="false">IF(A159="","",IF(I158="","",I158*(1+$B$6)))</f>
        <v/>
      </c>
      <c r="J159" s="2" t="str">
        <f aca="false">IF(A159="","",0)</f>
        <v/>
      </c>
      <c r="K159" s="2" t="str">
        <f aca="false">IF(A159="","",$J$2*(1-$M$3)*(D159-Z159))</f>
        <v/>
      </c>
      <c r="L159" s="2" t="str">
        <f aca="false">IF(A159="","",IF(A159&lt;=5,$J$3*(1-$M$2)*O159,0))</f>
        <v/>
      </c>
      <c r="M159" s="2" t="str">
        <f aca="false">IF(A159="","",J159+K159+L159)</f>
        <v/>
      </c>
      <c r="N159" s="1" t="str">
        <f aca="false">IF(A159="","",IF(A159&lt;=2,$Q$2,IF(A159&lt;=4,$R$2,$S$2)))</f>
        <v/>
      </c>
      <c r="O159" s="2" t="str">
        <f aca="false">IF(A159="","",MIN(O158*(1+$B$7),4000000000))</f>
        <v/>
      </c>
      <c r="P159" s="1" t="str">
        <f aca="false">IF(A159="","",VLOOKUP(B159,'جدول نرخ فوت-امراض خاص-سرطان'!$A$2:$B$100,2,0))</f>
        <v/>
      </c>
      <c r="Q159" s="2" t="str">
        <f aca="false">IF(A159="","",P159*O159*N159^0.5*(1+$J$1))</f>
        <v/>
      </c>
      <c r="R159" s="2" t="str">
        <f aca="false">IF(A159="","",IF(B159&gt;74,0,MIN(4000000000,R158*(1+$B$7))))</f>
        <v/>
      </c>
      <c r="S159" s="2" t="str">
        <f aca="false">IF(A159="","",$J$4/1000*R159)</f>
        <v/>
      </c>
      <c r="T159" s="2" t="str">
        <f aca="false">IF(A159="","",IF(B159&gt;64,0,MIN($F$3*O159,$F$5)))</f>
        <v/>
      </c>
      <c r="U159" s="2" t="str">
        <f aca="false">IF(A159="","",T159*VLOOKUP(محاسبات!B159,'جدول نرخ فوت-امراض خاص-سرطان'!$C$2:$D$97,2,0)/1000000)</f>
        <v/>
      </c>
      <c r="V159" s="2" t="str">
        <f aca="false">IF(A159="","",IF($F$7="ندارد",0,IF(B159&gt;74,0,VLOOKUP(محاسبات!A159,'جدول نرخ فوت-امراض خاص-سرطان'!$I$2:$J$31,2,0)*محاسبات!O159)))</f>
        <v/>
      </c>
      <c r="W159" s="2" t="str">
        <f aca="false">IF(A159="","",V159*VLOOKUP(B159,'جدول نرخ فوت-امراض خاص-سرطان'!$E$2:$F$100,2,0)/1000000)</f>
        <v/>
      </c>
      <c r="X159" s="2" t="str">
        <f aca="false">IF(A159="","",IF($F$6="ندارد",0,IF(A160="",0,D160*N159^0.5+X160*N159)))</f>
        <v/>
      </c>
      <c r="Y159" s="2" t="str">
        <f aca="false">IF(A159="","",IF(A159&gt;64,0,VLOOKUP(B159,'جدول نرخ فوت-امراض خاص-سرطان'!$G$2:$H$100,2,0)*X159))</f>
        <v/>
      </c>
      <c r="Z159" s="2" t="str">
        <f aca="false">IF(A159="","",Y159+W159+U159+S159)</f>
        <v/>
      </c>
      <c r="AA159" s="2" t="str">
        <f aca="false">IF(A159="","",0.25*(S159)+0.15*(U159+W159+Y159))</f>
        <v/>
      </c>
      <c r="AB159" s="2" t="str">
        <f aca="false">IF(A159="","",$B$10*(M159+Z159+Q159))</f>
        <v/>
      </c>
      <c r="AC159" s="2" t="str">
        <f aca="false">IF(A159="","",D159-Z159-M159-Q159-AB159)</f>
        <v/>
      </c>
      <c r="AD159" s="2" t="str">
        <f aca="false">IF(A159="","",(AC159+AD158)*(1+$S$1))</f>
        <v/>
      </c>
      <c r="AE159" s="2" t="str">
        <f aca="false">IF(A159="","",AD159)</f>
        <v/>
      </c>
    </row>
    <row r="160" s="3" customFormat="true" ht="15" hidden="false" customHeight="false" outlineLevel="0" collapsed="false">
      <c r="A160" s="1" t="str">
        <f aca="false">IF(A159&lt;$B$1,A159+1,"")</f>
        <v/>
      </c>
      <c r="B160" s="1" t="str">
        <f aca="false">IF(A160="","",B159+1)</f>
        <v/>
      </c>
      <c r="D160" s="2" t="str">
        <f aca="false">IF(A160="","",IF($B$3="سالانه",D159*(1+$B$6),IF($B$3="ماهانه",(F160*12)/'جدول لیست ها'!$D$1,IF(محاسبات!$B$3="دوماهه",(G160*6)/'جدول لیست ها'!$D$2,IF(محاسبات!$B$3="سه ماهه",(H160*4)/'جدول لیست ها'!$D$3,I160*2/'جدول لیست ها'!$D$4)))))</f>
        <v/>
      </c>
      <c r="E160" s="2" t="str">
        <f aca="false">IF(A160="","",IF($B$3="سالانه",D160+E159,(I160+H160+G160+F160)*$C$3+E159))</f>
        <v/>
      </c>
      <c r="F160" s="2" t="str">
        <f aca="false">IF(A160="","",IF(F159="","",F159*(1+$B$6)))</f>
        <v/>
      </c>
      <c r="G160" s="2" t="str">
        <f aca="false">IF(A160="","",IF(G159="","",G159*(1+$B$6)))</f>
        <v/>
      </c>
      <c r="H160" s="2" t="str">
        <f aca="false">IF(A160="","",IF(H159="","",H159*(1+$B$6)))</f>
        <v/>
      </c>
      <c r="I160" s="2" t="str">
        <f aca="false">IF(A160="","",IF(I159="","",I159*(1+$B$6)))</f>
        <v/>
      </c>
      <c r="J160" s="2" t="str">
        <f aca="false">IF(A160="","",0)</f>
        <v/>
      </c>
      <c r="K160" s="2" t="str">
        <f aca="false">IF(A160="","",$J$2*(1-$M$3)*(D160-Z160))</f>
        <v/>
      </c>
      <c r="L160" s="2" t="str">
        <f aca="false">IF(A160="","",IF(A160&lt;=5,$J$3*(1-$M$2)*O160,0))</f>
        <v/>
      </c>
      <c r="M160" s="2" t="str">
        <f aca="false">IF(A160="","",J160+K160+L160)</f>
        <v/>
      </c>
      <c r="N160" s="1" t="str">
        <f aca="false">IF(A160="","",IF(A160&lt;=2,$Q$2,IF(A160&lt;=4,$R$2,$S$2)))</f>
        <v/>
      </c>
      <c r="O160" s="2" t="str">
        <f aca="false">IF(A160="","",MIN(O159*(1+$B$7),4000000000))</f>
        <v/>
      </c>
      <c r="P160" s="1" t="str">
        <f aca="false">IF(A160="","",VLOOKUP(B160,'جدول نرخ فوت-امراض خاص-سرطان'!$A$2:$B$100,2,0))</f>
        <v/>
      </c>
      <c r="Q160" s="2" t="str">
        <f aca="false">IF(A160="","",P160*O160*N160^0.5*(1+$J$1))</f>
        <v/>
      </c>
      <c r="R160" s="2" t="str">
        <f aca="false">IF(A160="","",IF(B160&gt;74,0,MIN(4000000000,R159*(1+$B$7))))</f>
        <v/>
      </c>
      <c r="S160" s="2" t="str">
        <f aca="false">IF(A160="","",$J$4/1000*R160)</f>
        <v/>
      </c>
      <c r="T160" s="2" t="str">
        <f aca="false">IF(A160="","",IF(B160&gt;64,0,MIN($F$3*O160,$F$5)))</f>
        <v/>
      </c>
      <c r="U160" s="2" t="str">
        <f aca="false">IF(A160="","",T160*VLOOKUP(محاسبات!B160,'جدول نرخ فوت-امراض خاص-سرطان'!$C$2:$D$97,2,0)/1000000)</f>
        <v/>
      </c>
      <c r="V160" s="2" t="str">
        <f aca="false">IF(A160="","",IF($F$7="ندارد",0,IF(B160&gt;74,0,VLOOKUP(محاسبات!A160,'جدول نرخ فوت-امراض خاص-سرطان'!$I$2:$J$31,2,0)*محاسبات!O160)))</f>
        <v/>
      </c>
      <c r="W160" s="2" t="str">
        <f aca="false">IF(A160="","",V160*VLOOKUP(B160,'جدول نرخ فوت-امراض خاص-سرطان'!$E$2:$F$100,2,0)/1000000)</f>
        <v/>
      </c>
      <c r="X160" s="2" t="str">
        <f aca="false">IF(A160="","",IF($F$6="ندارد",0,IF(A161="",0,D161*N160^0.5+X161*N160)))</f>
        <v/>
      </c>
      <c r="Y160" s="2" t="str">
        <f aca="false">IF(A160="","",IF(A160&gt;64,0,VLOOKUP(B160,'جدول نرخ فوت-امراض خاص-سرطان'!$G$2:$H$100,2,0)*X160))</f>
        <v/>
      </c>
      <c r="Z160" s="2" t="str">
        <f aca="false">IF(A160="","",Y160+W160+U160+S160)</f>
        <v/>
      </c>
      <c r="AA160" s="2" t="str">
        <f aca="false">IF(A160="","",0.25*(S160)+0.15*(U160+W160+Y160))</f>
        <v/>
      </c>
      <c r="AB160" s="2" t="str">
        <f aca="false">IF(A160="","",$B$10*(M160+Z160+Q160))</f>
        <v/>
      </c>
      <c r="AC160" s="2" t="str">
        <f aca="false">IF(A160="","",D160-Z160-M160-Q160-AB160)</f>
        <v/>
      </c>
      <c r="AD160" s="2" t="str">
        <f aca="false">IF(A160="","",(AC160+AD159)*(1+$S$1))</f>
        <v/>
      </c>
      <c r="AE160" s="2" t="str">
        <f aca="false">IF(A160="","",AD160)</f>
        <v/>
      </c>
    </row>
    <row r="161" s="3" customFormat="true" ht="15" hidden="false" customHeight="false" outlineLevel="0" collapsed="false">
      <c r="A161" s="1" t="str">
        <f aca="false">IF(A160&lt;$B$1,A160+1,"")</f>
        <v/>
      </c>
      <c r="B161" s="1" t="str">
        <f aca="false">IF(A161="","",B160+1)</f>
        <v/>
      </c>
      <c r="D161" s="2" t="str">
        <f aca="false">IF(A161="","",IF($B$3="سالانه",D160*(1+$B$6),IF($B$3="ماهانه",(F161*12)/'جدول لیست ها'!$D$1,IF(محاسبات!$B$3="دوماهه",(G161*6)/'جدول لیست ها'!$D$2,IF(محاسبات!$B$3="سه ماهه",(H161*4)/'جدول لیست ها'!$D$3,I161*2/'جدول لیست ها'!$D$4)))))</f>
        <v/>
      </c>
      <c r="E161" s="2" t="str">
        <f aca="false">IF(A161="","",IF($B$3="سالانه",D161+E160,(I161+H161+G161+F161)*$C$3+E160))</f>
        <v/>
      </c>
      <c r="F161" s="2" t="str">
        <f aca="false">IF(A161="","",IF(F160="","",F160*(1+$B$6)))</f>
        <v/>
      </c>
      <c r="G161" s="2" t="str">
        <f aca="false">IF(A161="","",IF(G160="","",G160*(1+$B$6)))</f>
        <v/>
      </c>
      <c r="H161" s="2" t="str">
        <f aca="false">IF(A161="","",IF(H160="","",H160*(1+$B$6)))</f>
        <v/>
      </c>
      <c r="I161" s="2" t="str">
        <f aca="false">IF(A161="","",IF(I160="","",I160*(1+$B$6)))</f>
        <v/>
      </c>
      <c r="J161" s="2" t="str">
        <f aca="false">IF(A161="","",0)</f>
        <v/>
      </c>
      <c r="K161" s="2" t="str">
        <f aca="false">IF(A161="","",$J$2*(1-$M$3)*(D161-Z161))</f>
        <v/>
      </c>
      <c r="L161" s="2" t="str">
        <f aca="false">IF(A161="","",IF(A161&lt;=5,$J$3*(1-$M$2)*O161,0))</f>
        <v/>
      </c>
      <c r="M161" s="2" t="str">
        <f aca="false">IF(A161="","",J161+K161+L161)</f>
        <v/>
      </c>
      <c r="N161" s="1" t="str">
        <f aca="false">IF(A161="","",IF(A161&lt;=2,$Q$2,IF(A161&lt;=4,$R$2,$S$2)))</f>
        <v/>
      </c>
      <c r="O161" s="2" t="str">
        <f aca="false">IF(A161="","",MIN(O160*(1+$B$7),4000000000))</f>
        <v/>
      </c>
      <c r="P161" s="1" t="str">
        <f aca="false">IF(A161="","",VLOOKUP(B161,'جدول نرخ فوت-امراض خاص-سرطان'!$A$2:$B$100,2,0))</f>
        <v/>
      </c>
      <c r="Q161" s="2" t="str">
        <f aca="false">IF(A161="","",P161*O161*N161^0.5*(1+$J$1))</f>
        <v/>
      </c>
      <c r="R161" s="2" t="str">
        <f aca="false">IF(A161="","",IF(B161&gt;74,0,MIN(4000000000,R160*(1+$B$7))))</f>
        <v/>
      </c>
      <c r="S161" s="2" t="str">
        <f aca="false">IF(A161="","",$J$4/1000*R161)</f>
        <v/>
      </c>
      <c r="T161" s="2" t="str">
        <f aca="false">IF(A161="","",IF(B161&gt;64,0,MIN($F$3*O161,$F$5)))</f>
        <v/>
      </c>
      <c r="U161" s="2" t="str">
        <f aca="false">IF(A161="","",T161*VLOOKUP(محاسبات!B161,'جدول نرخ فوت-امراض خاص-سرطان'!$C$2:$D$97,2,0)/1000000)</f>
        <v/>
      </c>
      <c r="V161" s="2" t="str">
        <f aca="false">IF(A161="","",IF($F$7="ندارد",0,IF(B161&gt;74,0,VLOOKUP(محاسبات!A161,'جدول نرخ فوت-امراض خاص-سرطان'!$I$2:$J$31,2,0)*محاسبات!O161)))</f>
        <v/>
      </c>
      <c r="W161" s="2" t="str">
        <f aca="false">IF(A161="","",V161*VLOOKUP(B161,'جدول نرخ فوت-امراض خاص-سرطان'!$E$2:$F$100,2,0)/1000000)</f>
        <v/>
      </c>
      <c r="X161" s="2" t="str">
        <f aca="false">IF(A161="","",IF($F$6="ندارد",0,IF(A162="",0,D162*N161^0.5+X162*N161)))</f>
        <v/>
      </c>
      <c r="Y161" s="2" t="str">
        <f aca="false">IF(A161="","",IF(A161&gt;64,0,VLOOKUP(B161,'جدول نرخ فوت-امراض خاص-سرطان'!$G$2:$H$100,2,0)*X161))</f>
        <v/>
      </c>
      <c r="Z161" s="2" t="str">
        <f aca="false">IF(A161="","",Y161+W161+U161+S161)</f>
        <v/>
      </c>
      <c r="AA161" s="2" t="str">
        <f aca="false">IF(A161="","",0.25*(S161)+0.15*(U161+W161+Y161))</f>
        <v/>
      </c>
      <c r="AB161" s="2" t="str">
        <f aca="false">IF(A161="","",$B$10*(M161+Z161+Q161))</f>
        <v/>
      </c>
      <c r="AC161" s="2" t="str">
        <f aca="false">IF(A161="","",D161-Z161-M161-Q161-AB161)</f>
        <v/>
      </c>
      <c r="AD161" s="2" t="str">
        <f aca="false">IF(A161="","",(AC161+AD160)*(1+$S$1))</f>
        <v/>
      </c>
      <c r="AE161" s="2" t="str">
        <f aca="false">IF(A161="","",AD161)</f>
        <v/>
      </c>
    </row>
    <row r="162" s="3" customFormat="true" ht="15" hidden="false" customHeight="false" outlineLevel="0" collapsed="false">
      <c r="A162" s="1" t="str">
        <f aca="false">IF(A161&lt;$B$1,A161+1,"")</f>
        <v/>
      </c>
      <c r="B162" s="1" t="str">
        <f aca="false">IF(A162="","",B161+1)</f>
        <v/>
      </c>
      <c r="D162" s="2" t="str">
        <f aca="false">IF(A162="","",IF($B$3="سالانه",D161*(1+$B$6),IF($B$3="ماهانه",(F162*12)/'جدول لیست ها'!$D$1,IF(محاسبات!$B$3="دوماهه",(G162*6)/'جدول لیست ها'!$D$2,IF(محاسبات!$B$3="سه ماهه",(H162*4)/'جدول لیست ها'!$D$3,I162*2/'جدول لیست ها'!$D$4)))))</f>
        <v/>
      </c>
      <c r="E162" s="2" t="str">
        <f aca="false">IF(A162="","",IF($B$3="سالانه",D162+E161,(I162+H162+G162+F162)*$C$3+E161))</f>
        <v/>
      </c>
      <c r="F162" s="2" t="str">
        <f aca="false">IF(A162="","",IF(F161="","",F161*(1+$B$6)))</f>
        <v/>
      </c>
      <c r="G162" s="2" t="str">
        <f aca="false">IF(A162="","",IF(G161="","",G161*(1+$B$6)))</f>
        <v/>
      </c>
      <c r="H162" s="2" t="str">
        <f aca="false">IF(A162="","",IF(H161="","",H161*(1+$B$6)))</f>
        <v/>
      </c>
      <c r="I162" s="2" t="str">
        <f aca="false">IF(A162="","",IF(I161="","",I161*(1+$B$6)))</f>
        <v/>
      </c>
      <c r="J162" s="2" t="str">
        <f aca="false">IF(A162="","",0)</f>
        <v/>
      </c>
      <c r="K162" s="2" t="str">
        <f aca="false">IF(A162="","",$J$2*(1-$M$3)*(D162-Z162))</f>
        <v/>
      </c>
      <c r="L162" s="2" t="str">
        <f aca="false">IF(A162="","",IF(A162&lt;=5,$J$3*(1-$M$2)*O162,0))</f>
        <v/>
      </c>
      <c r="M162" s="2" t="str">
        <f aca="false">IF(A162="","",J162+K162+L162)</f>
        <v/>
      </c>
      <c r="N162" s="1" t="str">
        <f aca="false">IF(A162="","",IF(A162&lt;=2,$Q$2,IF(A162&lt;=4,$R$2,$S$2)))</f>
        <v/>
      </c>
      <c r="O162" s="2" t="str">
        <f aca="false">IF(A162="","",MIN(O161*(1+$B$7),4000000000))</f>
        <v/>
      </c>
      <c r="P162" s="1" t="str">
        <f aca="false">IF(A162="","",VLOOKUP(B162,'جدول نرخ فوت-امراض خاص-سرطان'!$A$2:$B$100,2,0))</f>
        <v/>
      </c>
      <c r="Q162" s="2" t="str">
        <f aca="false">IF(A162="","",P162*O162*N162^0.5*(1+$J$1))</f>
        <v/>
      </c>
      <c r="R162" s="2" t="str">
        <f aca="false">IF(A162="","",IF(B162&gt;74,0,MIN(4000000000,R161*(1+$B$7))))</f>
        <v/>
      </c>
      <c r="S162" s="2" t="str">
        <f aca="false">IF(A162="","",$J$4/1000*R162)</f>
        <v/>
      </c>
      <c r="T162" s="2" t="str">
        <f aca="false">IF(A162="","",IF(B162&gt;64,0,MIN($F$3*O162,$F$5)))</f>
        <v/>
      </c>
      <c r="U162" s="2" t="str">
        <f aca="false">IF(A162="","",T162*VLOOKUP(محاسبات!B162,'جدول نرخ فوت-امراض خاص-سرطان'!$C$2:$D$97,2,0)/1000000)</f>
        <v/>
      </c>
      <c r="V162" s="2" t="str">
        <f aca="false">IF(A162="","",IF($F$7="ندارد",0,IF(B162&gt;74,0,VLOOKUP(محاسبات!A162,'جدول نرخ فوت-امراض خاص-سرطان'!$I$2:$J$31,2,0)*محاسبات!O162)))</f>
        <v/>
      </c>
      <c r="W162" s="2" t="str">
        <f aca="false">IF(A162="","",V162*VLOOKUP(B162,'جدول نرخ فوت-امراض خاص-سرطان'!$E$2:$F$100,2,0)/1000000)</f>
        <v/>
      </c>
      <c r="X162" s="2" t="str">
        <f aca="false">IF(A162="","",IF($F$6="ندارد",0,IF(A163="",0,D163*N162^0.5+X163*N162)))</f>
        <v/>
      </c>
      <c r="Y162" s="2" t="str">
        <f aca="false">IF(A162="","",IF(A162&gt;64,0,VLOOKUP(B162,'جدول نرخ فوت-امراض خاص-سرطان'!$G$2:$H$100,2,0)*X162))</f>
        <v/>
      </c>
      <c r="Z162" s="2" t="str">
        <f aca="false">IF(A162="","",Y162+W162+U162+S162)</f>
        <v/>
      </c>
      <c r="AA162" s="2" t="str">
        <f aca="false">IF(A162="","",0.25*(S162)+0.15*(U162+W162+Y162))</f>
        <v/>
      </c>
      <c r="AB162" s="2" t="str">
        <f aca="false">IF(A162="","",$B$10*(M162+Z162+Q162))</f>
        <v/>
      </c>
      <c r="AC162" s="2" t="str">
        <f aca="false">IF(A162="","",D162-Z162-M162-Q162-AB162)</f>
        <v/>
      </c>
      <c r="AD162" s="2" t="str">
        <f aca="false">IF(A162="","",(AC162+AD161)*(1+$S$1))</f>
        <v/>
      </c>
      <c r="AE162" s="2" t="str">
        <f aca="false">IF(A162="","",AD162)</f>
        <v/>
      </c>
    </row>
    <row r="163" s="3" customFormat="true" ht="15" hidden="false" customHeight="false" outlineLevel="0" collapsed="false">
      <c r="A163" s="1" t="str">
        <f aca="false">IF(A162&lt;$B$1,A162+1,"")</f>
        <v/>
      </c>
      <c r="B163" s="1" t="str">
        <f aca="false">IF(A163="","",B162+1)</f>
        <v/>
      </c>
      <c r="D163" s="2" t="str">
        <f aca="false">IF(A163="","",IF($B$3="سالانه",D162*(1+$B$6),IF($B$3="ماهانه",(F163*12)/'جدول لیست ها'!$D$1,IF(محاسبات!$B$3="دوماهه",(G163*6)/'جدول لیست ها'!$D$2,IF(محاسبات!$B$3="سه ماهه",(H163*4)/'جدول لیست ها'!$D$3,I163*2/'جدول لیست ها'!$D$4)))))</f>
        <v/>
      </c>
      <c r="E163" s="2" t="str">
        <f aca="false">IF(A163="","",IF($B$3="سالانه",D163+E162,(I163+H163+G163+F163)*$C$3+E162))</f>
        <v/>
      </c>
      <c r="F163" s="2" t="str">
        <f aca="false">IF(A163="","",IF(F162="","",F162*(1+$B$6)))</f>
        <v/>
      </c>
      <c r="G163" s="2" t="str">
        <f aca="false">IF(A163="","",IF(G162="","",G162*(1+$B$6)))</f>
        <v/>
      </c>
      <c r="H163" s="2" t="str">
        <f aca="false">IF(A163="","",IF(H162="","",H162*(1+$B$6)))</f>
        <v/>
      </c>
      <c r="I163" s="2" t="str">
        <f aca="false">IF(A163="","",IF(I162="","",I162*(1+$B$6)))</f>
        <v/>
      </c>
      <c r="J163" s="2" t="str">
        <f aca="false">IF(A163="","",0)</f>
        <v/>
      </c>
      <c r="K163" s="2" t="str">
        <f aca="false">IF(A163="","",$J$2*(1-$M$3)*(D163-Z163))</f>
        <v/>
      </c>
      <c r="L163" s="2" t="str">
        <f aca="false">IF(A163="","",IF(A163&lt;=5,$J$3*(1-$M$2)*O163,0))</f>
        <v/>
      </c>
      <c r="M163" s="2" t="str">
        <f aca="false">IF(A163="","",J163+K163+L163)</f>
        <v/>
      </c>
      <c r="N163" s="1" t="str">
        <f aca="false">IF(A163="","",IF(A163&lt;=2,$Q$2,IF(A163&lt;=4,$R$2,$S$2)))</f>
        <v/>
      </c>
      <c r="O163" s="2" t="str">
        <f aca="false">IF(A163="","",MIN(O162*(1+$B$7),4000000000))</f>
        <v/>
      </c>
      <c r="P163" s="1" t="str">
        <f aca="false">IF(A163="","",VLOOKUP(B163,'جدول نرخ فوت-امراض خاص-سرطان'!$A$2:$B$100,2,0))</f>
        <v/>
      </c>
      <c r="Q163" s="2" t="str">
        <f aca="false">IF(A163="","",P163*O163*N163^0.5*(1+$J$1))</f>
        <v/>
      </c>
      <c r="R163" s="2" t="str">
        <f aca="false">IF(A163="","",IF(B163&gt;74,0,MIN(4000000000,R162*(1+$B$7))))</f>
        <v/>
      </c>
      <c r="S163" s="2" t="str">
        <f aca="false">IF(A163="","",$J$4/1000*R163)</f>
        <v/>
      </c>
      <c r="T163" s="2" t="str">
        <f aca="false">IF(A163="","",IF(B163&gt;64,0,MIN($F$3*O163,$F$5)))</f>
        <v/>
      </c>
      <c r="U163" s="2" t="str">
        <f aca="false">IF(A163="","",T163*VLOOKUP(محاسبات!B163,'جدول نرخ فوت-امراض خاص-سرطان'!$C$2:$D$97,2,0)/1000000)</f>
        <v/>
      </c>
      <c r="V163" s="2" t="str">
        <f aca="false">IF(A163="","",IF($F$7="ندارد",0,IF(B163&gt;74,0,VLOOKUP(محاسبات!A163,'جدول نرخ فوت-امراض خاص-سرطان'!$I$2:$J$31,2,0)*محاسبات!O163)))</f>
        <v/>
      </c>
      <c r="W163" s="2" t="str">
        <f aca="false">IF(A163="","",V163*VLOOKUP(B163,'جدول نرخ فوت-امراض خاص-سرطان'!$E$2:$F$100,2,0)/1000000)</f>
        <v/>
      </c>
      <c r="X163" s="2" t="str">
        <f aca="false">IF(A163="","",IF($F$6="ندارد",0,IF(A164="",0,D164*N163^0.5+X164*N163)))</f>
        <v/>
      </c>
      <c r="Y163" s="2" t="str">
        <f aca="false">IF(A163="","",IF(A163&gt;64,0,VLOOKUP(B163,'جدول نرخ فوت-امراض خاص-سرطان'!$G$2:$H$100,2,0)*X163))</f>
        <v/>
      </c>
      <c r="Z163" s="2" t="str">
        <f aca="false">IF(A163="","",Y163+W163+U163+S163)</f>
        <v/>
      </c>
      <c r="AA163" s="2" t="str">
        <f aca="false">IF(A163="","",0.25*(S163)+0.15*(U163+W163+Y163))</f>
        <v/>
      </c>
      <c r="AB163" s="2" t="str">
        <f aca="false">IF(A163="","",$B$10*(M163+Z163+Q163))</f>
        <v/>
      </c>
      <c r="AC163" s="2" t="str">
        <f aca="false">IF(A163="","",D163-Z163-M163-Q163-AB163)</f>
        <v/>
      </c>
      <c r="AD163" s="2" t="str">
        <f aca="false">IF(A163="","",(AC163+AD162)*(1+$S$1))</f>
        <v/>
      </c>
      <c r="AE163" s="2" t="str">
        <f aca="false">IF(A163="","",AD163)</f>
        <v/>
      </c>
    </row>
    <row r="164" s="3" customFormat="true" ht="15" hidden="false" customHeight="false" outlineLevel="0" collapsed="false">
      <c r="A164" s="1" t="str">
        <f aca="false">IF(A163&lt;$B$1,A163+1,"")</f>
        <v/>
      </c>
      <c r="B164" s="1" t="str">
        <f aca="false">IF(A164="","",B163+1)</f>
        <v/>
      </c>
      <c r="D164" s="2" t="str">
        <f aca="false">IF(A164="","",IF($B$3="سالانه",D163*(1+$B$6),IF($B$3="ماهانه",(F164*12)/'جدول لیست ها'!$D$1,IF(محاسبات!$B$3="دوماهه",(G164*6)/'جدول لیست ها'!$D$2,IF(محاسبات!$B$3="سه ماهه",(H164*4)/'جدول لیست ها'!$D$3,I164*2/'جدول لیست ها'!$D$4)))))</f>
        <v/>
      </c>
      <c r="E164" s="2" t="str">
        <f aca="false">IF(A164="","",IF($B$3="سالانه",D164+E163,(I164+H164+G164+F164)*$C$3+E163))</f>
        <v/>
      </c>
      <c r="F164" s="2" t="str">
        <f aca="false">IF(A164="","",IF(F163="","",F163*(1+$B$6)))</f>
        <v/>
      </c>
      <c r="G164" s="2" t="str">
        <f aca="false">IF(A164="","",IF(G163="","",G163*(1+$B$6)))</f>
        <v/>
      </c>
      <c r="H164" s="2" t="str">
        <f aca="false">IF(A164="","",IF(H163="","",H163*(1+$B$6)))</f>
        <v/>
      </c>
      <c r="I164" s="2" t="str">
        <f aca="false">IF(A164="","",IF(I163="","",I163*(1+$B$6)))</f>
        <v/>
      </c>
      <c r="J164" s="2" t="str">
        <f aca="false">IF(A164="","",0)</f>
        <v/>
      </c>
      <c r="K164" s="2" t="str">
        <f aca="false">IF(A164="","",$J$2*(1-$M$3)*(D164-Z164))</f>
        <v/>
      </c>
      <c r="L164" s="2" t="str">
        <f aca="false">IF(A164="","",IF(A164&lt;=5,$J$3*(1-$M$2)*O164,0))</f>
        <v/>
      </c>
      <c r="M164" s="2" t="str">
        <f aca="false">IF(A164="","",J164+K164+L164)</f>
        <v/>
      </c>
      <c r="N164" s="1" t="str">
        <f aca="false">IF(A164="","",IF(A164&lt;=2,$Q$2,IF(A164&lt;=4,$R$2,$S$2)))</f>
        <v/>
      </c>
      <c r="O164" s="2" t="str">
        <f aca="false">IF(A164="","",MIN(O163*(1+$B$7),4000000000))</f>
        <v/>
      </c>
      <c r="P164" s="1" t="str">
        <f aca="false">IF(A164="","",VLOOKUP(B164,'جدول نرخ فوت-امراض خاص-سرطان'!$A$2:$B$100,2,0))</f>
        <v/>
      </c>
      <c r="Q164" s="2" t="str">
        <f aca="false">IF(A164="","",P164*O164*N164^0.5*(1+$J$1))</f>
        <v/>
      </c>
      <c r="R164" s="2" t="str">
        <f aca="false">IF(A164="","",IF(B164&gt;74,0,MIN(4000000000,R163*(1+$B$7))))</f>
        <v/>
      </c>
      <c r="S164" s="2" t="str">
        <f aca="false">IF(A164="","",$J$4/1000*R164)</f>
        <v/>
      </c>
      <c r="T164" s="2" t="str">
        <f aca="false">IF(A164="","",IF(B164&gt;64,0,MIN($F$3*O164,$F$5)))</f>
        <v/>
      </c>
      <c r="U164" s="2" t="str">
        <f aca="false">IF(A164="","",T164*VLOOKUP(محاسبات!B164,'جدول نرخ فوت-امراض خاص-سرطان'!$C$2:$D$97,2,0)/1000000)</f>
        <v/>
      </c>
      <c r="V164" s="2" t="str">
        <f aca="false">IF(A164="","",IF($F$7="ندارد",0,IF(B164&gt;74,0,VLOOKUP(محاسبات!A164,'جدول نرخ فوت-امراض خاص-سرطان'!$I$2:$J$31,2,0)*محاسبات!O164)))</f>
        <v/>
      </c>
      <c r="W164" s="2" t="str">
        <f aca="false">IF(A164="","",V164*VLOOKUP(B164,'جدول نرخ فوت-امراض خاص-سرطان'!$E$2:$F$100,2,0)/1000000)</f>
        <v/>
      </c>
      <c r="X164" s="2" t="str">
        <f aca="false">IF(A164="","",IF($F$6="ندارد",0,IF(A165="",0,D165*N164^0.5+X165*N164)))</f>
        <v/>
      </c>
      <c r="Y164" s="2" t="str">
        <f aca="false">IF(A164="","",IF(A164&gt;64,0,VLOOKUP(B164,'جدول نرخ فوت-امراض خاص-سرطان'!$G$2:$H$100,2,0)*X164))</f>
        <v/>
      </c>
      <c r="Z164" s="2" t="str">
        <f aca="false">IF(A164="","",Y164+W164+U164+S164)</f>
        <v/>
      </c>
      <c r="AA164" s="2" t="str">
        <f aca="false">IF(A164="","",0.25*(S164)+0.15*(U164+W164+Y164))</f>
        <v/>
      </c>
      <c r="AB164" s="2" t="str">
        <f aca="false">IF(A164="","",$B$10*(M164+Z164+Q164))</f>
        <v/>
      </c>
      <c r="AC164" s="2" t="str">
        <f aca="false">IF(A164="","",D164-Z164-M164-Q164-AB164)</f>
        <v/>
      </c>
      <c r="AD164" s="2" t="str">
        <f aca="false">IF(A164="","",(AC164+AD163)*(1+$S$1))</f>
        <v/>
      </c>
      <c r="AE164" s="2" t="str">
        <f aca="false">IF(A164="","",AD164)</f>
        <v/>
      </c>
    </row>
    <row r="165" s="3" customFormat="true" ht="15" hidden="false" customHeight="false" outlineLevel="0" collapsed="false">
      <c r="A165" s="1" t="str">
        <f aca="false">IF(A164&lt;$B$1,A164+1,"")</f>
        <v/>
      </c>
      <c r="B165" s="1" t="str">
        <f aca="false">IF(A165="","",B164+1)</f>
        <v/>
      </c>
      <c r="D165" s="2" t="str">
        <f aca="false">IF(A165="","",IF($B$3="سالانه",D164*(1+$B$6),IF($B$3="ماهانه",(F165*12)/'جدول لیست ها'!$D$1,IF(محاسبات!$B$3="دوماهه",(G165*6)/'جدول لیست ها'!$D$2,IF(محاسبات!$B$3="سه ماهه",(H165*4)/'جدول لیست ها'!$D$3,I165*2/'جدول لیست ها'!$D$4)))))</f>
        <v/>
      </c>
      <c r="E165" s="2" t="str">
        <f aca="false">IF(A165="","",IF($B$3="سالانه",D165+E164,(I165+H165+G165+F165)*$C$3+E164))</f>
        <v/>
      </c>
      <c r="F165" s="2" t="str">
        <f aca="false">IF(A165="","",IF(F164="","",F164*(1+$B$6)))</f>
        <v/>
      </c>
      <c r="G165" s="2" t="str">
        <f aca="false">IF(A165="","",IF(G164="","",G164*(1+$B$6)))</f>
        <v/>
      </c>
      <c r="H165" s="2" t="str">
        <f aca="false">IF(A165="","",IF(H164="","",H164*(1+$B$6)))</f>
        <v/>
      </c>
      <c r="I165" s="2" t="str">
        <f aca="false">IF(A165="","",IF(I164="","",I164*(1+$B$6)))</f>
        <v/>
      </c>
      <c r="J165" s="2" t="str">
        <f aca="false">IF(A165="","",0)</f>
        <v/>
      </c>
      <c r="K165" s="2" t="str">
        <f aca="false">IF(A165="","",$J$2*(1-$M$3)*(D165-Z165))</f>
        <v/>
      </c>
      <c r="L165" s="2" t="str">
        <f aca="false">IF(A165="","",IF(A165&lt;=5,$J$3*(1-$M$2)*O165,0))</f>
        <v/>
      </c>
      <c r="M165" s="2" t="str">
        <f aca="false">IF(A165="","",J165+K165+L165)</f>
        <v/>
      </c>
      <c r="N165" s="1" t="str">
        <f aca="false">IF(A165="","",IF(A165&lt;=2,$Q$2,IF(A165&lt;=4,$R$2,$S$2)))</f>
        <v/>
      </c>
      <c r="O165" s="2" t="str">
        <f aca="false">IF(A165="","",MIN(O164*(1+$B$7),4000000000))</f>
        <v/>
      </c>
      <c r="P165" s="1" t="str">
        <f aca="false">IF(A165="","",VLOOKUP(B165,'جدول نرخ فوت-امراض خاص-سرطان'!$A$2:$B$100,2,0))</f>
        <v/>
      </c>
      <c r="Q165" s="2" t="str">
        <f aca="false">IF(A165="","",P165*O165*N165^0.5*(1+$J$1))</f>
        <v/>
      </c>
      <c r="R165" s="2" t="str">
        <f aca="false">IF(A165="","",IF(B165&gt;74,0,MIN(4000000000,R164*(1+$B$7))))</f>
        <v/>
      </c>
      <c r="S165" s="2" t="str">
        <f aca="false">IF(A165="","",$J$4/1000*R165)</f>
        <v/>
      </c>
      <c r="T165" s="2" t="str">
        <f aca="false">IF(A165="","",IF(B165&gt;64,0,MIN($F$3*O165,$F$5)))</f>
        <v/>
      </c>
      <c r="U165" s="2" t="str">
        <f aca="false">IF(A165="","",T165*VLOOKUP(محاسبات!B165,'جدول نرخ فوت-امراض خاص-سرطان'!$C$2:$D$97,2,0)/1000000)</f>
        <v/>
      </c>
      <c r="V165" s="2" t="str">
        <f aca="false">IF(A165="","",IF($F$7="ندارد",0,IF(B165&gt;74,0,VLOOKUP(محاسبات!A165,'جدول نرخ فوت-امراض خاص-سرطان'!$I$2:$J$31,2,0)*محاسبات!O165)))</f>
        <v/>
      </c>
      <c r="W165" s="2" t="str">
        <f aca="false">IF(A165="","",V165*VLOOKUP(B165,'جدول نرخ فوت-امراض خاص-سرطان'!$E$2:$F$100,2,0)/1000000)</f>
        <v/>
      </c>
      <c r="X165" s="2" t="str">
        <f aca="false">IF(A165="","",IF($F$6="ندارد",0,IF(A166="",0,D166*N165^0.5+X166*N165)))</f>
        <v/>
      </c>
      <c r="Y165" s="2" t="str">
        <f aca="false">IF(A165="","",IF(A165&gt;64,0,VLOOKUP(B165,'جدول نرخ فوت-امراض خاص-سرطان'!$G$2:$H$100,2,0)*X165))</f>
        <v/>
      </c>
      <c r="Z165" s="2" t="str">
        <f aca="false">IF(A165="","",Y165+W165+U165+S165)</f>
        <v/>
      </c>
      <c r="AA165" s="2" t="str">
        <f aca="false">IF(A165="","",0.25*(S165)+0.15*(U165+W165+Y165))</f>
        <v/>
      </c>
      <c r="AB165" s="2" t="str">
        <f aca="false">IF(A165="","",$B$10*(M165+Z165+Q165))</f>
        <v/>
      </c>
      <c r="AC165" s="2" t="str">
        <f aca="false">IF(A165="","",D165-Z165-M165-Q165-AB165)</f>
        <v/>
      </c>
      <c r="AD165" s="2" t="str">
        <f aca="false">IF(A165="","",(AC165+AD164)*(1+$S$1))</f>
        <v/>
      </c>
      <c r="AE165" s="2" t="str">
        <f aca="false">IF(A165="","",AD165)</f>
        <v/>
      </c>
    </row>
    <row r="166" s="3" customFormat="true" ht="15" hidden="false" customHeight="false" outlineLevel="0" collapsed="false">
      <c r="A166" s="1" t="str">
        <f aca="false">IF(A165&lt;$B$1,A165+1,"")</f>
        <v/>
      </c>
      <c r="B166" s="1" t="str">
        <f aca="false">IF(A166="","",B165+1)</f>
        <v/>
      </c>
      <c r="D166" s="2" t="str">
        <f aca="false">IF(A166="","",IF($B$3="سالانه",D165*(1+$B$6),IF($B$3="ماهانه",(F166*12)/'جدول لیست ها'!$D$1,IF(محاسبات!$B$3="دوماهه",(G166*6)/'جدول لیست ها'!$D$2,IF(محاسبات!$B$3="سه ماهه",(H166*4)/'جدول لیست ها'!$D$3,I166*2/'جدول لیست ها'!$D$4)))))</f>
        <v/>
      </c>
      <c r="E166" s="2" t="str">
        <f aca="false">IF(A166="","",IF($B$3="سالانه",D166+E165,(I166+H166+G166+F166)*$C$3+E165))</f>
        <v/>
      </c>
      <c r="F166" s="2" t="str">
        <f aca="false">IF(A166="","",IF(F165="","",F165*(1+$B$6)))</f>
        <v/>
      </c>
      <c r="G166" s="2" t="str">
        <f aca="false">IF(A166="","",IF(G165="","",G165*(1+$B$6)))</f>
        <v/>
      </c>
      <c r="H166" s="2" t="str">
        <f aca="false">IF(A166="","",IF(H165="","",H165*(1+$B$6)))</f>
        <v/>
      </c>
      <c r="I166" s="2" t="str">
        <f aca="false">IF(A166="","",IF(I165="","",I165*(1+$B$6)))</f>
        <v/>
      </c>
      <c r="J166" s="2" t="str">
        <f aca="false">IF(A166="","",0)</f>
        <v/>
      </c>
      <c r="K166" s="2" t="str">
        <f aca="false">IF(A166="","",$J$2*(1-$M$3)*(D166-Z166))</f>
        <v/>
      </c>
      <c r="L166" s="2" t="str">
        <f aca="false">IF(A166="","",IF(A166&lt;=5,$J$3*(1-$M$2)*O166,0))</f>
        <v/>
      </c>
      <c r="M166" s="2" t="str">
        <f aca="false">IF(A166="","",J166+K166+L166)</f>
        <v/>
      </c>
      <c r="N166" s="1" t="str">
        <f aca="false">IF(A166="","",IF(A166&lt;=2,$Q$2,IF(A166&lt;=4,$R$2,$S$2)))</f>
        <v/>
      </c>
      <c r="O166" s="2" t="str">
        <f aca="false">IF(A166="","",MIN(O165*(1+$B$7),4000000000))</f>
        <v/>
      </c>
      <c r="P166" s="1" t="str">
        <f aca="false">IF(A166="","",VLOOKUP(B166,'جدول نرخ فوت-امراض خاص-سرطان'!$A$2:$B$100,2,0))</f>
        <v/>
      </c>
      <c r="Q166" s="2" t="str">
        <f aca="false">IF(A166="","",P166*O166*N166^0.5*(1+$J$1))</f>
        <v/>
      </c>
      <c r="R166" s="2" t="str">
        <f aca="false">IF(A166="","",IF(B166&gt;74,0,MIN(4000000000,R165*(1+$B$7))))</f>
        <v/>
      </c>
      <c r="S166" s="2" t="str">
        <f aca="false">IF(A166="","",$J$4/1000*R166)</f>
        <v/>
      </c>
      <c r="T166" s="2" t="str">
        <f aca="false">IF(A166="","",IF(B166&gt;64,0,MIN($F$3*O166,$F$5)))</f>
        <v/>
      </c>
      <c r="U166" s="2" t="str">
        <f aca="false">IF(A166="","",T166*VLOOKUP(محاسبات!B166,'جدول نرخ فوت-امراض خاص-سرطان'!$C$2:$D$97,2,0)/1000000)</f>
        <v/>
      </c>
      <c r="V166" s="2" t="str">
        <f aca="false">IF(A166="","",IF($F$7="ندارد",0,IF(B166&gt;74,0,VLOOKUP(محاسبات!A166,'جدول نرخ فوت-امراض خاص-سرطان'!$I$2:$J$31,2,0)*محاسبات!O166)))</f>
        <v/>
      </c>
      <c r="W166" s="2" t="str">
        <f aca="false">IF(A166="","",V166*VLOOKUP(B166,'جدول نرخ فوت-امراض خاص-سرطان'!$E$2:$F$100,2,0)/1000000)</f>
        <v/>
      </c>
      <c r="X166" s="2" t="str">
        <f aca="false">IF(A166="","",IF($F$6="ندارد",0,IF(A167="",0,D167*N166^0.5+X167*N166)))</f>
        <v/>
      </c>
      <c r="Y166" s="2" t="str">
        <f aca="false">IF(A166="","",IF(A166&gt;64,0,VLOOKUP(B166,'جدول نرخ فوت-امراض خاص-سرطان'!$G$2:$H$100,2,0)*X166))</f>
        <v/>
      </c>
      <c r="Z166" s="2" t="str">
        <f aca="false">IF(A166="","",Y166+W166+U166+S166)</f>
        <v/>
      </c>
      <c r="AA166" s="2" t="str">
        <f aca="false">IF(A166="","",0.25*(S166)+0.15*(U166+W166+Y166))</f>
        <v/>
      </c>
      <c r="AB166" s="2" t="str">
        <f aca="false">IF(A166="","",$B$10*(M166+Z166+Q166))</f>
        <v/>
      </c>
      <c r="AC166" s="2" t="str">
        <f aca="false">IF(A166="","",D166-Z166-M166-Q166-AB166)</f>
        <v/>
      </c>
      <c r="AD166" s="2" t="str">
        <f aca="false">IF(A166="","",(AC166+AD165)*(1+$S$1))</f>
        <v/>
      </c>
      <c r="AE166" s="2" t="str">
        <f aca="false">IF(A166="","",AD166)</f>
        <v/>
      </c>
    </row>
    <row r="167" s="3" customFormat="true" ht="15" hidden="false" customHeight="false" outlineLevel="0" collapsed="false">
      <c r="A167" s="1" t="str">
        <f aca="false">IF(A166&lt;$B$1,A166+1,"")</f>
        <v/>
      </c>
      <c r="B167" s="1" t="str">
        <f aca="false">IF(A167="","",B166+1)</f>
        <v/>
      </c>
      <c r="D167" s="2" t="str">
        <f aca="false">IF(A167="","",IF($B$3="سالانه",D166*(1+$B$6),IF($B$3="ماهانه",(F167*12)/'جدول لیست ها'!$D$1,IF(محاسبات!$B$3="دوماهه",(G167*6)/'جدول لیست ها'!$D$2,IF(محاسبات!$B$3="سه ماهه",(H167*4)/'جدول لیست ها'!$D$3,I167*2/'جدول لیست ها'!$D$4)))))</f>
        <v/>
      </c>
      <c r="E167" s="2" t="str">
        <f aca="false">IF(A167="","",IF($B$3="سالانه",D167+E166,(I167+H167+G167+F167)*$C$3+E166))</f>
        <v/>
      </c>
      <c r="F167" s="2" t="str">
        <f aca="false">IF(A167="","",IF(F166="","",F166*(1+$B$6)))</f>
        <v/>
      </c>
      <c r="G167" s="2" t="str">
        <f aca="false">IF(A167="","",IF(G166="","",G166*(1+$B$6)))</f>
        <v/>
      </c>
      <c r="H167" s="2" t="str">
        <f aca="false">IF(A167="","",IF(H166="","",H166*(1+$B$6)))</f>
        <v/>
      </c>
      <c r="I167" s="2" t="str">
        <f aca="false">IF(A167="","",IF(I166="","",I166*(1+$B$6)))</f>
        <v/>
      </c>
      <c r="J167" s="2" t="str">
        <f aca="false">IF(A167="","",0)</f>
        <v/>
      </c>
      <c r="K167" s="2" t="str">
        <f aca="false">IF(A167="","",$J$2*(1-$M$3)*(D167-Z167))</f>
        <v/>
      </c>
      <c r="L167" s="2" t="str">
        <f aca="false">IF(A167="","",IF(A167&lt;=5,$J$3*(1-$M$2)*O167,0))</f>
        <v/>
      </c>
      <c r="M167" s="2" t="str">
        <f aca="false">IF(A167="","",J167+K167+L167)</f>
        <v/>
      </c>
      <c r="N167" s="1" t="str">
        <f aca="false">IF(A167="","",IF(A167&lt;=2,$Q$2,IF(A167&lt;=4,$R$2,$S$2)))</f>
        <v/>
      </c>
      <c r="O167" s="2" t="str">
        <f aca="false">IF(A167="","",MIN(O166*(1+$B$7),4000000000))</f>
        <v/>
      </c>
      <c r="P167" s="1" t="str">
        <f aca="false">IF(A167="","",VLOOKUP(B167,'جدول نرخ فوت-امراض خاص-سرطان'!$A$2:$B$100,2,0))</f>
        <v/>
      </c>
      <c r="Q167" s="2" t="str">
        <f aca="false">IF(A167="","",P167*O167*N167^0.5*(1+$J$1))</f>
        <v/>
      </c>
      <c r="R167" s="2" t="str">
        <f aca="false">IF(A167="","",IF(B167&gt;74,0,MIN(4000000000,R166*(1+$B$7))))</f>
        <v/>
      </c>
      <c r="S167" s="2" t="str">
        <f aca="false">IF(A167="","",$J$4/1000*R167)</f>
        <v/>
      </c>
      <c r="T167" s="2" t="str">
        <f aca="false">IF(A167="","",IF(B167&gt;64,0,MIN($F$3*O167,$F$5)))</f>
        <v/>
      </c>
      <c r="U167" s="2" t="str">
        <f aca="false">IF(A167="","",T167*VLOOKUP(محاسبات!B167,'جدول نرخ فوت-امراض خاص-سرطان'!$C$2:$D$97,2,0)/1000000)</f>
        <v/>
      </c>
      <c r="V167" s="2" t="str">
        <f aca="false">IF(A167="","",IF($F$7="ندارد",0,IF(B167&gt;74,0,VLOOKUP(محاسبات!A167,'جدول نرخ فوت-امراض خاص-سرطان'!$I$2:$J$31,2,0)*محاسبات!O167)))</f>
        <v/>
      </c>
      <c r="W167" s="2" t="str">
        <f aca="false">IF(A167="","",V167*VLOOKUP(B167,'جدول نرخ فوت-امراض خاص-سرطان'!$E$2:$F$100,2,0)/1000000)</f>
        <v/>
      </c>
      <c r="X167" s="2" t="str">
        <f aca="false">IF(A167="","",IF($F$6="ندارد",0,IF(A168="",0,D168*N167^0.5+X168*N167)))</f>
        <v/>
      </c>
      <c r="Y167" s="2" t="str">
        <f aca="false">IF(A167="","",IF(A167&gt;64,0,VLOOKUP(B167,'جدول نرخ فوت-امراض خاص-سرطان'!$G$2:$H$100,2,0)*X167))</f>
        <v/>
      </c>
      <c r="Z167" s="2" t="str">
        <f aca="false">IF(A167="","",Y167+W167+U167+S167)</f>
        <v/>
      </c>
      <c r="AA167" s="2" t="str">
        <f aca="false">IF(A167="","",0.25*(S167)+0.15*(U167+W167+Y167))</f>
        <v/>
      </c>
      <c r="AB167" s="2" t="str">
        <f aca="false">IF(A167="","",$B$10*(M167+Z167+Q167))</f>
        <v/>
      </c>
      <c r="AC167" s="2" t="str">
        <f aca="false">IF(A167="","",D167-Z167-M167-Q167-AB167)</f>
        <v/>
      </c>
      <c r="AD167" s="2" t="str">
        <f aca="false">IF(A167="","",(AC167+AD166)*(1+$S$1))</f>
        <v/>
      </c>
      <c r="AE167" s="2" t="str">
        <f aca="false">IF(A167="","",AD167)</f>
        <v/>
      </c>
    </row>
    <row r="168" s="3" customFormat="true" ht="15" hidden="false" customHeight="false" outlineLevel="0" collapsed="false">
      <c r="A168" s="1" t="str">
        <f aca="false">IF(A167&lt;$B$1,A167+1,"")</f>
        <v/>
      </c>
      <c r="B168" s="1" t="str">
        <f aca="false">IF(A168="","",B167+1)</f>
        <v/>
      </c>
      <c r="D168" s="2" t="str">
        <f aca="false">IF(A168="","",IF($B$3="سالانه",D167*(1+$B$6),IF($B$3="ماهانه",(F168*12)/'جدول لیست ها'!$D$1,IF(محاسبات!$B$3="دوماهه",(G168*6)/'جدول لیست ها'!$D$2,IF(محاسبات!$B$3="سه ماهه",(H168*4)/'جدول لیست ها'!$D$3,I168*2/'جدول لیست ها'!$D$4)))))</f>
        <v/>
      </c>
      <c r="E168" s="2" t="str">
        <f aca="false">IF(A168="","",IF($B$3="سالانه",D168+E167,(I168+H168+G168+F168)*$C$3+E167))</f>
        <v/>
      </c>
      <c r="F168" s="2" t="str">
        <f aca="false">IF(A168="","",IF(F167="","",F167*(1+$B$6)))</f>
        <v/>
      </c>
      <c r="G168" s="2" t="str">
        <f aca="false">IF(A168="","",IF(G167="","",G167*(1+$B$6)))</f>
        <v/>
      </c>
      <c r="H168" s="2" t="str">
        <f aca="false">IF(A168="","",IF(H167="","",H167*(1+$B$6)))</f>
        <v/>
      </c>
      <c r="I168" s="2" t="str">
        <f aca="false">IF(A168="","",IF(I167="","",I167*(1+$B$6)))</f>
        <v/>
      </c>
      <c r="J168" s="2" t="str">
        <f aca="false">IF(A168="","",0)</f>
        <v/>
      </c>
      <c r="K168" s="2" t="str">
        <f aca="false">IF(A168="","",$J$2*(1-$M$3)*(D168-Z168))</f>
        <v/>
      </c>
      <c r="L168" s="2" t="str">
        <f aca="false">IF(A168="","",IF(A168&lt;=5,$J$3*(1-$M$2)*O168,0))</f>
        <v/>
      </c>
      <c r="M168" s="2" t="str">
        <f aca="false">IF(A168="","",J168+K168+L168)</f>
        <v/>
      </c>
      <c r="N168" s="1" t="str">
        <f aca="false">IF(A168="","",IF(A168&lt;=2,$Q$2,IF(A168&lt;=4,$R$2,$S$2)))</f>
        <v/>
      </c>
      <c r="O168" s="2" t="str">
        <f aca="false">IF(A168="","",MIN(O167*(1+$B$7),4000000000))</f>
        <v/>
      </c>
      <c r="P168" s="1" t="str">
        <f aca="false">IF(A168="","",VLOOKUP(B168,'جدول نرخ فوت-امراض خاص-سرطان'!$A$2:$B$100,2,0))</f>
        <v/>
      </c>
      <c r="Q168" s="2" t="str">
        <f aca="false">IF(A168="","",P168*O168*N168^0.5*(1+$J$1))</f>
        <v/>
      </c>
      <c r="R168" s="2" t="str">
        <f aca="false">IF(A168="","",IF(B168&gt;74,0,MIN(4000000000,R167*(1+$B$7))))</f>
        <v/>
      </c>
      <c r="S168" s="2" t="str">
        <f aca="false">IF(A168="","",$J$4/1000*R168)</f>
        <v/>
      </c>
      <c r="T168" s="2" t="str">
        <f aca="false">IF(A168="","",IF(B168&gt;64,0,MIN($F$3*O168,$F$5)))</f>
        <v/>
      </c>
      <c r="U168" s="2" t="str">
        <f aca="false">IF(A168="","",T168*VLOOKUP(محاسبات!B168,'جدول نرخ فوت-امراض خاص-سرطان'!$C$2:$D$97,2,0)/1000000)</f>
        <v/>
      </c>
      <c r="V168" s="2" t="str">
        <f aca="false">IF(A168="","",IF($F$7="ندارد",0,IF(B168&gt;74,0,VLOOKUP(محاسبات!A168,'جدول نرخ فوت-امراض خاص-سرطان'!$I$2:$J$31,2,0)*محاسبات!O168)))</f>
        <v/>
      </c>
      <c r="W168" s="2" t="str">
        <f aca="false">IF(A168="","",V168*VLOOKUP(B168,'جدول نرخ فوت-امراض خاص-سرطان'!$E$2:$F$100,2,0)/1000000)</f>
        <v/>
      </c>
      <c r="X168" s="2" t="str">
        <f aca="false">IF(A168="","",IF($F$6="ندارد",0,IF(A169="",0,D169*N168^0.5+X169*N168)))</f>
        <v/>
      </c>
      <c r="Y168" s="2" t="str">
        <f aca="false">IF(A168="","",IF(A168&gt;64,0,VLOOKUP(B168,'جدول نرخ فوت-امراض خاص-سرطان'!$G$2:$H$100,2,0)*X168))</f>
        <v/>
      </c>
      <c r="Z168" s="2" t="str">
        <f aca="false">IF(A168="","",Y168+W168+U168+S168)</f>
        <v/>
      </c>
      <c r="AA168" s="2" t="str">
        <f aca="false">IF(A168="","",0.25*(S168)+0.15*(U168+W168+Y168))</f>
        <v/>
      </c>
      <c r="AB168" s="2" t="str">
        <f aca="false">IF(A168="","",$B$10*(M168+Z168+Q168))</f>
        <v/>
      </c>
      <c r="AC168" s="2" t="str">
        <f aca="false">IF(A168="","",D168-Z168-M168-Q168-AB168)</f>
        <v/>
      </c>
      <c r="AD168" s="2" t="str">
        <f aca="false">IF(A168="","",(AC168+AD167)*(1+$S$1))</f>
        <v/>
      </c>
      <c r="AE168" s="2" t="str">
        <f aca="false">IF(A168="","",AD168)</f>
        <v/>
      </c>
    </row>
    <row r="169" s="3" customFormat="true" ht="15" hidden="false" customHeight="false" outlineLevel="0" collapsed="false">
      <c r="A169" s="1" t="str">
        <f aca="false">IF(A168&lt;$B$1,A168+1,"")</f>
        <v/>
      </c>
      <c r="B169" s="1" t="str">
        <f aca="false">IF(A169="","",B168+1)</f>
        <v/>
      </c>
      <c r="D169" s="2" t="str">
        <f aca="false">IF(A169="","",IF($B$3="سالانه",D168*(1+$B$6),IF($B$3="ماهانه",(F169*12)/'جدول لیست ها'!$D$1,IF(محاسبات!$B$3="دوماهه",(G169*6)/'جدول لیست ها'!$D$2,IF(محاسبات!$B$3="سه ماهه",(H169*4)/'جدول لیست ها'!$D$3,I169*2/'جدول لیست ها'!$D$4)))))</f>
        <v/>
      </c>
      <c r="E169" s="2" t="str">
        <f aca="false">IF(A169="","",IF($B$3="سالانه",D169+E168,(I169+H169+G169+F169)*$C$3+E168))</f>
        <v/>
      </c>
      <c r="F169" s="2" t="str">
        <f aca="false">IF(A169="","",IF(F168="","",F168*(1+$B$6)))</f>
        <v/>
      </c>
      <c r="G169" s="2" t="str">
        <f aca="false">IF(A169="","",IF(G168="","",G168*(1+$B$6)))</f>
        <v/>
      </c>
      <c r="H169" s="2" t="str">
        <f aca="false">IF(A169="","",IF(H168="","",H168*(1+$B$6)))</f>
        <v/>
      </c>
      <c r="I169" s="2" t="str">
        <f aca="false">IF(A169="","",IF(I168="","",I168*(1+$B$6)))</f>
        <v/>
      </c>
      <c r="J169" s="2" t="str">
        <f aca="false">IF(A169="","",0)</f>
        <v/>
      </c>
      <c r="K169" s="2" t="str">
        <f aca="false">IF(A169="","",$J$2*(1-$M$3)*(D169-Z169))</f>
        <v/>
      </c>
      <c r="L169" s="2" t="str">
        <f aca="false">IF(A169="","",IF(A169&lt;=5,$J$3*(1-$M$2)*O169,0))</f>
        <v/>
      </c>
      <c r="M169" s="2" t="str">
        <f aca="false">IF(A169="","",J169+K169+L169)</f>
        <v/>
      </c>
      <c r="N169" s="1" t="str">
        <f aca="false">IF(A169="","",IF(A169&lt;=2,$Q$2,IF(A169&lt;=4,$R$2,$S$2)))</f>
        <v/>
      </c>
      <c r="O169" s="2" t="str">
        <f aca="false">IF(A169="","",MIN(O168*(1+$B$7),4000000000))</f>
        <v/>
      </c>
      <c r="P169" s="1" t="str">
        <f aca="false">IF(A169="","",VLOOKUP(B169,'جدول نرخ فوت-امراض خاص-سرطان'!$A$2:$B$100,2,0))</f>
        <v/>
      </c>
      <c r="Q169" s="2" t="str">
        <f aca="false">IF(A169="","",P169*O169*N169^0.5*(1+$J$1))</f>
        <v/>
      </c>
      <c r="R169" s="2" t="str">
        <f aca="false">IF(A169="","",IF(B169&gt;74,0,MIN(4000000000,R168*(1+$B$7))))</f>
        <v/>
      </c>
      <c r="S169" s="2" t="str">
        <f aca="false">IF(A169="","",$J$4/1000*R169)</f>
        <v/>
      </c>
      <c r="T169" s="2" t="str">
        <f aca="false">IF(A169="","",IF(B169&gt;64,0,MIN($F$3*O169,$F$5)))</f>
        <v/>
      </c>
      <c r="U169" s="2" t="str">
        <f aca="false">IF(A169="","",T169*VLOOKUP(محاسبات!B169,'جدول نرخ فوت-امراض خاص-سرطان'!$C$2:$D$97,2,0)/1000000)</f>
        <v/>
      </c>
      <c r="V169" s="2" t="str">
        <f aca="false">IF(A169="","",IF($F$7="ندارد",0,IF(B169&gt;74,0,VLOOKUP(محاسبات!A169,'جدول نرخ فوت-امراض خاص-سرطان'!$I$2:$J$31,2,0)*محاسبات!O169)))</f>
        <v/>
      </c>
      <c r="W169" s="2" t="str">
        <f aca="false">IF(A169="","",V169*VLOOKUP(B169,'جدول نرخ فوت-امراض خاص-سرطان'!$E$2:$F$100,2,0)/1000000)</f>
        <v/>
      </c>
      <c r="X169" s="2" t="str">
        <f aca="false">IF(A169="","",IF($F$6="ندارد",0,IF(A170="",0,D170*N169^0.5+X170*N169)))</f>
        <v/>
      </c>
      <c r="Y169" s="2" t="str">
        <f aca="false">IF(A169="","",IF(A169&gt;64,0,VLOOKUP(B169,'جدول نرخ فوت-امراض خاص-سرطان'!$G$2:$H$100,2,0)*X169))</f>
        <v/>
      </c>
      <c r="Z169" s="2" t="str">
        <f aca="false">IF(A169="","",Y169+W169+U169+S169)</f>
        <v/>
      </c>
      <c r="AA169" s="2" t="str">
        <f aca="false">IF(A169="","",0.25*(S169)+0.15*(U169+W169+Y169))</f>
        <v/>
      </c>
      <c r="AB169" s="2" t="str">
        <f aca="false">IF(A169="","",$B$10*(M169+Z169+Q169))</f>
        <v/>
      </c>
      <c r="AC169" s="2" t="str">
        <f aca="false">IF(A169="","",D169-Z169-M169-Q169-AB169)</f>
        <v/>
      </c>
      <c r="AD169" s="2" t="str">
        <f aca="false">IF(A169="","",(AC169+AD168)*(1+$S$1))</f>
        <v/>
      </c>
      <c r="AE169" s="2" t="str">
        <f aca="false">IF(A169="","",AD169)</f>
        <v/>
      </c>
    </row>
    <row r="170" s="3" customFormat="true" ht="15" hidden="false" customHeight="false" outlineLevel="0" collapsed="false">
      <c r="A170" s="1" t="str">
        <f aca="false">IF(A169&lt;$B$1,A169+1,"")</f>
        <v/>
      </c>
      <c r="B170" s="1" t="str">
        <f aca="false">IF(A170="","",B169+1)</f>
        <v/>
      </c>
      <c r="D170" s="2" t="str">
        <f aca="false">IF(A170="","",IF($B$3="سالانه",D169*(1+$B$6),IF($B$3="ماهانه",(F170*12)/'جدول لیست ها'!$D$1,IF(محاسبات!$B$3="دوماهه",(G170*6)/'جدول لیست ها'!$D$2,IF(محاسبات!$B$3="سه ماهه",(H170*4)/'جدول لیست ها'!$D$3,I170*2/'جدول لیست ها'!$D$4)))))</f>
        <v/>
      </c>
      <c r="E170" s="2" t="str">
        <f aca="false">IF(A170="","",IF($B$3="سالانه",D170+E169,(I170+H170+G170+F170)*$C$3+E169))</f>
        <v/>
      </c>
      <c r="F170" s="2" t="str">
        <f aca="false">IF(A170="","",IF(F169="","",F169*(1+$B$6)))</f>
        <v/>
      </c>
      <c r="G170" s="2" t="str">
        <f aca="false">IF(A170="","",IF(G169="","",G169*(1+$B$6)))</f>
        <v/>
      </c>
      <c r="H170" s="2" t="str">
        <f aca="false">IF(A170="","",IF(H169="","",H169*(1+$B$6)))</f>
        <v/>
      </c>
      <c r="I170" s="2" t="str">
        <f aca="false">IF(A170="","",IF(I169="","",I169*(1+$B$6)))</f>
        <v/>
      </c>
      <c r="J170" s="2" t="str">
        <f aca="false">IF(A170="","",0)</f>
        <v/>
      </c>
      <c r="K170" s="2" t="str">
        <f aca="false">IF(A170="","",$J$2*(1-$M$3)*(D170-Z170))</f>
        <v/>
      </c>
      <c r="L170" s="2" t="str">
        <f aca="false">IF(A170="","",IF(A170&lt;=5,$J$3*(1-$M$2)*O170,0))</f>
        <v/>
      </c>
      <c r="M170" s="2" t="str">
        <f aca="false">IF(A170="","",J170+K170+L170)</f>
        <v/>
      </c>
      <c r="N170" s="1" t="str">
        <f aca="false">IF(A170="","",IF(A170&lt;=2,$Q$2,IF(A170&lt;=4,$R$2,$S$2)))</f>
        <v/>
      </c>
      <c r="O170" s="2" t="str">
        <f aca="false">IF(A170="","",MIN(O169*(1+$B$7),4000000000))</f>
        <v/>
      </c>
      <c r="P170" s="1" t="str">
        <f aca="false">IF(A170="","",VLOOKUP(B170,'جدول نرخ فوت-امراض خاص-سرطان'!$A$2:$B$100,2,0))</f>
        <v/>
      </c>
      <c r="Q170" s="2" t="str">
        <f aca="false">IF(A170="","",P170*O170*N170^0.5*(1+$J$1))</f>
        <v/>
      </c>
      <c r="R170" s="2" t="str">
        <f aca="false">IF(A170="","",IF(B170&gt;74,0,MIN(4000000000,R169*(1+$B$7))))</f>
        <v/>
      </c>
      <c r="S170" s="2" t="str">
        <f aca="false">IF(A170="","",$J$4/1000*R170)</f>
        <v/>
      </c>
      <c r="T170" s="2" t="str">
        <f aca="false">IF(A170="","",IF(B170&gt;64,0,MIN($F$3*O170,$F$5)))</f>
        <v/>
      </c>
      <c r="U170" s="2" t="str">
        <f aca="false">IF(A170="","",T170*VLOOKUP(محاسبات!B170,'جدول نرخ فوت-امراض خاص-سرطان'!$C$2:$D$97,2,0)/1000000)</f>
        <v/>
      </c>
      <c r="V170" s="2" t="str">
        <f aca="false">IF(A170="","",IF($F$7="ندارد",0,IF(B170&gt;74,0,VLOOKUP(محاسبات!A170,'جدول نرخ فوت-امراض خاص-سرطان'!$I$2:$J$31,2,0)*محاسبات!O170)))</f>
        <v/>
      </c>
      <c r="W170" s="2" t="str">
        <f aca="false">IF(A170="","",V170*VLOOKUP(B170,'جدول نرخ فوت-امراض خاص-سرطان'!$E$2:$F$100,2,0)/1000000)</f>
        <v/>
      </c>
      <c r="X170" s="2" t="str">
        <f aca="false">IF(A170="","",IF($F$6="ندارد",0,IF(A171="",0,D171*N170^0.5+X171*N170)))</f>
        <v/>
      </c>
      <c r="Y170" s="2" t="str">
        <f aca="false">IF(A170="","",IF(A170&gt;64,0,VLOOKUP(B170,'جدول نرخ فوت-امراض خاص-سرطان'!$G$2:$H$100,2,0)*X170))</f>
        <v/>
      </c>
      <c r="Z170" s="2" t="str">
        <f aca="false">IF(A170="","",Y170+W170+U170+S170)</f>
        <v/>
      </c>
      <c r="AA170" s="2" t="str">
        <f aca="false">IF(A170="","",0.25*(S170)+0.15*(U170+W170+Y170))</f>
        <v/>
      </c>
      <c r="AB170" s="2" t="str">
        <f aca="false">IF(A170="","",$B$10*(M170+Z170+Q170))</f>
        <v/>
      </c>
      <c r="AC170" s="2" t="str">
        <f aca="false">IF(A170="","",D170-Z170-M170-Q170-AB170)</f>
        <v/>
      </c>
      <c r="AD170" s="2" t="str">
        <f aca="false">IF(A170="","",(AC170+AD169)*(1+$S$1))</f>
        <v/>
      </c>
      <c r="AE170" s="2" t="str">
        <f aca="false">IF(A170="","",AD170)</f>
        <v/>
      </c>
    </row>
    <row r="171" s="3" customFormat="true" ht="15" hidden="false" customHeight="false" outlineLevel="0" collapsed="false">
      <c r="A171" s="1" t="str">
        <f aca="false">IF(A170&lt;$B$1,A170+1,"")</f>
        <v/>
      </c>
      <c r="B171" s="1" t="str">
        <f aca="false">IF(A171="","",B170+1)</f>
        <v/>
      </c>
      <c r="D171" s="2" t="str">
        <f aca="false">IF(A171="","",IF($B$3="سالانه",D170*(1+$B$6),IF($B$3="ماهانه",(F171*12)/'جدول لیست ها'!$D$1,IF(محاسبات!$B$3="دوماهه",(G171*6)/'جدول لیست ها'!$D$2,IF(محاسبات!$B$3="سه ماهه",(H171*4)/'جدول لیست ها'!$D$3,I171*2/'جدول لیست ها'!$D$4)))))</f>
        <v/>
      </c>
      <c r="E171" s="2" t="str">
        <f aca="false">IF(A171="","",IF($B$3="سالانه",D171+E170,(I171+H171+G171+F171)*$C$3+E170))</f>
        <v/>
      </c>
      <c r="F171" s="2" t="str">
        <f aca="false">IF(A171="","",IF(F170="","",F170*(1+$B$6)))</f>
        <v/>
      </c>
      <c r="G171" s="2" t="str">
        <f aca="false">IF(A171="","",IF(G170="","",G170*(1+$B$6)))</f>
        <v/>
      </c>
      <c r="H171" s="2" t="str">
        <f aca="false">IF(A171="","",IF(H170="","",H170*(1+$B$6)))</f>
        <v/>
      </c>
      <c r="I171" s="2" t="str">
        <f aca="false">IF(A171="","",IF(I170="","",I170*(1+$B$6)))</f>
        <v/>
      </c>
      <c r="J171" s="2" t="str">
        <f aca="false">IF(A171="","",0)</f>
        <v/>
      </c>
      <c r="K171" s="2" t="str">
        <f aca="false">IF(A171="","",$J$2*(1-$M$3)*(D171-Z171))</f>
        <v/>
      </c>
      <c r="L171" s="2" t="str">
        <f aca="false">IF(A171="","",IF(A171&lt;=5,$J$3*(1-$M$2)*O171,0))</f>
        <v/>
      </c>
      <c r="M171" s="2" t="str">
        <f aca="false">IF(A171="","",J171+K171+L171)</f>
        <v/>
      </c>
      <c r="N171" s="1" t="str">
        <f aca="false">IF(A171="","",IF(A171&lt;=2,$Q$2,IF(A171&lt;=4,$R$2,$S$2)))</f>
        <v/>
      </c>
      <c r="O171" s="2" t="str">
        <f aca="false">IF(A171="","",MIN(O170*(1+$B$7),4000000000))</f>
        <v/>
      </c>
      <c r="P171" s="1" t="str">
        <f aca="false">IF(A171="","",VLOOKUP(B171,'جدول نرخ فوت-امراض خاص-سرطان'!$A$2:$B$100,2,0))</f>
        <v/>
      </c>
      <c r="Q171" s="2" t="str">
        <f aca="false">IF(A171="","",P171*O171*N171^0.5*(1+$J$1))</f>
        <v/>
      </c>
      <c r="R171" s="2" t="str">
        <f aca="false">IF(A171="","",IF(B171&gt;74,0,MIN(4000000000,R170*(1+$B$7))))</f>
        <v/>
      </c>
      <c r="S171" s="2" t="str">
        <f aca="false">IF(A171="","",$J$4/1000*R171)</f>
        <v/>
      </c>
      <c r="T171" s="2" t="str">
        <f aca="false">IF(A171="","",IF(B171&gt;64,0,MIN($F$3*O171,$F$5)))</f>
        <v/>
      </c>
      <c r="U171" s="2" t="str">
        <f aca="false">IF(A171="","",T171*VLOOKUP(محاسبات!B171,'جدول نرخ فوت-امراض خاص-سرطان'!$C$2:$D$97,2,0)/1000000)</f>
        <v/>
      </c>
      <c r="V171" s="2" t="str">
        <f aca="false">IF(A171="","",IF($F$7="ندارد",0,IF(B171&gt;74,0,VLOOKUP(محاسبات!A171,'جدول نرخ فوت-امراض خاص-سرطان'!$I$2:$J$31,2,0)*محاسبات!O171)))</f>
        <v/>
      </c>
      <c r="W171" s="2" t="str">
        <f aca="false">IF(A171="","",V171*VLOOKUP(B171,'جدول نرخ فوت-امراض خاص-سرطان'!$E$2:$F$100,2,0)/1000000)</f>
        <v/>
      </c>
      <c r="X171" s="2" t="str">
        <f aca="false">IF(A171="","",IF($F$6="ندارد",0,IF(A172="",0,D172*N171^0.5+X172*N171)))</f>
        <v/>
      </c>
      <c r="Y171" s="2" t="str">
        <f aca="false">IF(A171="","",IF(A171&gt;64,0,VLOOKUP(B171,'جدول نرخ فوت-امراض خاص-سرطان'!$G$2:$H$100,2,0)*X171))</f>
        <v/>
      </c>
      <c r="Z171" s="2" t="str">
        <f aca="false">IF(A171="","",Y171+W171+U171+S171)</f>
        <v/>
      </c>
      <c r="AA171" s="2" t="str">
        <f aca="false">IF(A171="","",0.25*(S171)+0.15*(U171+W171+Y171))</f>
        <v/>
      </c>
      <c r="AB171" s="2" t="str">
        <f aca="false">IF(A171="","",$B$10*(M171+Z171+Q171))</f>
        <v/>
      </c>
      <c r="AC171" s="2" t="str">
        <f aca="false">IF(A171="","",D171-Z171-M171-Q171-AB171)</f>
        <v/>
      </c>
      <c r="AD171" s="2" t="str">
        <f aca="false">IF(A171="","",(AC171+AD170)*(1+$S$1))</f>
        <v/>
      </c>
      <c r="AE171" s="2" t="str">
        <f aca="false">IF(A171="","",AD171)</f>
        <v/>
      </c>
    </row>
    <row r="172" s="3" customFormat="true" ht="15" hidden="false" customHeight="false" outlineLevel="0" collapsed="false">
      <c r="A172" s="1" t="str">
        <f aca="false">IF(A171&lt;$B$1,A171+1,"")</f>
        <v/>
      </c>
      <c r="B172" s="1" t="str">
        <f aca="false">IF(A172="","",B171+1)</f>
        <v/>
      </c>
      <c r="D172" s="2" t="str">
        <f aca="false">IF(A172="","",IF($B$3="سالانه",D171*(1+$B$6),IF($B$3="ماهانه",(F172*12)/'جدول لیست ها'!$D$1,IF(محاسبات!$B$3="دوماهه",(G172*6)/'جدول لیست ها'!$D$2,IF(محاسبات!$B$3="سه ماهه",(H172*4)/'جدول لیست ها'!$D$3,I172*2/'جدول لیست ها'!$D$4)))))</f>
        <v/>
      </c>
      <c r="E172" s="2" t="str">
        <f aca="false">IF(A172="","",IF($B$3="سالانه",D172+E171,(I172+H172+G172+F172)*$C$3+E171))</f>
        <v/>
      </c>
      <c r="F172" s="2" t="str">
        <f aca="false">IF(A172="","",IF(F171="","",F171*(1+$B$6)))</f>
        <v/>
      </c>
      <c r="G172" s="2" t="str">
        <f aca="false">IF(A172="","",IF(G171="","",G171*(1+$B$6)))</f>
        <v/>
      </c>
      <c r="H172" s="2" t="str">
        <f aca="false">IF(A172="","",IF(H171="","",H171*(1+$B$6)))</f>
        <v/>
      </c>
      <c r="I172" s="2" t="str">
        <f aca="false">IF(A172="","",IF(I171="","",I171*(1+$B$6)))</f>
        <v/>
      </c>
      <c r="J172" s="2" t="str">
        <f aca="false">IF(A172="","",0)</f>
        <v/>
      </c>
      <c r="K172" s="2" t="str">
        <f aca="false">IF(A172="","",$J$2*(1-$M$3)*(D172-Z172))</f>
        <v/>
      </c>
      <c r="L172" s="2" t="str">
        <f aca="false">IF(A172="","",IF(A172&lt;=5,$J$3*(1-$M$2)*O172,0))</f>
        <v/>
      </c>
      <c r="M172" s="2" t="str">
        <f aca="false">IF(A172="","",J172+K172+L172)</f>
        <v/>
      </c>
      <c r="N172" s="1" t="str">
        <f aca="false">IF(A172="","",IF(A172&lt;=2,$Q$2,IF(A172&lt;=4,$R$2,$S$2)))</f>
        <v/>
      </c>
      <c r="O172" s="2" t="str">
        <f aca="false">IF(A172="","",MIN(O171*(1+$B$7),4000000000))</f>
        <v/>
      </c>
      <c r="P172" s="1" t="str">
        <f aca="false">IF(A172="","",VLOOKUP(B172,'جدول نرخ فوت-امراض خاص-سرطان'!$A$2:$B$100,2,0))</f>
        <v/>
      </c>
      <c r="Q172" s="2" t="str">
        <f aca="false">IF(A172="","",P172*O172*N172^0.5*(1+$J$1))</f>
        <v/>
      </c>
      <c r="R172" s="2" t="str">
        <f aca="false">IF(A172="","",IF(B172&gt;74,0,MIN(4000000000,R171*(1+$B$7))))</f>
        <v/>
      </c>
      <c r="S172" s="2" t="str">
        <f aca="false">IF(A172="","",$J$4/1000*R172)</f>
        <v/>
      </c>
      <c r="T172" s="2" t="str">
        <f aca="false">IF(A172="","",IF(B172&gt;64,0,MIN($F$3*O172,$F$5)))</f>
        <v/>
      </c>
      <c r="U172" s="2" t="str">
        <f aca="false">IF(A172="","",T172*VLOOKUP(محاسبات!B172,'جدول نرخ فوت-امراض خاص-سرطان'!$C$2:$D$97,2,0)/1000000)</f>
        <v/>
      </c>
      <c r="V172" s="2" t="str">
        <f aca="false">IF(A172="","",IF($F$7="ندارد",0,IF(B172&gt;74,0,VLOOKUP(محاسبات!A172,'جدول نرخ فوت-امراض خاص-سرطان'!$I$2:$J$31,2,0)*محاسبات!O172)))</f>
        <v/>
      </c>
      <c r="W172" s="2" t="str">
        <f aca="false">IF(A172="","",V172*VLOOKUP(B172,'جدول نرخ فوت-امراض خاص-سرطان'!$E$2:$F$100,2,0)/1000000)</f>
        <v/>
      </c>
      <c r="X172" s="2" t="str">
        <f aca="false">IF(A172="","",IF($F$6="ندارد",0,IF(A173="",0,D173*N172^0.5+X173*N172)))</f>
        <v/>
      </c>
      <c r="Y172" s="2" t="str">
        <f aca="false">IF(A172="","",IF(A172&gt;64,0,VLOOKUP(B172,'جدول نرخ فوت-امراض خاص-سرطان'!$G$2:$H$100,2,0)*X172))</f>
        <v/>
      </c>
      <c r="Z172" s="2" t="str">
        <f aca="false">IF(A172="","",Y172+W172+U172+S172)</f>
        <v/>
      </c>
      <c r="AA172" s="2" t="str">
        <f aca="false">IF(A172="","",0.25*(S172)+0.15*(U172+W172+Y172))</f>
        <v/>
      </c>
      <c r="AB172" s="2" t="str">
        <f aca="false">IF(A172="","",$B$10*(M172+Z172+Q172))</f>
        <v/>
      </c>
      <c r="AC172" s="2" t="str">
        <f aca="false">IF(A172="","",D172-Z172-M172-Q172-AB172)</f>
        <v/>
      </c>
      <c r="AD172" s="2" t="str">
        <f aca="false">IF(A172="","",(AC172+AD171)*(1+$S$1))</f>
        <v/>
      </c>
      <c r="AE172" s="2" t="str">
        <f aca="false">IF(A172="","",AD172)</f>
        <v/>
      </c>
    </row>
    <row r="173" s="3" customFormat="true" ht="15" hidden="false" customHeight="false" outlineLevel="0" collapsed="false">
      <c r="A173" s="1" t="str">
        <f aca="false">IF(A172&lt;$B$1,A172+1,"")</f>
        <v/>
      </c>
      <c r="B173" s="1" t="str">
        <f aca="false">IF(A173="","",B172+1)</f>
        <v/>
      </c>
      <c r="D173" s="2" t="str">
        <f aca="false">IF(A173="","",IF($B$3="سالانه",D172*(1+$B$6),IF($B$3="ماهانه",(F173*12)/'جدول لیست ها'!$D$1,IF(محاسبات!$B$3="دوماهه",(G173*6)/'جدول لیست ها'!$D$2,IF(محاسبات!$B$3="سه ماهه",(H173*4)/'جدول لیست ها'!$D$3,I173*2/'جدول لیست ها'!$D$4)))))</f>
        <v/>
      </c>
      <c r="E173" s="2" t="str">
        <f aca="false">IF(A173="","",IF($B$3="سالانه",D173+E172,(I173+H173+G173+F173)*$C$3+E172))</f>
        <v/>
      </c>
      <c r="F173" s="2" t="str">
        <f aca="false">IF(A173="","",IF(F172="","",F172*(1+$B$6)))</f>
        <v/>
      </c>
      <c r="G173" s="2" t="str">
        <f aca="false">IF(A173="","",IF(G172="","",G172*(1+$B$6)))</f>
        <v/>
      </c>
      <c r="H173" s="2" t="str">
        <f aca="false">IF(A173="","",IF(H172="","",H172*(1+$B$6)))</f>
        <v/>
      </c>
      <c r="I173" s="2" t="str">
        <f aca="false">IF(A173="","",IF(I172="","",I172*(1+$B$6)))</f>
        <v/>
      </c>
      <c r="J173" s="2" t="str">
        <f aca="false">IF(A173="","",0)</f>
        <v/>
      </c>
      <c r="K173" s="2" t="str">
        <f aca="false">IF(A173="","",$J$2*(1-$M$3)*(D173-Z173))</f>
        <v/>
      </c>
      <c r="L173" s="2" t="str">
        <f aca="false">IF(A173="","",IF(A173&lt;=5,$J$3*(1-$M$2)*O173,0))</f>
        <v/>
      </c>
      <c r="M173" s="2" t="str">
        <f aca="false">IF(A173="","",J173+K173+L173)</f>
        <v/>
      </c>
      <c r="N173" s="1" t="str">
        <f aca="false">IF(A173="","",IF(A173&lt;=2,$Q$2,IF(A173&lt;=4,$R$2,$S$2)))</f>
        <v/>
      </c>
      <c r="O173" s="2" t="str">
        <f aca="false">IF(A173="","",MIN(O172*(1+$B$7),4000000000))</f>
        <v/>
      </c>
      <c r="P173" s="1" t="str">
        <f aca="false">IF(A173="","",VLOOKUP(B173,'جدول نرخ فوت-امراض خاص-سرطان'!$A$2:$B$100,2,0))</f>
        <v/>
      </c>
      <c r="Q173" s="2" t="str">
        <f aca="false">IF(A173="","",P173*O173*N173^0.5*(1+$J$1))</f>
        <v/>
      </c>
      <c r="R173" s="2" t="str">
        <f aca="false">IF(A173="","",IF(B173&gt;74,0,MIN(4000000000,R172*(1+$B$7))))</f>
        <v/>
      </c>
      <c r="S173" s="2" t="str">
        <f aca="false">IF(A173="","",$J$4/1000*R173)</f>
        <v/>
      </c>
      <c r="T173" s="2" t="str">
        <f aca="false">IF(A173="","",IF(B173&gt;64,0,MIN($F$3*O173,$F$5)))</f>
        <v/>
      </c>
      <c r="U173" s="2" t="str">
        <f aca="false">IF(A173="","",T173*VLOOKUP(محاسبات!B173,'جدول نرخ فوت-امراض خاص-سرطان'!$C$2:$D$97,2,0)/1000000)</f>
        <v/>
      </c>
      <c r="V173" s="2" t="str">
        <f aca="false">IF(A173="","",IF($F$7="ندارد",0,IF(B173&gt;74,0,VLOOKUP(محاسبات!A173,'جدول نرخ فوت-امراض خاص-سرطان'!$I$2:$J$31,2,0)*محاسبات!O173)))</f>
        <v/>
      </c>
      <c r="W173" s="2" t="str">
        <f aca="false">IF(A173="","",V173*VLOOKUP(B173,'جدول نرخ فوت-امراض خاص-سرطان'!$E$2:$F$100,2,0)/1000000)</f>
        <v/>
      </c>
      <c r="X173" s="2" t="str">
        <f aca="false">IF(A173="","",IF($F$6="ندارد",0,IF(A174="",0,D174*N173^0.5+X174*N173)))</f>
        <v/>
      </c>
      <c r="Y173" s="2" t="str">
        <f aca="false">IF(A173="","",IF(A173&gt;64,0,VLOOKUP(B173,'جدول نرخ فوت-امراض خاص-سرطان'!$G$2:$H$100,2,0)*X173))</f>
        <v/>
      </c>
      <c r="Z173" s="2" t="str">
        <f aca="false">IF(A173="","",Y173+W173+U173+S173)</f>
        <v/>
      </c>
      <c r="AA173" s="2" t="str">
        <f aca="false">IF(A173="","",0.25*(S173)+0.15*(U173+W173+Y173))</f>
        <v/>
      </c>
      <c r="AB173" s="2" t="str">
        <f aca="false">IF(A173="","",$B$10*(M173+Z173+Q173))</f>
        <v/>
      </c>
      <c r="AC173" s="2" t="str">
        <f aca="false">IF(A173="","",D173-Z173-M173-Q173-AB173)</f>
        <v/>
      </c>
      <c r="AD173" s="2" t="str">
        <f aca="false">IF(A173="","",(AC173+AD172)*(1+$S$1))</f>
        <v/>
      </c>
      <c r="AE173" s="2" t="str">
        <f aca="false">IF(A173="","",AD173)</f>
        <v/>
      </c>
    </row>
    <row r="174" s="3" customFormat="true" ht="15" hidden="false" customHeight="false" outlineLevel="0" collapsed="false">
      <c r="A174" s="1" t="str">
        <f aca="false">IF(A173&lt;$B$1,A173+1,"")</f>
        <v/>
      </c>
      <c r="B174" s="1" t="str">
        <f aca="false">IF(A174="","",B173+1)</f>
        <v/>
      </c>
      <c r="D174" s="2" t="str">
        <f aca="false">IF(A174="","",IF($B$3="سالانه",D173*(1+$B$6),IF($B$3="ماهانه",(F174*12)/'جدول لیست ها'!$D$1,IF(محاسبات!$B$3="دوماهه",(G174*6)/'جدول لیست ها'!$D$2,IF(محاسبات!$B$3="سه ماهه",(H174*4)/'جدول لیست ها'!$D$3,I174*2/'جدول لیست ها'!$D$4)))))</f>
        <v/>
      </c>
      <c r="E174" s="2" t="str">
        <f aca="false">IF(A174="","",IF($B$3="سالانه",D174+E173,(I174+H174+G174+F174)*$C$3+E173))</f>
        <v/>
      </c>
      <c r="F174" s="2" t="str">
        <f aca="false">IF(A174="","",IF(F173="","",F173*(1+$B$6)))</f>
        <v/>
      </c>
      <c r="G174" s="2" t="str">
        <f aca="false">IF(A174="","",IF(G173="","",G173*(1+$B$6)))</f>
        <v/>
      </c>
      <c r="H174" s="2" t="str">
        <f aca="false">IF(A174="","",IF(H173="","",H173*(1+$B$6)))</f>
        <v/>
      </c>
      <c r="I174" s="2" t="str">
        <f aca="false">IF(A174="","",IF(I173="","",I173*(1+$B$6)))</f>
        <v/>
      </c>
      <c r="J174" s="2" t="str">
        <f aca="false">IF(A174="","",0)</f>
        <v/>
      </c>
      <c r="K174" s="2" t="str">
        <f aca="false">IF(A174="","",$J$2*(1-$M$3)*(D174-Z174))</f>
        <v/>
      </c>
      <c r="L174" s="2" t="str">
        <f aca="false">IF(A174="","",IF(A174&lt;=5,$J$3*(1-$M$2)*O174,0))</f>
        <v/>
      </c>
      <c r="M174" s="2" t="str">
        <f aca="false">IF(A174="","",J174+K174+L174)</f>
        <v/>
      </c>
      <c r="N174" s="1" t="str">
        <f aca="false">IF(A174="","",IF(A174&lt;=2,$Q$2,IF(A174&lt;=4,$R$2,$S$2)))</f>
        <v/>
      </c>
      <c r="O174" s="2" t="str">
        <f aca="false">IF(A174="","",MIN(O173*(1+$B$7),4000000000))</f>
        <v/>
      </c>
      <c r="P174" s="1" t="str">
        <f aca="false">IF(A174="","",VLOOKUP(B174,'جدول نرخ فوت-امراض خاص-سرطان'!$A$2:$B$100,2,0))</f>
        <v/>
      </c>
      <c r="Q174" s="2" t="str">
        <f aca="false">IF(A174="","",P174*O174*N174^0.5*(1+$J$1))</f>
        <v/>
      </c>
      <c r="R174" s="2" t="str">
        <f aca="false">IF(A174="","",IF(B174&gt;74,0,MIN(4000000000,R173*(1+$B$7))))</f>
        <v/>
      </c>
      <c r="S174" s="2" t="str">
        <f aca="false">IF(A174="","",$J$4/1000*R174)</f>
        <v/>
      </c>
      <c r="T174" s="2" t="str">
        <f aca="false">IF(A174="","",IF(B174&gt;64,0,MIN($F$3*O174,$F$5)))</f>
        <v/>
      </c>
      <c r="U174" s="2" t="str">
        <f aca="false">IF(A174="","",T174*VLOOKUP(محاسبات!B174,'جدول نرخ فوت-امراض خاص-سرطان'!$C$2:$D$97,2,0)/1000000)</f>
        <v/>
      </c>
      <c r="V174" s="2" t="str">
        <f aca="false">IF(A174="","",IF($F$7="ندارد",0,IF(B174&gt;74,0,VLOOKUP(محاسبات!A174,'جدول نرخ فوت-امراض خاص-سرطان'!$I$2:$J$31,2,0)*محاسبات!O174)))</f>
        <v/>
      </c>
      <c r="W174" s="2" t="str">
        <f aca="false">IF(A174="","",V174*VLOOKUP(B174,'جدول نرخ فوت-امراض خاص-سرطان'!$E$2:$F$100,2,0)/1000000)</f>
        <v/>
      </c>
      <c r="X174" s="2" t="str">
        <f aca="false">IF(A174="","",IF($F$6="ندارد",0,IF(A175="",0,D175*N174^0.5+X175*N174)))</f>
        <v/>
      </c>
      <c r="Y174" s="2" t="str">
        <f aca="false">IF(A174="","",IF(A174&gt;64,0,VLOOKUP(B174,'جدول نرخ فوت-امراض خاص-سرطان'!$G$2:$H$100,2,0)*X174))</f>
        <v/>
      </c>
      <c r="Z174" s="2" t="str">
        <f aca="false">IF(A174="","",Y174+W174+U174+S174)</f>
        <v/>
      </c>
      <c r="AA174" s="2" t="str">
        <f aca="false">IF(A174="","",0.25*(S174)+0.15*(U174+W174+Y174))</f>
        <v/>
      </c>
      <c r="AB174" s="2" t="str">
        <f aca="false">IF(A174="","",$B$10*(M174+Z174+Q174))</f>
        <v/>
      </c>
      <c r="AC174" s="2" t="str">
        <f aca="false">IF(A174="","",D174-Z174-M174-Q174-AB174)</f>
        <v/>
      </c>
      <c r="AD174" s="2" t="str">
        <f aca="false">IF(A174="","",(AC174+AD173)*(1+$S$1))</f>
        <v/>
      </c>
      <c r="AE174" s="2" t="str">
        <f aca="false">IF(A174="","",AD174)</f>
        <v/>
      </c>
    </row>
    <row r="175" s="3" customFormat="true" ht="15" hidden="false" customHeight="false" outlineLevel="0" collapsed="false">
      <c r="A175" s="1" t="str">
        <f aca="false">IF(A174&lt;$B$1,A174+1,"")</f>
        <v/>
      </c>
      <c r="B175" s="1" t="str">
        <f aca="false">IF(A175="","",B174+1)</f>
        <v/>
      </c>
      <c r="D175" s="2" t="str">
        <f aca="false">IF(A175="","",IF($B$3="سالانه",D174*(1+$B$6),IF($B$3="ماهانه",(F175*12)/'جدول لیست ها'!$D$1,IF(محاسبات!$B$3="دوماهه",(G175*6)/'جدول لیست ها'!$D$2,IF(محاسبات!$B$3="سه ماهه",(H175*4)/'جدول لیست ها'!$D$3,I175*2/'جدول لیست ها'!$D$4)))))</f>
        <v/>
      </c>
      <c r="E175" s="2" t="str">
        <f aca="false">IF(A175="","",IF($B$3="سالانه",D175+E174,(I175+H175+G175+F175)*$C$3+E174))</f>
        <v/>
      </c>
      <c r="F175" s="2" t="str">
        <f aca="false">IF(A175="","",IF(F174="","",F174*(1+$B$6)))</f>
        <v/>
      </c>
      <c r="G175" s="2" t="str">
        <f aca="false">IF(A175="","",IF(G174="","",G174*(1+$B$6)))</f>
        <v/>
      </c>
      <c r="H175" s="2" t="str">
        <f aca="false">IF(A175="","",IF(H174="","",H174*(1+$B$6)))</f>
        <v/>
      </c>
      <c r="I175" s="2" t="str">
        <f aca="false">IF(A175="","",IF(I174="","",I174*(1+$B$6)))</f>
        <v/>
      </c>
      <c r="J175" s="2" t="str">
        <f aca="false">IF(A175="","",0)</f>
        <v/>
      </c>
      <c r="K175" s="2" t="str">
        <f aca="false">IF(A175="","",$J$2*(1-$M$3)*(D175-Z175))</f>
        <v/>
      </c>
      <c r="L175" s="2" t="str">
        <f aca="false">IF(A175="","",IF(A175&lt;=5,$J$3*(1-$M$2)*O175,0))</f>
        <v/>
      </c>
      <c r="M175" s="2" t="str">
        <f aca="false">IF(A175="","",J175+K175+L175)</f>
        <v/>
      </c>
      <c r="N175" s="1" t="str">
        <f aca="false">IF(A175="","",IF(A175&lt;=2,$Q$2,IF(A175&lt;=4,$R$2,$S$2)))</f>
        <v/>
      </c>
      <c r="O175" s="2" t="str">
        <f aca="false">IF(A175="","",MIN(O174*(1+$B$7),4000000000))</f>
        <v/>
      </c>
      <c r="P175" s="1" t="str">
        <f aca="false">IF(A175="","",VLOOKUP(B175,'جدول نرخ فوت-امراض خاص-سرطان'!$A$2:$B$100,2,0))</f>
        <v/>
      </c>
      <c r="Q175" s="2" t="str">
        <f aca="false">IF(A175="","",P175*O175*N175^0.5*(1+$J$1))</f>
        <v/>
      </c>
      <c r="R175" s="2" t="str">
        <f aca="false">IF(A175="","",IF(B175&gt;74,0,MIN(4000000000,R174*(1+$B$7))))</f>
        <v/>
      </c>
      <c r="S175" s="2" t="str">
        <f aca="false">IF(A175="","",$J$4/1000*R175)</f>
        <v/>
      </c>
      <c r="T175" s="2" t="str">
        <f aca="false">IF(A175="","",IF(B175&gt;64,0,MIN($F$3*O175,$F$5)))</f>
        <v/>
      </c>
      <c r="U175" s="2" t="str">
        <f aca="false">IF(A175="","",T175*VLOOKUP(محاسبات!B175,'جدول نرخ فوت-امراض خاص-سرطان'!$C$2:$D$97,2,0)/1000000)</f>
        <v/>
      </c>
      <c r="V175" s="2" t="str">
        <f aca="false">IF(A175="","",IF($F$7="ندارد",0,IF(B175&gt;74,0,VLOOKUP(محاسبات!A175,'جدول نرخ فوت-امراض خاص-سرطان'!$I$2:$J$31,2,0)*محاسبات!O175)))</f>
        <v/>
      </c>
      <c r="W175" s="2" t="str">
        <f aca="false">IF(A175="","",V175*VLOOKUP(B175,'جدول نرخ فوت-امراض خاص-سرطان'!$E$2:$F$100,2,0)/1000000)</f>
        <v/>
      </c>
      <c r="X175" s="2" t="str">
        <f aca="false">IF(A175="","",IF($F$6="ندارد",0,IF(A176="",0,D176*N175^0.5+X176*N175)))</f>
        <v/>
      </c>
      <c r="Y175" s="2" t="str">
        <f aca="false">IF(A175="","",IF(A175&gt;64,0,VLOOKUP(B175,'جدول نرخ فوت-امراض خاص-سرطان'!$G$2:$H$100,2,0)*X175))</f>
        <v/>
      </c>
      <c r="Z175" s="2" t="str">
        <f aca="false">IF(A175="","",Y175+W175+U175+S175)</f>
        <v/>
      </c>
      <c r="AA175" s="2" t="str">
        <f aca="false">IF(A175="","",0.25*(S175)+0.15*(U175+W175+Y175))</f>
        <v/>
      </c>
      <c r="AB175" s="2" t="str">
        <f aca="false">IF(A175="","",$B$10*(M175+Z175+Q175))</f>
        <v/>
      </c>
      <c r="AC175" s="2" t="str">
        <f aca="false">IF(A175="","",D175-Z175-M175-Q175-AB175)</f>
        <v/>
      </c>
      <c r="AD175" s="2" t="str">
        <f aca="false">IF(A175="","",(AC175+AD174)*(1+$S$1))</f>
        <v/>
      </c>
      <c r="AE175" s="2" t="str">
        <f aca="false">IF(A175="","",AD175)</f>
        <v/>
      </c>
    </row>
    <row r="176" s="3" customFormat="true" ht="15" hidden="false" customHeight="false" outlineLevel="0" collapsed="false">
      <c r="A176" s="1" t="str">
        <f aca="false">IF(A175&lt;$B$1,A175+1,"")</f>
        <v/>
      </c>
      <c r="B176" s="1" t="str">
        <f aca="false">IF(A176="","",B175+1)</f>
        <v/>
      </c>
      <c r="D176" s="2" t="str">
        <f aca="false">IF(A176="","",IF($B$3="سالانه",D175*(1+$B$6),IF($B$3="ماهانه",(F176*12)/'جدول لیست ها'!$D$1,IF(محاسبات!$B$3="دوماهه",(G176*6)/'جدول لیست ها'!$D$2,IF(محاسبات!$B$3="سه ماهه",(H176*4)/'جدول لیست ها'!$D$3,I176*2/'جدول لیست ها'!$D$4)))))</f>
        <v/>
      </c>
      <c r="E176" s="2" t="str">
        <f aca="false">IF(A176="","",IF($B$3="سالانه",D176+E175,(I176+H176+G176+F176)*$C$3+E175))</f>
        <v/>
      </c>
      <c r="F176" s="2" t="str">
        <f aca="false">IF(A176="","",IF(F175="","",F175*(1+$B$6)))</f>
        <v/>
      </c>
      <c r="G176" s="2" t="str">
        <f aca="false">IF(A176="","",IF(G175="","",G175*(1+$B$6)))</f>
        <v/>
      </c>
      <c r="H176" s="2" t="str">
        <f aca="false">IF(A176="","",IF(H175="","",H175*(1+$B$6)))</f>
        <v/>
      </c>
      <c r="I176" s="2" t="str">
        <f aca="false">IF(A176="","",IF(I175="","",I175*(1+$B$6)))</f>
        <v/>
      </c>
      <c r="J176" s="2" t="str">
        <f aca="false">IF(A176="","",0)</f>
        <v/>
      </c>
      <c r="K176" s="2" t="str">
        <f aca="false">IF(A176="","",$J$2*(1-$M$3)*(D176-Z176))</f>
        <v/>
      </c>
      <c r="L176" s="2" t="str">
        <f aca="false">IF(A176="","",IF(A176&lt;=5,$J$3*(1-$M$2)*O176,0))</f>
        <v/>
      </c>
      <c r="M176" s="2" t="str">
        <f aca="false">IF(A176="","",J176+K176+L176)</f>
        <v/>
      </c>
      <c r="N176" s="1" t="str">
        <f aca="false">IF(A176="","",IF(A176&lt;=2,$Q$2,IF(A176&lt;=4,$R$2,$S$2)))</f>
        <v/>
      </c>
      <c r="O176" s="2" t="str">
        <f aca="false">IF(A176="","",MIN(O175*(1+$B$7),4000000000))</f>
        <v/>
      </c>
      <c r="P176" s="1" t="str">
        <f aca="false">IF(A176="","",VLOOKUP(B176,'جدول نرخ فوت-امراض خاص-سرطان'!$A$2:$B$100,2,0))</f>
        <v/>
      </c>
      <c r="Q176" s="2" t="str">
        <f aca="false">IF(A176="","",P176*O176*N176^0.5*(1+$J$1))</f>
        <v/>
      </c>
      <c r="R176" s="2" t="str">
        <f aca="false">IF(A176="","",IF(B176&gt;74,0,MIN(4000000000,R175*(1+$B$7))))</f>
        <v/>
      </c>
      <c r="S176" s="2" t="str">
        <f aca="false">IF(A176="","",$J$4/1000*R176)</f>
        <v/>
      </c>
      <c r="T176" s="2" t="str">
        <f aca="false">IF(A176="","",IF(B176&gt;64,0,MIN($F$3*O176,$F$5)))</f>
        <v/>
      </c>
      <c r="U176" s="2" t="str">
        <f aca="false">IF(A176="","",T176*VLOOKUP(محاسبات!B176,'جدول نرخ فوت-امراض خاص-سرطان'!$C$2:$D$97,2,0)/1000000)</f>
        <v/>
      </c>
      <c r="V176" s="2" t="str">
        <f aca="false">IF(A176="","",IF($F$7="ندارد",0,IF(B176&gt;74,0,VLOOKUP(محاسبات!A176,'جدول نرخ فوت-امراض خاص-سرطان'!$I$2:$J$31,2,0)*محاسبات!O176)))</f>
        <v/>
      </c>
      <c r="W176" s="2" t="str">
        <f aca="false">IF(A176="","",V176*VLOOKUP(B176,'جدول نرخ فوت-امراض خاص-سرطان'!$E$2:$F$100,2,0)/1000000)</f>
        <v/>
      </c>
      <c r="X176" s="2" t="str">
        <f aca="false">IF(A176="","",IF($F$6="ندارد",0,IF(A177="",0,D177*N176^0.5+X177*N176)))</f>
        <v/>
      </c>
      <c r="Y176" s="2" t="str">
        <f aca="false">IF(A176="","",IF(A176&gt;64,0,VLOOKUP(B176,'جدول نرخ فوت-امراض خاص-سرطان'!$G$2:$H$100,2,0)*X176))</f>
        <v/>
      </c>
      <c r="Z176" s="2" t="str">
        <f aca="false">IF(A176="","",Y176+W176+U176+S176)</f>
        <v/>
      </c>
      <c r="AA176" s="2" t="str">
        <f aca="false">IF(A176="","",0.25*(S176)+0.15*(U176+W176+Y176))</f>
        <v/>
      </c>
      <c r="AB176" s="2" t="str">
        <f aca="false">IF(A176="","",$B$10*(M176+Z176+Q176))</f>
        <v/>
      </c>
      <c r="AC176" s="2" t="str">
        <f aca="false">IF(A176="","",D176-Z176-M176-Q176-AB176)</f>
        <v/>
      </c>
      <c r="AD176" s="2" t="str">
        <f aca="false">IF(A176="","",(AC176+AD175)*(1+$S$1))</f>
        <v/>
      </c>
      <c r="AE176" s="2" t="str">
        <f aca="false">IF(A176="","",AD176)</f>
        <v/>
      </c>
    </row>
    <row r="177" s="3" customFormat="true" ht="15" hidden="false" customHeight="false" outlineLevel="0" collapsed="false">
      <c r="A177" s="1" t="str">
        <f aca="false">IF(A176&lt;$B$1,A176+1,"")</f>
        <v/>
      </c>
      <c r="B177" s="1" t="str">
        <f aca="false">IF(A177="","",B176+1)</f>
        <v/>
      </c>
      <c r="D177" s="2" t="str">
        <f aca="false">IF(A177="","",IF($B$3="سالانه",D176*(1+$B$6),IF($B$3="ماهانه",(F177*12)/'جدول لیست ها'!$D$1,IF(محاسبات!$B$3="دوماهه",(G177*6)/'جدول لیست ها'!$D$2,IF(محاسبات!$B$3="سه ماهه",(H177*4)/'جدول لیست ها'!$D$3,I177*2/'جدول لیست ها'!$D$4)))))</f>
        <v/>
      </c>
      <c r="E177" s="2" t="str">
        <f aca="false">IF(A177="","",IF($B$3="سالانه",D177+E176,(I177+H177+G177+F177)*$C$3+E176))</f>
        <v/>
      </c>
      <c r="F177" s="2" t="str">
        <f aca="false">IF(A177="","",IF(F176="","",F176*(1+$B$6)))</f>
        <v/>
      </c>
      <c r="G177" s="2" t="str">
        <f aca="false">IF(A177="","",IF(G176="","",G176*(1+$B$6)))</f>
        <v/>
      </c>
      <c r="H177" s="2" t="str">
        <f aca="false">IF(A177="","",IF(H176="","",H176*(1+$B$6)))</f>
        <v/>
      </c>
      <c r="I177" s="2" t="str">
        <f aca="false">IF(A177="","",IF(I176="","",I176*(1+$B$6)))</f>
        <v/>
      </c>
      <c r="J177" s="2" t="str">
        <f aca="false">IF(A177="","",0)</f>
        <v/>
      </c>
      <c r="K177" s="2" t="str">
        <f aca="false">IF(A177="","",$J$2*(1-$M$3)*(D177-Z177))</f>
        <v/>
      </c>
      <c r="L177" s="2" t="str">
        <f aca="false">IF(A177="","",IF(A177&lt;=5,$J$3*(1-$M$2)*O177,0))</f>
        <v/>
      </c>
      <c r="M177" s="2" t="str">
        <f aca="false">IF(A177="","",J177+K177+L177)</f>
        <v/>
      </c>
      <c r="N177" s="1" t="str">
        <f aca="false">IF(A177="","",IF(A177&lt;=2,$Q$2,IF(A177&lt;=4,$R$2,$S$2)))</f>
        <v/>
      </c>
      <c r="O177" s="2" t="str">
        <f aca="false">IF(A177="","",MIN(O176*(1+$B$7),4000000000))</f>
        <v/>
      </c>
      <c r="P177" s="1" t="str">
        <f aca="false">IF(A177="","",VLOOKUP(B177,'جدول نرخ فوت-امراض خاص-سرطان'!$A$2:$B$100,2,0))</f>
        <v/>
      </c>
      <c r="Q177" s="2" t="str">
        <f aca="false">IF(A177="","",P177*O177*N177^0.5*(1+$J$1))</f>
        <v/>
      </c>
      <c r="R177" s="2" t="str">
        <f aca="false">IF(A177="","",IF(B177&gt;74,0,MIN(4000000000,R176*(1+$B$7))))</f>
        <v/>
      </c>
      <c r="S177" s="2" t="str">
        <f aca="false">IF(A177="","",$J$4/1000*R177)</f>
        <v/>
      </c>
      <c r="T177" s="2" t="str">
        <f aca="false">IF(A177="","",IF(B177&gt;64,0,MIN($F$3*O177,$F$5)))</f>
        <v/>
      </c>
      <c r="U177" s="2" t="str">
        <f aca="false">IF(A177="","",T177*VLOOKUP(محاسبات!B177,'جدول نرخ فوت-امراض خاص-سرطان'!$C$2:$D$97,2,0)/1000000)</f>
        <v/>
      </c>
      <c r="V177" s="2" t="str">
        <f aca="false">IF(A177="","",IF($F$7="ندارد",0,IF(B177&gt;74,0,VLOOKUP(محاسبات!A177,'جدول نرخ فوت-امراض خاص-سرطان'!$I$2:$J$31,2,0)*محاسبات!O177)))</f>
        <v/>
      </c>
      <c r="W177" s="2" t="str">
        <f aca="false">IF(A177="","",V177*VLOOKUP(B177,'جدول نرخ فوت-امراض خاص-سرطان'!$E$2:$F$100,2,0)/1000000)</f>
        <v/>
      </c>
      <c r="X177" s="2" t="str">
        <f aca="false">IF(A177="","",IF($F$6="ندارد",0,IF(A178="",0,D178*N177^0.5+X178*N177)))</f>
        <v/>
      </c>
      <c r="Y177" s="2" t="str">
        <f aca="false">IF(A177="","",IF(A177&gt;64,0,VLOOKUP(B177,'جدول نرخ فوت-امراض خاص-سرطان'!$G$2:$H$100,2,0)*X177))</f>
        <v/>
      </c>
      <c r="Z177" s="2" t="str">
        <f aca="false">IF(A177="","",Y177+W177+U177+S177)</f>
        <v/>
      </c>
      <c r="AA177" s="2" t="str">
        <f aca="false">IF(A177="","",0.25*(S177)+0.15*(U177+W177+Y177))</f>
        <v/>
      </c>
      <c r="AB177" s="2" t="str">
        <f aca="false">IF(A177="","",$B$10*(M177+Z177+Q177))</f>
        <v/>
      </c>
      <c r="AC177" s="2" t="str">
        <f aca="false">IF(A177="","",D177-Z177-M177-Q177-AB177)</f>
        <v/>
      </c>
      <c r="AD177" s="2" t="str">
        <f aca="false">IF(A177="","",(AC177+AD176)*(1+$S$1))</f>
        <v/>
      </c>
      <c r="AE177" s="2" t="str">
        <f aca="false">IF(A177="","",AD177)</f>
        <v/>
      </c>
    </row>
    <row r="178" s="3" customFormat="true" ht="15" hidden="false" customHeight="false" outlineLevel="0" collapsed="false">
      <c r="A178" s="1" t="str">
        <f aca="false">IF(A177&lt;$B$1,A177+1,"")</f>
        <v/>
      </c>
      <c r="B178" s="1" t="str">
        <f aca="false">IF(A178="","",B177+1)</f>
        <v/>
      </c>
      <c r="D178" s="2" t="str">
        <f aca="false">IF(A178="","",IF($B$3="سالانه",D177*(1+$B$6),IF($B$3="ماهانه",(F178*12)/'جدول لیست ها'!$D$1,IF(محاسبات!$B$3="دوماهه",(G178*6)/'جدول لیست ها'!$D$2,IF(محاسبات!$B$3="سه ماهه",(H178*4)/'جدول لیست ها'!$D$3,I178*2/'جدول لیست ها'!$D$4)))))</f>
        <v/>
      </c>
      <c r="E178" s="2" t="str">
        <f aca="false">IF(A178="","",IF($B$3="سالانه",D178+E177,(I178+H178+G178+F178)*$C$3+E177))</f>
        <v/>
      </c>
      <c r="F178" s="2" t="str">
        <f aca="false">IF(A178="","",IF(F177="","",F177*(1+$B$6)))</f>
        <v/>
      </c>
      <c r="G178" s="2" t="str">
        <f aca="false">IF(A178="","",IF(G177="","",G177*(1+$B$6)))</f>
        <v/>
      </c>
      <c r="H178" s="2" t="str">
        <f aca="false">IF(A178="","",IF(H177="","",H177*(1+$B$6)))</f>
        <v/>
      </c>
      <c r="I178" s="2" t="str">
        <f aca="false">IF(A178="","",IF(I177="","",I177*(1+$B$6)))</f>
        <v/>
      </c>
      <c r="J178" s="2" t="str">
        <f aca="false">IF(A178="","",0)</f>
        <v/>
      </c>
      <c r="K178" s="2" t="str">
        <f aca="false">IF(A178="","",$J$2*(1-$M$3)*(D178-Z178))</f>
        <v/>
      </c>
      <c r="L178" s="2" t="str">
        <f aca="false">IF(A178="","",IF(A178&lt;=5,$J$3*(1-$M$2)*O178,0))</f>
        <v/>
      </c>
      <c r="M178" s="2" t="str">
        <f aca="false">IF(A178="","",J178+K178+L178)</f>
        <v/>
      </c>
      <c r="N178" s="1" t="str">
        <f aca="false">IF(A178="","",IF(A178&lt;=2,$Q$2,IF(A178&lt;=4,$R$2,$S$2)))</f>
        <v/>
      </c>
      <c r="O178" s="2" t="str">
        <f aca="false">IF(A178="","",MIN(O177*(1+$B$7),4000000000))</f>
        <v/>
      </c>
      <c r="P178" s="1" t="str">
        <f aca="false">IF(A178="","",VLOOKUP(B178,'جدول نرخ فوت-امراض خاص-سرطان'!$A$2:$B$100,2,0))</f>
        <v/>
      </c>
      <c r="Q178" s="2" t="str">
        <f aca="false">IF(A178="","",P178*O178*N178^0.5*(1+$J$1))</f>
        <v/>
      </c>
      <c r="R178" s="2" t="str">
        <f aca="false">IF(A178="","",IF(B178&gt;74,0,MIN(4000000000,R177*(1+$B$7))))</f>
        <v/>
      </c>
      <c r="S178" s="2" t="str">
        <f aca="false">IF(A178="","",$J$4/1000*R178)</f>
        <v/>
      </c>
      <c r="T178" s="2" t="str">
        <f aca="false">IF(A178="","",IF(B178&gt;64,0,MIN($F$3*O178,$F$5)))</f>
        <v/>
      </c>
      <c r="U178" s="2" t="str">
        <f aca="false">IF(A178="","",T178*VLOOKUP(محاسبات!B178,'جدول نرخ فوت-امراض خاص-سرطان'!$C$2:$D$97,2,0)/1000000)</f>
        <v/>
      </c>
      <c r="V178" s="2" t="str">
        <f aca="false">IF(A178="","",IF($F$7="ندارد",0,IF(B178&gt;74,0,VLOOKUP(محاسبات!A178,'جدول نرخ فوت-امراض خاص-سرطان'!$I$2:$J$31,2,0)*محاسبات!O178)))</f>
        <v/>
      </c>
      <c r="W178" s="2" t="str">
        <f aca="false">IF(A178="","",V178*VLOOKUP(B178,'جدول نرخ فوت-امراض خاص-سرطان'!$E$2:$F$100,2,0)/1000000)</f>
        <v/>
      </c>
      <c r="X178" s="2" t="str">
        <f aca="false">IF(A178="","",IF($F$6="ندارد",0,IF(A179="",0,D179*N178^0.5+X179*N178)))</f>
        <v/>
      </c>
      <c r="Y178" s="2" t="str">
        <f aca="false">IF(A178="","",IF(A178&gt;64,0,VLOOKUP(B178,'جدول نرخ فوت-امراض خاص-سرطان'!$G$2:$H$100,2,0)*X178))</f>
        <v/>
      </c>
      <c r="Z178" s="2" t="str">
        <f aca="false">IF(A178="","",Y178+W178+U178+S178)</f>
        <v/>
      </c>
      <c r="AA178" s="2" t="str">
        <f aca="false">IF(A178="","",0.25*(S178)+0.15*(U178+W178+Y178))</f>
        <v/>
      </c>
      <c r="AB178" s="2" t="str">
        <f aca="false">IF(A178="","",$B$10*(M178+Z178+Q178))</f>
        <v/>
      </c>
      <c r="AC178" s="2" t="str">
        <f aca="false">IF(A178="","",D178-Z178-M178-Q178-AB178)</f>
        <v/>
      </c>
      <c r="AD178" s="2" t="str">
        <f aca="false">IF(A178="","",(AC178+AD177)*(1+$S$1))</f>
        <v/>
      </c>
      <c r="AE178" s="2" t="str">
        <f aca="false">IF(A178="","",AD178)</f>
        <v/>
      </c>
    </row>
    <row r="179" s="3" customFormat="true" ht="15" hidden="false" customHeight="false" outlineLevel="0" collapsed="false">
      <c r="A179" s="1" t="str">
        <f aca="false">IF(A178&lt;$B$1,A178+1,"")</f>
        <v/>
      </c>
      <c r="B179" s="1" t="str">
        <f aca="false">IF(A179="","",B178+1)</f>
        <v/>
      </c>
      <c r="D179" s="2" t="str">
        <f aca="false">IF(A179="","",IF($B$3="سالانه",D178*(1+$B$6),IF($B$3="ماهانه",(F179*12)/'جدول لیست ها'!$D$1,IF(محاسبات!$B$3="دوماهه",(G179*6)/'جدول لیست ها'!$D$2,IF(محاسبات!$B$3="سه ماهه",(H179*4)/'جدول لیست ها'!$D$3,I179*2/'جدول لیست ها'!$D$4)))))</f>
        <v/>
      </c>
      <c r="E179" s="2" t="str">
        <f aca="false">IF(A179="","",IF($B$3="سالانه",D179+E178,(I179+H179+G179+F179)*$C$3+E178))</f>
        <v/>
      </c>
      <c r="F179" s="2" t="str">
        <f aca="false">IF(A179="","",IF(F178="","",F178*(1+$B$6)))</f>
        <v/>
      </c>
      <c r="G179" s="2" t="str">
        <f aca="false">IF(A179="","",IF(G178="","",G178*(1+$B$6)))</f>
        <v/>
      </c>
      <c r="H179" s="2" t="str">
        <f aca="false">IF(A179="","",IF(H178="","",H178*(1+$B$6)))</f>
        <v/>
      </c>
      <c r="I179" s="2" t="str">
        <f aca="false">IF(A179="","",IF(I178="","",I178*(1+$B$6)))</f>
        <v/>
      </c>
      <c r="J179" s="2" t="str">
        <f aca="false">IF(A179="","",0)</f>
        <v/>
      </c>
      <c r="K179" s="2" t="str">
        <f aca="false">IF(A179="","",$J$2*(1-$M$3)*(D179-Z179))</f>
        <v/>
      </c>
      <c r="L179" s="2" t="str">
        <f aca="false">IF(A179="","",IF(A179&lt;=5,$J$3*(1-$M$2)*O179,0))</f>
        <v/>
      </c>
      <c r="M179" s="2" t="str">
        <f aca="false">IF(A179="","",J179+K179+L179)</f>
        <v/>
      </c>
      <c r="N179" s="1" t="str">
        <f aca="false">IF(A179="","",IF(A179&lt;=2,$Q$2,IF(A179&lt;=4,$R$2,$S$2)))</f>
        <v/>
      </c>
      <c r="O179" s="2" t="str">
        <f aca="false">IF(A179="","",MIN(O178*(1+$B$7),4000000000))</f>
        <v/>
      </c>
      <c r="P179" s="1" t="str">
        <f aca="false">IF(A179="","",VLOOKUP(B179,'جدول نرخ فوت-امراض خاص-سرطان'!$A$2:$B$100,2,0))</f>
        <v/>
      </c>
      <c r="Q179" s="2" t="str">
        <f aca="false">IF(A179="","",P179*O179*N179^0.5*(1+$J$1))</f>
        <v/>
      </c>
      <c r="R179" s="2" t="str">
        <f aca="false">IF(A179="","",IF(B179&gt;74,0,MIN(4000000000,R178*(1+$B$7))))</f>
        <v/>
      </c>
      <c r="S179" s="2" t="str">
        <f aca="false">IF(A179="","",$J$4/1000*R179)</f>
        <v/>
      </c>
      <c r="T179" s="2" t="str">
        <f aca="false">IF(A179="","",IF(B179&gt;64,0,MIN($F$3*O179,$F$5)))</f>
        <v/>
      </c>
      <c r="U179" s="2" t="str">
        <f aca="false">IF(A179="","",T179*VLOOKUP(محاسبات!B179,'جدول نرخ فوت-امراض خاص-سرطان'!$C$2:$D$97,2,0)/1000000)</f>
        <v/>
      </c>
      <c r="V179" s="2" t="str">
        <f aca="false">IF(A179="","",IF($F$7="ندارد",0,IF(B179&gt;74,0,VLOOKUP(محاسبات!A179,'جدول نرخ فوت-امراض خاص-سرطان'!$I$2:$J$31,2,0)*محاسبات!O179)))</f>
        <v/>
      </c>
      <c r="W179" s="2" t="str">
        <f aca="false">IF(A179="","",V179*VLOOKUP(B179,'جدول نرخ فوت-امراض خاص-سرطان'!$E$2:$F$100,2,0)/1000000)</f>
        <v/>
      </c>
      <c r="X179" s="2" t="str">
        <f aca="false">IF(A179="","",IF($F$6="ندارد",0,IF(A180="",0,D180*N179^0.5+X180*N179)))</f>
        <v/>
      </c>
      <c r="Y179" s="2" t="str">
        <f aca="false">IF(A179="","",IF(A179&gt;64,0,VLOOKUP(B179,'جدول نرخ فوت-امراض خاص-سرطان'!$G$2:$H$100,2,0)*X179))</f>
        <v/>
      </c>
      <c r="Z179" s="2" t="str">
        <f aca="false">IF(A179="","",Y179+W179+U179+S179)</f>
        <v/>
      </c>
      <c r="AA179" s="2" t="str">
        <f aca="false">IF(A179="","",0.25*(S179)+0.15*(U179+W179+Y179))</f>
        <v/>
      </c>
      <c r="AB179" s="2" t="str">
        <f aca="false">IF(A179="","",$B$10*(M179+Z179+Q179))</f>
        <v/>
      </c>
      <c r="AC179" s="2" t="str">
        <f aca="false">IF(A179="","",D179-Z179-M179-Q179-AB179)</f>
        <v/>
      </c>
      <c r="AD179" s="2" t="str">
        <f aca="false">IF(A179="","",(AC179+AD178)*(1+$S$1))</f>
        <v/>
      </c>
      <c r="AE179" s="2" t="str">
        <f aca="false">IF(A179="","",AD179)</f>
        <v/>
      </c>
    </row>
    <row r="180" s="3" customFormat="true" ht="15" hidden="false" customHeight="false" outlineLevel="0" collapsed="false">
      <c r="A180" s="1" t="str">
        <f aca="false">IF(A179&lt;$B$1,A179+1,"")</f>
        <v/>
      </c>
      <c r="B180" s="1" t="str">
        <f aca="false">IF(A180="","",B179+1)</f>
        <v/>
      </c>
      <c r="D180" s="2" t="str">
        <f aca="false">IF(A180="","",IF($B$3="سالانه",D179*(1+$B$6),IF($B$3="ماهانه",(F180*12)/'جدول لیست ها'!$D$1,IF(محاسبات!$B$3="دوماهه",(G180*6)/'جدول لیست ها'!$D$2,IF(محاسبات!$B$3="سه ماهه",(H180*4)/'جدول لیست ها'!$D$3,I180*2/'جدول لیست ها'!$D$4)))))</f>
        <v/>
      </c>
      <c r="E180" s="2" t="str">
        <f aca="false">IF(A180="","",IF($B$3="سالانه",D180+E179,(I180+H180+G180+F180)*$C$3+E179))</f>
        <v/>
      </c>
      <c r="F180" s="2" t="str">
        <f aca="false">IF(A180="","",IF(F179="","",F179*(1+$B$6)))</f>
        <v/>
      </c>
      <c r="G180" s="2" t="str">
        <f aca="false">IF(A180="","",IF(G179="","",G179*(1+$B$6)))</f>
        <v/>
      </c>
      <c r="H180" s="2" t="str">
        <f aca="false">IF(A180="","",IF(H179="","",H179*(1+$B$6)))</f>
        <v/>
      </c>
      <c r="I180" s="2" t="str">
        <f aca="false">IF(A180="","",IF(I179="","",I179*(1+$B$6)))</f>
        <v/>
      </c>
      <c r="J180" s="2" t="str">
        <f aca="false">IF(A180="","",0)</f>
        <v/>
      </c>
      <c r="K180" s="2" t="str">
        <f aca="false">IF(A180="","",$J$2*(1-$M$3)*(D180-Z180))</f>
        <v/>
      </c>
      <c r="L180" s="2" t="str">
        <f aca="false">IF(A180="","",IF(A180&lt;=5,$J$3*(1-$M$2)*O180,0))</f>
        <v/>
      </c>
      <c r="M180" s="2" t="str">
        <f aca="false">IF(A180="","",J180+K180+L180)</f>
        <v/>
      </c>
      <c r="N180" s="1" t="str">
        <f aca="false">IF(A180="","",IF(A180&lt;=2,$Q$2,IF(A180&lt;=4,$R$2,$S$2)))</f>
        <v/>
      </c>
      <c r="O180" s="2" t="str">
        <f aca="false">IF(A180="","",MIN(O179*(1+$B$7),4000000000))</f>
        <v/>
      </c>
      <c r="P180" s="1" t="str">
        <f aca="false">IF(A180="","",VLOOKUP(B180,'جدول نرخ فوت-امراض خاص-سرطان'!$A$2:$B$100,2,0))</f>
        <v/>
      </c>
      <c r="Q180" s="2" t="str">
        <f aca="false">IF(A180="","",P180*O180*N180^0.5*(1+$J$1))</f>
        <v/>
      </c>
      <c r="R180" s="2" t="str">
        <f aca="false">IF(A180="","",IF(B180&gt;74,0,MIN(4000000000,R179*(1+$B$7))))</f>
        <v/>
      </c>
      <c r="S180" s="2" t="str">
        <f aca="false">IF(A180="","",$J$4/1000*R180)</f>
        <v/>
      </c>
      <c r="T180" s="2" t="str">
        <f aca="false">IF(A180="","",IF(B180&gt;64,0,MIN($F$3*O180,$F$5)))</f>
        <v/>
      </c>
      <c r="U180" s="2" t="str">
        <f aca="false">IF(A180="","",T180*VLOOKUP(محاسبات!B180,'جدول نرخ فوت-امراض خاص-سرطان'!$C$2:$D$97,2,0)/1000000)</f>
        <v/>
      </c>
      <c r="V180" s="2" t="str">
        <f aca="false">IF(A180="","",IF($F$7="ندارد",0,IF(B180&gt;74,0,VLOOKUP(محاسبات!A180,'جدول نرخ فوت-امراض خاص-سرطان'!$I$2:$J$31,2,0)*محاسبات!O180)))</f>
        <v/>
      </c>
      <c r="W180" s="2" t="str">
        <f aca="false">IF(A180="","",V180*VLOOKUP(B180,'جدول نرخ فوت-امراض خاص-سرطان'!$E$2:$F$100,2,0)/1000000)</f>
        <v/>
      </c>
      <c r="X180" s="2" t="str">
        <f aca="false">IF(A180="","",IF($F$6="ندارد",0,IF(A181="",0,D181*N180^0.5+X181*N180)))</f>
        <v/>
      </c>
      <c r="Y180" s="2" t="str">
        <f aca="false">IF(A180="","",IF(A180&gt;64,0,VLOOKUP(B180,'جدول نرخ فوت-امراض خاص-سرطان'!$G$2:$H$100,2,0)*X180))</f>
        <v/>
      </c>
      <c r="Z180" s="2" t="str">
        <f aca="false">IF(A180="","",Y180+W180+U180+S180)</f>
        <v/>
      </c>
      <c r="AA180" s="2" t="str">
        <f aca="false">IF(A180="","",0.25*(S180)+0.15*(U180+W180+Y180))</f>
        <v/>
      </c>
      <c r="AB180" s="2" t="str">
        <f aca="false">IF(A180="","",$B$10*(M180+Z180+Q180))</f>
        <v/>
      </c>
      <c r="AC180" s="2" t="str">
        <f aca="false">IF(A180="","",D180-Z180-M180-Q180-AB180)</f>
        <v/>
      </c>
      <c r="AD180" s="2" t="str">
        <f aca="false">IF(A180="","",(AC180+AD179)*(1+$S$1))</f>
        <v/>
      </c>
      <c r="AE180" s="2" t="str">
        <f aca="false">IF(A180="","",AD180)</f>
        <v/>
      </c>
    </row>
    <row r="181" s="3" customFormat="true" ht="15" hidden="false" customHeight="false" outlineLevel="0" collapsed="false">
      <c r="A181" s="1" t="str">
        <f aca="false">IF(A180&lt;$B$1,A180+1,"")</f>
        <v/>
      </c>
      <c r="B181" s="1" t="str">
        <f aca="false">IF(A181="","",B180+1)</f>
        <v/>
      </c>
      <c r="D181" s="2" t="str">
        <f aca="false">IF(A181="","",IF($B$3="سالانه",D180*(1+$B$6),IF($B$3="ماهانه",(F181*12)/'جدول لیست ها'!$D$1,IF(محاسبات!$B$3="دوماهه",(G181*6)/'جدول لیست ها'!$D$2,IF(محاسبات!$B$3="سه ماهه",(H181*4)/'جدول لیست ها'!$D$3,I181*2/'جدول لیست ها'!$D$4)))))</f>
        <v/>
      </c>
      <c r="E181" s="2" t="str">
        <f aca="false">IF(A181="","",IF($B$3="سالانه",D181+E180,(I181+H181+G181+F181)*$C$3+E180))</f>
        <v/>
      </c>
      <c r="F181" s="2" t="str">
        <f aca="false">IF(A181="","",IF(F180="","",F180*(1+$B$6)))</f>
        <v/>
      </c>
      <c r="G181" s="2" t="str">
        <f aca="false">IF(A181="","",IF(G180="","",G180*(1+$B$6)))</f>
        <v/>
      </c>
      <c r="H181" s="2" t="str">
        <f aca="false">IF(A181="","",IF(H180="","",H180*(1+$B$6)))</f>
        <v/>
      </c>
      <c r="I181" s="2" t="str">
        <f aca="false">IF(A181="","",IF(I180="","",I180*(1+$B$6)))</f>
        <v/>
      </c>
      <c r="J181" s="2" t="str">
        <f aca="false">IF(A181="","",0)</f>
        <v/>
      </c>
      <c r="K181" s="2" t="str">
        <f aca="false">IF(A181="","",$J$2*(1-$M$3)*(D181-Z181))</f>
        <v/>
      </c>
      <c r="L181" s="2" t="str">
        <f aca="false">IF(A181="","",IF(A181&lt;=5,$J$3*(1-$M$2)*O181,0))</f>
        <v/>
      </c>
      <c r="M181" s="2" t="str">
        <f aca="false">IF(A181="","",J181+K181+L181)</f>
        <v/>
      </c>
      <c r="N181" s="1" t="str">
        <f aca="false">IF(A181="","",IF(A181&lt;=2,$Q$2,IF(A181&lt;=4,$R$2,$S$2)))</f>
        <v/>
      </c>
      <c r="O181" s="2" t="str">
        <f aca="false">IF(A181="","",MIN(O180*(1+$B$7),4000000000))</f>
        <v/>
      </c>
      <c r="P181" s="1" t="str">
        <f aca="false">IF(A181="","",VLOOKUP(B181,'جدول نرخ فوت-امراض خاص-سرطان'!$A$2:$B$100,2,0))</f>
        <v/>
      </c>
      <c r="Q181" s="2" t="str">
        <f aca="false">IF(A181="","",P181*O181*N181^0.5*(1+$J$1))</f>
        <v/>
      </c>
      <c r="R181" s="2" t="str">
        <f aca="false">IF(A181="","",IF(B181&gt;74,0,MIN(4000000000,R180*(1+$B$7))))</f>
        <v/>
      </c>
      <c r="S181" s="2" t="str">
        <f aca="false">IF(A181="","",$J$4/1000*R181)</f>
        <v/>
      </c>
      <c r="T181" s="2" t="str">
        <f aca="false">IF(A181="","",IF(B181&gt;64,0,MIN($F$3*O181,$F$5)))</f>
        <v/>
      </c>
      <c r="U181" s="2" t="str">
        <f aca="false">IF(A181="","",T181*VLOOKUP(محاسبات!B181,'جدول نرخ فوت-امراض خاص-سرطان'!$C$2:$D$97,2,0)/1000000)</f>
        <v/>
      </c>
      <c r="V181" s="2" t="str">
        <f aca="false">IF(A181="","",IF($F$7="ندارد",0,IF(B181&gt;74,0,VLOOKUP(محاسبات!A181,'جدول نرخ فوت-امراض خاص-سرطان'!$I$2:$J$31,2,0)*محاسبات!O181)))</f>
        <v/>
      </c>
      <c r="W181" s="2" t="str">
        <f aca="false">IF(A181="","",V181*VLOOKUP(B181,'جدول نرخ فوت-امراض خاص-سرطان'!$E$2:$F$100,2,0)/1000000)</f>
        <v/>
      </c>
      <c r="X181" s="2" t="str">
        <f aca="false">IF(A181="","",IF($F$6="ندارد",0,IF(A182="",0,D182*N181^0.5+X182*N181)))</f>
        <v/>
      </c>
      <c r="Y181" s="2" t="str">
        <f aca="false">IF(A181="","",IF(A181&gt;64,0,VLOOKUP(B181,'جدول نرخ فوت-امراض خاص-سرطان'!$G$2:$H$100,2,0)*X181))</f>
        <v/>
      </c>
      <c r="Z181" s="2" t="str">
        <f aca="false">IF(A181="","",Y181+W181+U181+S181)</f>
        <v/>
      </c>
      <c r="AA181" s="2" t="str">
        <f aca="false">IF(A181="","",0.25*(S181)+0.15*(U181+W181+Y181))</f>
        <v/>
      </c>
      <c r="AB181" s="2" t="str">
        <f aca="false">IF(A181="","",$B$10*(M181+Z181+Q181))</f>
        <v/>
      </c>
      <c r="AC181" s="2" t="str">
        <f aca="false">IF(A181="","",D181-Z181-M181-Q181-AB181)</f>
        <v/>
      </c>
      <c r="AD181" s="2" t="str">
        <f aca="false">IF(A181="","",(AC181+AD180)*(1+$S$1))</f>
        <v/>
      </c>
      <c r="AE181" s="2" t="str">
        <f aca="false">IF(A181="","",AD181)</f>
        <v/>
      </c>
    </row>
    <row r="182" s="3" customFormat="true" ht="15" hidden="false" customHeight="false" outlineLevel="0" collapsed="false">
      <c r="A182" s="1" t="str">
        <f aca="false">IF(A181&lt;$B$1,A181+1,"")</f>
        <v/>
      </c>
      <c r="B182" s="1" t="str">
        <f aca="false">IF(A182="","",B181+1)</f>
        <v/>
      </c>
      <c r="D182" s="2" t="str">
        <f aca="false">IF(A182="","",IF($B$3="سالانه",D181*(1+$B$6),IF($B$3="ماهانه",(F182*12)/'جدول لیست ها'!$D$1,IF(محاسبات!$B$3="دوماهه",(G182*6)/'جدول لیست ها'!$D$2,IF(محاسبات!$B$3="سه ماهه",(H182*4)/'جدول لیست ها'!$D$3,I182*2/'جدول لیست ها'!$D$4)))))</f>
        <v/>
      </c>
      <c r="E182" s="2" t="str">
        <f aca="false">IF(A182="","",IF($B$3="سالانه",D182+E181,(I182+H182+G182+F182)*$C$3+E181))</f>
        <v/>
      </c>
      <c r="F182" s="2" t="str">
        <f aca="false">IF(A182="","",IF(F181="","",F181*(1+$B$6)))</f>
        <v/>
      </c>
      <c r="G182" s="2" t="str">
        <f aca="false">IF(A182="","",IF(G181="","",G181*(1+$B$6)))</f>
        <v/>
      </c>
      <c r="H182" s="2" t="str">
        <f aca="false">IF(A182="","",IF(H181="","",H181*(1+$B$6)))</f>
        <v/>
      </c>
      <c r="I182" s="2" t="str">
        <f aca="false">IF(A182="","",IF(I181="","",I181*(1+$B$6)))</f>
        <v/>
      </c>
      <c r="J182" s="2" t="str">
        <f aca="false">IF(A182="","",0)</f>
        <v/>
      </c>
      <c r="K182" s="2" t="str">
        <f aca="false">IF(A182="","",$J$2*(1-$M$3)*(D182-Z182))</f>
        <v/>
      </c>
      <c r="L182" s="2" t="str">
        <f aca="false">IF(A182="","",IF(A182&lt;=5,$J$3*(1-$M$2)*O182,0))</f>
        <v/>
      </c>
      <c r="M182" s="2" t="str">
        <f aca="false">IF(A182="","",J182+K182+L182)</f>
        <v/>
      </c>
      <c r="N182" s="1" t="str">
        <f aca="false">IF(A182="","",IF(A182&lt;=2,$Q$2,IF(A182&lt;=4,$R$2,$S$2)))</f>
        <v/>
      </c>
      <c r="O182" s="2" t="str">
        <f aca="false">IF(A182="","",MIN(O181*(1+$B$7),4000000000))</f>
        <v/>
      </c>
      <c r="P182" s="1" t="str">
        <f aca="false">IF(A182="","",VLOOKUP(B182,'جدول نرخ فوت-امراض خاص-سرطان'!$A$2:$B$100,2,0))</f>
        <v/>
      </c>
      <c r="Q182" s="2" t="str">
        <f aca="false">IF(A182="","",P182*O182*N182^0.5*(1+$J$1))</f>
        <v/>
      </c>
      <c r="R182" s="2" t="str">
        <f aca="false">IF(A182="","",IF(B182&gt;74,0,MIN(4000000000,R181*(1+$B$7))))</f>
        <v/>
      </c>
      <c r="S182" s="2" t="str">
        <f aca="false">IF(A182="","",$J$4/1000*R182)</f>
        <v/>
      </c>
      <c r="T182" s="2" t="str">
        <f aca="false">IF(A182="","",IF(B182&gt;64,0,MIN($F$3*O182,$F$5)))</f>
        <v/>
      </c>
      <c r="U182" s="2" t="str">
        <f aca="false">IF(A182="","",T182*VLOOKUP(محاسبات!B182,'جدول نرخ فوت-امراض خاص-سرطان'!$C$2:$D$97,2,0)/1000000)</f>
        <v/>
      </c>
      <c r="V182" s="2" t="str">
        <f aca="false">IF(A182="","",IF($F$7="ندارد",0,IF(B182&gt;74,0,VLOOKUP(محاسبات!A182,'جدول نرخ فوت-امراض خاص-سرطان'!$I$2:$J$31,2,0)*محاسبات!O182)))</f>
        <v/>
      </c>
      <c r="W182" s="2" t="str">
        <f aca="false">IF(A182="","",V182*VLOOKUP(B182,'جدول نرخ فوت-امراض خاص-سرطان'!$E$2:$F$100,2,0)/1000000)</f>
        <v/>
      </c>
      <c r="X182" s="2" t="str">
        <f aca="false">IF(A182="","",IF($F$6="ندارد",0,IF(A183="",0,D183*N182^0.5+X183*N182)))</f>
        <v/>
      </c>
      <c r="Y182" s="2" t="str">
        <f aca="false">IF(A182="","",IF(A182&gt;64,0,VLOOKUP(B182,'جدول نرخ فوت-امراض خاص-سرطان'!$G$2:$H$100,2,0)*X182))</f>
        <v/>
      </c>
      <c r="Z182" s="2" t="str">
        <f aca="false">IF(A182="","",Y182+W182+U182+S182)</f>
        <v/>
      </c>
      <c r="AA182" s="2" t="str">
        <f aca="false">IF(A182="","",0.25*(S182)+0.15*(U182+W182+Y182))</f>
        <v/>
      </c>
      <c r="AB182" s="2" t="str">
        <f aca="false">IF(A182="","",$B$10*(M182+Z182+Q182))</f>
        <v/>
      </c>
      <c r="AC182" s="2" t="str">
        <f aca="false">IF(A182="","",D182-Z182-M182-Q182-AB182)</f>
        <v/>
      </c>
      <c r="AD182" s="2" t="str">
        <f aca="false">IF(A182="","",(AC182+AD181)*(1+$S$1))</f>
        <v/>
      </c>
      <c r="AE182" s="2" t="str">
        <f aca="false">IF(A182="","",AD182)</f>
        <v/>
      </c>
    </row>
    <row r="183" s="3" customFormat="true" ht="15" hidden="false" customHeight="false" outlineLevel="0" collapsed="false">
      <c r="A183" s="1" t="str">
        <f aca="false">IF(A182&lt;$B$1,A182+1,"")</f>
        <v/>
      </c>
      <c r="B183" s="1" t="str">
        <f aca="false">IF(A183="","",B182+1)</f>
        <v/>
      </c>
      <c r="D183" s="2" t="str">
        <f aca="false">IF(A183="","",IF($B$3="سالانه",D182*(1+$B$6),IF($B$3="ماهانه",(F183*12)/'جدول لیست ها'!$D$1,IF(محاسبات!$B$3="دوماهه",(G183*6)/'جدول لیست ها'!$D$2,IF(محاسبات!$B$3="سه ماهه",(H183*4)/'جدول لیست ها'!$D$3,I183*2/'جدول لیست ها'!$D$4)))))</f>
        <v/>
      </c>
      <c r="E183" s="2" t="str">
        <f aca="false">IF(A183="","",IF($B$3="سالانه",D183+E182,(I183+H183+G183+F183)*$C$3+E182))</f>
        <v/>
      </c>
      <c r="F183" s="2" t="str">
        <f aca="false">IF(A183="","",IF(F182="","",F182*(1+$B$6)))</f>
        <v/>
      </c>
      <c r="G183" s="2" t="str">
        <f aca="false">IF(A183="","",IF(G182="","",G182*(1+$B$6)))</f>
        <v/>
      </c>
      <c r="H183" s="2" t="str">
        <f aca="false">IF(A183="","",IF(H182="","",H182*(1+$B$6)))</f>
        <v/>
      </c>
      <c r="I183" s="2" t="str">
        <f aca="false">IF(A183="","",IF(I182="","",I182*(1+$B$6)))</f>
        <v/>
      </c>
      <c r="J183" s="2" t="str">
        <f aca="false">IF(A183="","",0)</f>
        <v/>
      </c>
      <c r="K183" s="2" t="str">
        <f aca="false">IF(A183="","",$J$2*(1-$M$3)*(D183-Z183))</f>
        <v/>
      </c>
      <c r="L183" s="2" t="str">
        <f aca="false">IF(A183="","",IF(A183&lt;=5,$J$3*(1-$M$2)*O183,0))</f>
        <v/>
      </c>
      <c r="M183" s="2" t="str">
        <f aca="false">IF(A183="","",J183+K183+L183)</f>
        <v/>
      </c>
      <c r="N183" s="1" t="str">
        <f aca="false">IF(A183="","",IF(A183&lt;=2,$Q$2,IF(A183&lt;=4,$R$2,$S$2)))</f>
        <v/>
      </c>
      <c r="O183" s="2" t="str">
        <f aca="false">IF(A183="","",MIN(O182*(1+$B$7),4000000000))</f>
        <v/>
      </c>
      <c r="P183" s="1" t="str">
        <f aca="false">IF(A183="","",VLOOKUP(B183,'جدول نرخ فوت-امراض خاص-سرطان'!$A$2:$B$100,2,0))</f>
        <v/>
      </c>
      <c r="Q183" s="2" t="str">
        <f aca="false">IF(A183="","",P183*O183*N183^0.5*(1+$J$1))</f>
        <v/>
      </c>
      <c r="R183" s="2" t="str">
        <f aca="false">IF(A183="","",IF(B183&gt;74,0,MIN(4000000000,R182*(1+$B$7))))</f>
        <v/>
      </c>
      <c r="S183" s="2" t="str">
        <f aca="false">IF(A183="","",$J$4/1000*R183)</f>
        <v/>
      </c>
      <c r="T183" s="2" t="str">
        <f aca="false">IF(A183="","",IF(B183&gt;64,0,MIN($F$3*O183,$F$5)))</f>
        <v/>
      </c>
      <c r="U183" s="2" t="str">
        <f aca="false">IF(A183="","",T183*VLOOKUP(محاسبات!B183,'جدول نرخ فوت-امراض خاص-سرطان'!$C$2:$D$97,2,0)/1000000)</f>
        <v/>
      </c>
      <c r="V183" s="2" t="str">
        <f aca="false">IF(A183="","",IF($F$7="ندارد",0,IF(B183&gt;74,0,VLOOKUP(محاسبات!A183,'جدول نرخ فوت-امراض خاص-سرطان'!$I$2:$J$31,2,0)*محاسبات!O183)))</f>
        <v/>
      </c>
      <c r="W183" s="2" t="str">
        <f aca="false">IF(A183="","",V183*VLOOKUP(B183,'جدول نرخ فوت-امراض خاص-سرطان'!$E$2:$F$100,2,0)/1000000)</f>
        <v/>
      </c>
      <c r="X183" s="2" t="str">
        <f aca="false">IF(A183="","",IF($F$6="ندارد",0,IF(A184="",0,D184*N183^0.5+X184*N183)))</f>
        <v/>
      </c>
      <c r="Y183" s="2" t="str">
        <f aca="false">IF(A183="","",IF(A183&gt;64,0,VLOOKUP(B183,'جدول نرخ فوت-امراض خاص-سرطان'!$G$2:$H$100,2,0)*X183))</f>
        <v/>
      </c>
      <c r="Z183" s="2" t="str">
        <f aca="false">IF(A183="","",Y183+W183+U183+S183)</f>
        <v/>
      </c>
      <c r="AA183" s="2" t="str">
        <f aca="false">IF(A183="","",0.25*(S183)+0.15*(U183+W183+Y183))</f>
        <v/>
      </c>
      <c r="AB183" s="2" t="str">
        <f aca="false">IF(A183="","",$B$10*(M183+Z183+Q183))</f>
        <v/>
      </c>
      <c r="AC183" s="2" t="str">
        <f aca="false">IF(A183="","",D183-Z183-M183-Q183-AB183)</f>
        <v/>
      </c>
      <c r="AD183" s="2" t="str">
        <f aca="false">IF(A183="","",(AC183+AD182)*(1+$S$1))</f>
        <v/>
      </c>
      <c r="AE183" s="2" t="str">
        <f aca="false">IF(A183="","",AD183)</f>
        <v/>
      </c>
    </row>
    <row r="184" s="3" customFormat="true" ht="15" hidden="false" customHeight="false" outlineLevel="0" collapsed="false">
      <c r="A184" s="1" t="str">
        <f aca="false">IF(A183&lt;$B$1,A183+1,"")</f>
        <v/>
      </c>
      <c r="B184" s="1" t="str">
        <f aca="false">IF(A184="","",B183+1)</f>
        <v/>
      </c>
      <c r="D184" s="2" t="str">
        <f aca="false">IF(A184="","",IF($B$3="سالانه",D183*(1+$B$6),IF($B$3="ماهانه",(F184*12)/'جدول لیست ها'!$D$1,IF(محاسبات!$B$3="دوماهه",(G184*6)/'جدول لیست ها'!$D$2,IF(محاسبات!$B$3="سه ماهه",(H184*4)/'جدول لیست ها'!$D$3,I184*2/'جدول لیست ها'!$D$4)))))</f>
        <v/>
      </c>
      <c r="E184" s="2" t="str">
        <f aca="false">IF(A184="","",IF($B$3="سالانه",D184+E183,(I184+H184+G184+F184)*$C$3+E183))</f>
        <v/>
      </c>
      <c r="F184" s="2" t="str">
        <f aca="false">IF(A184="","",IF(F183="","",F183*(1+$B$6)))</f>
        <v/>
      </c>
      <c r="G184" s="2" t="str">
        <f aca="false">IF(A184="","",IF(G183="","",G183*(1+$B$6)))</f>
        <v/>
      </c>
      <c r="H184" s="2" t="str">
        <f aca="false">IF(A184="","",IF(H183="","",H183*(1+$B$6)))</f>
        <v/>
      </c>
      <c r="I184" s="2" t="str">
        <f aca="false">IF(A184="","",IF(I183="","",I183*(1+$B$6)))</f>
        <v/>
      </c>
      <c r="J184" s="2" t="str">
        <f aca="false">IF(A184="","",0)</f>
        <v/>
      </c>
      <c r="K184" s="2" t="str">
        <f aca="false">IF(A184="","",$J$2*(1-$M$3)*(D184-Z184))</f>
        <v/>
      </c>
      <c r="L184" s="2" t="str">
        <f aca="false">IF(A184="","",IF(A184&lt;=5,$J$3*(1-$M$2)*O184,0))</f>
        <v/>
      </c>
      <c r="M184" s="2" t="str">
        <f aca="false">IF(A184="","",J184+K184+L184)</f>
        <v/>
      </c>
      <c r="N184" s="1" t="str">
        <f aca="false">IF(A184="","",IF(A184&lt;=2,$Q$2,IF(A184&lt;=4,$R$2,$S$2)))</f>
        <v/>
      </c>
      <c r="O184" s="2" t="str">
        <f aca="false">IF(A184="","",MIN(O183*(1+$B$7),4000000000))</f>
        <v/>
      </c>
      <c r="P184" s="1" t="str">
        <f aca="false">IF(A184="","",VLOOKUP(B184,'جدول نرخ فوت-امراض خاص-سرطان'!$A$2:$B$100,2,0))</f>
        <v/>
      </c>
      <c r="Q184" s="2" t="str">
        <f aca="false">IF(A184="","",P184*O184*N184^0.5*(1+$J$1))</f>
        <v/>
      </c>
      <c r="R184" s="2" t="str">
        <f aca="false">IF(A184="","",IF(B184&gt;74,0,MIN(4000000000,R183*(1+$B$7))))</f>
        <v/>
      </c>
      <c r="S184" s="2" t="str">
        <f aca="false">IF(A184="","",$J$4/1000*R184)</f>
        <v/>
      </c>
      <c r="T184" s="2" t="str">
        <f aca="false">IF(A184="","",IF(B184&gt;64,0,MIN($F$3*O184,$F$5)))</f>
        <v/>
      </c>
      <c r="U184" s="2" t="str">
        <f aca="false">IF(A184="","",T184*VLOOKUP(محاسبات!B184,'جدول نرخ فوت-امراض خاص-سرطان'!$C$2:$D$97,2,0)/1000000)</f>
        <v/>
      </c>
      <c r="V184" s="2" t="str">
        <f aca="false">IF(A184="","",IF($F$7="ندارد",0,IF(B184&gt;74,0,VLOOKUP(محاسبات!A184,'جدول نرخ فوت-امراض خاص-سرطان'!$I$2:$J$31,2,0)*محاسبات!O184)))</f>
        <v/>
      </c>
      <c r="W184" s="2" t="str">
        <f aca="false">IF(A184="","",V184*VLOOKUP(B184,'جدول نرخ فوت-امراض خاص-سرطان'!$E$2:$F$100,2,0)/1000000)</f>
        <v/>
      </c>
      <c r="X184" s="2" t="str">
        <f aca="false">IF(A184="","",IF($F$6="ندارد",0,IF(A185="",0,D185*N184^0.5+X185*N184)))</f>
        <v/>
      </c>
      <c r="Y184" s="2" t="str">
        <f aca="false">IF(A184="","",IF(A184&gt;64,0,VLOOKUP(B184,'جدول نرخ فوت-امراض خاص-سرطان'!$G$2:$H$100,2,0)*X184))</f>
        <v/>
      </c>
      <c r="Z184" s="2" t="str">
        <f aca="false">IF(A184="","",Y184+W184+U184+S184)</f>
        <v/>
      </c>
      <c r="AA184" s="2" t="str">
        <f aca="false">IF(A184="","",0.25*(S184)+0.15*(U184+W184+Y184))</f>
        <v/>
      </c>
      <c r="AB184" s="2" t="str">
        <f aca="false">IF(A184="","",$B$10*(M184+Z184+Q184))</f>
        <v/>
      </c>
      <c r="AC184" s="2" t="str">
        <f aca="false">IF(A184="","",D184-Z184-M184-Q184-AB184)</f>
        <v/>
      </c>
      <c r="AD184" s="2" t="str">
        <f aca="false">IF(A184="","",(AC184+AD183)*(1+$S$1))</f>
        <v/>
      </c>
      <c r="AE184" s="2" t="str">
        <f aca="false">IF(A184="","",AD184)</f>
        <v/>
      </c>
    </row>
    <row r="185" s="3" customFormat="true" ht="15" hidden="false" customHeight="false" outlineLevel="0" collapsed="false">
      <c r="A185" s="1" t="str">
        <f aca="false">IF(A184&lt;$B$1,A184+1,"")</f>
        <v/>
      </c>
      <c r="B185" s="1" t="str">
        <f aca="false">IF(A185="","",B184+1)</f>
        <v/>
      </c>
      <c r="D185" s="2" t="str">
        <f aca="false">IF(A185="","",IF($B$3="سالانه",D184*(1+$B$6),IF($B$3="ماهانه",(F185*12)/'جدول لیست ها'!$D$1,IF(محاسبات!$B$3="دوماهه",(G185*6)/'جدول لیست ها'!$D$2,IF(محاسبات!$B$3="سه ماهه",(H185*4)/'جدول لیست ها'!$D$3,I185*2/'جدول لیست ها'!$D$4)))))</f>
        <v/>
      </c>
      <c r="E185" s="2" t="str">
        <f aca="false">IF(A185="","",IF($B$3="سالانه",D185+E184,(I185+H185+G185+F185)*$C$3+E184))</f>
        <v/>
      </c>
      <c r="F185" s="2" t="str">
        <f aca="false">IF(A185="","",IF(F184="","",F184*(1+$B$6)))</f>
        <v/>
      </c>
      <c r="G185" s="2" t="str">
        <f aca="false">IF(A185="","",IF(G184="","",G184*(1+$B$6)))</f>
        <v/>
      </c>
      <c r="H185" s="2" t="str">
        <f aca="false">IF(A185="","",IF(H184="","",H184*(1+$B$6)))</f>
        <v/>
      </c>
      <c r="I185" s="2" t="str">
        <f aca="false">IF(A185="","",IF(I184="","",I184*(1+$B$6)))</f>
        <v/>
      </c>
      <c r="J185" s="2" t="str">
        <f aca="false">IF(A185="","",0)</f>
        <v/>
      </c>
      <c r="K185" s="2" t="str">
        <f aca="false">IF(A185="","",$J$2*(1-$M$3)*(D185-Z185))</f>
        <v/>
      </c>
      <c r="L185" s="2" t="str">
        <f aca="false">IF(A185="","",IF(A185&lt;=5,$J$3*(1-$M$2)*O185,0))</f>
        <v/>
      </c>
      <c r="M185" s="2" t="str">
        <f aca="false">IF(A185="","",J185+K185+L185)</f>
        <v/>
      </c>
      <c r="N185" s="1" t="str">
        <f aca="false">IF(A185="","",IF(A185&lt;=2,$Q$2,IF(A185&lt;=4,$R$2,$S$2)))</f>
        <v/>
      </c>
      <c r="O185" s="2" t="str">
        <f aca="false">IF(A185="","",MIN(O184*(1+$B$7),4000000000))</f>
        <v/>
      </c>
      <c r="P185" s="1" t="str">
        <f aca="false">IF(A185="","",VLOOKUP(B185,'جدول نرخ فوت-امراض خاص-سرطان'!$A$2:$B$100,2,0))</f>
        <v/>
      </c>
      <c r="Q185" s="2" t="str">
        <f aca="false">IF(A185="","",P185*O185*N185^0.5*(1+$J$1))</f>
        <v/>
      </c>
      <c r="R185" s="2" t="str">
        <f aca="false">IF(A185="","",IF(B185&gt;74,0,MIN(4000000000,R184*(1+$B$7))))</f>
        <v/>
      </c>
      <c r="S185" s="2" t="str">
        <f aca="false">IF(A185="","",$J$4/1000*R185)</f>
        <v/>
      </c>
      <c r="T185" s="2" t="str">
        <f aca="false">IF(A185="","",IF(B185&gt;64,0,MIN($F$3*O185,$F$5)))</f>
        <v/>
      </c>
      <c r="U185" s="2" t="str">
        <f aca="false">IF(A185="","",T185*VLOOKUP(محاسبات!B185,'جدول نرخ فوت-امراض خاص-سرطان'!$C$2:$D$97,2,0)/1000000)</f>
        <v/>
      </c>
      <c r="V185" s="2" t="str">
        <f aca="false">IF(A185="","",IF($F$7="ندارد",0,IF(B185&gt;74,0,VLOOKUP(محاسبات!A185,'جدول نرخ فوت-امراض خاص-سرطان'!$I$2:$J$31,2,0)*محاسبات!O185)))</f>
        <v/>
      </c>
      <c r="W185" s="2" t="str">
        <f aca="false">IF(A185="","",V185*VLOOKUP(B185,'جدول نرخ فوت-امراض خاص-سرطان'!$E$2:$F$100,2,0)/1000000)</f>
        <v/>
      </c>
      <c r="X185" s="2" t="str">
        <f aca="false">IF(A185="","",IF($F$6="ندارد",0,IF(A186="",0,D186*N185^0.5+X186*N185)))</f>
        <v/>
      </c>
      <c r="Y185" s="2" t="str">
        <f aca="false">IF(A185="","",IF(A185&gt;64,0,VLOOKUP(B185,'جدول نرخ فوت-امراض خاص-سرطان'!$G$2:$H$100,2,0)*X185))</f>
        <v/>
      </c>
      <c r="Z185" s="2" t="str">
        <f aca="false">IF(A185="","",Y185+W185+U185+S185)</f>
        <v/>
      </c>
      <c r="AA185" s="2" t="str">
        <f aca="false">IF(A185="","",0.25*(S185)+0.15*(U185+W185+Y185))</f>
        <v/>
      </c>
      <c r="AB185" s="2" t="str">
        <f aca="false">IF(A185="","",$B$10*(M185+Z185+Q185))</f>
        <v/>
      </c>
      <c r="AC185" s="2" t="str">
        <f aca="false">IF(A185="","",D185-Z185-M185-Q185-AB185)</f>
        <v/>
      </c>
      <c r="AD185" s="2" t="str">
        <f aca="false">IF(A185="","",(AC185+AD184)*(1+$S$1))</f>
        <v/>
      </c>
      <c r="AE185" s="2" t="str">
        <f aca="false">IF(A185="","",AD185)</f>
        <v/>
      </c>
    </row>
    <row r="186" s="3" customFormat="true" ht="15" hidden="false" customHeight="false" outlineLevel="0" collapsed="false">
      <c r="A186" s="1" t="str">
        <f aca="false">IF(A185&lt;$B$1,A185+1,"")</f>
        <v/>
      </c>
      <c r="B186" s="1" t="str">
        <f aca="false">IF(A186="","",B185+1)</f>
        <v/>
      </c>
      <c r="D186" s="2" t="str">
        <f aca="false">IF(A186="","",IF($B$3="سالانه",D185*(1+$B$6),IF($B$3="ماهانه",(F186*12)/'جدول لیست ها'!$D$1,IF(محاسبات!$B$3="دوماهه",(G186*6)/'جدول لیست ها'!$D$2,IF(محاسبات!$B$3="سه ماهه",(H186*4)/'جدول لیست ها'!$D$3,I186*2/'جدول لیست ها'!$D$4)))))</f>
        <v/>
      </c>
      <c r="E186" s="2" t="str">
        <f aca="false">IF(A186="","",IF($B$3="سالانه",D186+E185,(I186+H186+G186+F186)*$C$3+E185))</f>
        <v/>
      </c>
      <c r="F186" s="2" t="str">
        <f aca="false">IF(A186="","",IF(F185="","",F185*(1+$B$6)))</f>
        <v/>
      </c>
      <c r="G186" s="2" t="str">
        <f aca="false">IF(A186="","",IF(G185="","",G185*(1+$B$6)))</f>
        <v/>
      </c>
      <c r="H186" s="2" t="str">
        <f aca="false">IF(A186="","",IF(H185="","",H185*(1+$B$6)))</f>
        <v/>
      </c>
      <c r="I186" s="2" t="str">
        <f aca="false">IF(A186="","",IF(I185="","",I185*(1+$B$6)))</f>
        <v/>
      </c>
      <c r="J186" s="2" t="str">
        <f aca="false">IF(A186="","",0)</f>
        <v/>
      </c>
      <c r="K186" s="2" t="str">
        <f aca="false">IF(A186="","",$J$2*(1-$M$3)*(D186-Z186))</f>
        <v/>
      </c>
      <c r="L186" s="2" t="str">
        <f aca="false">IF(A186="","",IF(A186&lt;=5,$J$3*(1-$M$2)*O186,0))</f>
        <v/>
      </c>
      <c r="M186" s="2" t="str">
        <f aca="false">IF(A186="","",J186+K186+L186)</f>
        <v/>
      </c>
      <c r="N186" s="1" t="str">
        <f aca="false">IF(A186="","",IF(A186&lt;=2,$Q$2,IF(A186&lt;=4,$R$2,$S$2)))</f>
        <v/>
      </c>
      <c r="O186" s="2" t="str">
        <f aca="false">IF(A186="","",MIN(O185*(1+$B$7),4000000000))</f>
        <v/>
      </c>
      <c r="P186" s="1" t="str">
        <f aca="false">IF(A186="","",VLOOKUP(B186,'جدول نرخ فوت-امراض خاص-سرطان'!$A$2:$B$100,2,0))</f>
        <v/>
      </c>
      <c r="Q186" s="2" t="str">
        <f aca="false">IF(A186="","",P186*O186*N186^0.5*(1+$J$1))</f>
        <v/>
      </c>
      <c r="R186" s="2" t="str">
        <f aca="false">IF(A186="","",IF(B186&gt;74,0,MIN(4000000000,R185*(1+$B$7))))</f>
        <v/>
      </c>
      <c r="S186" s="2" t="str">
        <f aca="false">IF(A186="","",$J$4/1000*R186)</f>
        <v/>
      </c>
      <c r="T186" s="2" t="str">
        <f aca="false">IF(A186="","",IF(B186&gt;64,0,MIN($F$3*O186,$F$5)))</f>
        <v/>
      </c>
      <c r="U186" s="2" t="str">
        <f aca="false">IF(A186="","",T186*VLOOKUP(محاسبات!B186,'جدول نرخ فوت-امراض خاص-سرطان'!$C$2:$D$97,2,0)/1000000)</f>
        <v/>
      </c>
      <c r="V186" s="2" t="str">
        <f aca="false">IF(A186="","",IF($F$7="ندارد",0,IF(B186&gt;74,0,VLOOKUP(محاسبات!A186,'جدول نرخ فوت-امراض خاص-سرطان'!$I$2:$J$31,2,0)*محاسبات!O186)))</f>
        <v/>
      </c>
      <c r="W186" s="2" t="str">
        <f aca="false">IF(A186="","",V186*VLOOKUP(B186,'جدول نرخ فوت-امراض خاص-سرطان'!$E$2:$F$100,2,0)/1000000)</f>
        <v/>
      </c>
      <c r="X186" s="2" t="str">
        <f aca="false">IF(A186="","",IF($F$6="ندارد",0,IF(A187="",0,D187*N186^0.5+X187*N186)))</f>
        <v/>
      </c>
      <c r="Y186" s="2" t="str">
        <f aca="false">IF(A186="","",IF(A186&gt;64,0,VLOOKUP(B186,'جدول نرخ فوت-امراض خاص-سرطان'!$G$2:$H$100,2,0)*X186))</f>
        <v/>
      </c>
      <c r="Z186" s="2" t="str">
        <f aca="false">IF(A186="","",Y186+W186+U186+S186)</f>
        <v/>
      </c>
      <c r="AA186" s="2" t="str">
        <f aca="false">IF(A186="","",0.25*(S186)+0.15*(U186+W186+Y186))</f>
        <v/>
      </c>
      <c r="AB186" s="2" t="str">
        <f aca="false">IF(A186="","",$B$10*(M186+Z186+Q186))</f>
        <v/>
      </c>
      <c r="AC186" s="2" t="str">
        <f aca="false">IF(A186="","",D186-Z186-M186-Q186-AB186)</f>
        <v/>
      </c>
      <c r="AD186" s="2" t="str">
        <f aca="false">IF(A186="","",(AC186+AD185)*(1+$S$1))</f>
        <v/>
      </c>
      <c r="AE186" s="2" t="str">
        <f aca="false">IF(A186="","",AD186)</f>
        <v/>
      </c>
    </row>
    <row r="187" s="3" customFormat="true" ht="15" hidden="false" customHeight="false" outlineLevel="0" collapsed="false">
      <c r="A187" s="1" t="str">
        <f aca="false">IF(A186&lt;$B$1,A186+1,"")</f>
        <v/>
      </c>
      <c r="B187" s="1" t="str">
        <f aca="false">IF(A187="","",B186+1)</f>
        <v/>
      </c>
      <c r="D187" s="2" t="str">
        <f aca="false">IF(A187="","",IF($B$3="سالانه",D186*(1+$B$6),IF($B$3="ماهانه",(F187*12)/'جدول لیست ها'!$D$1,IF(محاسبات!$B$3="دوماهه",(G187*6)/'جدول لیست ها'!$D$2,IF(محاسبات!$B$3="سه ماهه",(H187*4)/'جدول لیست ها'!$D$3,I187*2/'جدول لیست ها'!$D$4)))))</f>
        <v/>
      </c>
      <c r="E187" s="2" t="str">
        <f aca="false">IF(A187="","",IF($B$3="سالانه",D187+E186,(I187+H187+G187+F187)*$C$3+E186))</f>
        <v/>
      </c>
      <c r="F187" s="2" t="str">
        <f aca="false">IF(A187="","",IF(F186="","",F186*(1+$B$6)))</f>
        <v/>
      </c>
      <c r="G187" s="2" t="str">
        <f aca="false">IF(A187="","",IF(G186="","",G186*(1+$B$6)))</f>
        <v/>
      </c>
      <c r="H187" s="2" t="str">
        <f aca="false">IF(A187="","",IF(H186="","",H186*(1+$B$6)))</f>
        <v/>
      </c>
      <c r="I187" s="2" t="str">
        <f aca="false">IF(A187="","",IF(I186="","",I186*(1+$B$6)))</f>
        <v/>
      </c>
      <c r="J187" s="2" t="str">
        <f aca="false">IF(A187="","",0)</f>
        <v/>
      </c>
      <c r="K187" s="2" t="str">
        <f aca="false">IF(A187="","",$J$2*(1-$M$3)*(D187-Z187))</f>
        <v/>
      </c>
      <c r="L187" s="2" t="str">
        <f aca="false">IF(A187="","",IF(A187&lt;=5,$J$3*(1-$M$2)*O187,0))</f>
        <v/>
      </c>
      <c r="M187" s="2" t="str">
        <f aca="false">IF(A187="","",J187+K187+L187)</f>
        <v/>
      </c>
      <c r="N187" s="1" t="str">
        <f aca="false">IF(A187="","",IF(A187&lt;=2,$Q$2,IF(A187&lt;=4,$R$2,$S$2)))</f>
        <v/>
      </c>
      <c r="O187" s="2" t="str">
        <f aca="false">IF(A187="","",MIN(O186*(1+$B$7),4000000000))</f>
        <v/>
      </c>
      <c r="P187" s="1" t="str">
        <f aca="false">IF(A187="","",VLOOKUP(B187,'جدول نرخ فوت-امراض خاص-سرطان'!$A$2:$B$100,2,0))</f>
        <v/>
      </c>
      <c r="Q187" s="2" t="str">
        <f aca="false">IF(A187="","",P187*O187*N187^0.5*(1+$J$1))</f>
        <v/>
      </c>
      <c r="R187" s="2" t="str">
        <f aca="false">IF(A187="","",IF(B187&gt;74,0,MIN(4000000000,R186*(1+$B$7))))</f>
        <v/>
      </c>
      <c r="S187" s="2" t="str">
        <f aca="false">IF(A187="","",$J$4/1000*R187)</f>
        <v/>
      </c>
      <c r="T187" s="2" t="str">
        <f aca="false">IF(A187="","",IF(B187&gt;64,0,MIN($F$3*O187,$F$5)))</f>
        <v/>
      </c>
      <c r="U187" s="2" t="str">
        <f aca="false">IF(A187="","",T187*VLOOKUP(محاسبات!B187,'جدول نرخ فوت-امراض خاص-سرطان'!$C$2:$D$97,2,0)/1000000)</f>
        <v/>
      </c>
      <c r="V187" s="2" t="str">
        <f aca="false">IF(A187="","",IF($F$7="ندارد",0,IF(B187&gt;74,0,VLOOKUP(محاسبات!A187,'جدول نرخ فوت-امراض خاص-سرطان'!$I$2:$J$31,2,0)*محاسبات!O187)))</f>
        <v/>
      </c>
      <c r="W187" s="2" t="str">
        <f aca="false">IF(A187="","",V187*VLOOKUP(B187,'جدول نرخ فوت-امراض خاص-سرطان'!$E$2:$F$100,2,0)/1000000)</f>
        <v/>
      </c>
      <c r="X187" s="2" t="str">
        <f aca="false">IF(A187="","",IF($F$6="ندارد",0,IF(A188="",0,D188*N187^0.5+X188*N187)))</f>
        <v/>
      </c>
      <c r="Y187" s="2" t="str">
        <f aca="false">IF(A187="","",IF(A187&gt;64,0,VLOOKUP(B187,'جدول نرخ فوت-امراض خاص-سرطان'!$G$2:$H$100,2,0)*X187))</f>
        <v/>
      </c>
      <c r="Z187" s="2" t="str">
        <f aca="false">IF(A187="","",Y187+W187+U187+S187)</f>
        <v/>
      </c>
      <c r="AA187" s="2" t="str">
        <f aca="false">IF(A187="","",0.25*(S187)+0.15*(U187+W187+Y187))</f>
        <v/>
      </c>
      <c r="AB187" s="2" t="str">
        <f aca="false">IF(A187="","",$B$10*(M187+Z187+Q187))</f>
        <v/>
      </c>
      <c r="AC187" s="2" t="str">
        <f aca="false">IF(A187="","",D187-Z187-M187-Q187-AB187)</f>
        <v/>
      </c>
      <c r="AD187" s="2" t="str">
        <f aca="false">IF(A187="","",(AC187+AD186)*(1+$S$1))</f>
        <v/>
      </c>
      <c r="AE187" s="2" t="str">
        <f aca="false">IF(A187="","",AD187)</f>
        <v/>
      </c>
    </row>
    <row r="188" s="3" customFormat="true" ht="15" hidden="false" customHeight="false" outlineLevel="0" collapsed="false">
      <c r="A188" s="1" t="str">
        <f aca="false">IF(A187&lt;$B$1,A187+1,"")</f>
        <v/>
      </c>
      <c r="B188" s="1" t="str">
        <f aca="false">IF(A188="","",B187+1)</f>
        <v/>
      </c>
      <c r="D188" s="2" t="str">
        <f aca="false">IF(A188="","",IF($B$3="سالانه",D187*(1+$B$6),IF($B$3="ماهانه",(F188*12)/'جدول لیست ها'!$D$1,IF(محاسبات!$B$3="دوماهه",(G188*6)/'جدول لیست ها'!$D$2,IF(محاسبات!$B$3="سه ماهه",(H188*4)/'جدول لیست ها'!$D$3,I188*2/'جدول لیست ها'!$D$4)))))</f>
        <v/>
      </c>
      <c r="E188" s="2" t="str">
        <f aca="false">IF(A188="","",IF($B$3="سالانه",D188+E187,(I188+H188+G188+F188)*$C$3+E187))</f>
        <v/>
      </c>
      <c r="F188" s="2" t="str">
        <f aca="false">IF(A188="","",IF(F187="","",F187*(1+$B$6)))</f>
        <v/>
      </c>
      <c r="G188" s="2" t="str">
        <f aca="false">IF(A188="","",IF(G187="","",G187*(1+$B$6)))</f>
        <v/>
      </c>
      <c r="H188" s="2" t="str">
        <f aca="false">IF(A188="","",IF(H187="","",H187*(1+$B$6)))</f>
        <v/>
      </c>
      <c r="I188" s="2" t="str">
        <f aca="false">IF(A188="","",IF(I187="","",I187*(1+$B$6)))</f>
        <v/>
      </c>
      <c r="J188" s="2" t="str">
        <f aca="false">IF(A188="","",0)</f>
        <v/>
      </c>
      <c r="K188" s="2" t="str">
        <f aca="false">IF(A188="","",$J$2*(1-$M$3)*(D188-Z188))</f>
        <v/>
      </c>
      <c r="L188" s="2" t="str">
        <f aca="false">IF(A188="","",IF(A188&lt;=5,$J$3*(1-$M$2)*O188,0))</f>
        <v/>
      </c>
      <c r="M188" s="2" t="str">
        <f aca="false">IF(A188="","",J188+K188+L188)</f>
        <v/>
      </c>
      <c r="N188" s="1" t="str">
        <f aca="false">IF(A188="","",IF(A188&lt;=2,$Q$2,IF(A188&lt;=4,$R$2,$S$2)))</f>
        <v/>
      </c>
      <c r="O188" s="2" t="str">
        <f aca="false">IF(A188="","",MIN(O187*(1+$B$7),4000000000))</f>
        <v/>
      </c>
      <c r="P188" s="1" t="str">
        <f aca="false">IF(A188="","",VLOOKUP(B188,'جدول نرخ فوت-امراض خاص-سرطان'!$A$2:$B$100,2,0))</f>
        <v/>
      </c>
      <c r="Q188" s="2" t="str">
        <f aca="false">IF(A188="","",P188*O188*N188^0.5*(1+$J$1))</f>
        <v/>
      </c>
      <c r="R188" s="2" t="str">
        <f aca="false">IF(A188="","",IF(B188&gt;74,0,MIN(4000000000,R187*(1+$B$7))))</f>
        <v/>
      </c>
      <c r="S188" s="2" t="str">
        <f aca="false">IF(A188="","",$J$4/1000*R188)</f>
        <v/>
      </c>
      <c r="T188" s="2" t="str">
        <f aca="false">IF(A188="","",IF(B188&gt;64,0,MIN($F$3*O188,$F$5)))</f>
        <v/>
      </c>
      <c r="U188" s="2" t="str">
        <f aca="false">IF(A188="","",T188*VLOOKUP(محاسبات!B188,'جدول نرخ فوت-امراض خاص-سرطان'!$C$2:$D$97,2,0)/1000000)</f>
        <v/>
      </c>
      <c r="V188" s="2" t="str">
        <f aca="false">IF(A188="","",IF($F$7="ندارد",0,IF(B188&gt;74,0,VLOOKUP(محاسبات!A188,'جدول نرخ فوت-امراض خاص-سرطان'!$I$2:$J$31,2,0)*محاسبات!O188)))</f>
        <v/>
      </c>
      <c r="W188" s="2" t="str">
        <f aca="false">IF(A188="","",V188*VLOOKUP(B188,'جدول نرخ فوت-امراض خاص-سرطان'!$E$2:$F$100,2,0)/1000000)</f>
        <v/>
      </c>
      <c r="X188" s="2" t="str">
        <f aca="false">IF(A188="","",IF($F$6="ندارد",0,IF(A189="",0,D189*N188^0.5+X189*N188)))</f>
        <v/>
      </c>
      <c r="Y188" s="2" t="str">
        <f aca="false">IF(A188="","",IF(A188&gt;64,0,VLOOKUP(B188,'جدول نرخ فوت-امراض خاص-سرطان'!$G$2:$H$100,2,0)*X188))</f>
        <v/>
      </c>
      <c r="Z188" s="2" t="str">
        <f aca="false">IF(A188="","",Y188+W188+U188+S188)</f>
        <v/>
      </c>
      <c r="AA188" s="2" t="str">
        <f aca="false">IF(A188="","",0.25*(S188)+0.15*(U188+W188+Y188))</f>
        <v/>
      </c>
      <c r="AB188" s="2" t="str">
        <f aca="false">IF(A188="","",$B$10*(M188+Z188+Q188))</f>
        <v/>
      </c>
      <c r="AC188" s="2" t="str">
        <f aca="false">IF(A188="","",D188-Z188-M188-Q188-AB188)</f>
        <v/>
      </c>
      <c r="AD188" s="2" t="str">
        <f aca="false">IF(A188="","",(AC188+AD187)*(1+$S$1))</f>
        <v/>
      </c>
      <c r="AE188" s="2" t="str">
        <f aca="false">IF(A188="","",AD188)</f>
        <v/>
      </c>
    </row>
    <row r="189" s="3" customFormat="true" ht="15" hidden="false" customHeight="false" outlineLevel="0" collapsed="false">
      <c r="A189" s="1" t="str">
        <f aca="false">IF(A188&lt;$B$1,A188+1,"")</f>
        <v/>
      </c>
      <c r="B189" s="1" t="str">
        <f aca="false">IF(A189="","",B188+1)</f>
        <v/>
      </c>
      <c r="D189" s="2" t="str">
        <f aca="false">IF(A189="","",IF($B$3="سالانه",D188*(1+$B$6),IF($B$3="ماهانه",(F189*12)/'جدول لیست ها'!$D$1,IF(محاسبات!$B$3="دوماهه",(G189*6)/'جدول لیست ها'!$D$2,IF(محاسبات!$B$3="سه ماهه",(H189*4)/'جدول لیست ها'!$D$3,I189*2/'جدول لیست ها'!$D$4)))))</f>
        <v/>
      </c>
      <c r="E189" s="2" t="str">
        <f aca="false">IF(A189="","",IF($B$3="سالانه",D189+E188,(I189+H189+G189+F189)*$C$3+E188))</f>
        <v/>
      </c>
      <c r="F189" s="2" t="str">
        <f aca="false">IF(A189="","",IF(F188="","",F188*(1+$B$6)))</f>
        <v/>
      </c>
      <c r="G189" s="2" t="str">
        <f aca="false">IF(A189="","",IF(G188="","",G188*(1+$B$6)))</f>
        <v/>
      </c>
      <c r="H189" s="2" t="str">
        <f aca="false">IF(A189="","",IF(H188="","",H188*(1+$B$6)))</f>
        <v/>
      </c>
      <c r="I189" s="2" t="str">
        <f aca="false">IF(A189="","",IF(I188="","",I188*(1+$B$6)))</f>
        <v/>
      </c>
      <c r="J189" s="2" t="str">
        <f aca="false">IF(A189="","",0)</f>
        <v/>
      </c>
      <c r="K189" s="2" t="str">
        <f aca="false">IF(A189="","",$J$2*(1-$M$3)*(D189-Z189))</f>
        <v/>
      </c>
      <c r="L189" s="2" t="str">
        <f aca="false">IF(A189="","",IF(A189&lt;=5,$J$3*(1-$M$2)*O189,0))</f>
        <v/>
      </c>
      <c r="M189" s="2" t="str">
        <f aca="false">IF(A189="","",J189+K189+L189)</f>
        <v/>
      </c>
      <c r="N189" s="1" t="str">
        <f aca="false">IF(A189="","",IF(A189&lt;=2,$Q$2,IF(A189&lt;=4,$R$2,$S$2)))</f>
        <v/>
      </c>
      <c r="O189" s="2" t="str">
        <f aca="false">IF(A189="","",MIN(O188*(1+$B$7),4000000000))</f>
        <v/>
      </c>
      <c r="P189" s="1" t="str">
        <f aca="false">IF(A189="","",VLOOKUP(B189,'جدول نرخ فوت-امراض خاص-سرطان'!$A$2:$B$100,2,0))</f>
        <v/>
      </c>
      <c r="Q189" s="2" t="str">
        <f aca="false">IF(A189="","",P189*O189*N189^0.5*(1+$J$1))</f>
        <v/>
      </c>
      <c r="R189" s="2" t="str">
        <f aca="false">IF(A189="","",IF(B189&gt;74,0,MIN(4000000000,R188*(1+$B$7))))</f>
        <v/>
      </c>
      <c r="S189" s="2" t="str">
        <f aca="false">IF(A189="","",$J$4/1000*R189)</f>
        <v/>
      </c>
      <c r="T189" s="2" t="str">
        <f aca="false">IF(A189="","",IF(B189&gt;64,0,MIN($F$3*O189,$F$5)))</f>
        <v/>
      </c>
      <c r="U189" s="2" t="str">
        <f aca="false">IF(A189="","",T189*VLOOKUP(محاسبات!B189,'جدول نرخ فوت-امراض خاص-سرطان'!$C$2:$D$97,2,0)/1000000)</f>
        <v/>
      </c>
      <c r="V189" s="2" t="str">
        <f aca="false">IF(A189="","",IF($F$7="ندارد",0,IF(B189&gt;74,0,VLOOKUP(محاسبات!A189,'جدول نرخ فوت-امراض خاص-سرطان'!$I$2:$J$31,2,0)*محاسبات!O189)))</f>
        <v/>
      </c>
      <c r="W189" s="2" t="str">
        <f aca="false">IF(A189="","",V189*VLOOKUP(B189,'جدول نرخ فوت-امراض خاص-سرطان'!$E$2:$F$100,2,0)/1000000)</f>
        <v/>
      </c>
      <c r="X189" s="2" t="str">
        <f aca="false">IF(A189="","",IF($F$6="ندارد",0,IF(A190="",0,D190*N189^0.5+X190*N189)))</f>
        <v/>
      </c>
      <c r="Y189" s="2" t="str">
        <f aca="false">IF(A189="","",IF(A189&gt;64,0,VLOOKUP(B189,'جدول نرخ فوت-امراض خاص-سرطان'!$G$2:$H$100,2,0)*X189))</f>
        <v/>
      </c>
      <c r="Z189" s="2" t="str">
        <f aca="false">IF(A189="","",Y189+W189+U189+S189)</f>
        <v/>
      </c>
      <c r="AA189" s="2" t="str">
        <f aca="false">IF(A189="","",0.25*(S189)+0.15*(U189+W189+Y189))</f>
        <v/>
      </c>
      <c r="AB189" s="2" t="str">
        <f aca="false">IF(A189="","",$B$10*(M189+Z189+Q189))</f>
        <v/>
      </c>
      <c r="AC189" s="2" t="str">
        <f aca="false">IF(A189="","",D189-Z189-M189-Q189-AB189)</f>
        <v/>
      </c>
      <c r="AD189" s="2" t="str">
        <f aca="false">IF(A189="","",(AC189+AD188)*(1+$S$1))</f>
        <v/>
      </c>
      <c r="AE189" s="2" t="str">
        <f aca="false">IF(A189="","",AD189)</f>
        <v/>
      </c>
    </row>
    <row r="190" s="3" customFormat="true" ht="15" hidden="false" customHeight="false" outlineLevel="0" collapsed="false">
      <c r="A190" s="1" t="str">
        <f aca="false">IF(A189&lt;$B$1,A189+1,"")</f>
        <v/>
      </c>
      <c r="B190" s="1" t="str">
        <f aca="false">IF(A190="","",B189+1)</f>
        <v/>
      </c>
      <c r="D190" s="2" t="str">
        <f aca="false">IF(A190="","",IF($B$3="سالانه",D189*(1+$B$6),IF($B$3="ماهانه",(F190*12)/'جدول لیست ها'!$D$1,IF(محاسبات!$B$3="دوماهه",(G190*6)/'جدول لیست ها'!$D$2,IF(محاسبات!$B$3="سه ماهه",(H190*4)/'جدول لیست ها'!$D$3,I190*2/'جدول لیست ها'!$D$4)))))</f>
        <v/>
      </c>
      <c r="E190" s="2" t="str">
        <f aca="false">IF(A190="","",IF($B$3="سالانه",D190+E189,(I190+H190+G190+F190)*$C$3+E189))</f>
        <v/>
      </c>
      <c r="F190" s="2" t="str">
        <f aca="false">IF(A190="","",IF(F189="","",F189*(1+$B$6)))</f>
        <v/>
      </c>
      <c r="G190" s="2" t="str">
        <f aca="false">IF(A190="","",IF(G189="","",G189*(1+$B$6)))</f>
        <v/>
      </c>
      <c r="H190" s="2" t="str">
        <f aca="false">IF(A190="","",IF(H189="","",H189*(1+$B$6)))</f>
        <v/>
      </c>
      <c r="I190" s="2" t="str">
        <f aca="false">IF(A190="","",IF(I189="","",I189*(1+$B$6)))</f>
        <v/>
      </c>
      <c r="J190" s="2" t="str">
        <f aca="false">IF(A190="","",0)</f>
        <v/>
      </c>
      <c r="K190" s="2" t="str">
        <f aca="false">IF(A190="","",$J$2*(1-$M$3)*(D190-Z190))</f>
        <v/>
      </c>
      <c r="L190" s="2" t="str">
        <f aca="false">IF(A190="","",IF(A190&lt;=5,$J$3*(1-$M$2)*O190,0))</f>
        <v/>
      </c>
      <c r="M190" s="2" t="str">
        <f aca="false">IF(A190="","",J190+K190+L190)</f>
        <v/>
      </c>
      <c r="N190" s="1" t="str">
        <f aca="false">IF(A190="","",IF(A190&lt;=2,$Q$2,IF(A190&lt;=4,$R$2,$S$2)))</f>
        <v/>
      </c>
      <c r="O190" s="2" t="str">
        <f aca="false">IF(A190="","",MIN(O189*(1+$B$7),4000000000))</f>
        <v/>
      </c>
      <c r="P190" s="1" t="str">
        <f aca="false">IF(A190="","",VLOOKUP(B190,'جدول نرخ فوت-امراض خاص-سرطان'!$A$2:$B$100,2,0))</f>
        <v/>
      </c>
      <c r="Q190" s="2" t="str">
        <f aca="false">IF(A190="","",P190*O190*N190^0.5*(1+$J$1))</f>
        <v/>
      </c>
      <c r="R190" s="2" t="str">
        <f aca="false">IF(A190="","",IF(B190&gt;74,0,MIN(4000000000,R189*(1+$B$7))))</f>
        <v/>
      </c>
      <c r="S190" s="2" t="str">
        <f aca="false">IF(A190="","",$J$4/1000*R190)</f>
        <v/>
      </c>
      <c r="T190" s="2" t="str">
        <f aca="false">IF(A190="","",IF(B190&gt;64,0,MIN($F$3*O190,$F$5)))</f>
        <v/>
      </c>
      <c r="U190" s="2" t="str">
        <f aca="false">IF(A190="","",T190*VLOOKUP(محاسبات!B190,'جدول نرخ فوت-امراض خاص-سرطان'!$C$2:$D$97,2,0)/1000000)</f>
        <v/>
      </c>
      <c r="V190" s="2" t="str">
        <f aca="false">IF(A190="","",IF($F$7="ندارد",0,IF(B190&gt;74,0,VLOOKUP(محاسبات!A190,'جدول نرخ فوت-امراض خاص-سرطان'!$I$2:$J$31,2,0)*محاسبات!O190)))</f>
        <v/>
      </c>
      <c r="W190" s="2" t="str">
        <f aca="false">IF(A190="","",V190*VLOOKUP(B190,'جدول نرخ فوت-امراض خاص-سرطان'!$E$2:$F$100,2,0)/1000000)</f>
        <v/>
      </c>
      <c r="X190" s="2" t="str">
        <f aca="false">IF(A190="","",IF($F$6="ندارد",0,IF(A191="",0,D191*N190^0.5+X191*N190)))</f>
        <v/>
      </c>
      <c r="Y190" s="2" t="str">
        <f aca="false">IF(A190="","",IF(A190&gt;64,0,VLOOKUP(B190,'جدول نرخ فوت-امراض خاص-سرطان'!$G$2:$H$100,2,0)*X190))</f>
        <v/>
      </c>
      <c r="Z190" s="2" t="str">
        <f aca="false">IF(A190="","",Y190+W190+U190+S190)</f>
        <v/>
      </c>
      <c r="AA190" s="2" t="str">
        <f aca="false">IF(A190="","",0.25*(S190)+0.15*(U190+W190+Y190))</f>
        <v/>
      </c>
      <c r="AB190" s="2" t="str">
        <f aca="false">IF(A190="","",$B$10*(M190+Z190+Q190))</f>
        <v/>
      </c>
      <c r="AC190" s="2" t="str">
        <f aca="false">IF(A190="","",D190-Z190-M190-Q190-AB190)</f>
        <v/>
      </c>
      <c r="AD190" s="2" t="str">
        <f aca="false">IF(A190="","",(AC190+AD189)*(1+$S$1))</f>
        <v/>
      </c>
      <c r="AE190" s="2" t="str">
        <f aca="false">IF(A190="","",AD190)</f>
        <v/>
      </c>
    </row>
    <row r="191" s="3" customFormat="true" ht="15" hidden="false" customHeight="false" outlineLevel="0" collapsed="false">
      <c r="A191" s="1" t="str">
        <f aca="false">IF(A190&lt;$B$1,A190+1,"")</f>
        <v/>
      </c>
      <c r="B191" s="1" t="str">
        <f aca="false">IF(A191="","",B190+1)</f>
        <v/>
      </c>
      <c r="D191" s="2" t="str">
        <f aca="false">IF(A191="","",IF($B$3="سالانه",D190*(1+$B$6),IF($B$3="ماهانه",(F191*12)/'جدول لیست ها'!$D$1,IF(محاسبات!$B$3="دوماهه",(G191*6)/'جدول لیست ها'!$D$2,IF(محاسبات!$B$3="سه ماهه",(H191*4)/'جدول لیست ها'!$D$3,I191*2/'جدول لیست ها'!$D$4)))))</f>
        <v/>
      </c>
      <c r="E191" s="2" t="str">
        <f aca="false">IF(A191="","",IF($B$3="سالانه",D191+E190,(I191+H191+G191+F191)*$C$3+E190))</f>
        <v/>
      </c>
      <c r="F191" s="2" t="str">
        <f aca="false">IF(A191="","",IF(F190="","",F190*(1+$B$6)))</f>
        <v/>
      </c>
      <c r="G191" s="2" t="str">
        <f aca="false">IF(A191="","",IF(G190="","",G190*(1+$B$6)))</f>
        <v/>
      </c>
      <c r="H191" s="2" t="str">
        <f aca="false">IF(A191="","",IF(H190="","",H190*(1+$B$6)))</f>
        <v/>
      </c>
      <c r="I191" s="2" t="str">
        <f aca="false">IF(A191="","",IF(I190="","",I190*(1+$B$6)))</f>
        <v/>
      </c>
      <c r="J191" s="2" t="str">
        <f aca="false">IF(A191="","",0)</f>
        <v/>
      </c>
      <c r="K191" s="2" t="str">
        <f aca="false">IF(A191="","",$J$2*(1-$M$3)*(D191-Z191))</f>
        <v/>
      </c>
      <c r="L191" s="2" t="str">
        <f aca="false">IF(A191="","",IF(A191&lt;=5,$J$3*(1-$M$2)*O191,0))</f>
        <v/>
      </c>
      <c r="M191" s="2" t="str">
        <f aca="false">IF(A191="","",J191+K191+L191)</f>
        <v/>
      </c>
      <c r="N191" s="1" t="str">
        <f aca="false">IF(A191="","",IF(A191&lt;=2,$Q$2,IF(A191&lt;=4,$R$2,$S$2)))</f>
        <v/>
      </c>
      <c r="O191" s="2" t="str">
        <f aca="false">IF(A191="","",MIN(O190*(1+$B$7),4000000000))</f>
        <v/>
      </c>
      <c r="P191" s="1" t="str">
        <f aca="false">IF(A191="","",VLOOKUP(B191,'جدول نرخ فوت-امراض خاص-سرطان'!$A$2:$B$100,2,0))</f>
        <v/>
      </c>
      <c r="Q191" s="2" t="str">
        <f aca="false">IF(A191="","",P191*O191*N191^0.5*(1+$J$1))</f>
        <v/>
      </c>
      <c r="R191" s="2" t="str">
        <f aca="false">IF(A191="","",IF(B191&gt;74,0,MIN(4000000000,R190*(1+$B$7))))</f>
        <v/>
      </c>
      <c r="S191" s="2" t="str">
        <f aca="false">IF(A191="","",$J$4/1000*R191)</f>
        <v/>
      </c>
      <c r="T191" s="2" t="str">
        <f aca="false">IF(A191="","",IF(B191&gt;64,0,MIN($F$3*O191,$F$5)))</f>
        <v/>
      </c>
      <c r="U191" s="2" t="str">
        <f aca="false">IF(A191="","",T191*VLOOKUP(محاسبات!B191,'جدول نرخ فوت-امراض خاص-سرطان'!$C$2:$D$97,2,0)/1000000)</f>
        <v/>
      </c>
      <c r="V191" s="2" t="str">
        <f aca="false">IF(A191="","",IF($F$7="ندارد",0,IF(B191&gt;74,0,VLOOKUP(محاسبات!A191,'جدول نرخ فوت-امراض خاص-سرطان'!$I$2:$J$31,2,0)*محاسبات!O191)))</f>
        <v/>
      </c>
      <c r="W191" s="2" t="str">
        <f aca="false">IF(A191="","",V191*VLOOKUP(B191,'جدول نرخ فوت-امراض خاص-سرطان'!$E$2:$F$100,2,0)/1000000)</f>
        <v/>
      </c>
      <c r="X191" s="2" t="str">
        <f aca="false">IF(A191="","",IF($F$6="ندارد",0,IF(A192="",0,D192*N191^0.5+X192*N191)))</f>
        <v/>
      </c>
      <c r="Y191" s="2" t="str">
        <f aca="false">IF(A191="","",IF(A191&gt;64,0,VLOOKUP(B191,'جدول نرخ فوت-امراض خاص-سرطان'!$G$2:$H$100,2,0)*X191))</f>
        <v/>
      </c>
      <c r="Z191" s="2" t="str">
        <f aca="false">IF(A191="","",Y191+W191+U191+S191)</f>
        <v/>
      </c>
      <c r="AA191" s="2" t="str">
        <f aca="false">IF(A191="","",0.25*(S191)+0.15*(U191+W191+Y191))</f>
        <v/>
      </c>
      <c r="AB191" s="2" t="str">
        <f aca="false">IF(A191="","",$B$10*(M191+Z191+Q191))</f>
        <v/>
      </c>
      <c r="AC191" s="2" t="str">
        <f aca="false">IF(A191="","",D191-Z191-M191-Q191-AB191)</f>
        <v/>
      </c>
      <c r="AD191" s="2" t="str">
        <f aca="false">IF(A191="","",(AC191+AD190)*(1+$S$1))</f>
        <v/>
      </c>
      <c r="AE191" s="2" t="str">
        <f aca="false">IF(A191="","",AD191)</f>
        <v/>
      </c>
    </row>
    <row r="192" s="3" customFormat="true" ht="15" hidden="false" customHeight="false" outlineLevel="0" collapsed="false">
      <c r="A192" s="1" t="str">
        <f aca="false">IF(A191&lt;$B$1,A191+1,"")</f>
        <v/>
      </c>
      <c r="B192" s="1" t="str">
        <f aca="false">IF(A192="","",B191+1)</f>
        <v/>
      </c>
      <c r="D192" s="2" t="str">
        <f aca="false">IF(A192="","",IF($B$3="سالانه",D191*(1+$B$6),IF($B$3="ماهانه",(F192*12)/'جدول لیست ها'!$D$1,IF(محاسبات!$B$3="دوماهه",(G192*6)/'جدول لیست ها'!$D$2,IF(محاسبات!$B$3="سه ماهه",(H192*4)/'جدول لیست ها'!$D$3,I192*2/'جدول لیست ها'!$D$4)))))</f>
        <v/>
      </c>
      <c r="E192" s="2" t="str">
        <f aca="false">IF(A192="","",IF($B$3="سالانه",D192+E191,(I192+H192+G192+F192)*$C$3+E191))</f>
        <v/>
      </c>
      <c r="F192" s="2" t="str">
        <f aca="false">IF(A192="","",IF(F191="","",F191*(1+$B$6)))</f>
        <v/>
      </c>
      <c r="G192" s="2" t="str">
        <f aca="false">IF(A192="","",IF(G191="","",G191*(1+$B$6)))</f>
        <v/>
      </c>
      <c r="H192" s="2" t="str">
        <f aca="false">IF(A192="","",IF(H191="","",H191*(1+$B$6)))</f>
        <v/>
      </c>
      <c r="I192" s="2" t="str">
        <f aca="false">IF(A192="","",IF(I191="","",I191*(1+$B$6)))</f>
        <v/>
      </c>
      <c r="J192" s="2" t="str">
        <f aca="false">IF(A192="","",0)</f>
        <v/>
      </c>
      <c r="K192" s="2" t="str">
        <f aca="false">IF(A192="","",$J$2*(1-$M$3)*(D192-Z192))</f>
        <v/>
      </c>
      <c r="L192" s="2" t="str">
        <f aca="false">IF(A192="","",IF(A192&lt;=5,$J$3*(1-$M$2)*O192,0))</f>
        <v/>
      </c>
      <c r="M192" s="2" t="str">
        <f aca="false">IF(A192="","",J192+K192+L192)</f>
        <v/>
      </c>
      <c r="N192" s="1" t="str">
        <f aca="false">IF(A192="","",IF(A192&lt;=2,$Q$2,IF(A192&lt;=4,$R$2,$S$2)))</f>
        <v/>
      </c>
      <c r="O192" s="2" t="str">
        <f aca="false">IF(A192="","",MIN(O191*(1+$B$7),4000000000))</f>
        <v/>
      </c>
      <c r="P192" s="1" t="str">
        <f aca="false">IF(A192="","",VLOOKUP(B192,'جدول نرخ فوت-امراض خاص-سرطان'!$A$2:$B$100,2,0))</f>
        <v/>
      </c>
      <c r="Q192" s="2" t="str">
        <f aca="false">IF(A192="","",P192*O192*N192^0.5*(1+$J$1))</f>
        <v/>
      </c>
      <c r="R192" s="2" t="str">
        <f aca="false">IF(A192="","",IF(B192&gt;74,0,MIN(4000000000,R191*(1+$B$7))))</f>
        <v/>
      </c>
      <c r="S192" s="2" t="str">
        <f aca="false">IF(A192="","",$J$4/1000*R192)</f>
        <v/>
      </c>
      <c r="T192" s="2" t="str">
        <f aca="false">IF(A192="","",IF(B192&gt;64,0,MIN($F$3*O192,$F$5)))</f>
        <v/>
      </c>
      <c r="U192" s="2" t="str">
        <f aca="false">IF(A192="","",T192*VLOOKUP(محاسبات!B192,'جدول نرخ فوت-امراض خاص-سرطان'!$C$2:$D$97,2,0)/1000000)</f>
        <v/>
      </c>
      <c r="V192" s="2" t="str">
        <f aca="false">IF(A192="","",IF($F$7="ندارد",0,IF(B192&gt;74,0,VLOOKUP(محاسبات!A192,'جدول نرخ فوت-امراض خاص-سرطان'!$I$2:$J$31,2,0)*محاسبات!O192)))</f>
        <v/>
      </c>
      <c r="W192" s="2" t="str">
        <f aca="false">IF(A192="","",V192*VLOOKUP(B192,'جدول نرخ فوت-امراض خاص-سرطان'!$E$2:$F$100,2,0)/1000000)</f>
        <v/>
      </c>
      <c r="X192" s="2" t="str">
        <f aca="false">IF(A192="","",IF($F$6="ندارد",0,IF(A193="",0,D193*N192^0.5+X193*N192)))</f>
        <v/>
      </c>
      <c r="Y192" s="2" t="str">
        <f aca="false">IF(A192="","",IF(A192&gt;64,0,VLOOKUP(B192,'جدول نرخ فوت-امراض خاص-سرطان'!$G$2:$H$100,2,0)*X192))</f>
        <v/>
      </c>
      <c r="Z192" s="2" t="str">
        <f aca="false">IF(A192="","",Y192+W192+U192+S192)</f>
        <v/>
      </c>
      <c r="AA192" s="2" t="str">
        <f aca="false">IF(A192="","",0.25*(S192)+0.15*(U192+W192+Y192))</f>
        <v/>
      </c>
      <c r="AB192" s="2" t="str">
        <f aca="false">IF(A192="","",$B$10*(M192+Z192+Q192))</f>
        <v/>
      </c>
      <c r="AC192" s="2" t="str">
        <f aca="false">IF(A192="","",D192-Z192-M192-Q192-AB192)</f>
        <v/>
      </c>
      <c r="AD192" s="2" t="str">
        <f aca="false">IF(A192="","",(AC192+AD191)*(1+$S$1))</f>
        <v/>
      </c>
      <c r="AE192" s="2" t="str">
        <f aca="false">IF(A192="","",AD192)</f>
        <v/>
      </c>
    </row>
    <row r="193" s="3" customFormat="true" ht="15" hidden="false" customHeight="false" outlineLevel="0" collapsed="false">
      <c r="A193" s="1" t="str">
        <f aca="false">IF(A192&lt;$B$1,A192+1,"")</f>
        <v/>
      </c>
      <c r="B193" s="1" t="str">
        <f aca="false">IF(A193="","",B192+1)</f>
        <v/>
      </c>
      <c r="D193" s="2" t="str">
        <f aca="false">IF(A193="","",IF($B$3="سالانه",D192*(1+$B$6),IF($B$3="ماهانه",(F193*12)/'جدول لیست ها'!$D$1,IF(محاسبات!$B$3="دوماهه",(G193*6)/'جدول لیست ها'!$D$2,IF(محاسبات!$B$3="سه ماهه",(H193*4)/'جدول لیست ها'!$D$3,I193*2/'جدول لیست ها'!$D$4)))))</f>
        <v/>
      </c>
      <c r="E193" s="2" t="str">
        <f aca="false">IF(A193="","",IF($B$3="سالانه",D193+E192,(I193+H193+G193+F193)*$C$3+E192))</f>
        <v/>
      </c>
      <c r="F193" s="2" t="str">
        <f aca="false">IF(A193="","",IF(F192="","",F192*(1+$B$6)))</f>
        <v/>
      </c>
      <c r="G193" s="2" t="str">
        <f aca="false">IF(A193="","",IF(G192="","",G192*(1+$B$6)))</f>
        <v/>
      </c>
      <c r="H193" s="2" t="str">
        <f aca="false">IF(A193="","",IF(H192="","",H192*(1+$B$6)))</f>
        <v/>
      </c>
      <c r="I193" s="2" t="str">
        <f aca="false">IF(A193="","",IF(I192="","",I192*(1+$B$6)))</f>
        <v/>
      </c>
      <c r="J193" s="2" t="str">
        <f aca="false">IF(A193="","",0)</f>
        <v/>
      </c>
      <c r="K193" s="2" t="str">
        <f aca="false">IF(A193="","",$J$2*(1-$M$3)*(D193-Z193))</f>
        <v/>
      </c>
      <c r="L193" s="2" t="str">
        <f aca="false">IF(A193="","",IF(A193&lt;=5,$J$3*(1-$M$2)*O193,0))</f>
        <v/>
      </c>
      <c r="M193" s="2" t="str">
        <f aca="false">IF(A193="","",J193+K193+L193)</f>
        <v/>
      </c>
      <c r="N193" s="1" t="str">
        <f aca="false">IF(A193="","",IF(A193&lt;=2,$Q$2,IF(A193&lt;=4,$R$2,$S$2)))</f>
        <v/>
      </c>
      <c r="O193" s="2" t="str">
        <f aca="false">IF(A193="","",MIN(O192*(1+$B$7),4000000000))</f>
        <v/>
      </c>
      <c r="P193" s="1" t="str">
        <f aca="false">IF(A193="","",VLOOKUP(B193,'جدول نرخ فوت-امراض خاص-سرطان'!$A$2:$B$100,2,0))</f>
        <v/>
      </c>
      <c r="Q193" s="2" t="str">
        <f aca="false">IF(A193="","",P193*O193*N193^0.5*(1+$J$1))</f>
        <v/>
      </c>
      <c r="R193" s="2" t="str">
        <f aca="false">IF(A193="","",IF(B193&gt;74,0,MIN(4000000000,R192*(1+$B$7))))</f>
        <v/>
      </c>
      <c r="S193" s="2" t="str">
        <f aca="false">IF(A193="","",$J$4/1000*R193)</f>
        <v/>
      </c>
      <c r="T193" s="2" t="str">
        <f aca="false">IF(A193="","",IF(B193&gt;64,0,MIN($F$3*O193,$F$5)))</f>
        <v/>
      </c>
      <c r="U193" s="2" t="str">
        <f aca="false">IF(A193="","",T193*VLOOKUP(محاسبات!B193,'جدول نرخ فوت-امراض خاص-سرطان'!$C$2:$D$97,2,0)/1000000)</f>
        <v/>
      </c>
      <c r="V193" s="2" t="str">
        <f aca="false">IF(A193="","",IF($F$7="ندارد",0,IF(B193&gt;74,0,VLOOKUP(محاسبات!A193,'جدول نرخ فوت-امراض خاص-سرطان'!$I$2:$J$31,2,0)*محاسبات!O193)))</f>
        <v/>
      </c>
      <c r="W193" s="2" t="str">
        <f aca="false">IF(A193="","",V193*VLOOKUP(B193,'جدول نرخ فوت-امراض خاص-سرطان'!$E$2:$F$100,2,0)/1000000)</f>
        <v/>
      </c>
      <c r="X193" s="2" t="str">
        <f aca="false">IF(A193="","",IF($F$6="ندارد",0,IF(A194="",0,D194*N193^0.5+X194*N193)))</f>
        <v/>
      </c>
      <c r="Y193" s="2" t="str">
        <f aca="false">IF(A193="","",IF(A193&gt;64,0,VLOOKUP(B193,'جدول نرخ فوت-امراض خاص-سرطان'!$G$2:$H$100,2,0)*X193))</f>
        <v/>
      </c>
      <c r="Z193" s="2" t="str">
        <f aca="false">IF(A193="","",Y193+W193+U193+S193)</f>
        <v/>
      </c>
      <c r="AA193" s="2" t="str">
        <f aca="false">IF(A193="","",0.25*(S193)+0.15*(U193+W193+Y193))</f>
        <v/>
      </c>
      <c r="AB193" s="2" t="str">
        <f aca="false">IF(A193="","",$B$10*(M193+Z193+Q193))</f>
        <v/>
      </c>
      <c r="AC193" s="2" t="str">
        <f aca="false">IF(A193="","",D193-Z193-M193-Q193-AB193)</f>
        <v/>
      </c>
      <c r="AD193" s="2" t="str">
        <f aca="false">IF(A193="","",(AC193+AD192)*(1+$S$1))</f>
        <v/>
      </c>
      <c r="AE193" s="2" t="str">
        <f aca="false">IF(A193="","",AD193)</f>
        <v/>
      </c>
    </row>
    <row r="194" s="3" customFormat="true" ht="15" hidden="false" customHeight="false" outlineLevel="0" collapsed="false">
      <c r="A194" s="1" t="str">
        <f aca="false">IF(A193&lt;$B$1,A193+1,"")</f>
        <v/>
      </c>
      <c r="B194" s="1" t="str">
        <f aca="false">IF(A194="","",B193+1)</f>
        <v/>
      </c>
      <c r="D194" s="2" t="str">
        <f aca="false">IF(A194="","",IF($B$3="سالانه",D193*(1+$B$6),IF($B$3="ماهانه",(F194*12)/'جدول لیست ها'!$D$1,IF(محاسبات!$B$3="دوماهه",(G194*6)/'جدول لیست ها'!$D$2,IF(محاسبات!$B$3="سه ماهه",(H194*4)/'جدول لیست ها'!$D$3,I194*2/'جدول لیست ها'!$D$4)))))</f>
        <v/>
      </c>
      <c r="E194" s="2" t="str">
        <f aca="false">IF(A194="","",IF($B$3="سالانه",D194+E193,(I194+H194+G194+F194)*$C$3+E193))</f>
        <v/>
      </c>
      <c r="F194" s="2" t="str">
        <f aca="false">IF(A194="","",IF(F193="","",F193*(1+$B$6)))</f>
        <v/>
      </c>
      <c r="G194" s="2" t="str">
        <f aca="false">IF(A194="","",IF(G193="","",G193*(1+$B$6)))</f>
        <v/>
      </c>
      <c r="H194" s="2" t="str">
        <f aca="false">IF(A194="","",IF(H193="","",H193*(1+$B$6)))</f>
        <v/>
      </c>
      <c r="I194" s="2" t="str">
        <f aca="false">IF(A194="","",IF(I193="","",I193*(1+$B$6)))</f>
        <v/>
      </c>
      <c r="J194" s="2" t="str">
        <f aca="false">IF(A194="","",0)</f>
        <v/>
      </c>
      <c r="K194" s="2" t="str">
        <f aca="false">IF(A194="","",$J$2*(1-$M$3)*(D194-Z194))</f>
        <v/>
      </c>
      <c r="L194" s="2" t="str">
        <f aca="false">IF(A194="","",IF(A194&lt;=5,$J$3*(1-$M$2)*O194,0))</f>
        <v/>
      </c>
      <c r="M194" s="2" t="str">
        <f aca="false">IF(A194="","",J194+K194+L194)</f>
        <v/>
      </c>
      <c r="N194" s="1" t="str">
        <f aca="false">IF(A194="","",IF(A194&lt;=2,$Q$2,IF(A194&lt;=4,$R$2,$S$2)))</f>
        <v/>
      </c>
      <c r="O194" s="2" t="str">
        <f aca="false">IF(A194="","",MIN(O193*(1+$B$7),4000000000))</f>
        <v/>
      </c>
      <c r="P194" s="1" t="str">
        <f aca="false">IF(A194="","",VLOOKUP(B194,'جدول نرخ فوت-امراض خاص-سرطان'!$A$2:$B$100,2,0))</f>
        <v/>
      </c>
      <c r="Q194" s="2" t="str">
        <f aca="false">IF(A194="","",P194*O194*N194^0.5*(1+$J$1))</f>
        <v/>
      </c>
      <c r="R194" s="2" t="str">
        <f aca="false">IF(A194="","",IF(B194&gt;74,0,MIN(4000000000,R193*(1+$B$7))))</f>
        <v/>
      </c>
      <c r="S194" s="2" t="str">
        <f aca="false">IF(A194="","",$J$4/1000*R194)</f>
        <v/>
      </c>
      <c r="T194" s="2" t="str">
        <f aca="false">IF(A194="","",IF(B194&gt;64,0,MIN($F$3*O194,$F$5)))</f>
        <v/>
      </c>
      <c r="U194" s="2" t="str">
        <f aca="false">IF(A194="","",T194*VLOOKUP(محاسبات!B194,'جدول نرخ فوت-امراض خاص-سرطان'!$C$2:$D$97,2,0)/1000000)</f>
        <v/>
      </c>
      <c r="V194" s="2" t="str">
        <f aca="false">IF(A194="","",IF($F$7="ندارد",0,IF(B194&gt;74,0,VLOOKUP(محاسبات!A194,'جدول نرخ فوت-امراض خاص-سرطان'!$I$2:$J$31,2,0)*محاسبات!O194)))</f>
        <v/>
      </c>
      <c r="W194" s="2" t="str">
        <f aca="false">IF(A194="","",V194*VLOOKUP(B194,'جدول نرخ فوت-امراض خاص-سرطان'!$E$2:$F$100,2,0)/1000000)</f>
        <v/>
      </c>
      <c r="X194" s="2" t="str">
        <f aca="false">IF(A194="","",IF($F$6="ندارد",0,IF(A195="",0,D195*N194^0.5+X195*N194)))</f>
        <v/>
      </c>
      <c r="Y194" s="2" t="str">
        <f aca="false">IF(A194="","",IF(A194&gt;64,0,VLOOKUP(B194,'جدول نرخ فوت-امراض خاص-سرطان'!$G$2:$H$100,2,0)*X194))</f>
        <v/>
      </c>
      <c r="Z194" s="2" t="str">
        <f aca="false">IF(A194="","",Y194+W194+U194+S194)</f>
        <v/>
      </c>
      <c r="AA194" s="2" t="str">
        <f aca="false">IF(A194="","",0.25*(S194)+0.15*(U194+W194+Y194))</f>
        <v/>
      </c>
      <c r="AB194" s="2" t="str">
        <f aca="false">IF(A194="","",$B$10*(M194+Z194+Q194))</f>
        <v/>
      </c>
      <c r="AC194" s="2" t="str">
        <f aca="false">IF(A194="","",D194-Z194-M194-Q194-AB194)</f>
        <v/>
      </c>
      <c r="AD194" s="2" t="str">
        <f aca="false">IF(A194="","",(AC194+AD193)*(1+$S$1))</f>
        <v/>
      </c>
      <c r="AE194" s="2" t="str">
        <f aca="false">IF(A194="","",AD194)</f>
        <v/>
      </c>
    </row>
    <row r="195" s="3" customFormat="true" ht="15" hidden="false" customHeight="false" outlineLevel="0" collapsed="false">
      <c r="A195" s="1" t="str">
        <f aca="false">IF(A194&lt;$B$1,A194+1,"")</f>
        <v/>
      </c>
      <c r="B195" s="1" t="str">
        <f aca="false">IF(A195="","",B194+1)</f>
        <v/>
      </c>
      <c r="D195" s="2" t="str">
        <f aca="false">IF(A195="","",IF($B$3="سالانه",D194*(1+$B$6),IF($B$3="ماهانه",(F195*12)/'جدول لیست ها'!$D$1,IF(محاسبات!$B$3="دوماهه",(G195*6)/'جدول لیست ها'!$D$2,IF(محاسبات!$B$3="سه ماهه",(H195*4)/'جدول لیست ها'!$D$3,I195*2/'جدول لیست ها'!$D$4)))))</f>
        <v/>
      </c>
      <c r="E195" s="2" t="str">
        <f aca="false">IF(A195="","",IF($B$3="سالانه",D195+E194,(I195+H195+G195+F195)*$C$3+E194))</f>
        <v/>
      </c>
      <c r="F195" s="2" t="str">
        <f aca="false">IF(A195="","",IF(F194="","",F194*(1+$B$6)))</f>
        <v/>
      </c>
      <c r="G195" s="2" t="str">
        <f aca="false">IF(A195="","",IF(G194="","",G194*(1+$B$6)))</f>
        <v/>
      </c>
      <c r="H195" s="2" t="str">
        <f aca="false">IF(A195="","",IF(H194="","",H194*(1+$B$6)))</f>
        <v/>
      </c>
      <c r="I195" s="2" t="str">
        <f aca="false">IF(A195="","",IF(I194="","",I194*(1+$B$6)))</f>
        <v/>
      </c>
      <c r="J195" s="2" t="str">
        <f aca="false">IF(A195="","",0)</f>
        <v/>
      </c>
      <c r="K195" s="2" t="str">
        <f aca="false">IF(A195="","",$J$2*(1-$M$3)*(D195-Z195))</f>
        <v/>
      </c>
      <c r="L195" s="2" t="str">
        <f aca="false">IF(A195="","",IF(A195&lt;=5,$J$3*(1-$M$2)*O195,0))</f>
        <v/>
      </c>
      <c r="M195" s="2" t="str">
        <f aca="false">IF(A195="","",J195+K195+L195)</f>
        <v/>
      </c>
      <c r="N195" s="1" t="str">
        <f aca="false">IF(A195="","",IF(A195&lt;=2,$Q$2,IF(A195&lt;=4,$R$2,$S$2)))</f>
        <v/>
      </c>
      <c r="O195" s="2" t="str">
        <f aca="false">IF(A195="","",MIN(O194*(1+$B$7),4000000000))</f>
        <v/>
      </c>
      <c r="P195" s="1" t="str">
        <f aca="false">IF(A195="","",VLOOKUP(B195,'جدول نرخ فوت-امراض خاص-سرطان'!$A$2:$B$100,2,0))</f>
        <v/>
      </c>
      <c r="Q195" s="2" t="str">
        <f aca="false">IF(A195="","",P195*O195*N195^0.5*(1+$J$1))</f>
        <v/>
      </c>
      <c r="R195" s="2" t="str">
        <f aca="false">IF(A195="","",IF(B195&gt;74,0,MIN(4000000000,R194*(1+$B$7))))</f>
        <v/>
      </c>
      <c r="S195" s="2" t="str">
        <f aca="false">IF(A195="","",$J$4/1000*R195)</f>
        <v/>
      </c>
      <c r="T195" s="2" t="str">
        <f aca="false">IF(A195="","",IF(B195&gt;64,0,MIN($F$3*O195,$F$5)))</f>
        <v/>
      </c>
      <c r="U195" s="2" t="str">
        <f aca="false">IF(A195="","",T195*VLOOKUP(محاسبات!B195,'جدول نرخ فوت-امراض خاص-سرطان'!$C$2:$D$97,2,0)/1000000)</f>
        <v/>
      </c>
      <c r="V195" s="2" t="str">
        <f aca="false">IF(A195="","",IF($F$7="ندارد",0,IF(B195&gt;74,0,VLOOKUP(محاسبات!A195,'جدول نرخ فوت-امراض خاص-سرطان'!$I$2:$J$31,2,0)*محاسبات!O195)))</f>
        <v/>
      </c>
      <c r="W195" s="2" t="str">
        <f aca="false">IF(A195="","",V195*VLOOKUP(B195,'جدول نرخ فوت-امراض خاص-سرطان'!$E$2:$F$100,2,0)/1000000)</f>
        <v/>
      </c>
      <c r="X195" s="2" t="str">
        <f aca="false">IF(A195="","",IF($F$6="ندارد",0,IF(A196="",0,D196*N195^0.5+X196*N195)))</f>
        <v/>
      </c>
      <c r="Y195" s="2" t="str">
        <f aca="false">IF(A195="","",IF(A195&gt;64,0,VLOOKUP(B195,'جدول نرخ فوت-امراض خاص-سرطان'!$G$2:$H$100,2,0)*X195))</f>
        <v/>
      </c>
      <c r="Z195" s="2" t="str">
        <f aca="false">IF(A195="","",Y195+W195+U195+S195)</f>
        <v/>
      </c>
      <c r="AA195" s="2" t="str">
        <f aca="false">IF(A195="","",0.25*(S195)+0.15*(U195+W195+Y195))</f>
        <v/>
      </c>
      <c r="AB195" s="2" t="str">
        <f aca="false">IF(A195="","",$B$10*(M195+Z195+Q195))</f>
        <v/>
      </c>
      <c r="AC195" s="2" t="str">
        <f aca="false">IF(A195="","",D195-Z195-M195-Q195-AB195)</f>
        <v/>
      </c>
      <c r="AD195" s="2" t="str">
        <f aca="false">IF(A195="","",(AC195+AD194)*(1+$S$1))</f>
        <v/>
      </c>
      <c r="AE195" s="2" t="str">
        <f aca="false">IF(A195="","",AD195)</f>
        <v/>
      </c>
    </row>
    <row r="196" s="3" customFormat="true" ht="15" hidden="false" customHeight="false" outlineLevel="0" collapsed="false">
      <c r="A196" s="1" t="str">
        <f aca="false">IF(A195&lt;$B$1,A195+1,"")</f>
        <v/>
      </c>
      <c r="B196" s="1" t="str">
        <f aca="false">IF(A196="","",B195+1)</f>
        <v/>
      </c>
      <c r="D196" s="2" t="str">
        <f aca="false">IF(A196="","",IF($B$3="سالانه",D195*(1+$B$6),IF($B$3="ماهانه",(F196*12)/'جدول لیست ها'!$D$1,IF(محاسبات!$B$3="دوماهه",(G196*6)/'جدول لیست ها'!$D$2,IF(محاسبات!$B$3="سه ماهه",(H196*4)/'جدول لیست ها'!$D$3,I196*2/'جدول لیست ها'!$D$4)))))</f>
        <v/>
      </c>
      <c r="E196" s="2" t="str">
        <f aca="false">IF(A196="","",IF($B$3="سالانه",D196+E195,(I196+H196+G196+F196)*$C$3+E195))</f>
        <v/>
      </c>
      <c r="F196" s="2" t="str">
        <f aca="false">IF(A196="","",IF(F195="","",F195*(1+$B$6)))</f>
        <v/>
      </c>
      <c r="G196" s="2" t="str">
        <f aca="false">IF(A196="","",IF(G195="","",G195*(1+$B$6)))</f>
        <v/>
      </c>
      <c r="H196" s="2" t="str">
        <f aca="false">IF(A196="","",IF(H195="","",H195*(1+$B$6)))</f>
        <v/>
      </c>
      <c r="I196" s="2" t="str">
        <f aca="false">IF(A196="","",IF(I195="","",I195*(1+$B$6)))</f>
        <v/>
      </c>
      <c r="J196" s="2" t="str">
        <f aca="false">IF(A196="","",0)</f>
        <v/>
      </c>
      <c r="K196" s="2" t="str">
        <f aca="false">IF(A196="","",$J$2*(1-$M$3)*(D196-Z196))</f>
        <v/>
      </c>
      <c r="L196" s="2" t="str">
        <f aca="false">IF(A196="","",IF(A196&lt;=5,$J$3*(1-$M$2)*O196,0))</f>
        <v/>
      </c>
      <c r="M196" s="2" t="str">
        <f aca="false">IF(A196="","",J196+K196+L196)</f>
        <v/>
      </c>
      <c r="N196" s="1" t="str">
        <f aca="false">IF(A196="","",IF(A196&lt;=2,$Q$2,IF(A196&lt;=4,$R$2,$S$2)))</f>
        <v/>
      </c>
      <c r="O196" s="2" t="str">
        <f aca="false">IF(A196="","",MIN(O195*(1+$B$7),4000000000))</f>
        <v/>
      </c>
      <c r="P196" s="1" t="str">
        <f aca="false">IF(A196="","",VLOOKUP(B196,'جدول نرخ فوت-امراض خاص-سرطان'!$A$2:$B$100,2,0))</f>
        <v/>
      </c>
      <c r="Q196" s="2" t="str">
        <f aca="false">IF(A196="","",P196*O196*N196^0.5*(1+$J$1))</f>
        <v/>
      </c>
      <c r="R196" s="2" t="str">
        <f aca="false">IF(A196="","",IF(B196&gt;74,0,MIN(4000000000,R195*(1+$B$7))))</f>
        <v/>
      </c>
      <c r="S196" s="2" t="str">
        <f aca="false">IF(A196="","",$J$4/1000*R196)</f>
        <v/>
      </c>
      <c r="T196" s="2" t="str">
        <f aca="false">IF(A196="","",IF(B196&gt;64,0,MIN($F$3*O196,$F$5)))</f>
        <v/>
      </c>
      <c r="U196" s="2" t="str">
        <f aca="false">IF(A196="","",T196*VLOOKUP(محاسبات!B196,'جدول نرخ فوت-امراض خاص-سرطان'!$C$2:$D$97,2,0)/1000000)</f>
        <v/>
      </c>
      <c r="V196" s="2" t="str">
        <f aca="false">IF(A196="","",IF($F$7="ندارد",0,IF(B196&gt;74,0,VLOOKUP(محاسبات!A196,'جدول نرخ فوت-امراض خاص-سرطان'!$I$2:$J$31,2,0)*محاسبات!O196)))</f>
        <v/>
      </c>
      <c r="W196" s="2" t="str">
        <f aca="false">IF(A196="","",V196*VLOOKUP(B196,'جدول نرخ فوت-امراض خاص-سرطان'!$E$2:$F$100,2,0)/1000000)</f>
        <v/>
      </c>
      <c r="X196" s="2" t="str">
        <f aca="false">IF(A196="","",IF($F$6="ندارد",0,IF(A197="",0,D197*N196^0.5+X197*N196)))</f>
        <v/>
      </c>
      <c r="Y196" s="2" t="str">
        <f aca="false">IF(A196="","",IF(A196&gt;64,0,VLOOKUP(B196,'جدول نرخ فوت-امراض خاص-سرطان'!$G$2:$H$100,2,0)*X196))</f>
        <v/>
      </c>
      <c r="Z196" s="2" t="str">
        <f aca="false">IF(A196="","",Y196+W196+U196+S196)</f>
        <v/>
      </c>
      <c r="AA196" s="2" t="str">
        <f aca="false">IF(A196="","",0.25*(S196)+0.15*(U196+W196+Y196))</f>
        <v/>
      </c>
      <c r="AB196" s="2" t="str">
        <f aca="false">IF(A196="","",$B$10*(M196+Z196+Q196))</f>
        <v/>
      </c>
      <c r="AC196" s="2" t="str">
        <f aca="false">IF(A196="","",D196-Z196-M196-Q196-AB196)</f>
        <v/>
      </c>
      <c r="AD196" s="2" t="str">
        <f aca="false">IF(A196="","",(AC196+AD195)*(1+$S$1))</f>
        <v/>
      </c>
      <c r="AE196" s="2" t="str">
        <f aca="false">IF(A196="","",AD196)</f>
        <v/>
      </c>
    </row>
    <row r="197" s="3" customFormat="true" ht="15" hidden="false" customHeight="false" outlineLevel="0" collapsed="false">
      <c r="A197" s="1" t="str">
        <f aca="false">IF(A196&lt;$B$1,A196+1,"")</f>
        <v/>
      </c>
      <c r="B197" s="1" t="str">
        <f aca="false">IF(A197="","",B196+1)</f>
        <v/>
      </c>
      <c r="D197" s="2" t="str">
        <f aca="false">IF(A197="","",IF($B$3="سالانه",D196*(1+$B$6),IF($B$3="ماهانه",(F197*12)/'جدول لیست ها'!$D$1,IF(محاسبات!$B$3="دوماهه",(G197*6)/'جدول لیست ها'!$D$2,IF(محاسبات!$B$3="سه ماهه",(H197*4)/'جدول لیست ها'!$D$3,I197*2/'جدول لیست ها'!$D$4)))))</f>
        <v/>
      </c>
      <c r="E197" s="2" t="str">
        <f aca="false">IF(A197="","",IF($B$3="سالانه",D197+E196,(I197+H197+G197+F197)*$C$3+E196))</f>
        <v/>
      </c>
      <c r="F197" s="2" t="str">
        <f aca="false">IF(A197="","",IF(F196="","",F196*(1+$B$6)))</f>
        <v/>
      </c>
      <c r="G197" s="2" t="str">
        <f aca="false">IF(A197="","",IF(G196="","",G196*(1+$B$6)))</f>
        <v/>
      </c>
      <c r="H197" s="2" t="str">
        <f aca="false">IF(A197="","",IF(H196="","",H196*(1+$B$6)))</f>
        <v/>
      </c>
      <c r="I197" s="2" t="str">
        <f aca="false">IF(A197="","",IF(I196="","",I196*(1+$B$6)))</f>
        <v/>
      </c>
      <c r="J197" s="2" t="str">
        <f aca="false">IF(A197="","",0)</f>
        <v/>
      </c>
      <c r="K197" s="2" t="str">
        <f aca="false">IF(A197="","",$J$2*(1-$M$3)*(D197-Z197))</f>
        <v/>
      </c>
      <c r="L197" s="2" t="str">
        <f aca="false">IF(A197="","",IF(A197&lt;=5,$J$3*(1-$M$2)*O197,0))</f>
        <v/>
      </c>
      <c r="M197" s="2" t="str">
        <f aca="false">IF(A197="","",J197+K197+L197)</f>
        <v/>
      </c>
      <c r="N197" s="1" t="str">
        <f aca="false">IF(A197="","",IF(A197&lt;=2,$Q$2,IF(A197&lt;=4,$R$2,$S$2)))</f>
        <v/>
      </c>
      <c r="O197" s="2" t="str">
        <f aca="false">IF(A197="","",MIN(O196*(1+$B$7),4000000000))</f>
        <v/>
      </c>
      <c r="P197" s="1" t="str">
        <f aca="false">IF(A197="","",VLOOKUP(B197,'جدول نرخ فوت-امراض خاص-سرطان'!$A$2:$B$100,2,0))</f>
        <v/>
      </c>
      <c r="Q197" s="2" t="str">
        <f aca="false">IF(A197="","",P197*O197*N197^0.5*(1+$J$1))</f>
        <v/>
      </c>
      <c r="R197" s="2" t="str">
        <f aca="false">IF(A197="","",IF(B197&gt;74,0,MIN(4000000000,R196*(1+$B$7))))</f>
        <v/>
      </c>
      <c r="S197" s="2" t="str">
        <f aca="false">IF(A197="","",$J$4/1000*R197)</f>
        <v/>
      </c>
      <c r="T197" s="2" t="str">
        <f aca="false">IF(A197="","",IF(B197&gt;64,0,MIN($F$3*O197,$F$5)))</f>
        <v/>
      </c>
      <c r="U197" s="2" t="str">
        <f aca="false">IF(A197="","",T197*VLOOKUP(محاسبات!B197,'جدول نرخ فوت-امراض خاص-سرطان'!$C$2:$D$97,2,0)/1000000)</f>
        <v/>
      </c>
      <c r="V197" s="2" t="str">
        <f aca="false">IF(A197="","",IF($F$7="ندارد",0,IF(B197&gt;74,0,VLOOKUP(محاسبات!A197,'جدول نرخ فوت-امراض خاص-سرطان'!$I$2:$J$31,2,0)*محاسبات!O197)))</f>
        <v/>
      </c>
      <c r="W197" s="2" t="str">
        <f aca="false">IF(A197="","",V197*VLOOKUP(B197,'جدول نرخ فوت-امراض خاص-سرطان'!$E$2:$F$100,2,0)/1000000)</f>
        <v/>
      </c>
      <c r="X197" s="2" t="str">
        <f aca="false">IF(A197="","",IF($F$6="ندارد",0,IF(A198="",0,D198*N197^0.5+X198*N197)))</f>
        <v/>
      </c>
      <c r="Y197" s="2" t="str">
        <f aca="false">IF(A197="","",IF(A197&gt;64,0,VLOOKUP(B197,'جدول نرخ فوت-امراض خاص-سرطان'!$G$2:$H$100,2,0)*X197))</f>
        <v/>
      </c>
      <c r="Z197" s="2" t="str">
        <f aca="false">IF(A197="","",Y197+W197+U197+S197)</f>
        <v/>
      </c>
      <c r="AA197" s="2" t="str">
        <f aca="false">IF(A197="","",0.25*(S197)+0.15*(U197+W197+Y197))</f>
        <v/>
      </c>
      <c r="AB197" s="2" t="str">
        <f aca="false">IF(A197="","",$B$10*(M197+Z197+Q197))</f>
        <v/>
      </c>
      <c r="AC197" s="2" t="str">
        <f aca="false">IF(A197="","",D197-Z197-M197-Q197-AB197)</f>
        <v/>
      </c>
      <c r="AD197" s="2" t="str">
        <f aca="false">IF(A197="","",(AC197+AD196)*(1+$S$1))</f>
        <v/>
      </c>
      <c r="AE197" s="2" t="str">
        <f aca="false">IF(A197="","",AD197)</f>
        <v/>
      </c>
    </row>
    <row r="198" s="3" customFormat="true" ht="15" hidden="false" customHeight="false" outlineLevel="0" collapsed="false">
      <c r="A198" s="1" t="str">
        <f aca="false">IF(A197&lt;$B$1,A197+1,"")</f>
        <v/>
      </c>
      <c r="B198" s="1" t="str">
        <f aca="false">IF(A198="","",B197+1)</f>
        <v/>
      </c>
      <c r="D198" s="2" t="str">
        <f aca="false">IF(A198="","",IF($B$3="سالانه",D197*(1+$B$6),IF($B$3="ماهانه",(F198*12)/'جدول لیست ها'!$D$1,IF(محاسبات!$B$3="دوماهه",(G198*6)/'جدول لیست ها'!$D$2,IF(محاسبات!$B$3="سه ماهه",(H198*4)/'جدول لیست ها'!$D$3,I198*2/'جدول لیست ها'!$D$4)))))</f>
        <v/>
      </c>
      <c r="E198" s="2" t="str">
        <f aca="false">IF(A198="","",IF($B$3="سالانه",D198+E197,(I198+H198+G198+F198)*$C$3+E197))</f>
        <v/>
      </c>
      <c r="F198" s="2" t="str">
        <f aca="false">IF(A198="","",IF(F197="","",F197*(1+$B$6)))</f>
        <v/>
      </c>
      <c r="G198" s="2" t="str">
        <f aca="false">IF(A198="","",IF(G197="","",G197*(1+$B$6)))</f>
        <v/>
      </c>
      <c r="H198" s="2" t="str">
        <f aca="false">IF(A198="","",IF(H197="","",H197*(1+$B$6)))</f>
        <v/>
      </c>
      <c r="I198" s="2" t="str">
        <f aca="false">IF(A198="","",IF(I197="","",I197*(1+$B$6)))</f>
        <v/>
      </c>
      <c r="J198" s="2" t="str">
        <f aca="false">IF(A198="","",0)</f>
        <v/>
      </c>
      <c r="K198" s="2" t="str">
        <f aca="false">IF(A198="","",$J$2*(1-$M$3)*(D198-Z198))</f>
        <v/>
      </c>
      <c r="L198" s="2" t="str">
        <f aca="false">IF(A198="","",IF(A198&lt;=5,$J$3*(1-$M$2)*O198,0))</f>
        <v/>
      </c>
      <c r="M198" s="2" t="str">
        <f aca="false">IF(A198="","",J198+K198+L198)</f>
        <v/>
      </c>
      <c r="N198" s="1" t="str">
        <f aca="false">IF(A198="","",IF(A198&lt;=2,$Q$2,IF(A198&lt;=4,$R$2,$S$2)))</f>
        <v/>
      </c>
      <c r="O198" s="2" t="str">
        <f aca="false">IF(A198="","",MIN(O197*(1+$B$7),4000000000))</f>
        <v/>
      </c>
      <c r="P198" s="1" t="str">
        <f aca="false">IF(A198="","",VLOOKUP(B198,'جدول نرخ فوت-امراض خاص-سرطان'!$A$2:$B$100,2,0))</f>
        <v/>
      </c>
      <c r="Q198" s="2" t="str">
        <f aca="false">IF(A198="","",P198*O198*N198^0.5*(1+$J$1))</f>
        <v/>
      </c>
      <c r="R198" s="2" t="str">
        <f aca="false">IF(A198="","",IF(B198&gt;74,0,MIN(4000000000,R197*(1+$B$7))))</f>
        <v/>
      </c>
      <c r="S198" s="2" t="str">
        <f aca="false">IF(A198="","",$J$4/1000*R198)</f>
        <v/>
      </c>
      <c r="T198" s="2" t="str">
        <f aca="false">IF(A198="","",IF(B198&gt;64,0,MIN($F$3*O198,$F$5)))</f>
        <v/>
      </c>
      <c r="U198" s="2" t="str">
        <f aca="false">IF(A198="","",T198*VLOOKUP(محاسبات!B198,'جدول نرخ فوت-امراض خاص-سرطان'!$C$2:$D$97,2,0)/1000000)</f>
        <v/>
      </c>
      <c r="V198" s="2" t="str">
        <f aca="false">IF(A198="","",IF($F$7="ندارد",0,IF(B198&gt;74,0,VLOOKUP(محاسبات!A198,'جدول نرخ فوت-امراض خاص-سرطان'!$I$2:$J$31,2,0)*محاسبات!O198)))</f>
        <v/>
      </c>
      <c r="W198" s="2" t="str">
        <f aca="false">IF(A198="","",V198*VLOOKUP(B198,'جدول نرخ فوت-امراض خاص-سرطان'!$E$2:$F$100,2,0)/1000000)</f>
        <v/>
      </c>
      <c r="X198" s="2" t="str">
        <f aca="false">IF(A198="","",IF($F$6="ندارد",0,IF(A199="",0,D199*N198^0.5+X199*N198)))</f>
        <v/>
      </c>
      <c r="Y198" s="2" t="str">
        <f aca="false">IF(A198="","",IF(A198&gt;64,0,VLOOKUP(B198,'جدول نرخ فوت-امراض خاص-سرطان'!$G$2:$H$100,2,0)*X198))</f>
        <v/>
      </c>
      <c r="Z198" s="2" t="str">
        <f aca="false">IF(A198="","",Y198+W198+U198+S198)</f>
        <v/>
      </c>
      <c r="AA198" s="2" t="str">
        <f aca="false">IF(A198="","",0.25*(S198)+0.15*(U198+W198+Y198))</f>
        <v/>
      </c>
      <c r="AB198" s="2" t="str">
        <f aca="false">IF(A198="","",$B$10*(M198+Z198+Q198))</f>
        <v/>
      </c>
      <c r="AC198" s="2" t="str">
        <f aca="false">IF(A198="","",D198-Z198-M198-Q198-AB198)</f>
        <v/>
      </c>
      <c r="AD198" s="2" t="str">
        <f aca="false">IF(A198="","",(AC198+AD197)*(1+$S$1))</f>
        <v/>
      </c>
      <c r="AE198" s="2" t="str">
        <f aca="false">IF(A198="","",AD198)</f>
        <v/>
      </c>
    </row>
    <row r="199" s="3" customFormat="true" ht="15" hidden="false" customHeight="false" outlineLevel="0" collapsed="false">
      <c r="A199" s="1" t="str">
        <f aca="false">IF(A198&lt;$B$1,A198+1,"")</f>
        <v/>
      </c>
      <c r="B199" s="1" t="str">
        <f aca="false">IF(A199="","",B198+1)</f>
        <v/>
      </c>
      <c r="D199" s="2" t="str">
        <f aca="false">IF(A199="","",IF($B$3="سالانه",D198*(1+$B$6),IF($B$3="ماهانه",(F199*12)/'جدول لیست ها'!$D$1,IF(محاسبات!$B$3="دوماهه",(G199*6)/'جدول لیست ها'!$D$2,IF(محاسبات!$B$3="سه ماهه",(H199*4)/'جدول لیست ها'!$D$3,I199*2/'جدول لیست ها'!$D$4)))))</f>
        <v/>
      </c>
      <c r="E199" s="2" t="str">
        <f aca="false">IF(A199="","",IF($B$3="سالانه",D199+E198,(I199+H199+G199+F199)*$C$3+E198))</f>
        <v/>
      </c>
      <c r="F199" s="2" t="str">
        <f aca="false">IF(A199="","",IF(F198="","",F198*(1+$B$6)))</f>
        <v/>
      </c>
      <c r="G199" s="2" t="str">
        <f aca="false">IF(A199="","",IF(G198="","",G198*(1+$B$6)))</f>
        <v/>
      </c>
      <c r="H199" s="2" t="str">
        <f aca="false">IF(A199="","",IF(H198="","",H198*(1+$B$6)))</f>
        <v/>
      </c>
      <c r="I199" s="2" t="str">
        <f aca="false">IF(A199="","",IF(I198="","",I198*(1+$B$6)))</f>
        <v/>
      </c>
      <c r="J199" s="2" t="str">
        <f aca="false">IF(A199="","",0)</f>
        <v/>
      </c>
      <c r="K199" s="2" t="str">
        <f aca="false">IF(A199="","",$J$2*(1-$M$3)*(D199-Z199))</f>
        <v/>
      </c>
      <c r="L199" s="2" t="str">
        <f aca="false">IF(A199="","",IF(A199&lt;=5,$J$3*(1-$M$2)*O199,0))</f>
        <v/>
      </c>
      <c r="M199" s="2" t="str">
        <f aca="false">IF(A199="","",J199+K199+L199)</f>
        <v/>
      </c>
      <c r="N199" s="1" t="str">
        <f aca="false">IF(A199="","",IF(A199&lt;=2,$Q$2,IF(A199&lt;=4,$R$2,$S$2)))</f>
        <v/>
      </c>
      <c r="O199" s="2" t="str">
        <f aca="false">IF(A199="","",MIN(O198*(1+$B$7),4000000000))</f>
        <v/>
      </c>
      <c r="P199" s="1" t="str">
        <f aca="false">IF(A199="","",VLOOKUP(B199,'جدول نرخ فوت-امراض خاص-سرطان'!$A$2:$B$100,2,0))</f>
        <v/>
      </c>
      <c r="Q199" s="2" t="str">
        <f aca="false">IF(A199="","",P199*O199*N199^0.5*(1+$J$1))</f>
        <v/>
      </c>
      <c r="R199" s="2" t="str">
        <f aca="false">IF(A199="","",IF(B199&gt;74,0,MIN(4000000000,R198*(1+$B$7))))</f>
        <v/>
      </c>
      <c r="S199" s="2" t="str">
        <f aca="false">IF(A199="","",$J$4/1000*R199)</f>
        <v/>
      </c>
      <c r="T199" s="2" t="str">
        <f aca="false">IF(A199="","",IF(B199&gt;64,0,MIN($F$3*O199,$F$5)))</f>
        <v/>
      </c>
      <c r="U199" s="2" t="str">
        <f aca="false">IF(A199="","",T199*VLOOKUP(محاسبات!B199,'جدول نرخ فوت-امراض خاص-سرطان'!$C$2:$D$97,2,0)/1000000)</f>
        <v/>
      </c>
      <c r="V199" s="2" t="str">
        <f aca="false">IF(A199="","",IF($F$7="ندارد",0,IF(B199&gt;74,0,VLOOKUP(محاسبات!A199,'جدول نرخ فوت-امراض خاص-سرطان'!$I$2:$J$31,2,0)*محاسبات!O199)))</f>
        <v/>
      </c>
      <c r="W199" s="2" t="str">
        <f aca="false">IF(A199="","",V199*VLOOKUP(B199,'جدول نرخ فوت-امراض خاص-سرطان'!$E$2:$F$100,2,0)/1000000)</f>
        <v/>
      </c>
      <c r="X199" s="2" t="str">
        <f aca="false">IF(A199="","",IF($F$6="ندارد",0,IF(A200="",0,D200*N199^0.5+X200*N199)))</f>
        <v/>
      </c>
      <c r="Y199" s="2" t="str">
        <f aca="false">IF(A199="","",IF(A199&gt;64,0,VLOOKUP(B199,'جدول نرخ فوت-امراض خاص-سرطان'!$G$2:$H$100,2,0)*X199))</f>
        <v/>
      </c>
      <c r="Z199" s="2" t="str">
        <f aca="false">IF(A199="","",Y199+W199+U199+S199)</f>
        <v/>
      </c>
      <c r="AA199" s="2" t="str">
        <f aca="false">IF(A199="","",0.25*(S199)+0.15*(U199+W199+Y199))</f>
        <v/>
      </c>
      <c r="AB199" s="2" t="str">
        <f aca="false">IF(A199="","",$B$10*(M199+Z199+Q199))</f>
        <v/>
      </c>
      <c r="AC199" s="2" t="str">
        <f aca="false">IF(A199="","",D199-Z199-M199-Q199-AB199)</f>
        <v/>
      </c>
      <c r="AD199" s="2" t="str">
        <f aca="false">IF(A199="","",(AC199+AD198)*(1+$S$1))</f>
        <v/>
      </c>
      <c r="AE199" s="2" t="str">
        <f aca="false">IF(A199="","",AD199)</f>
        <v/>
      </c>
    </row>
    <row r="200" s="3" customFormat="true" ht="15" hidden="false" customHeight="false" outlineLevel="0" collapsed="false">
      <c r="A200" s="1" t="str">
        <f aca="false">IF(A199&lt;$B$1,A199+1,"")</f>
        <v/>
      </c>
      <c r="B200" s="1" t="str">
        <f aca="false">IF(A200="","",B199+1)</f>
        <v/>
      </c>
      <c r="D200" s="2" t="str">
        <f aca="false">IF(A200="","",IF($B$3="سالانه",D199*(1+$B$6),IF($B$3="ماهانه",(F200*12)/'جدول لیست ها'!$D$1,IF(محاسبات!$B$3="دوماهه",(G200*6)/'جدول لیست ها'!$D$2,IF(محاسبات!$B$3="سه ماهه",(H200*4)/'جدول لیست ها'!$D$3,I200*2/'جدول لیست ها'!$D$4)))))</f>
        <v/>
      </c>
      <c r="E200" s="2" t="str">
        <f aca="false">IF(A200="","",IF($B$3="سالانه",D200+E199,(I200+H200+G200+F200)*$C$3+E199))</f>
        <v/>
      </c>
      <c r="F200" s="2" t="str">
        <f aca="false">IF(A200="","",IF(F199="","",F199*(1+$B$6)))</f>
        <v/>
      </c>
      <c r="G200" s="2" t="str">
        <f aca="false">IF(A200="","",IF(G199="","",G199*(1+$B$6)))</f>
        <v/>
      </c>
      <c r="H200" s="2" t="str">
        <f aca="false">IF(A200="","",IF(H199="","",H199*(1+$B$6)))</f>
        <v/>
      </c>
      <c r="I200" s="2" t="str">
        <f aca="false">IF(A200="","",IF(I199="","",I199*(1+$B$6)))</f>
        <v/>
      </c>
      <c r="J200" s="2" t="str">
        <f aca="false">IF(A200="","",0)</f>
        <v/>
      </c>
      <c r="K200" s="2" t="str">
        <f aca="false">IF(A200="","",$J$2*(1-$M$3)*(D200-Z200))</f>
        <v/>
      </c>
      <c r="L200" s="2" t="str">
        <f aca="false">IF(A200="","",IF(A200&lt;=5,$J$3*(1-$M$2)*O200,0))</f>
        <v/>
      </c>
      <c r="M200" s="2" t="str">
        <f aca="false">IF(A200="","",J200+K200+L200)</f>
        <v/>
      </c>
      <c r="N200" s="1" t="str">
        <f aca="false">IF(A200="","",IF(A200&lt;=2,$Q$2,IF(A200&lt;=4,$R$2,$S$2)))</f>
        <v/>
      </c>
      <c r="O200" s="2" t="str">
        <f aca="false">IF(A200="","",MIN(O199*(1+$B$7),4000000000))</f>
        <v/>
      </c>
      <c r="P200" s="1" t="str">
        <f aca="false">IF(A200="","",VLOOKUP(B200,'جدول نرخ فوت-امراض خاص-سرطان'!$A$2:$B$100,2,0))</f>
        <v/>
      </c>
      <c r="Q200" s="2" t="str">
        <f aca="false">IF(A200="","",P200*O200*N200^0.5*(1+$J$1))</f>
        <v/>
      </c>
      <c r="R200" s="2" t="str">
        <f aca="false">IF(A200="","",IF(B200&gt;74,0,MIN(4000000000,R199*(1+$B$7))))</f>
        <v/>
      </c>
      <c r="S200" s="2" t="str">
        <f aca="false">IF(A200="","",$J$4/1000*R200)</f>
        <v/>
      </c>
      <c r="T200" s="2" t="str">
        <f aca="false">IF(A200="","",IF(B200&gt;64,0,MIN($F$3*O200,$F$5)))</f>
        <v/>
      </c>
      <c r="U200" s="2" t="str">
        <f aca="false">IF(A200="","",T200*VLOOKUP(محاسبات!B200,'جدول نرخ فوت-امراض خاص-سرطان'!$C$2:$D$97,2,0)/1000000)</f>
        <v/>
      </c>
      <c r="V200" s="2" t="str">
        <f aca="false">IF(A200="","",IF($F$7="ندارد",0,IF(B200&gt;74,0,VLOOKUP(محاسبات!A200,'جدول نرخ فوت-امراض خاص-سرطان'!$I$2:$J$31,2,0)*محاسبات!O200)))</f>
        <v/>
      </c>
      <c r="W200" s="2" t="str">
        <f aca="false">IF(A200="","",V200*VLOOKUP(B200,'جدول نرخ فوت-امراض خاص-سرطان'!$E$2:$F$100,2,0)/1000000)</f>
        <v/>
      </c>
      <c r="X200" s="2" t="str">
        <f aca="false">IF(A200="","",IF($F$6="ندارد",0,IF(A201="",0,D201*N200^0.5+X201*N200)))</f>
        <v/>
      </c>
      <c r="Y200" s="2" t="str">
        <f aca="false">IF(A200="","",IF(A200&gt;64,0,VLOOKUP(B200,'جدول نرخ فوت-امراض خاص-سرطان'!$G$2:$H$100,2,0)*X200))</f>
        <v/>
      </c>
      <c r="Z200" s="2" t="str">
        <f aca="false">IF(A200="","",Y200+W200+U200+S200)</f>
        <v/>
      </c>
      <c r="AA200" s="2" t="str">
        <f aca="false">IF(A200="","",0.25*(S200)+0.15*(U200+W200+Y200))</f>
        <v/>
      </c>
      <c r="AB200" s="2" t="str">
        <f aca="false">IF(A200="","",$B$10*(M200+Z200+Q200))</f>
        <v/>
      </c>
      <c r="AC200" s="2" t="str">
        <f aca="false">IF(A200="","",D200-Z200-M200-Q200-AB200)</f>
        <v/>
      </c>
      <c r="AD200" s="2" t="str">
        <f aca="false">IF(A200="","",(AC200+AD199)*(1+$S$1))</f>
        <v/>
      </c>
      <c r="AE200" s="2" t="str">
        <f aca="false">IF(A200="","",AD200)</f>
        <v/>
      </c>
    </row>
    <row r="201" s="3" customFormat="true" ht="15" hidden="false" customHeight="false" outlineLevel="0" collapsed="false">
      <c r="A201" s="1" t="str">
        <f aca="false">IF(A200&lt;$B$1,A200+1,"")</f>
        <v/>
      </c>
      <c r="B201" s="1" t="str">
        <f aca="false">IF(A201="","",B200+1)</f>
        <v/>
      </c>
      <c r="D201" s="2" t="str">
        <f aca="false">IF(A201="","",IF($B$3="سالانه",D200*(1+$B$6),IF($B$3="ماهانه",(F201*12)/'جدول لیست ها'!$D$1,IF(محاسبات!$B$3="دوماهه",(G201*6)/'جدول لیست ها'!$D$2,IF(محاسبات!$B$3="سه ماهه",(H201*4)/'جدول لیست ها'!$D$3,I201*2/'جدول لیست ها'!$D$4)))))</f>
        <v/>
      </c>
      <c r="E201" s="2" t="str">
        <f aca="false">IF(A201="","",IF($B$3="سالانه",D201+E200,(I201+H201+G201+F201)*$C$3+E200))</f>
        <v/>
      </c>
      <c r="F201" s="2" t="str">
        <f aca="false">IF(A201="","",IF(F200="","",F200*(1+$B$6)))</f>
        <v/>
      </c>
      <c r="G201" s="2" t="str">
        <f aca="false">IF(A201="","",IF(G200="","",G200*(1+$B$6)))</f>
        <v/>
      </c>
      <c r="H201" s="2" t="str">
        <f aca="false">IF(A201="","",IF(H200="","",H200*(1+$B$6)))</f>
        <v/>
      </c>
      <c r="I201" s="2" t="str">
        <f aca="false">IF(A201="","",IF(I200="","",I200*(1+$B$6)))</f>
        <v/>
      </c>
      <c r="J201" s="2" t="str">
        <f aca="false">IF(A201="","",0)</f>
        <v/>
      </c>
      <c r="K201" s="2" t="str">
        <f aca="false">IF(A201="","",$J$2*(1-$M$3)*(D201-Z201))</f>
        <v/>
      </c>
      <c r="L201" s="2" t="str">
        <f aca="false">IF(A201="","",IF(A201&lt;=5,$J$3*(1-$M$2)*O201,0))</f>
        <v/>
      </c>
      <c r="M201" s="2" t="str">
        <f aca="false">IF(A201="","",J201+K201+L201)</f>
        <v/>
      </c>
      <c r="N201" s="1" t="str">
        <f aca="false">IF(A201="","",IF(A201&lt;=2,$Q$2,IF(A201&lt;=4,$R$2,$S$2)))</f>
        <v/>
      </c>
      <c r="O201" s="2" t="str">
        <f aca="false">IF(A201="","",MIN(O200*(1+$B$7),4000000000))</f>
        <v/>
      </c>
      <c r="P201" s="1" t="str">
        <f aca="false">IF(A201="","",VLOOKUP(B201,'جدول نرخ فوت-امراض خاص-سرطان'!$A$2:$B$100,2,0))</f>
        <v/>
      </c>
      <c r="Q201" s="2" t="str">
        <f aca="false">IF(A201="","",P201*O201*N201^0.5*(1+$J$1))</f>
        <v/>
      </c>
      <c r="R201" s="2" t="str">
        <f aca="false">IF(A201="","",IF(B201&gt;74,0,MIN(4000000000,R200*(1+$B$7))))</f>
        <v/>
      </c>
      <c r="S201" s="2" t="str">
        <f aca="false">IF(A201="","",$J$4/1000*R201)</f>
        <v/>
      </c>
      <c r="T201" s="2" t="str">
        <f aca="false">IF(A201="","",IF(B201&gt;64,0,MIN($F$3*O201,$F$5)))</f>
        <v/>
      </c>
      <c r="U201" s="2" t="str">
        <f aca="false">IF(A201="","",T201*VLOOKUP(محاسبات!B201,'جدول نرخ فوت-امراض خاص-سرطان'!$C$2:$D$97,2,0)/1000000)</f>
        <v/>
      </c>
      <c r="V201" s="2" t="str">
        <f aca="false">IF(A201="","",IF($F$7="ندارد",0,IF(B201&gt;74,0,VLOOKUP(محاسبات!A201,'جدول نرخ فوت-امراض خاص-سرطان'!$I$2:$J$31,2,0)*محاسبات!O201)))</f>
        <v/>
      </c>
      <c r="W201" s="2" t="str">
        <f aca="false">IF(A201="","",V201*VLOOKUP(B201,'جدول نرخ فوت-امراض خاص-سرطان'!$E$2:$F$100,2,0)/1000000)</f>
        <v/>
      </c>
      <c r="X201" s="2" t="str">
        <f aca="false">IF(A201="","",IF($F$6="ندارد",0,IF(A202="",0,D202*N201^0.5+X202*N201)))</f>
        <v/>
      </c>
      <c r="Y201" s="2" t="str">
        <f aca="false">IF(A201="","",IF(A201&gt;64,0,VLOOKUP(B201,'جدول نرخ فوت-امراض خاص-سرطان'!$G$2:$H$100,2,0)*X201))</f>
        <v/>
      </c>
      <c r="Z201" s="2" t="str">
        <f aca="false">IF(A201="","",Y201+W201+U201+S201)</f>
        <v/>
      </c>
      <c r="AA201" s="2" t="str">
        <f aca="false">IF(A201="","",0.25*(S201)+0.15*(U201+W201+Y201))</f>
        <v/>
      </c>
      <c r="AB201" s="2" t="str">
        <f aca="false">IF(A201="","",$B$10*(M201+Z201+Q201))</f>
        <v/>
      </c>
      <c r="AC201" s="2" t="str">
        <f aca="false">IF(A201="","",D201-Z201-M201-Q201-AB201)</f>
        <v/>
      </c>
      <c r="AD201" s="2" t="str">
        <f aca="false">IF(A201="","",(AC201+AD200)*(1+$S$1))</f>
        <v/>
      </c>
      <c r="AE201" s="2" t="str">
        <f aca="false">IF(A201="","",AD201)</f>
        <v/>
      </c>
    </row>
    <row r="202" s="3" customFormat="true" ht="15" hidden="false" customHeight="false" outlineLevel="0" collapsed="false">
      <c r="A202" s="1" t="str">
        <f aca="false">IF(A201&lt;$B$1,A201+1,"")</f>
        <v/>
      </c>
      <c r="B202" s="1" t="str">
        <f aca="false">IF(A202="","",B201+1)</f>
        <v/>
      </c>
      <c r="D202" s="2" t="str">
        <f aca="false">IF(A202="","",IF($B$3="سالانه",D201*(1+$B$6),IF($B$3="ماهانه",(F202*12)/'جدول لیست ها'!$D$1,IF(محاسبات!$B$3="دوماهه",(G202*6)/'جدول لیست ها'!$D$2,IF(محاسبات!$B$3="سه ماهه",(H202*4)/'جدول لیست ها'!$D$3,I202*2/'جدول لیست ها'!$D$4)))))</f>
        <v/>
      </c>
      <c r="E202" s="2" t="str">
        <f aca="false">IF(A202="","",IF($B$3="سالانه",D202+E201,(I202+H202+G202+F202)*$C$3+E201))</f>
        <v/>
      </c>
      <c r="F202" s="2" t="str">
        <f aca="false">IF(A202="","",IF(F201="","",F201*(1+$B$6)))</f>
        <v/>
      </c>
      <c r="G202" s="2" t="str">
        <f aca="false">IF(A202="","",IF(G201="","",G201*(1+$B$6)))</f>
        <v/>
      </c>
      <c r="H202" s="2" t="str">
        <f aca="false">IF(A202="","",IF(H201="","",H201*(1+$B$6)))</f>
        <v/>
      </c>
      <c r="I202" s="2" t="str">
        <f aca="false">IF(A202="","",IF(I201="","",I201*(1+$B$6)))</f>
        <v/>
      </c>
      <c r="J202" s="2" t="str">
        <f aca="false">IF(A202="","",0)</f>
        <v/>
      </c>
      <c r="K202" s="2" t="str">
        <f aca="false">IF(A202="","",$J$2*(1-$M$3)*(D202-Z202))</f>
        <v/>
      </c>
      <c r="L202" s="2" t="str">
        <f aca="false">IF(A202="","",IF(A202&lt;=5,$J$3*(1-$M$2)*O202,0))</f>
        <v/>
      </c>
      <c r="M202" s="2" t="str">
        <f aca="false">IF(A202="","",J202+K202+L202)</f>
        <v/>
      </c>
      <c r="N202" s="1" t="str">
        <f aca="false">IF(A202="","",IF(A202&lt;=2,$Q$2,IF(A202&lt;=4,$R$2,$S$2)))</f>
        <v/>
      </c>
      <c r="O202" s="2" t="str">
        <f aca="false">IF(A202="","",MIN(O201*(1+$B$7),4000000000))</f>
        <v/>
      </c>
      <c r="P202" s="1" t="str">
        <f aca="false">IF(A202="","",VLOOKUP(B202,'جدول نرخ فوت-امراض خاص-سرطان'!$A$2:$B$100,2,0))</f>
        <v/>
      </c>
      <c r="Q202" s="2" t="str">
        <f aca="false">IF(A202="","",P202*O202*N202^0.5*(1+$J$1))</f>
        <v/>
      </c>
      <c r="R202" s="2" t="str">
        <f aca="false">IF(A202="","",IF(B202&gt;74,0,MIN(4000000000,R201*(1+$B$7))))</f>
        <v/>
      </c>
      <c r="S202" s="2" t="str">
        <f aca="false">IF(A202="","",$J$4/1000*R202)</f>
        <v/>
      </c>
      <c r="T202" s="2" t="str">
        <f aca="false">IF(A202="","",IF(B202&gt;64,0,MIN($F$3*O202,$F$5)))</f>
        <v/>
      </c>
      <c r="U202" s="2" t="str">
        <f aca="false">IF(A202="","",T202*VLOOKUP(محاسبات!B202,'جدول نرخ فوت-امراض خاص-سرطان'!$C$2:$D$97,2,0)/1000000)</f>
        <v/>
      </c>
      <c r="V202" s="2" t="str">
        <f aca="false">IF(A202="","",IF($F$7="ندارد",0,IF(B202&gt;74,0,VLOOKUP(محاسبات!A202,'جدول نرخ فوت-امراض خاص-سرطان'!$I$2:$J$31,2,0)*محاسبات!O202)))</f>
        <v/>
      </c>
      <c r="W202" s="2" t="str">
        <f aca="false">IF(A202="","",V202*VLOOKUP(B202,'جدول نرخ فوت-امراض خاص-سرطان'!$E$2:$F$100,2,0)/1000000)</f>
        <v/>
      </c>
      <c r="X202" s="2" t="str">
        <f aca="false">IF(A202="","",IF($F$6="ندارد",0,IF(A203="",0,D203*N202^0.5+X203*N202)))</f>
        <v/>
      </c>
      <c r="Y202" s="2" t="str">
        <f aca="false">IF(A202="","",IF(A202&gt;64,0,VLOOKUP(B202,'جدول نرخ فوت-امراض خاص-سرطان'!$G$2:$H$100,2,0)*X202))</f>
        <v/>
      </c>
      <c r="Z202" s="2" t="str">
        <f aca="false">IF(A202="","",Y202+W202+U202+S202)</f>
        <v/>
      </c>
      <c r="AA202" s="2" t="str">
        <f aca="false">IF(A202="","",0.25*(S202)+0.15*(U202+W202+Y202))</f>
        <v/>
      </c>
      <c r="AB202" s="2" t="str">
        <f aca="false">IF(A202="","",$B$10*(M202+Z202+Q202))</f>
        <v/>
      </c>
      <c r="AC202" s="2" t="str">
        <f aca="false">IF(A202="","",D202-Z202-M202-Q202-AB202)</f>
        <v/>
      </c>
      <c r="AD202" s="2" t="str">
        <f aca="false">IF(A202="","",(AC202+AD201)*(1+$S$1))</f>
        <v/>
      </c>
      <c r="AE202" s="2" t="str">
        <f aca="false">IF(A202="","",AD202)</f>
        <v/>
      </c>
    </row>
    <row r="203" s="3" customFormat="true" ht="15" hidden="false" customHeight="false" outlineLevel="0" collapsed="false">
      <c r="A203" s="1" t="str">
        <f aca="false">IF(A202&lt;$B$1,A202+1,"")</f>
        <v/>
      </c>
      <c r="B203" s="1" t="str">
        <f aca="false">IF(A203="","",B202+1)</f>
        <v/>
      </c>
      <c r="D203" s="2" t="str">
        <f aca="false">IF(A203="","",IF($B$3="سالانه",D202*(1+$B$6),IF($B$3="ماهانه",(F203*12)/'جدول لیست ها'!$D$1,IF(محاسبات!$B$3="دوماهه",(G203*6)/'جدول لیست ها'!$D$2,IF(محاسبات!$B$3="سه ماهه",(H203*4)/'جدول لیست ها'!$D$3,I203*2/'جدول لیست ها'!$D$4)))))</f>
        <v/>
      </c>
      <c r="E203" s="2" t="str">
        <f aca="false">IF(A203="","",IF($B$3="سالانه",D203+E202,(I203+H203+G203+F203)*$C$3+E202))</f>
        <v/>
      </c>
      <c r="F203" s="2" t="str">
        <f aca="false">IF(A203="","",IF(F202="","",F202*(1+$B$6)))</f>
        <v/>
      </c>
      <c r="G203" s="2" t="str">
        <f aca="false">IF(A203="","",IF(G202="","",G202*(1+$B$6)))</f>
        <v/>
      </c>
      <c r="H203" s="2" t="str">
        <f aca="false">IF(A203="","",IF(H202="","",H202*(1+$B$6)))</f>
        <v/>
      </c>
      <c r="I203" s="2" t="str">
        <f aca="false">IF(A203="","",IF(I202="","",I202*(1+$B$6)))</f>
        <v/>
      </c>
      <c r="J203" s="2" t="str">
        <f aca="false">IF(A203="","",0)</f>
        <v/>
      </c>
      <c r="K203" s="2" t="str">
        <f aca="false">IF(A203="","",$J$2*(1-$M$3)*(D203-Z203))</f>
        <v/>
      </c>
      <c r="L203" s="2" t="str">
        <f aca="false">IF(A203="","",IF(A203&lt;=5,$J$3*(1-$M$2)*O203,0))</f>
        <v/>
      </c>
      <c r="M203" s="2" t="str">
        <f aca="false">IF(A203="","",J203+K203+L203)</f>
        <v/>
      </c>
      <c r="N203" s="1" t="str">
        <f aca="false">IF(A203="","",IF(A203&lt;=2,$Q$2,IF(A203&lt;=4,$R$2,$S$2)))</f>
        <v/>
      </c>
      <c r="O203" s="2" t="str">
        <f aca="false">IF(A203="","",MIN(O202*(1+$B$7),4000000000))</f>
        <v/>
      </c>
      <c r="P203" s="1" t="str">
        <f aca="false">IF(A203="","",VLOOKUP(B203,'جدول نرخ فوت-امراض خاص-سرطان'!$A$2:$B$100,2,0))</f>
        <v/>
      </c>
      <c r="Q203" s="2" t="str">
        <f aca="false">IF(A203="","",P203*O203*N203^0.5*(1+$J$1))</f>
        <v/>
      </c>
      <c r="R203" s="2" t="str">
        <f aca="false">IF(A203="","",IF(B203&gt;74,0,MIN(4000000000,R202*(1+$B$7))))</f>
        <v/>
      </c>
      <c r="S203" s="2" t="str">
        <f aca="false">IF(A203="","",$J$4/1000*R203)</f>
        <v/>
      </c>
      <c r="T203" s="2" t="str">
        <f aca="false">IF(A203="","",IF(B203&gt;64,0,MIN($F$3*O203,$F$5)))</f>
        <v/>
      </c>
      <c r="U203" s="2" t="str">
        <f aca="false">IF(A203="","",T203*VLOOKUP(محاسبات!B203,'جدول نرخ فوت-امراض خاص-سرطان'!$C$2:$D$97,2,0)/1000000)</f>
        <v/>
      </c>
      <c r="V203" s="2" t="str">
        <f aca="false">IF(A203="","",IF($F$7="ندارد",0,IF(B203&gt;74,0,VLOOKUP(محاسبات!A203,'جدول نرخ فوت-امراض خاص-سرطان'!$I$2:$J$31,2,0)*محاسبات!O203)))</f>
        <v/>
      </c>
      <c r="W203" s="2" t="str">
        <f aca="false">IF(A203="","",V203*VLOOKUP(B203,'جدول نرخ فوت-امراض خاص-سرطان'!$E$2:$F$100,2,0)/1000000)</f>
        <v/>
      </c>
      <c r="X203" s="2" t="str">
        <f aca="false">IF(A203="","",IF($F$6="ندارد",0,IF(A204="",0,D204*N203^0.5+X204*N203)))</f>
        <v/>
      </c>
      <c r="Y203" s="2" t="str">
        <f aca="false">IF(A203="","",IF(A203&gt;64,0,VLOOKUP(B203,'جدول نرخ فوت-امراض خاص-سرطان'!$G$2:$H$100,2,0)*X203))</f>
        <v/>
      </c>
      <c r="Z203" s="2" t="str">
        <f aca="false">IF(A203="","",Y203+W203+U203+S203)</f>
        <v/>
      </c>
      <c r="AA203" s="2" t="str">
        <f aca="false">IF(A203="","",0.25*(S203)+0.15*(U203+W203+Y203))</f>
        <v/>
      </c>
      <c r="AB203" s="2" t="str">
        <f aca="false">IF(A203="","",$B$10*(M203+Z203+Q203))</f>
        <v/>
      </c>
      <c r="AC203" s="2" t="str">
        <f aca="false">IF(A203="","",D203-Z203-M203-Q203-AB203)</f>
        <v/>
      </c>
      <c r="AD203" s="2" t="str">
        <f aca="false">IF(A203="","",(AC203+AD202)*(1+$S$1))</f>
        <v/>
      </c>
      <c r="AE203" s="2" t="str">
        <f aca="false">IF(A203="","",AD203)</f>
        <v/>
      </c>
    </row>
    <row r="204" s="3" customFormat="true" ht="15" hidden="false" customHeight="false" outlineLevel="0" collapsed="false">
      <c r="A204" s="1" t="str">
        <f aca="false">IF(A203&lt;$B$1,A203+1,"")</f>
        <v/>
      </c>
      <c r="B204" s="1" t="str">
        <f aca="false">IF(A204="","",B203+1)</f>
        <v/>
      </c>
      <c r="D204" s="2" t="str">
        <f aca="false">IF(A204="","",IF($B$3="سالانه",D203*(1+$B$6),IF($B$3="ماهانه",(F204*12)/'جدول لیست ها'!$D$1,IF(محاسبات!$B$3="دوماهه",(G204*6)/'جدول لیست ها'!$D$2,IF(محاسبات!$B$3="سه ماهه",(H204*4)/'جدول لیست ها'!$D$3,I204*2/'جدول لیست ها'!$D$4)))))</f>
        <v/>
      </c>
      <c r="E204" s="2" t="str">
        <f aca="false">IF(A204="","",IF($B$3="سالانه",D204+E203,(I204+H204+G204+F204)*$C$3+E203))</f>
        <v/>
      </c>
      <c r="F204" s="2" t="str">
        <f aca="false">IF(A204="","",IF(F203="","",F203*(1+$B$6)))</f>
        <v/>
      </c>
      <c r="G204" s="2" t="str">
        <f aca="false">IF(A204="","",IF(G203="","",G203*(1+$B$6)))</f>
        <v/>
      </c>
      <c r="H204" s="2" t="str">
        <f aca="false">IF(A204="","",IF(H203="","",H203*(1+$B$6)))</f>
        <v/>
      </c>
      <c r="I204" s="2" t="str">
        <f aca="false">IF(A204="","",IF(I203="","",I203*(1+$B$6)))</f>
        <v/>
      </c>
      <c r="J204" s="2" t="str">
        <f aca="false">IF(A204="","",0)</f>
        <v/>
      </c>
      <c r="K204" s="2" t="str">
        <f aca="false">IF(A204="","",$J$2*(1-$M$3)*(D204-Z204))</f>
        <v/>
      </c>
      <c r="L204" s="2" t="str">
        <f aca="false">IF(A204="","",IF(A204&lt;=5,$J$3*(1-$M$2)*O204,0))</f>
        <v/>
      </c>
      <c r="M204" s="2" t="str">
        <f aca="false">IF(A204="","",J204+K204+L204)</f>
        <v/>
      </c>
      <c r="N204" s="1" t="str">
        <f aca="false">IF(A204="","",IF(A204&lt;=2,$Q$2,IF(A204&lt;=4,$R$2,$S$2)))</f>
        <v/>
      </c>
      <c r="O204" s="2" t="str">
        <f aca="false">IF(A204="","",MIN(O203*(1+$B$7),4000000000))</f>
        <v/>
      </c>
      <c r="P204" s="1" t="str">
        <f aca="false">IF(A204="","",VLOOKUP(B204,'جدول نرخ فوت-امراض خاص-سرطان'!$A$2:$B$100,2,0))</f>
        <v/>
      </c>
      <c r="Q204" s="2" t="str">
        <f aca="false">IF(A204="","",P204*O204*N204^0.5*(1+$J$1))</f>
        <v/>
      </c>
      <c r="R204" s="2" t="str">
        <f aca="false">IF(A204="","",IF(B204&gt;74,0,MIN(4000000000,R203*(1+$B$7))))</f>
        <v/>
      </c>
      <c r="S204" s="2" t="str">
        <f aca="false">IF(A204="","",$J$4/1000*R204)</f>
        <v/>
      </c>
      <c r="T204" s="2" t="str">
        <f aca="false">IF(A204="","",IF(B204&gt;64,0,MIN($F$3*O204,$F$5)))</f>
        <v/>
      </c>
      <c r="U204" s="2" t="str">
        <f aca="false">IF(A204="","",T204*VLOOKUP(محاسبات!B204,'جدول نرخ فوت-امراض خاص-سرطان'!$C$2:$D$97,2,0)/1000000)</f>
        <v/>
      </c>
      <c r="V204" s="2" t="str">
        <f aca="false">IF(A204="","",IF($F$7="ندارد",0,IF(B204&gt;74,0,VLOOKUP(محاسبات!A204,'جدول نرخ فوت-امراض خاص-سرطان'!$I$2:$J$31,2,0)*محاسبات!O204)))</f>
        <v/>
      </c>
      <c r="W204" s="2" t="str">
        <f aca="false">IF(A204="","",V204*VLOOKUP(B204,'جدول نرخ فوت-امراض خاص-سرطان'!$E$2:$F$100,2,0)/1000000)</f>
        <v/>
      </c>
      <c r="X204" s="2" t="str">
        <f aca="false">IF(A204="","",IF($F$6="ندارد",0,IF(A205="",0,D205*N204^0.5+X205*N204)))</f>
        <v/>
      </c>
      <c r="Y204" s="2" t="str">
        <f aca="false">IF(A204="","",IF(A204&gt;64,0,VLOOKUP(B204,'جدول نرخ فوت-امراض خاص-سرطان'!$G$2:$H$100,2,0)*X204))</f>
        <v/>
      </c>
      <c r="Z204" s="2" t="str">
        <f aca="false">IF(A204="","",Y204+W204+U204+S204)</f>
        <v/>
      </c>
      <c r="AA204" s="2" t="str">
        <f aca="false">IF(A204="","",0.25*(S204)+0.15*(U204+W204+Y204))</f>
        <v/>
      </c>
      <c r="AB204" s="2" t="str">
        <f aca="false">IF(A204="","",$B$10*(M204+Z204+Q204))</f>
        <v/>
      </c>
      <c r="AC204" s="2" t="str">
        <f aca="false">IF(A204="","",D204-Z204-M204-Q204-AB204)</f>
        <v/>
      </c>
      <c r="AD204" s="2" t="str">
        <f aca="false">IF(A204="","",(AC204+AD203)*(1+$S$1))</f>
        <v/>
      </c>
      <c r="AE204" s="2" t="str">
        <f aca="false">IF(A204="","",AD204)</f>
        <v/>
      </c>
    </row>
    <row r="205" s="3" customFormat="true" ht="15" hidden="false" customHeight="false" outlineLevel="0" collapsed="false">
      <c r="A205" s="1" t="str">
        <f aca="false">IF(A204&lt;$B$1,A204+1,"")</f>
        <v/>
      </c>
      <c r="B205" s="1" t="str">
        <f aca="false">IF(A205="","",B204+1)</f>
        <v/>
      </c>
      <c r="D205" s="2" t="str">
        <f aca="false">IF(A205="","",IF($B$3="سالانه",D204*(1+$B$6),IF($B$3="ماهانه",(F205*12)/'جدول لیست ها'!$D$1,IF(محاسبات!$B$3="دوماهه",(G205*6)/'جدول لیست ها'!$D$2,IF(محاسبات!$B$3="سه ماهه",(H205*4)/'جدول لیست ها'!$D$3,I205*2/'جدول لیست ها'!$D$4)))))</f>
        <v/>
      </c>
      <c r="E205" s="2" t="str">
        <f aca="false">IF(A205="","",IF($B$3="سالانه",D205+E204,(I205+H205+G205+F205)*$C$3+E204))</f>
        <v/>
      </c>
      <c r="F205" s="2" t="str">
        <f aca="false">IF(A205="","",IF(F204="","",F204*(1+$B$6)))</f>
        <v/>
      </c>
      <c r="G205" s="2" t="str">
        <f aca="false">IF(A205="","",IF(G204="","",G204*(1+$B$6)))</f>
        <v/>
      </c>
      <c r="H205" s="2" t="str">
        <f aca="false">IF(A205="","",IF(H204="","",H204*(1+$B$6)))</f>
        <v/>
      </c>
      <c r="I205" s="2" t="str">
        <f aca="false">IF(A205="","",IF(I204="","",I204*(1+$B$6)))</f>
        <v/>
      </c>
      <c r="J205" s="2" t="str">
        <f aca="false">IF(A205="","",0)</f>
        <v/>
      </c>
      <c r="K205" s="2" t="str">
        <f aca="false">IF(A205="","",$J$2*(1-$M$3)*(D205-Z205))</f>
        <v/>
      </c>
      <c r="L205" s="2" t="str">
        <f aca="false">IF(A205="","",IF(A205&lt;=5,$J$3*(1-$M$2)*O205,0))</f>
        <v/>
      </c>
      <c r="M205" s="2" t="str">
        <f aca="false">IF(A205="","",J205+K205+L205)</f>
        <v/>
      </c>
      <c r="N205" s="1" t="str">
        <f aca="false">IF(A205="","",IF(A205&lt;=2,$Q$2,IF(A205&lt;=4,$R$2,$S$2)))</f>
        <v/>
      </c>
      <c r="O205" s="2" t="str">
        <f aca="false">IF(A205="","",MIN(O204*(1+$B$7),4000000000))</f>
        <v/>
      </c>
      <c r="P205" s="1" t="str">
        <f aca="false">IF(A205="","",VLOOKUP(B205,'جدول نرخ فوت-امراض خاص-سرطان'!$A$2:$B$100,2,0))</f>
        <v/>
      </c>
      <c r="Q205" s="2" t="str">
        <f aca="false">IF(A205="","",P205*O205*N205^0.5*(1+$J$1))</f>
        <v/>
      </c>
      <c r="R205" s="2" t="str">
        <f aca="false">IF(A205="","",IF(B205&gt;74,0,MIN(4000000000,R204*(1+$B$7))))</f>
        <v/>
      </c>
      <c r="S205" s="2" t="str">
        <f aca="false">IF(A205="","",$J$4/1000*R205)</f>
        <v/>
      </c>
      <c r="T205" s="2" t="str">
        <f aca="false">IF(A205="","",IF(B205&gt;64,0,MIN($F$3*O205,$F$5)))</f>
        <v/>
      </c>
      <c r="U205" s="2" t="str">
        <f aca="false">IF(A205="","",T205*VLOOKUP(محاسبات!B205,'جدول نرخ فوت-امراض خاص-سرطان'!$C$2:$D$97,2,0)/1000000)</f>
        <v/>
      </c>
      <c r="V205" s="2" t="str">
        <f aca="false">IF(A205="","",IF($F$7="ندارد",0,IF(B205&gt;74,0,VLOOKUP(محاسبات!A205,'جدول نرخ فوت-امراض خاص-سرطان'!$I$2:$J$31,2,0)*محاسبات!O205)))</f>
        <v/>
      </c>
      <c r="W205" s="2" t="str">
        <f aca="false">IF(A205="","",V205*VLOOKUP(B205,'جدول نرخ فوت-امراض خاص-سرطان'!$E$2:$F$100,2,0)/1000000)</f>
        <v/>
      </c>
      <c r="X205" s="2" t="str">
        <f aca="false">IF(A205="","",IF($F$6="ندارد",0,IF(A206="",0,D206*N205^0.5+X206*N205)))</f>
        <v/>
      </c>
      <c r="Y205" s="2" t="str">
        <f aca="false">IF(A205="","",IF(A205&gt;64,0,VLOOKUP(B205,'جدول نرخ فوت-امراض خاص-سرطان'!$G$2:$H$100,2,0)*X205))</f>
        <v/>
      </c>
      <c r="Z205" s="2" t="str">
        <f aca="false">IF(A205="","",Y205+W205+U205+S205)</f>
        <v/>
      </c>
      <c r="AA205" s="2" t="str">
        <f aca="false">IF(A205="","",0.25*(S205)+0.15*(U205+W205+Y205))</f>
        <v/>
      </c>
      <c r="AB205" s="2" t="str">
        <f aca="false">IF(A205="","",$B$10*(M205+Z205+Q205))</f>
        <v/>
      </c>
      <c r="AC205" s="2" t="str">
        <f aca="false">IF(A205="","",D205-Z205-M205-Q205-AB205)</f>
        <v/>
      </c>
      <c r="AD205" s="2" t="str">
        <f aca="false">IF(A205="","",(AC205+AD204)*(1+$S$1))</f>
        <v/>
      </c>
      <c r="AE205" s="2" t="str">
        <f aca="false">IF(A205="","",AD205)</f>
        <v/>
      </c>
    </row>
    <row r="206" s="3" customFormat="true" ht="15" hidden="false" customHeight="false" outlineLevel="0" collapsed="false">
      <c r="A206" s="1" t="str">
        <f aca="false">IF(A205&lt;$B$1,A205+1,"")</f>
        <v/>
      </c>
      <c r="B206" s="1" t="str">
        <f aca="false">IF(A206="","",B205+1)</f>
        <v/>
      </c>
      <c r="D206" s="2" t="str">
        <f aca="false">IF(A206="","",IF($B$3="سالانه",D205*(1+$B$6),IF($B$3="ماهانه",(F206*12)/'جدول لیست ها'!$D$1,IF(محاسبات!$B$3="دوماهه",(G206*6)/'جدول لیست ها'!$D$2,IF(محاسبات!$B$3="سه ماهه",(H206*4)/'جدول لیست ها'!$D$3,I206*2/'جدول لیست ها'!$D$4)))))</f>
        <v/>
      </c>
      <c r="E206" s="2" t="str">
        <f aca="false">IF(A206="","",IF($B$3="سالانه",D206+E205,(I206+H206+G206+F206)*$C$3+E205))</f>
        <v/>
      </c>
      <c r="F206" s="2" t="str">
        <f aca="false">IF(A206="","",IF(F205="","",F205*(1+$B$6)))</f>
        <v/>
      </c>
      <c r="G206" s="2" t="str">
        <f aca="false">IF(A206="","",IF(G205="","",G205*(1+$B$6)))</f>
        <v/>
      </c>
      <c r="H206" s="2" t="str">
        <f aca="false">IF(A206="","",IF(H205="","",H205*(1+$B$6)))</f>
        <v/>
      </c>
      <c r="I206" s="2" t="str">
        <f aca="false">IF(A206="","",IF(I205="","",I205*(1+$B$6)))</f>
        <v/>
      </c>
      <c r="J206" s="2" t="str">
        <f aca="false">IF(A206="","",0)</f>
        <v/>
      </c>
      <c r="K206" s="2" t="str">
        <f aca="false">IF(A206="","",$J$2*(1-$M$3)*(D206-Z206))</f>
        <v/>
      </c>
      <c r="L206" s="2" t="str">
        <f aca="false">IF(A206="","",IF(A206&lt;=5,$J$3*(1-$M$2)*O206,0))</f>
        <v/>
      </c>
      <c r="M206" s="2" t="str">
        <f aca="false">IF(A206="","",J206+K206+L206)</f>
        <v/>
      </c>
      <c r="N206" s="1" t="str">
        <f aca="false">IF(A206="","",IF(A206&lt;=2,$Q$2,IF(A206&lt;=4,$R$2,$S$2)))</f>
        <v/>
      </c>
      <c r="O206" s="2" t="str">
        <f aca="false">IF(A206="","",MIN(O205*(1+$B$7),4000000000))</f>
        <v/>
      </c>
      <c r="P206" s="1" t="str">
        <f aca="false">IF(A206="","",VLOOKUP(B206,'جدول نرخ فوت-امراض خاص-سرطان'!$A$2:$B$100,2,0))</f>
        <v/>
      </c>
      <c r="Q206" s="2" t="str">
        <f aca="false">IF(A206="","",P206*O206*N206^0.5*(1+$J$1))</f>
        <v/>
      </c>
      <c r="R206" s="2" t="str">
        <f aca="false">IF(A206="","",IF(B206&gt;74,0,MIN(4000000000,R205*(1+$B$7))))</f>
        <v/>
      </c>
      <c r="S206" s="2" t="str">
        <f aca="false">IF(A206="","",$J$4/1000*R206)</f>
        <v/>
      </c>
      <c r="T206" s="2" t="str">
        <f aca="false">IF(A206="","",IF(B206&gt;64,0,MIN($F$3*O206,$F$5)))</f>
        <v/>
      </c>
      <c r="U206" s="2" t="str">
        <f aca="false">IF(A206="","",T206*VLOOKUP(محاسبات!B206,'جدول نرخ فوت-امراض خاص-سرطان'!$C$2:$D$97,2,0)/1000000)</f>
        <v/>
      </c>
      <c r="V206" s="2" t="str">
        <f aca="false">IF(A206="","",IF($F$7="ندارد",0,IF(B206&gt;74,0,VLOOKUP(محاسبات!A206,'جدول نرخ فوت-امراض خاص-سرطان'!$I$2:$J$31,2,0)*محاسبات!O206)))</f>
        <v/>
      </c>
      <c r="W206" s="2" t="str">
        <f aca="false">IF(A206="","",V206*VLOOKUP(B206,'جدول نرخ فوت-امراض خاص-سرطان'!$E$2:$F$100,2,0)/1000000)</f>
        <v/>
      </c>
      <c r="X206" s="2" t="str">
        <f aca="false">IF(A206="","",IF($F$6="ندارد",0,IF(A207="",0,D207*N206^0.5+X207*N206)))</f>
        <v/>
      </c>
      <c r="Y206" s="2" t="str">
        <f aca="false">IF(A206="","",IF(A206&gt;64,0,VLOOKUP(B206,'جدول نرخ فوت-امراض خاص-سرطان'!$G$2:$H$100,2,0)*X206))</f>
        <v/>
      </c>
      <c r="Z206" s="2" t="str">
        <f aca="false">IF(A206="","",Y206+W206+U206+S206)</f>
        <v/>
      </c>
      <c r="AA206" s="2" t="str">
        <f aca="false">IF(A206="","",0.25*(S206)+0.15*(U206+W206+Y206))</f>
        <v/>
      </c>
      <c r="AB206" s="2" t="str">
        <f aca="false">IF(A206="","",$B$10*(M206+Z206+Q206))</f>
        <v/>
      </c>
      <c r="AC206" s="2" t="str">
        <f aca="false">IF(A206="","",D206-Z206-M206-Q206-AB206)</f>
        <v/>
      </c>
      <c r="AD206" s="2" t="str">
        <f aca="false">IF(A206="","",(AC206+AD205)*(1+$S$1))</f>
        <v/>
      </c>
      <c r="AE206" s="2" t="str">
        <f aca="false">IF(A206="","",AD206)</f>
        <v/>
      </c>
    </row>
    <row r="207" s="3" customFormat="true" ht="15" hidden="false" customHeight="false" outlineLevel="0" collapsed="false">
      <c r="A207" s="1" t="str">
        <f aca="false">IF(A206&lt;$B$1,A206+1,"")</f>
        <v/>
      </c>
      <c r="B207" s="1" t="str">
        <f aca="false">IF(A207="","",B206+1)</f>
        <v/>
      </c>
      <c r="D207" s="2" t="str">
        <f aca="false">IF(A207="","",IF($B$3="سالانه",D206*(1+$B$6),IF($B$3="ماهانه",(F207*12)/'جدول لیست ها'!$D$1,IF(محاسبات!$B$3="دوماهه",(G207*6)/'جدول لیست ها'!$D$2,IF(محاسبات!$B$3="سه ماهه",(H207*4)/'جدول لیست ها'!$D$3,I207*2/'جدول لیست ها'!$D$4)))))</f>
        <v/>
      </c>
      <c r="E207" s="2" t="str">
        <f aca="false">IF(A207="","",IF($B$3="سالانه",D207+E206,(I207+H207+G207+F207)*$C$3+E206))</f>
        <v/>
      </c>
      <c r="F207" s="2" t="str">
        <f aca="false">IF(A207="","",IF(F206="","",F206*(1+$B$6)))</f>
        <v/>
      </c>
      <c r="G207" s="2" t="str">
        <f aca="false">IF(A207="","",IF(G206="","",G206*(1+$B$6)))</f>
        <v/>
      </c>
      <c r="H207" s="2" t="str">
        <f aca="false">IF(A207="","",IF(H206="","",H206*(1+$B$6)))</f>
        <v/>
      </c>
      <c r="I207" s="2" t="str">
        <f aca="false">IF(A207="","",IF(I206="","",I206*(1+$B$6)))</f>
        <v/>
      </c>
      <c r="J207" s="2" t="str">
        <f aca="false">IF(A207="","",0)</f>
        <v/>
      </c>
      <c r="K207" s="2" t="str">
        <f aca="false">IF(A207="","",$J$2*(1-$M$3)*(D207-Z207))</f>
        <v/>
      </c>
      <c r="L207" s="2" t="str">
        <f aca="false">IF(A207="","",IF(A207&lt;=5,$J$3*(1-$M$2)*O207,0))</f>
        <v/>
      </c>
      <c r="M207" s="2" t="str">
        <f aca="false">IF(A207="","",J207+K207+L207)</f>
        <v/>
      </c>
      <c r="N207" s="1" t="str">
        <f aca="false">IF(A207="","",IF(A207&lt;=2,$Q$2,IF(A207&lt;=4,$R$2,$S$2)))</f>
        <v/>
      </c>
      <c r="O207" s="2" t="str">
        <f aca="false">IF(A207="","",MIN(O206*(1+$B$7),4000000000))</f>
        <v/>
      </c>
      <c r="P207" s="1" t="str">
        <f aca="false">IF(A207="","",VLOOKUP(B207,'جدول نرخ فوت-امراض خاص-سرطان'!$A$2:$B$100,2,0))</f>
        <v/>
      </c>
      <c r="Q207" s="2" t="str">
        <f aca="false">IF(A207="","",P207*O207*N207^0.5*(1+$J$1))</f>
        <v/>
      </c>
      <c r="R207" s="2" t="str">
        <f aca="false">IF(A207="","",IF(B207&gt;74,0,MIN(4000000000,R206*(1+$B$7))))</f>
        <v/>
      </c>
      <c r="S207" s="2" t="str">
        <f aca="false">IF(A207="","",$J$4/1000*R207)</f>
        <v/>
      </c>
      <c r="T207" s="2" t="str">
        <f aca="false">IF(A207="","",IF(B207&gt;64,0,MIN($F$3*O207,$F$5)))</f>
        <v/>
      </c>
      <c r="U207" s="2" t="str">
        <f aca="false">IF(A207="","",T207*VLOOKUP(محاسبات!B207,'جدول نرخ فوت-امراض خاص-سرطان'!$C$2:$D$97,2,0)/1000000)</f>
        <v/>
      </c>
      <c r="V207" s="2" t="str">
        <f aca="false">IF(A207="","",IF($F$7="ندارد",0,IF(B207&gt;74,0,VLOOKUP(محاسبات!A207,'جدول نرخ فوت-امراض خاص-سرطان'!$I$2:$J$31,2,0)*محاسبات!O207)))</f>
        <v/>
      </c>
      <c r="W207" s="2" t="str">
        <f aca="false">IF(A207="","",V207*VLOOKUP(B207,'جدول نرخ فوت-امراض خاص-سرطان'!$E$2:$F$100,2,0)/1000000)</f>
        <v/>
      </c>
      <c r="X207" s="2" t="str">
        <f aca="false">IF(A207="","",IF($F$6="ندارد",0,IF(A208="",0,D208*N207^0.5+X208*N207)))</f>
        <v/>
      </c>
      <c r="Y207" s="2" t="str">
        <f aca="false">IF(A207="","",IF(A207&gt;64,0,VLOOKUP(B207,'جدول نرخ فوت-امراض خاص-سرطان'!$G$2:$H$100,2,0)*X207))</f>
        <v/>
      </c>
      <c r="Z207" s="2" t="str">
        <f aca="false">IF(A207="","",Y207+W207+U207+S207)</f>
        <v/>
      </c>
      <c r="AA207" s="2" t="str">
        <f aca="false">IF(A207="","",0.25*(S207)+0.15*(U207+W207+Y207))</f>
        <v/>
      </c>
      <c r="AB207" s="2" t="str">
        <f aca="false">IF(A207="","",$B$10*(M207+Z207+Q207))</f>
        <v/>
      </c>
      <c r="AC207" s="2" t="str">
        <f aca="false">IF(A207="","",D207-Z207-M207-Q207-AB207)</f>
        <v/>
      </c>
      <c r="AD207" s="2" t="str">
        <f aca="false">IF(A207="","",(AC207+AD206)*(1+$S$1))</f>
        <v/>
      </c>
      <c r="AE207" s="2" t="str">
        <f aca="false">IF(A207="","",AD207)</f>
        <v/>
      </c>
    </row>
    <row r="208" s="3" customFormat="true" ht="15" hidden="false" customHeight="false" outlineLevel="0" collapsed="false">
      <c r="A208" s="1" t="str">
        <f aca="false">IF(A207&lt;$B$1,A207+1,"")</f>
        <v/>
      </c>
      <c r="B208" s="1" t="str">
        <f aca="false">IF(A208="","",B207+1)</f>
        <v/>
      </c>
      <c r="D208" s="2" t="str">
        <f aca="false">IF(A208="","",IF($B$3="سالانه",D207*(1+$B$6),IF($B$3="ماهانه",(F208*12)/'جدول لیست ها'!$D$1,IF(محاسبات!$B$3="دوماهه",(G208*6)/'جدول لیست ها'!$D$2,IF(محاسبات!$B$3="سه ماهه",(H208*4)/'جدول لیست ها'!$D$3,I208*2/'جدول لیست ها'!$D$4)))))</f>
        <v/>
      </c>
      <c r="E208" s="2" t="str">
        <f aca="false">IF(A208="","",IF($B$3="سالانه",D208+E207,(I208+H208+G208+F208)*$C$3+E207))</f>
        <v/>
      </c>
      <c r="F208" s="2" t="str">
        <f aca="false">IF(A208="","",IF(F207="","",F207*(1+$B$6)))</f>
        <v/>
      </c>
      <c r="G208" s="2" t="str">
        <f aca="false">IF(A208="","",IF(G207="","",G207*(1+$B$6)))</f>
        <v/>
      </c>
      <c r="H208" s="2" t="str">
        <f aca="false">IF(A208="","",IF(H207="","",H207*(1+$B$6)))</f>
        <v/>
      </c>
      <c r="I208" s="2" t="str">
        <f aca="false">IF(A208="","",IF(I207="","",I207*(1+$B$6)))</f>
        <v/>
      </c>
      <c r="J208" s="2" t="str">
        <f aca="false">IF(A208="","",0)</f>
        <v/>
      </c>
      <c r="K208" s="2" t="str">
        <f aca="false">IF(A208="","",$J$2*(1-$M$3)*(D208-Z208))</f>
        <v/>
      </c>
      <c r="L208" s="2" t="str">
        <f aca="false">IF(A208="","",IF(A208&lt;=5,$J$3*(1-$M$2)*O208,0))</f>
        <v/>
      </c>
      <c r="M208" s="2" t="str">
        <f aca="false">IF(A208="","",J208+K208+L208)</f>
        <v/>
      </c>
      <c r="N208" s="1" t="str">
        <f aca="false">IF(A208="","",IF(A208&lt;=2,$Q$2,IF(A208&lt;=4,$R$2,$S$2)))</f>
        <v/>
      </c>
      <c r="O208" s="2" t="str">
        <f aca="false">IF(A208="","",MIN(O207*(1+$B$7),4000000000))</f>
        <v/>
      </c>
      <c r="P208" s="1" t="str">
        <f aca="false">IF(A208="","",VLOOKUP(B208,'جدول نرخ فوت-امراض خاص-سرطان'!$A$2:$B$100,2,0))</f>
        <v/>
      </c>
      <c r="Q208" s="2" t="str">
        <f aca="false">IF(A208="","",P208*O208*N208^0.5*(1+$J$1))</f>
        <v/>
      </c>
      <c r="R208" s="2" t="str">
        <f aca="false">IF(A208="","",IF(B208&gt;74,0,MIN(4000000000,R207*(1+$B$7))))</f>
        <v/>
      </c>
      <c r="S208" s="2" t="str">
        <f aca="false">IF(A208="","",$J$4/1000*R208)</f>
        <v/>
      </c>
      <c r="T208" s="2" t="str">
        <f aca="false">IF(A208="","",IF(B208&gt;64,0,MIN($F$3*O208,$F$5)))</f>
        <v/>
      </c>
      <c r="U208" s="2" t="str">
        <f aca="false">IF(A208="","",T208*VLOOKUP(محاسبات!B208,'جدول نرخ فوت-امراض خاص-سرطان'!$C$2:$D$97,2,0)/1000000)</f>
        <v/>
      </c>
      <c r="V208" s="2" t="str">
        <f aca="false">IF(A208="","",IF($F$7="ندارد",0,IF(B208&gt;74,0,VLOOKUP(محاسبات!A208,'جدول نرخ فوت-امراض خاص-سرطان'!$I$2:$J$31,2,0)*محاسبات!O208)))</f>
        <v/>
      </c>
      <c r="W208" s="2" t="str">
        <f aca="false">IF(A208="","",V208*VLOOKUP(B208,'جدول نرخ فوت-امراض خاص-سرطان'!$E$2:$F$100,2,0)/1000000)</f>
        <v/>
      </c>
      <c r="X208" s="2" t="str">
        <f aca="false">IF(A208="","",IF($F$6="ندارد",0,IF(A209="",0,D209*N208^0.5+X209*N208)))</f>
        <v/>
      </c>
      <c r="Y208" s="2" t="str">
        <f aca="false">IF(A208="","",IF(A208&gt;64,0,VLOOKUP(B208,'جدول نرخ فوت-امراض خاص-سرطان'!$G$2:$H$100,2,0)*X208))</f>
        <v/>
      </c>
      <c r="Z208" s="2" t="str">
        <f aca="false">IF(A208="","",Y208+W208+U208+S208)</f>
        <v/>
      </c>
      <c r="AA208" s="2" t="str">
        <f aca="false">IF(A208="","",0.25*(S208)+0.15*(U208+W208+Y208))</f>
        <v/>
      </c>
      <c r="AB208" s="2" t="str">
        <f aca="false">IF(A208="","",$B$10*(M208+Z208+Q208))</f>
        <v/>
      </c>
      <c r="AC208" s="2" t="str">
        <f aca="false">IF(A208="","",D208-Z208-M208-Q208-AB208)</f>
        <v/>
      </c>
      <c r="AD208" s="2" t="str">
        <f aca="false">IF(A208="","",(AC208+AD207)*(1+$S$1))</f>
        <v/>
      </c>
      <c r="AE208" s="2" t="str">
        <f aca="false">IF(A208="","",AD208)</f>
        <v/>
      </c>
    </row>
    <row r="209" s="3" customFormat="true" ht="15" hidden="false" customHeight="false" outlineLevel="0" collapsed="false">
      <c r="A209" s="1" t="str">
        <f aca="false">IF(A208&lt;$B$1,A208+1,"")</f>
        <v/>
      </c>
      <c r="B209" s="1" t="str">
        <f aca="false">IF(A209="","",B208+1)</f>
        <v/>
      </c>
      <c r="D209" s="2" t="str">
        <f aca="false">IF(A209="","",IF($B$3="سالانه",D208*(1+$B$6),IF($B$3="ماهانه",(F209*12)/'جدول لیست ها'!$D$1,IF(محاسبات!$B$3="دوماهه",(G209*6)/'جدول لیست ها'!$D$2,IF(محاسبات!$B$3="سه ماهه",(H209*4)/'جدول لیست ها'!$D$3,I209*2/'جدول لیست ها'!$D$4)))))</f>
        <v/>
      </c>
      <c r="E209" s="2" t="str">
        <f aca="false">IF(A209="","",IF($B$3="سالانه",D209+E208,(I209+H209+G209+F209)*$C$3+E208))</f>
        <v/>
      </c>
      <c r="F209" s="2" t="str">
        <f aca="false">IF(A209="","",IF(F208="","",F208*(1+$B$6)))</f>
        <v/>
      </c>
      <c r="G209" s="2" t="str">
        <f aca="false">IF(A209="","",IF(G208="","",G208*(1+$B$6)))</f>
        <v/>
      </c>
      <c r="H209" s="2" t="str">
        <f aca="false">IF(A209="","",IF(H208="","",H208*(1+$B$6)))</f>
        <v/>
      </c>
      <c r="I209" s="2" t="str">
        <f aca="false">IF(A209="","",IF(I208="","",I208*(1+$B$6)))</f>
        <v/>
      </c>
      <c r="J209" s="2" t="str">
        <f aca="false">IF(A209="","",0)</f>
        <v/>
      </c>
      <c r="K209" s="2" t="str">
        <f aca="false">IF(A209="","",$J$2*(1-$M$3)*(D209-Z209))</f>
        <v/>
      </c>
      <c r="L209" s="2" t="str">
        <f aca="false">IF(A209="","",IF(A209&lt;=5,$J$3*(1-$M$2)*O209,0))</f>
        <v/>
      </c>
      <c r="M209" s="2" t="str">
        <f aca="false">IF(A209="","",J209+K209+L209)</f>
        <v/>
      </c>
      <c r="N209" s="1" t="str">
        <f aca="false">IF(A209="","",IF(A209&lt;=2,$Q$2,IF(A209&lt;=4,$R$2,$S$2)))</f>
        <v/>
      </c>
      <c r="O209" s="2" t="str">
        <f aca="false">IF(A209="","",MIN(O208*(1+$B$7),4000000000))</f>
        <v/>
      </c>
      <c r="P209" s="1" t="str">
        <f aca="false">IF(A209="","",VLOOKUP(B209,'جدول نرخ فوت-امراض خاص-سرطان'!$A$2:$B$100,2,0))</f>
        <v/>
      </c>
      <c r="Q209" s="2" t="str">
        <f aca="false">IF(A209="","",P209*O209*N209^0.5*(1+$J$1))</f>
        <v/>
      </c>
      <c r="R209" s="2" t="str">
        <f aca="false">IF(A209="","",IF(B209&gt;74,0,MIN(4000000000,R208*(1+$B$7))))</f>
        <v/>
      </c>
      <c r="S209" s="2" t="str">
        <f aca="false">IF(A209="","",$J$4/1000*R209)</f>
        <v/>
      </c>
      <c r="T209" s="2" t="str">
        <f aca="false">IF(A209="","",IF(B209&gt;64,0,MIN($F$3*O209,$F$5)))</f>
        <v/>
      </c>
      <c r="U209" s="2" t="str">
        <f aca="false">IF(A209="","",T209*VLOOKUP(محاسبات!B209,'جدول نرخ فوت-امراض خاص-سرطان'!$C$2:$D$97,2,0)/1000000)</f>
        <v/>
      </c>
      <c r="V209" s="2" t="str">
        <f aca="false">IF(A209="","",IF($F$7="ندارد",0,IF(B209&gt;74,0,VLOOKUP(محاسبات!A209,'جدول نرخ فوت-امراض خاص-سرطان'!$I$2:$J$31,2,0)*محاسبات!O209)))</f>
        <v/>
      </c>
      <c r="W209" s="2" t="str">
        <f aca="false">IF(A209="","",V209*VLOOKUP(B209,'جدول نرخ فوت-امراض خاص-سرطان'!$E$2:$F$100,2,0)/1000000)</f>
        <v/>
      </c>
      <c r="X209" s="2" t="str">
        <f aca="false">IF(A209="","",IF($F$6="ندارد",0,IF(A210="",0,D210*N209^0.5+X210*N209)))</f>
        <v/>
      </c>
      <c r="Y209" s="2" t="str">
        <f aca="false">IF(A209="","",IF(A209&gt;64,0,VLOOKUP(B209,'جدول نرخ فوت-امراض خاص-سرطان'!$G$2:$H$100,2,0)*X209))</f>
        <v/>
      </c>
      <c r="Z209" s="2" t="str">
        <f aca="false">IF(A209="","",Y209+W209+U209+S209)</f>
        <v/>
      </c>
      <c r="AA209" s="2" t="str">
        <f aca="false">IF(A209="","",0.25*(S209)+0.15*(U209+W209+Y209))</f>
        <v/>
      </c>
      <c r="AB209" s="2" t="str">
        <f aca="false">IF(A209="","",$B$10*(M209+Z209+Q209))</f>
        <v/>
      </c>
      <c r="AC209" s="2" t="str">
        <f aca="false">IF(A209="","",D209-Z209-M209-Q209-AB209)</f>
        <v/>
      </c>
      <c r="AD209" s="2" t="str">
        <f aca="false">IF(A209="","",(AC209+AD208)*(1+$S$1))</f>
        <v/>
      </c>
      <c r="AE209" s="2" t="str">
        <f aca="false">IF(A209="","",AD209)</f>
        <v/>
      </c>
    </row>
    <row r="210" s="3" customFormat="true" ht="15" hidden="false" customHeight="false" outlineLevel="0" collapsed="false">
      <c r="A210" s="1" t="str">
        <f aca="false">IF(A209&lt;$B$1,A209+1,"")</f>
        <v/>
      </c>
      <c r="B210" s="1" t="str">
        <f aca="false">IF(A210="","",B209+1)</f>
        <v/>
      </c>
      <c r="D210" s="2" t="str">
        <f aca="false">IF(A210="","",IF($B$3="سالانه",D209*(1+$B$6),IF($B$3="ماهانه",(F210*12)/'جدول لیست ها'!$D$1,IF(محاسبات!$B$3="دوماهه",(G210*6)/'جدول لیست ها'!$D$2,IF(محاسبات!$B$3="سه ماهه",(H210*4)/'جدول لیست ها'!$D$3,I210*2/'جدول لیست ها'!$D$4)))))</f>
        <v/>
      </c>
      <c r="E210" s="2" t="str">
        <f aca="false">IF(A210="","",IF($B$3="سالانه",D210+E209,(I210+H210+G210+F210)*$C$3+E209))</f>
        <v/>
      </c>
      <c r="F210" s="2" t="str">
        <f aca="false">IF(A210="","",IF(F209="","",F209*(1+$B$6)))</f>
        <v/>
      </c>
      <c r="G210" s="2" t="str">
        <f aca="false">IF(A210="","",IF(G209="","",G209*(1+$B$6)))</f>
        <v/>
      </c>
      <c r="H210" s="2" t="str">
        <f aca="false">IF(A210="","",IF(H209="","",H209*(1+$B$6)))</f>
        <v/>
      </c>
      <c r="I210" s="2" t="str">
        <f aca="false">IF(A210="","",IF(I209="","",I209*(1+$B$6)))</f>
        <v/>
      </c>
      <c r="J210" s="2" t="str">
        <f aca="false">IF(A210="","",0)</f>
        <v/>
      </c>
      <c r="K210" s="2" t="str">
        <f aca="false">IF(A210="","",$J$2*(1-$M$3)*(D210-Z210))</f>
        <v/>
      </c>
      <c r="L210" s="2" t="str">
        <f aca="false">IF(A210="","",IF(A210&lt;=5,$J$3*(1-$M$2)*O210,0))</f>
        <v/>
      </c>
      <c r="M210" s="2" t="str">
        <f aca="false">IF(A210="","",J210+K210+L210)</f>
        <v/>
      </c>
      <c r="N210" s="1" t="str">
        <f aca="false">IF(A210="","",IF(A210&lt;=2,$Q$2,IF(A210&lt;=4,$R$2,$S$2)))</f>
        <v/>
      </c>
      <c r="O210" s="2" t="str">
        <f aca="false">IF(A210="","",MIN(O209*(1+$B$7),4000000000))</f>
        <v/>
      </c>
      <c r="P210" s="1" t="str">
        <f aca="false">IF(A210="","",VLOOKUP(B210,'جدول نرخ فوت-امراض خاص-سرطان'!$A$2:$B$100,2,0))</f>
        <v/>
      </c>
      <c r="Q210" s="2" t="str">
        <f aca="false">IF(A210="","",P210*O210*N210^0.5*(1+$J$1))</f>
        <v/>
      </c>
      <c r="R210" s="2" t="str">
        <f aca="false">IF(A210="","",IF(B210&gt;74,0,MIN(4000000000,R209*(1+$B$7))))</f>
        <v/>
      </c>
      <c r="S210" s="2" t="str">
        <f aca="false">IF(A210="","",$J$4/1000*R210)</f>
        <v/>
      </c>
      <c r="T210" s="2" t="str">
        <f aca="false">IF(A210="","",IF(B210&gt;64,0,MIN($F$3*O210,$F$5)))</f>
        <v/>
      </c>
      <c r="U210" s="2" t="str">
        <f aca="false">IF(A210="","",T210*VLOOKUP(محاسبات!B210,'جدول نرخ فوت-امراض خاص-سرطان'!$C$2:$D$97,2,0)/1000000)</f>
        <v/>
      </c>
      <c r="V210" s="2" t="str">
        <f aca="false">IF(A210="","",IF($F$7="ندارد",0,IF(B210&gt;74,0,VLOOKUP(محاسبات!A210,'جدول نرخ فوت-امراض خاص-سرطان'!$I$2:$J$31,2,0)*محاسبات!O210)))</f>
        <v/>
      </c>
      <c r="W210" s="2" t="str">
        <f aca="false">IF(A210="","",V210*VLOOKUP(B210,'جدول نرخ فوت-امراض خاص-سرطان'!$E$2:$F$100,2,0)/1000000)</f>
        <v/>
      </c>
      <c r="X210" s="2" t="str">
        <f aca="false">IF(A210="","",IF($F$6="ندارد",0,IF(A211="",0,D211*N210^0.5+X211*N210)))</f>
        <v/>
      </c>
      <c r="Y210" s="2" t="str">
        <f aca="false">IF(A210="","",IF(A210&gt;64,0,VLOOKUP(B210,'جدول نرخ فوت-امراض خاص-سرطان'!$G$2:$H$100,2,0)*X210))</f>
        <v/>
      </c>
      <c r="Z210" s="2" t="str">
        <f aca="false">IF(A210="","",Y210+W210+U210+S210)</f>
        <v/>
      </c>
      <c r="AA210" s="2" t="str">
        <f aca="false">IF(A210="","",0.25*(S210)+0.15*(U210+W210+Y210))</f>
        <v/>
      </c>
      <c r="AB210" s="2" t="str">
        <f aca="false">IF(A210="","",$B$10*(M210+Z210+Q210))</f>
        <v/>
      </c>
      <c r="AC210" s="2" t="str">
        <f aca="false">IF(A210="","",D210-Z210-M210-Q210-AB210)</f>
        <v/>
      </c>
      <c r="AD210" s="2" t="str">
        <f aca="false">IF(A210="","",(AC210+AD209)*(1+$S$1))</f>
        <v/>
      </c>
      <c r="AE210" s="2" t="str">
        <f aca="false">IF(A210="","",AD210)</f>
        <v/>
      </c>
    </row>
    <row r="211" s="3" customFormat="true" ht="15" hidden="false" customHeight="false" outlineLevel="0" collapsed="false">
      <c r="A211" s="1" t="str">
        <f aca="false">IF(A210&lt;$B$1,A210+1,"")</f>
        <v/>
      </c>
      <c r="B211" s="1" t="str">
        <f aca="false">IF(A211="","",B210+1)</f>
        <v/>
      </c>
      <c r="D211" s="2" t="str">
        <f aca="false">IF(A211="","",IF($B$3="سالانه",D210*(1+$B$6),IF($B$3="ماهانه",(F211*12)/'جدول لیست ها'!$D$1,IF(محاسبات!$B$3="دوماهه",(G211*6)/'جدول لیست ها'!$D$2,IF(محاسبات!$B$3="سه ماهه",(H211*4)/'جدول لیست ها'!$D$3,I211*2/'جدول لیست ها'!$D$4)))))</f>
        <v/>
      </c>
      <c r="E211" s="2" t="str">
        <f aca="false">IF(A211="","",IF($B$3="سالانه",D211+E210,(I211+H211+G211+F211)*$C$3+E210))</f>
        <v/>
      </c>
      <c r="F211" s="2" t="str">
        <f aca="false">IF(A211="","",IF(F210="","",F210*(1+$B$6)))</f>
        <v/>
      </c>
      <c r="G211" s="2" t="str">
        <f aca="false">IF(A211="","",IF(G210="","",G210*(1+$B$6)))</f>
        <v/>
      </c>
      <c r="H211" s="2" t="str">
        <f aca="false">IF(A211="","",IF(H210="","",H210*(1+$B$6)))</f>
        <v/>
      </c>
      <c r="I211" s="2" t="str">
        <f aca="false">IF(A211="","",IF(I210="","",I210*(1+$B$6)))</f>
        <v/>
      </c>
      <c r="J211" s="2" t="str">
        <f aca="false">IF(A211="","",0)</f>
        <v/>
      </c>
      <c r="K211" s="2" t="str">
        <f aca="false">IF(A211="","",$J$2*(1-$M$3)*(D211-Z211))</f>
        <v/>
      </c>
      <c r="L211" s="2" t="str">
        <f aca="false">IF(A211="","",IF(A211&lt;=5,$J$3*(1-$M$2)*O211,0))</f>
        <v/>
      </c>
      <c r="M211" s="2" t="str">
        <f aca="false">IF(A211="","",J211+K211+L211)</f>
        <v/>
      </c>
      <c r="N211" s="1" t="str">
        <f aca="false">IF(A211="","",IF(A211&lt;=2,$Q$2,IF(A211&lt;=4,$R$2,$S$2)))</f>
        <v/>
      </c>
      <c r="O211" s="2" t="str">
        <f aca="false">IF(A211="","",MIN(O210*(1+$B$7),4000000000))</f>
        <v/>
      </c>
      <c r="P211" s="1" t="str">
        <f aca="false">IF(A211="","",VLOOKUP(B211,'جدول نرخ فوت-امراض خاص-سرطان'!$A$2:$B$100,2,0))</f>
        <v/>
      </c>
      <c r="Q211" s="2" t="str">
        <f aca="false">IF(A211="","",P211*O211*N211^0.5*(1+$J$1))</f>
        <v/>
      </c>
      <c r="R211" s="2" t="str">
        <f aca="false">IF(A211="","",IF(B211&gt;74,0,MIN(4000000000,R210*(1+$B$7))))</f>
        <v/>
      </c>
      <c r="S211" s="2" t="str">
        <f aca="false">IF(A211="","",$J$4/1000*R211)</f>
        <v/>
      </c>
      <c r="T211" s="2" t="str">
        <f aca="false">IF(A211="","",IF(B211&gt;64,0,MIN($F$3*O211,$F$5)))</f>
        <v/>
      </c>
      <c r="U211" s="2" t="str">
        <f aca="false">IF(A211="","",T211*VLOOKUP(محاسبات!B211,'جدول نرخ فوت-امراض خاص-سرطان'!$C$2:$D$97,2,0)/1000000)</f>
        <v/>
      </c>
      <c r="V211" s="2" t="str">
        <f aca="false">IF(A211="","",IF($F$7="ندارد",0,IF(B211&gt;74,0,VLOOKUP(محاسبات!A211,'جدول نرخ فوت-امراض خاص-سرطان'!$I$2:$J$31,2,0)*محاسبات!O211)))</f>
        <v/>
      </c>
      <c r="W211" s="2" t="str">
        <f aca="false">IF(A211="","",V211*VLOOKUP(B211,'جدول نرخ فوت-امراض خاص-سرطان'!$E$2:$F$100,2,0)/1000000)</f>
        <v/>
      </c>
      <c r="X211" s="2" t="str">
        <f aca="false">IF(A211="","",IF($F$6="ندارد",0,IF(A212="",0,D212*N211^0.5+X212*N211)))</f>
        <v/>
      </c>
      <c r="Y211" s="2" t="str">
        <f aca="false">IF(A211="","",IF(A211&gt;64,0,VLOOKUP(B211,'جدول نرخ فوت-امراض خاص-سرطان'!$G$2:$H$100,2,0)*X211))</f>
        <v/>
      </c>
      <c r="Z211" s="2" t="str">
        <f aca="false">IF(A211="","",Y211+W211+U211+S211)</f>
        <v/>
      </c>
      <c r="AA211" s="2" t="str">
        <f aca="false">IF(A211="","",0.25*(S211)+0.15*(U211+W211+Y211))</f>
        <v/>
      </c>
      <c r="AB211" s="2" t="str">
        <f aca="false">IF(A211="","",$B$10*(M211+Z211+Q211))</f>
        <v/>
      </c>
      <c r="AC211" s="2" t="str">
        <f aca="false">IF(A211="","",D211-Z211-M211-Q211-AB211)</f>
        <v/>
      </c>
      <c r="AD211" s="2" t="str">
        <f aca="false">IF(A211="","",(AC211+AD210)*(1+$S$1))</f>
        <v/>
      </c>
      <c r="AE211" s="2" t="str">
        <f aca="false">IF(A211="","",AD211)</f>
        <v/>
      </c>
    </row>
    <row r="212" s="3" customFormat="true" ht="15" hidden="false" customHeight="false" outlineLevel="0" collapsed="false">
      <c r="A212" s="1" t="str">
        <f aca="false">IF(A211&lt;$B$1,A211+1,"")</f>
        <v/>
      </c>
      <c r="B212" s="1" t="str">
        <f aca="false">IF(A212="","",B211+1)</f>
        <v/>
      </c>
      <c r="D212" s="2" t="str">
        <f aca="false">IF(A212="","",IF($B$3="سالانه",D211*(1+$B$6),IF($B$3="ماهانه",(F212*12)/'جدول لیست ها'!$D$1,IF(محاسبات!$B$3="دوماهه",(G212*6)/'جدول لیست ها'!$D$2,IF(محاسبات!$B$3="سه ماهه",(H212*4)/'جدول لیست ها'!$D$3,I212*2/'جدول لیست ها'!$D$4)))))</f>
        <v/>
      </c>
      <c r="E212" s="2" t="str">
        <f aca="false">IF(A212="","",IF($B$3="سالانه",D212+E211,(I212+H212+G212+F212)*$C$3+E211))</f>
        <v/>
      </c>
      <c r="F212" s="2" t="str">
        <f aca="false">IF(A212="","",IF(F211="","",F211*(1+$B$6)))</f>
        <v/>
      </c>
      <c r="G212" s="2" t="str">
        <f aca="false">IF(A212="","",IF(G211="","",G211*(1+$B$6)))</f>
        <v/>
      </c>
      <c r="H212" s="2" t="str">
        <f aca="false">IF(A212="","",IF(H211="","",H211*(1+$B$6)))</f>
        <v/>
      </c>
      <c r="I212" s="2" t="str">
        <f aca="false">IF(A212="","",IF(I211="","",I211*(1+$B$6)))</f>
        <v/>
      </c>
      <c r="J212" s="2" t="str">
        <f aca="false">IF(A212="","",0)</f>
        <v/>
      </c>
      <c r="K212" s="2" t="str">
        <f aca="false">IF(A212="","",$J$2*(1-$M$3)*(D212-Z212))</f>
        <v/>
      </c>
      <c r="L212" s="2" t="str">
        <f aca="false">IF(A212="","",IF(A212&lt;=5,$J$3*(1-$M$2)*O212,0))</f>
        <v/>
      </c>
      <c r="M212" s="2" t="str">
        <f aca="false">IF(A212="","",J212+K212+L212)</f>
        <v/>
      </c>
      <c r="N212" s="1" t="str">
        <f aca="false">IF(A212="","",IF(A212&lt;=2,$Q$2,IF(A212&lt;=4,$R$2,$S$2)))</f>
        <v/>
      </c>
      <c r="O212" s="2" t="str">
        <f aca="false">IF(A212="","",MIN(O211*(1+$B$7),4000000000))</f>
        <v/>
      </c>
      <c r="P212" s="1" t="str">
        <f aca="false">IF(A212="","",VLOOKUP(B212,'جدول نرخ فوت-امراض خاص-سرطان'!$A$2:$B$100,2,0))</f>
        <v/>
      </c>
      <c r="Q212" s="2" t="str">
        <f aca="false">IF(A212="","",P212*O212*N212^0.5*(1+$J$1))</f>
        <v/>
      </c>
      <c r="R212" s="2" t="str">
        <f aca="false">IF(A212="","",IF(B212&gt;74,0,MIN(4000000000,R211*(1+$B$7))))</f>
        <v/>
      </c>
      <c r="S212" s="2" t="str">
        <f aca="false">IF(A212="","",$J$4/1000*R212)</f>
        <v/>
      </c>
      <c r="T212" s="2" t="str">
        <f aca="false">IF(A212="","",IF(B212&gt;64,0,MIN($F$3*O212,$F$5)))</f>
        <v/>
      </c>
      <c r="U212" s="2" t="str">
        <f aca="false">IF(A212="","",T212*VLOOKUP(محاسبات!B212,'جدول نرخ فوت-امراض خاص-سرطان'!$C$2:$D$97,2,0)/1000000)</f>
        <v/>
      </c>
      <c r="V212" s="2" t="str">
        <f aca="false">IF(A212="","",IF($F$7="ندارد",0,IF(B212&gt;74,0,VLOOKUP(محاسبات!A212,'جدول نرخ فوت-امراض خاص-سرطان'!$I$2:$J$31,2,0)*محاسبات!O212)))</f>
        <v/>
      </c>
      <c r="W212" s="2" t="str">
        <f aca="false">IF(A212="","",V212*VLOOKUP(B212,'جدول نرخ فوت-امراض خاص-سرطان'!$E$2:$F$100,2,0)/1000000)</f>
        <v/>
      </c>
      <c r="X212" s="2" t="str">
        <f aca="false">IF(A212="","",IF($F$6="ندارد",0,IF(A213="",0,D213*N212^0.5+X213*N212)))</f>
        <v/>
      </c>
      <c r="Y212" s="2" t="str">
        <f aca="false">IF(A212="","",IF(A212&gt;64,0,VLOOKUP(B212,'جدول نرخ فوت-امراض خاص-سرطان'!$G$2:$H$100,2,0)*X212))</f>
        <v/>
      </c>
      <c r="Z212" s="2" t="str">
        <f aca="false">IF(A212="","",Y212+W212+U212+S212)</f>
        <v/>
      </c>
      <c r="AA212" s="2" t="str">
        <f aca="false">IF(A212="","",0.25*(S212)+0.15*(U212+W212+Y212))</f>
        <v/>
      </c>
      <c r="AB212" s="2" t="str">
        <f aca="false">IF(A212="","",$B$10*(M212+Z212+Q212))</f>
        <v/>
      </c>
      <c r="AC212" s="2" t="str">
        <f aca="false">IF(A212="","",D212-Z212-M212-Q212-AB212)</f>
        <v/>
      </c>
      <c r="AD212" s="2" t="str">
        <f aca="false">IF(A212="","",(AC212+AD211)*(1+$S$1))</f>
        <v/>
      </c>
      <c r="AE212" s="2" t="str">
        <f aca="false">IF(A212="","",AD212)</f>
        <v/>
      </c>
    </row>
    <row r="213" s="3" customFormat="true" ht="15" hidden="false" customHeight="false" outlineLevel="0" collapsed="false">
      <c r="A213" s="1" t="str">
        <f aca="false">IF(A212&lt;$B$1,A212+1,"")</f>
        <v/>
      </c>
      <c r="B213" s="1" t="str">
        <f aca="false">IF(A213="","",B212+1)</f>
        <v/>
      </c>
      <c r="D213" s="2" t="str">
        <f aca="false">IF(A213="","",IF($B$3="سالانه",D212*(1+$B$6),IF($B$3="ماهانه",(F213*12)/'جدول لیست ها'!$D$1,IF(محاسبات!$B$3="دوماهه",(G213*6)/'جدول لیست ها'!$D$2,IF(محاسبات!$B$3="سه ماهه",(H213*4)/'جدول لیست ها'!$D$3,I213*2/'جدول لیست ها'!$D$4)))))</f>
        <v/>
      </c>
      <c r="E213" s="2" t="str">
        <f aca="false">IF(A213="","",IF($B$3="سالانه",D213+E212,(I213+H213+G213+F213)*$C$3+E212))</f>
        <v/>
      </c>
      <c r="F213" s="2" t="str">
        <f aca="false">IF(A213="","",IF(F212="","",F212*(1+$B$6)))</f>
        <v/>
      </c>
      <c r="G213" s="2" t="str">
        <f aca="false">IF(A213="","",IF(G212="","",G212*(1+$B$6)))</f>
        <v/>
      </c>
      <c r="H213" s="2" t="str">
        <f aca="false">IF(A213="","",IF(H212="","",H212*(1+$B$6)))</f>
        <v/>
      </c>
      <c r="I213" s="2" t="str">
        <f aca="false">IF(A213="","",IF(I212="","",I212*(1+$B$6)))</f>
        <v/>
      </c>
      <c r="J213" s="2" t="str">
        <f aca="false">IF(A213="","",0)</f>
        <v/>
      </c>
      <c r="K213" s="2" t="str">
        <f aca="false">IF(A213="","",$J$2*(1-$M$3)*(D213-Z213))</f>
        <v/>
      </c>
      <c r="L213" s="2" t="str">
        <f aca="false">IF(A213="","",IF(A213&lt;=5,$J$3*(1-$M$2)*O213,0))</f>
        <v/>
      </c>
      <c r="M213" s="2" t="str">
        <f aca="false">IF(A213="","",J213+K213+L213)</f>
        <v/>
      </c>
      <c r="N213" s="1" t="str">
        <f aca="false">IF(A213="","",IF(A213&lt;=2,$Q$2,IF(A213&lt;=4,$R$2,$S$2)))</f>
        <v/>
      </c>
      <c r="O213" s="2" t="str">
        <f aca="false">IF(A213="","",MIN(O212*(1+$B$7),4000000000))</f>
        <v/>
      </c>
      <c r="P213" s="1" t="str">
        <f aca="false">IF(A213="","",VLOOKUP(B213,'جدول نرخ فوت-امراض خاص-سرطان'!$A$2:$B$100,2,0))</f>
        <v/>
      </c>
      <c r="Q213" s="2" t="str">
        <f aca="false">IF(A213="","",P213*O213*N213^0.5*(1+$J$1))</f>
        <v/>
      </c>
      <c r="R213" s="2" t="str">
        <f aca="false">IF(A213="","",IF(B213&gt;74,0,MIN(4000000000,R212*(1+$B$7))))</f>
        <v/>
      </c>
      <c r="S213" s="2" t="str">
        <f aca="false">IF(A213="","",$J$4/1000*R213)</f>
        <v/>
      </c>
      <c r="T213" s="2" t="str">
        <f aca="false">IF(A213="","",IF(B213&gt;64,0,MIN($F$3*O213,$F$5)))</f>
        <v/>
      </c>
      <c r="U213" s="2" t="str">
        <f aca="false">IF(A213="","",T213*VLOOKUP(محاسبات!B213,'جدول نرخ فوت-امراض خاص-سرطان'!$C$2:$D$97,2,0)/1000000)</f>
        <v/>
      </c>
      <c r="V213" s="2" t="str">
        <f aca="false">IF(A213="","",IF($F$7="ندارد",0,IF(B213&gt;74,0,VLOOKUP(محاسبات!A213,'جدول نرخ فوت-امراض خاص-سرطان'!$I$2:$J$31,2,0)*محاسبات!O213)))</f>
        <v/>
      </c>
      <c r="W213" s="2" t="str">
        <f aca="false">IF(A213="","",V213*VLOOKUP(B213,'جدول نرخ فوت-امراض خاص-سرطان'!$E$2:$F$100,2,0)/1000000)</f>
        <v/>
      </c>
      <c r="X213" s="2" t="str">
        <f aca="false">IF(A213="","",IF($F$6="ندارد",0,IF(A214="",0,D214*N213^0.5+X214*N213)))</f>
        <v/>
      </c>
      <c r="Y213" s="2" t="str">
        <f aca="false">IF(A213="","",IF(A213&gt;64,0,VLOOKUP(B213,'جدول نرخ فوت-امراض خاص-سرطان'!$G$2:$H$100,2,0)*X213))</f>
        <v/>
      </c>
      <c r="Z213" s="2" t="str">
        <f aca="false">IF(A213="","",Y213+W213+U213+S213)</f>
        <v/>
      </c>
      <c r="AA213" s="2" t="str">
        <f aca="false">IF(A213="","",0.25*(S213)+0.15*(U213+W213+Y213))</f>
        <v/>
      </c>
      <c r="AB213" s="2" t="str">
        <f aca="false">IF(A213="","",$B$10*(M213+Z213+Q213))</f>
        <v/>
      </c>
      <c r="AC213" s="2" t="str">
        <f aca="false">IF(A213="","",D213-Z213-M213-Q213-AB213)</f>
        <v/>
      </c>
      <c r="AD213" s="2" t="str">
        <f aca="false">IF(A213="","",(AC213+AD212)*(1+$S$1))</f>
        <v/>
      </c>
      <c r="AE213" s="2" t="str">
        <f aca="false">IF(A213="","",AD213)</f>
        <v/>
      </c>
    </row>
    <row r="214" s="3" customFormat="true" ht="15" hidden="false" customHeight="false" outlineLevel="0" collapsed="false">
      <c r="A214" s="1" t="str">
        <f aca="false">IF(A213&lt;$B$1,A213+1,"")</f>
        <v/>
      </c>
      <c r="B214" s="1" t="str">
        <f aca="false">IF(A214="","",B213+1)</f>
        <v/>
      </c>
      <c r="D214" s="2" t="str">
        <f aca="false">IF(A214="","",IF($B$3="سالانه",D213*(1+$B$6),IF($B$3="ماهانه",(F214*12)/'جدول لیست ها'!$D$1,IF(محاسبات!$B$3="دوماهه",(G214*6)/'جدول لیست ها'!$D$2,IF(محاسبات!$B$3="سه ماهه",(H214*4)/'جدول لیست ها'!$D$3,I214*2/'جدول لیست ها'!$D$4)))))</f>
        <v/>
      </c>
      <c r="E214" s="2" t="str">
        <f aca="false">IF(A214="","",IF($B$3="سالانه",D214+E213,(I214+H214+G214+F214)*$C$3+E213))</f>
        <v/>
      </c>
      <c r="F214" s="2" t="str">
        <f aca="false">IF(A214="","",IF(F213="","",F213*(1+$B$6)))</f>
        <v/>
      </c>
      <c r="G214" s="2" t="str">
        <f aca="false">IF(A214="","",IF(G213="","",G213*(1+$B$6)))</f>
        <v/>
      </c>
      <c r="H214" s="2" t="str">
        <f aca="false">IF(A214="","",IF(H213="","",H213*(1+$B$6)))</f>
        <v/>
      </c>
      <c r="I214" s="2" t="str">
        <f aca="false">IF(A214="","",IF(I213="","",I213*(1+$B$6)))</f>
        <v/>
      </c>
      <c r="J214" s="2" t="str">
        <f aca="false">IF(A214="","",0)</f>
        <v/>
      </c>
      <c r="K214" s="2" t="str">
        <f aca="false">IF(A214="","",$J$2*(1-$M$3)*(D214-Z214))</f>
        <v/>
      </c>
      <c r="L214" s="2" t="str">
        <f aca="false">IF(A214="","",IF(A214&lt;=5,$J$3*(1-$M$2)*O214,0))</f>
        <v/>
      </c>
      <c r="M214" s="2" t="str">
        <f aca="false">IF(A214="","",J214+K214+L214)</f>
        <v/>
      </c>
      <c r="N214" s="1" t="str">
        <f aca="false">IF(A214="","",IF(A214&lt;=2,$Q$2,IF(A214&lt;=4,$R$2,$S$2)))</f>
        <v/>
      </c>
      <c r="O214" s="2" t="str">
        <f aca="false">IF(A214="","",MIN(O213*(1+$B$7),4000000000))</f>
        <v/>
      </c>
      <c r="P214" s="1" t="str">
        <f aca="false">IF(A214="","",VLOOKUP(B214,'جدول نرخ فوت-امراض خاص-سرطان'!$A$2:$B$100,2,0))</f>
        <v/>
      </c>
      <c r="Q214" s="2" t="str">
        <f aca="false">IF(A214="","",P214*O214*N214^0.5*(1+$J$1))</f>
        <v/>
      </c>
      <c r="R214" s="2" t="str">
        <f aca="false">IF(A214="","",IF(B214&gt;74,0,MIN(4000000000,R213*(1+$B$7))))</f>
        <v/>
      </c>
      <c r="S214" s="2" t="str">
        <f aca="false">IF(A214="","",$J$4/1000*R214)</f>
        <v/>
      </c>
      <c r="T214" s="2" t="str">
        <f aca="false">IF(A214="","",IF(B214&gt;64,0,MIN($F$3*O214,$F$5)))</f>
        <v/>
      </c>
      <c r="U214" s="2" t="str">
        <f aca="false">IF(A214="","",T214*VLOOKUP(محاسبات!B214,'جدول نرخ فوت-امراض خاص-سرطان'!$C$2:$D$97,2,0)/1000000)</f>
        <v/>
      </c>
      <c r="V214" s="2" t="str">
        <f aca="false">IF(A214="","",IF($F$7="ندارد",0,IF(B214&gt;74,0,VLOOKUP(محاسبات!A214,'جدول نرخ فوت-امراض خاص-سرطان'!$I$2:$J$31,2,0)*محاسبات!O214)))</f>
        <v/>
      </c>
      <c r="W214" s="2" t="str">
        <f aca="false">IF(A214="","",V214*VLOOKUP(B214,'جدول نرخ فوت-امراض خاص-سرطان'!$E$2:$F$100,2,0)/1000000)</f>
        <v/>
      </c>
      <c r="X214" s="2" t="str">
        <f aca="false">IF(A214="","",IF($F$6="ندارد",0,IF(A215="",0,D215*N214^0.5+X215*N214)))</f>
        <v/>
      </c>
      <c r="Y214" s="2" t="str">
        <f aca="false">IF(A214="","",IF(A214&gt;64,0,VLOOKUP(B214,'جدول نرخ فوت-امراض خاص-سرطان'!$G$2:$H$100,2,0)*X214))</f>
        <v/>
      </c>
      <c r="Z214" s="2" t="str">
        <f aca="false">IF(A214="","",Y214+W214+U214+S214)</f>
        <v/>
      </c>
      <c r="AA214" s="2" t="str">
        <f aca="false">IF(A214="","",0.25*(S214)+0.15*(U214+W214+Y214))</f>
        <v/>
      </c>
      <c r="AB214" s="2" t="str">
        <f aca="false">IF(A214="","",$B$10*(M214+Z214+Q214))</f>
        <v/>
      </c>
      <c r="AC214" s="2" t="str">
        <f aca="false">IF(A214="","",D214-Z214-M214-Q214-AB214)</f>
        <v/>
      </c>
      <c r="AD214" s="2" t="str">
        <f aca="false">IF(A214="","",(AC214+AD213)*(1+$S$1))</f>
        <v/>
      </c>
      <c r="AE214" s="2" t="str">
        <f aca="false">IF(A214="","",AD214)</f>
        <v/>
      </c>
    </row>
    <row r="215" customFormat="false" ht="15" hidden="false" customHeight="false" outlineLevel="0" collapsed="false">
      <c r="A215" s="1" t="str">
        <f aca="false">IF(A214&lt;$B$1,A214+1,"")</f>
        <v/>
      </c>
      <c r="B215" s="1" t="str">
        <f aca="false">IF(A215="","",B214+1)</f>
        <v/>
      </c>
      <c r="D215" s="2" t="str">
        <f aca="false">IF(A215="","",IF($B$3="سالانه",D214*(1+$B$6),IF($B$3="ماهانه",(F215*12)/'جدول لیست ها'!$D$1,IF(محاسبات!$B$3="دوماهه",(G215*6)/'جدول لیست ها'!$D$2,IF(محاسبات!$B$3="سه ماهه",(H215*4)/'جدول لیست ها'!$D$3,I215*2/'جدول لیست ها'!$D$4)))))</f>
        <v/>
      </c>
      <c r="E215" s="2" t="str">
        <f aca="false">IF(A215="","",IF($B$3="سالانه",D215+E214,(I215+H215+G215+F215)*$C$3+E214))</f>
        <v/>
      </c>
      <c r="F215" s="2" t="str">
        <f aca="false">IF(A215="","",IF(F214="","",F214*(1+$B$6)))</f>
        <v/>
      </c>
      <c r="G215" s="2" t="str">
        <f aca="false">IF(A215="","",IF(G214="","",G214*(1+$B$6)))</f>
        <v/>
      </c>
      <c r="H215" s="2" t="str">
        <f aca="false">IF(A215="","",IF(H214="","",H214*(1+$B$6)))</f>
        <v/>
      </c>
      <c r="I215" s="2" t="str">
        <f aca="false">IF(A215="","",IF(I214="","",I214*(1+$B$6)))</f>
        <v/>
      </c>
      <c r="J215" s="2" t="str">
        <f aca="false">IF(A215="","",0)</f>
        <v/>
      </c>
      <c r="K215" s="2" t="str">
        <f aca="false">IF(A215="","",$J$2*(1-$M$3)*(D215-Z215))</f>
        <v/>
      </c>
      <c r="L215" s="2" t="str">
        <f aca="false">IF(A215="","",IF(A215&lt;=5,$J$3*(1-$M$2)*O215,0))</f>
        <v/>
      </c>
      <c r="M215" s="2" t="str">
        <f aca="false">IF(A215="","",J215+K215+L215)</f>
        <v/>
      </c>
      <c r="N215" s="1" t="str">
        <f aca="false">IF(A215="","",IF(A215&lt;=2,$Q$2,IF(A215&lt;=4,$R$2,$S$2)))</f>
        <v/>
      </c>
      <c r="O215" s="2" t="str">
        <f aca="false">IF(A215="","",MIN(O214*(1+$B$7),4000000000))</f>
        <v/>
      </c>
      <c r="P215" s="1" t="str">
        <f aca="false">IF(A215="","",VLOOKUP(B215,'جدول نرخ فوت-امراض خاص-سرطان'!$A$2:$B$100,2,0))</f>
        <v/>
      </c>
      <c r="Q215" s="2" t="str">
        <f aca="false">IF(A215="","",P215*O215*N215^0.5*(1+$J$1))</f>
        <v/>
      </c>
      <c r="R215" s="2" t="str">
        <f aca="false">IF(A215="","",IF(B215&gt;74,0,MIN(4000000000,R214*(1+$B$7))))</f>
        <v/>
      </c>
      <c r="S215" s="2" t="str">
        <f aca="false">IF(A215="","",$J$4/1000*R215)</f>
        <v/>
      </c>
      <c r="T215" s="2" t="str">
        <f aca="false">IF(A215="","",IF(B215&gt;64,0,MIN($F$3*O215,$F$5)))</f>
        <v/>
      </c>
      <c r="U215" s="2" t="str">
        <f aca="false">IF(A215="","",T215*VLOOKUP(محاسبات!B215,'جدول نرخ فوت-امراض خاص-سرطان'!$C$2:$D$97,2,0)/1000000)</f>
        <v/>
      </c>
      <c r="V215" s="2" t="str">
        <f aca="false">IF(A215="","",IF($F$7="ندارد",0,IF(B215&gt;74,0,VLOOKUP(محاسبات!A215,'جدول نرخ فوت-امراض خاص-سرطان'!$I$2:$J$31,2,0)*محاسبات!O215)))</f>
        <v/>
      </c>
      <c r="W215" s="2" t="str">
        <f aca="false">IF(A215="","",V215*VLOOKUP(B215,'جدول نرخ فوت-امراض خاص-سرطان'!$E$2:$F$100,2,0)/1000000)</f>
        <v/>
      </c>
      <c r="X215" s="2" t="str">
        <f aca="false">IF(A215="","",IF($F$6="ندارد",0,IF(A216="",0,D216*N215^0.5+X216*N215)))</f>
        <v/>
      </c>
      <c r="Y215" s="2" t="str">
        <f aca="false">IF(A215="","",IF(A215&gt;64,0,VLOOKUP(B215,'جدول نرخ فوت-امراض خاص-سرطان'!$G$2:$H$100,2,0)*X215))</f>
        <v/>
      </c>
      <c r="Z215" s="2" t="str">
        <f aca="false">IF(A215="","",Y215+W215+U215+S215)</f>
        <v/>
      </c>
      <c r="AA215" s="2" t="str">
        <f aca="false">IF(A215="","",0.25*(S215)+0.15*(U215+W215+Y215))</f>
        <v/>
      </c>
      <c r="AB215" s="2" t="str">
        <f aca="false">IF(A215="","",$B$10*(M215+Z215+Q215))</f>
        <v/>
      </c>
      <c r="AC215" s="2" t="str">
        <f aca="false">IF(A215="","",D215-Z215-M215-Q215-AB215)</f>
        <v/>
      </c>
      <c r="AD215" s="2" t="str">
        <f aca="false">IF(A215="","",(AC215+AD214)*(1+$S$1))</f>
        <v/>
      </c>
      <c r="AE215" s="2" t="str">
        <f aca="false">IF(A215="","",AD215)</f>
        <v/>
      </c>
    </row>
    <row r="216" customFormat="false" ht="15" hidden="false" customHeight="false" outlineLevel="0" collapsed="false">
      <c r="A216" s="1" t="str">
        <f aca="false">IF(A215&lt;$B$1,A215+1,"")</f>
        <v/>
      </c>
      <c r="B216" s="1" t="str">
        <f aca="false">IF(A216="","",B215+1)</f>
        <v/>
      </c>
      <c r="D216" s="2" t="str">
        <f aca="false">IF(A216="","",IF($B$3="سالانه",D215*(1+$B$6),IF($B$3="ماهانه",(F216*12)/'جدول لیست ها'!$D$1,IF(محاسبات!$B$3="دوماهه",(G216*6)/'جدول لیست ها'!$D$2,IF(محاسبات!$B$3="سه ماهه",(H216*4)/'جدول لیست ها'!$D$3,I216*2/'جدول لیست ها'!$D$4)))))</f>
        <v/>
      </c>
      <c r="E216" s="2" t="str">
        <f aca="false">IF(A216="","",IF($B$3="سالانه",D216+E215,(I216+H216+G216+F216)*$C$3+E215))</f>
        <v/>
      </c>
      <c r="F216" s="2" t="str">
        <f aca="false">IF(A216="","",IF(F215="","",F215*(1+$B$6)))</f>
        <v/>
      </c>
      <c r="G216" s="2" t="str">
        <f aca="false">IF(A216="","",IF(G215="","",G215*(1+$B$6)))</f>
        <v/>
      </c>
      <c r="H216" s="2" t="str">
        <f aca="false">IF(A216="","",IF(H215="","",H215*(1+$B$6)))</f>
        <v/>
      </c>
      <c r="I216" s="2" t="str">
        <f aca="false">IF(A216="","",IF(I215="","",I215*(1+$B$6)))</f>
        <v/>
      </c>
      <c r="J216" s="2" t="str">
        <f aca="false">IF(A216="","",0)</f>
        <v/>
      </c>
      <c r="K216" s="2" t="str">
        <f aca="false">IF(A216="","",$J$2*(1-$M$3)*(D216-Z216))</f>
        <v/>
      </c>
      <c r="L216" s="2" t="str">
        <f aca="false">IF(A216="","",IF(A216&lt;=5,$J$3*(1-$M$2)*O216,0))</f>
        <v/>
      </c>
      <c r="M216" s="2" t="str">
        <f aca="false">IF(A216="","",J216+K216+L216)</f>
        <v/>
      </c>
      <c r="N216" s="1" t="str">
        <f aca="false">IF(A216="","",IF(A216&lt;=2,$Q$2,IF(A216&lt;=4,$R$2,$S$2)))</f>
        <v/>
      </c>
      <c r="O216" s="2" t="str">
        <f aca="false">IF(A216="","",MIN(O215*(1+$B$7),4000000000))</f>
        <v/>
      </c>
      <c r="P216" s="1" t="str">
        <f aca="false">IF(A216="","",VLOOKUP(B216,'جدول نرخ فوت-امراض خاص-سرطان'!$A$2:$B$100,2,0))</f>
        <v/>
      </c>
      <c r="Q216" s="2" t="str">
        <f aca="false">IF(A216="","",P216*O216*N216^0.5*(1+$J$1))</f>
        <v/>
      </c>
      <c r="R216" s="2" t="str">
        <f aca="false">IF(A216="","",IF(B216&gt;74,0,MIN(4000000000,R215*(1+$B$7))))</f>
        <v/>
      </c>
      <c r="S216" s="2" t="str">
        <f aca="false">IF(A216="","",$J$4/1000*R216)</f>
        <v/>
      </c>
      <c r="T216" s="2" t="str">
        <f aca="false">IF(A216="","",IF(B216&gt;64,0,MIN($F$3*O216,$F$5)))</f>
        <v/>
      </c>
      <c r="U216" s="2" t="str">
        <f aca="false">IF(A216="","",T216*VLOOKUP(محاسبات!B216,'جدول نرخ فوت-امراض خاص-سرطان'!$C$2:$D$97,2,0)/1000000)</f>
        <v/>
      </c>
      <c r="V216" s="2" t="str">
        <f aca="false">IF(A216="","",IF($F$7="ندارد",0,IF(B216&gt;74,0,VLOOKUP(محاسبات!A216,'جدول نرخ فوت-امراض خاص-سرطان'!$I$2:$J$31,2,0)*محاسبات!O216)))</f>
        <v/>
      </c>
      <c r="W216" s="2" t="str">
        <f aca="false">IF(A216="","",V216*VLOOKUP(B216,'جدول نرخ فوت-امراض خاص-سرطان'!$E$2:$F$100,2,0)/1000000)</f>
        <v/>
      </c>
      <c r="X216" s="2" t="str">
        <f aca="false">IF(A216="","",IF($F$6="ندارد",0,IF(A217="",0,D217*N216^0.5+X217*N216)))</f>
        <v/>
      </c>
      <c r="Y216" s="2" t="str">
        <f aca="false">IF(A216="","",IF(A216&gt;64,0,VLOOKUP(B216,'جدول نرخ فوت-امراض خاص-سرطان'!$G$2:$H$100,2,0)*X216))</f>
        <v/>
      </c>
      <c r="Z216" s="2" t="str">
        <f aca="false">IF(A216="","",Y216+W216+U216+S216)</f>
        <v/>
      </c>
      <c r="AA216" s="2" t="str">
        <f aca="false">IF(A216="","",0.25*(S216)+0.15*(U216+W216+Y216))</f>
        <v/>
      </c>
      <c r="AB216" s="2" t="str">
        <f aca="false">IF(A216="","",$B$10*(M216+Z216+Q216))</f>
        <v/>
      </c>
      <c r="AC216" s="2" t="str">
        <f aca="false">IF(A216="","",D216-Z216-M216-Q216-AB216)</f>
        <v/>
      </c>
      <c r="AD216" s="2" t="str">
        <f aca="false">IF(A216="","",(AC216+AD215)*(1+$S$1))</f>
        <v/>
      </c>
      <c r="AE216" s="2" t="str">
        <f aca="false">IF(A216="","",AD216)</f>
        <v/>
      </c>
    </row>
    <row r="217" customFormat="false" ht="15" hidden="false" customHeight="false" outlineLevel="0" collapsed="false">
      <c r="A217" s="1" t="str">
        <f aca="false">IF(A216&lt;$B$1,A216+1,"")</f>
        <v/>
      </c>
      <c r="B217" s="1" t="str">
        <f aca="false">IF(A217="","",B216+1)</f>
        <v/>
      </c>
      <c r="D217" s="2" t="str">
        <f aca="false">IF(A217="","",IF($B$3="سالانه",D216*(1+$B$6),IF($B$3="ماهانه",(F217*12)/'جدول لیست ها'!$D$1,IF(محاسبات!$B$3="دوماهه",(G217*6)/'جدول لیست ها'!$D$2,IF(محاسبات!$B$3="سه ماهه",(H217*4)/'جدول لیست ها'!$D$3,I217*2/'جدول لیست ها'!$D$4)))))</f>
        <v/>
      </c>
      <c r="E217" s="2" t="str">
        <f aca="false">IF(A217="","",IF($B$3="سالانه",D217+E216,(I217+H217+G217+F217)*$C$3+E216))</f>
        <v/>
      </c>
      <c r="F217" s="2" t="str">
        <f aca="false">IF(A217="","",IF(F216="","",F216*(1+$B$6)))</f>
        <v/>
      </c>
      <c r="G217" s="2" t="str">
        <f aca="false">IF(A217="","",IF(G216="","",G216*(1+$B$6)))</f>
        <v/>
      </c>
      <c r="H217" s="2" t="str">
        <f aca="false">IF(A217="","",IF(H216="","",H216*(1+$B$6)))</f>
        <v/>
      </c>
      <c r="I217" s="2" t="str">
        <f aca="false">IF(A217="","",IF(I216="","",I216*(1+$B$6)))</f>
        <v/>
      </c>
      <c r="J217" s="2" t="str">
        <f aca="false">IF(A217="","",0)</f>
        <v/>
      </c>
      <c r="K217" s="2" t="str">
        <f aca="false">IF(A217="","",$J$2*(1-$M$3)*(D217-Z217))</f>
        <v/>
      </c>
      <c r="L217" s="2" t="str">
        <f aca="false">IF(A217="","",IF(A217&lt;=5,$J$3*(1-$M$2)*O217,0))</f>
        <v/>
      </c>
      <c r="M217" s="2" t="str">
        <f aca="false">IF(A217="","",J217+K217+L217)</f>
        <v/>
      </c>
      <c r="N217" s="1" t="str">
        <f aca="false">IF(A217="","",IF(A217&lt;=2,$Q$2,IF(A217&lt;=4,$R$2,$S$2)))</f>
        <v/>
      </c>
      <c r="O217" s="2" t="str">
        <f aca="false">IF(A217="","",MIN(O216*(1+$B$7),4000000000))</f>
        <v/>
      </c>
      <c r="P217" s="1" t="str">
        <f aca="false">IF(A217="","",VLOOKUP(B217,'جدول نرخ فوت-امراض خاص-سرطان'!$A$2:$B$100,2,0))</f>
        <v/>
      </c>
      <c r="Q217" s="2" t="str">
        <f aca="false">IF(A217="","",P217*O217*N217^0.5*(1+$J$1))</f>
        <v/>
      </c>
      <c r="R217" s="2" t="str">
        <f aca="false">IF(A217="","",IF(B217&gt;74,0,MIN(4000000000,R216*(1+$B$7))))</f>
        <v/>
      </c>
      <c r="S217" s="2" t="str">
        <f aca="false">IF(A217="","",$J$4/1000*R217)</f>
        <v/>
      </c>
      <c r="T217" s="2" t="str">
        <f aca="false">IF(A217="","",IF(B217&gt;64,0,MIN($F$3*O217,$F$5)))</f>
        <v/>
      </c>
      <c r="U217" s="2" t="str">
        <f aca="false">IF(A217="","",T217*VLOOKUP(محاسبات!B217,'جدول نرخ فوت-امراض خاص-سرطان'!$C$2:$D$97,2,0)/1000000)</f>
        <v/>
      </c>
      <c r="V217" s="2" t="str">
        <f aca="false">IF(A217="","",IF($F$7="ندارد",0,IF(B217&gt;74,0,VLOOKUP(محاسبات!A217,'جدول نرخ فوت-امراض خاص-سرطان'!$I$2:$J$31,2,0)*محاسبات!O217)))</f>
        <v/>
      </c>
      <c r="W217" s="2" t="str">
        <f aca="false">IF(A217="","",V217*VLOOKUP(B217,'جدول نرخ فوت-امراض خاص-سرطان'!$E$2:$F$100,2,0)/1000000)</f>
        <v/>
      </c>
      <c r="X217" s="2" t="str">
        <f aca="false">IF(A217="","",IF($F$6="ندارد",0,IF(A218="",0,D218*N217^0.5+X218*N217)))</f>
        <v/>
      </c>
      <c r="Y217" s="2" t="str">
        <f aca="false">IF(A217="","",IF(A217&gt;64,0,VLOOKUP(B217,'جدول نرخ فوت-امراض خاص-سرطان'!$G$2:$H$100,2,0)*X217))</f>
        <v/>
      </c>
      <c r="Z217" s="2" t="str">
        <f aca="false">IF(A217="","",Y217+W217+U217+S217)</f>
        <v/>
      </c>
      <c r="AA217" s="2" t="str">
        <f aca="false">IF(A217="","",0.25*(S217)+0.15*(U217+W217+Y217))</f>
        <v/>
      </c>
      <c r="AB217" s="2" t="str">
        <f aca="false">IF(A217="","",$B$10*(M217+Z217+Q217))</f>
        <v/>
      </c>
      <c r="AC217" s="2" t="str">
        <f aca="false">IF(A217="","",D217-Z217-M217-Q217-AB217)</f>
        <v/>
      </c>
      <c r="AD217" s="2" t="str">
        <f aca="false">IF(A217="","",(AC217+AD216)*(1+$S$1))</f>
        <v/>
      </c>
      <c r="AE217" s="2" t="str">
        <f aca="false">IF(A217="","",AD217)</f>
        <v/>
      </c>
    </row>
    <row r="218" customFormat="false" ht="15" hidden="false" customHeight="false" outlineLevel="0" collapsed="false">
      <c r="A218" s="1" t="str">
        <f aca="false">IF(A217&lt;$B$1,A217+1,"")</f>
        <v/>
      </c>
      <c r="B218" s="1" t="str">
        <f aca="false">IF(A218="","",B217+1)</f>
        <v/>
      </c>
      <c r="D218" s="2" t="str">
        <f aca="false">IF(A218="","",IF($B$3="سالانه",D217*(1+$B$6),IF($B$3="ماهانه",(F218*12)/'جدول لیست ها'!$D$1,IF(محاسبات!$B$3="دوماهه",(G218*6)/'جدول لیست ها'!$D$2,IF(محاسبات!$B$3="سه ماهه",(H218*4)/'جدول لیست ها'!$D$3,I218*2/'جدول لیست ها'!$D$4)))))</f>
        <v/>
      </c>
      <c r="E218" s="2" t="str">
        <f aca="false">IF(A218="","",IF($B$3="سالانه",D218+E217,(I218+H218+G218+F218)*$C$3+E217))</f>
        <v/>
      </c>
      <c r="F218" s="2" t="str">
        <f aca="false">IF(A218="","",IF(F217="","",F217*(1+$B$6)))</f>
        <v/>
      </c>
      <c r="G218" s="2" t="str">
        <f aca="false">IF(A218="","",IF(G217="","",G217*(1+$B$6)))</f>
        <v/>
      </c>
      <c r="H218" s="2" t="str">
        <f aca="false">IF(A218="","",IF(H217="","",H217*(1+$B$6)))</f>
        <v/>
      </c>
      <c r="I218" s="2" t="str">
        <f aca="false">IF(A218="","",IF(I217="","",I217*(1+$B$6)))</f>
        <v/>
      </c>
      <c r="J218" s="2" t="str">
        <f aca="false">IF(A218="","",0)</f>
        <v/>
      </c>
      <c r="K218" s="2" t="str">
        <f aca="false">IF(A218="","",$J$2*(1-$M$3)*(D218-Z218))</f>
        <v/>
      </c>
      <c r="L218" s="2" t="str">
        <f aca="false">IF(A218="","",IF(A218&lt;=5,$J$3*(1-$M$2)*O218,0))</f>
        <v/>
      </c>
      <c r="M218" s="2" t="str">
        <f aca="false">IF(A218="","",J218+K218+L218)</f>
        <v/>
      </c>
      <c r="N218" s="1" t="str">
        <f aca="false">IF(A218="","",IF(A218&lt;=2,$Q$2,IF(A218&lt;=4,$R$2,$S$2)))</f>
        <v/>
      </c>
      <c r="O218" s="2" t="str">
        <f aca="false">IF(A218="","",MIN(O217*(1+$B$7),4000000000))</f>
        <v/>
      </c>
      <c r="P218" s="1" t="str">
        <f aca="false">IF(A218="","",VLOOKUP(B218,'جدول نرخ فوت-امراض خاص-سرطان'!$A$2:$B$100,2,0))</f>
        <v/>
      </c>
      <c r="Q218" s="2" t="str">
        <f aca="false">IF(A218="","",P218*O218*N218^0.5*(1+$J$1))</f>
        <v/>
      </c>
      <c r="R218" s="2" t="str">
        <f aca="false">IF(A218="","",IF(B218&gt;74,0,MIN(4000000000,R217*(1+$B$7))))</f>
        <v/>
      </c>
      <c r="S218" s="2" t="str">
        <f aca="false">IF(A218="","",$J$4/1000*R218)</f>
        <v/>
      </c>
      <c r="T218" s="2" t="str">
        <f aca="false">IF(A218="","",IF(B218&gt;64,0,MIN($F$3*O218,$F$5)))</f>
        <v/>
      </c>
      <c r="U218" s="2" t="str">
        <f aca="false">IF(A218="","",T218*VLOOKUP(محاسبات!B218,'جدول نرخ فوت-امراض خاص-سرطان'!$C$2:$D$97,2,0)/1000000)</f>
        <v/>
      </c>
      <c r="V218" s="2" t="str">
        <f aca="false">IF(A218="","",IF($F$7="ندارد",0,IF(B218&gt;74,0,VLOOKUP(محاسبات!A218,'جدول نرخ فوت-امراض خاص-سرطان'!$I$2:$J$31,2,0)*محاسبات!O218)))</f>
        <v/>
      </c>
      <c r="W218" s="2" t="str">
        <f aca="false">IF(A218="","",V218*VLOOKUP(B218,'جدول نرخ فوت-امراض خاص-سرطان'!$E$2:$F$100,2,0)/1000000)</f>
        <v/>
      </c>
      <c r="X218" s="2" t="str">
        <f aca="false">IF(A218="","",IF($F$6="ندارد",0,IF(A219="",0,D219*N218^0.5+X219*N218)))</f>
        <v/>
      </c>
      <c r="Y218" s="2" t="str">
        <f aca="false">IF(A218="","",IF(A218&gt;64,0,VLOOKUP(B218,'جدول نرخ فوت-امراض خاص-سرطان'!$G$2:$H$100,2,0)*X218))</f>
        <v/>
      </c>
      <c r="Z218" s="2" t="str">
        <f aca="false">IF(A218="","",Y218+W218+U218+S218)</f>
        <v/>
      </c>
      <c r="AA218" s="2" t="str">
        <f aca="false">IF(A218="","",0.25*(S218)+0.15*(U218+W218+Y218))</f>
        <v/>
      </c>
      <c r="AB218" s="2" t="str">
        <f aca="false">IF(A218="","",$B$10*(M218+Z218+Q218))</f>
        <v/>
      </c>
      <c r="AC218" s="2" t="str">
        <f aca="false">IF(A218="","",D218-Z218-M218-Q218-AB218)</f>
        <v/>
      </c>
      <c r="AD218" s="2" t="str">
        <f aca="false">IF(A218="","",(AC218+AD217)*(1+$S$1))</f>
        <v/>
      </c>
      <c r="AE218" s="2" t="str">
        <f aca="false">IF(A218="","",AD218)</f>
        <v/>
      </c>
    </row>
    <row r="219" customFormat="false" ht="15" hidden="false" customHeight="false" outlineLevel="0" collapsed="false">
      <c r="A219" s="1" t="str">
        <f aca="false">IF(A218&lt;$B$1,A218+1,"")</f>
        <v/>
      </c>
      <c r="B219" s="1" t="str">
        <f aca="false">IF(A219="","",B218+1)</f>
        <v/>
      </c>
      <c r="D219" s="2" t="str">
        <f aca="false">IF(A219="","",IF($B$3="سالانه",D218*(1+$B$6),IF($B$3="ماهانه",(F219*12)/'جدول لیست ها'!$D$1,IF(محاسبات!$B$3="دوماهه",(G219*6)/'جدول لیست ها'!$D$2,IF(محاسبات!$B$3="سه ماهه",(H219*4)/'جدول لیست ها'!$D$3,I219*2/'جدول لیست ها'!$D$4)))))</f>
        <v/>
      </c>
      <c r="E219" s="2" t="str">
        <f aca="false">IF(A219="","",IF($B$3="سالانه",D219+E218,(I219+H219+G219+F219)*$C$3+E218))</f>
        <v/>
      </c>
      <c r="F219" s="2" t="str">
        <f aca="false">IF(A219="","",IF(F218="","",F218*(1+$B$6)))</f>
        <v/>
      </c>
      <c r="G219" s="2" t="str">
        <f aca="false">IF(A219="","",IF(G218="","",G218*(1+$B$6)))</f>
        <v/>
      </c>
      <c r="H219" s="2" t="str">
        <f aca="false">IF(A219="","",IF(H218="","",H218*(1+$B$6)))</f>
        <v/>
      </c>
      <c r="I219" s="2" t="str">
        <f aca="false">IF(A219="","",IF(I218="","",I218*(1+$B$6)))</f>
        <v/>
      </c>
      <c r="J219" s="2" t="str">
        <f aca="false">IF(A219="","",0)</f>
        <v/>
      </c>
      <c r="K219" s="2" t="str">
        <f aca="false">IF(A219="","",$J$2*(1-$M$3)*(D219-Z219))</f>
        <v/>
      </c>
      <c r="L219" s="2" t="str">
        <f aca="false">IF(A219="","",IF(A219&lt;=5,$J$3*(1-$M$2)*O219,0))</f>
        <v/>
      </c>
      <c r="M219" s="2" t="str">
        <f aca="false">IF(A219="","",J219+K219+L219)</f>
        <v/>
      </c>
      <c r="N219" s="1" t="str">
        <f aca="false">IF(A219="","",IF(A219&lt;=2,$Q$2,IF(A219&lt;=4,$R$2,$S$2)))</f>
        <v/>
      </c>
      <c r="O219" s="2" t="str">
        <f aca="false">IF(A219="","",MIN(O218*(1+$B$7),4000000000))</f>
        <v/>
      </c>
      <c r="P219" s="1" t="str">
        <f aca="false">IF(A219="","",VLOOKUP(B219,'جدول نرخ فوت-امراض خاص-سرطان'!$A$2:$B$100,2,0))</f>
        <v/>
      </c>
      <c r="Q219" s="2" t="str">
        <f aca="false">IF(A219="","",P219*O219*N219^0.5*(1+$J$1))</f>
        <v/>
      </c>
      <c r="R219" s="2" t="str">
        <f aca="false">IF(A219="","",IF(B219&gt;74,0,MIN(4000000000,R218*(1+$B$7))))</f>
        <v/>
      </c>
      <c r="S219" s="2" t="str">
        <f aca="false">IF(A219="","",$J$4/1000*R219)</f>
        <v/>
      </c>
      <c r="T219" s="2" t="str">
        <f aca="false">IF(A219="","",IF(B219&gt;64,0,MIN($F$3*O219,$F$5)))</f>
        <v/>
      </c>
      <c r="U219" s="2" t="str">
        <f aca="false">IF(A219="","",T219*VLOOKUP(محاسبات!B219,'جدول نرخ فوت-امراض خاص-سرطان'!$C$2:$D$97,2,0)/1000000)</f>
        <v/>
      </c>
      <c r="V219" s="2" t="str">
        <f aca="false">IF(A219="","",IF($F$7="ندارد",0,IF(B219&gt;74,0,VLOOKUP(محاسبات!A219,'جدول نرخ فوت-امراض خاص-سرطان'!$I$2:$J$31,2,0)*محاسبات!O219)))</f>
        <v/>
      </c>
      <c r="W219" s="2" t="str">
        <f aca="false">IF(A219="","",V219*VLOOKUP(B219,'جدول نرخ فوت-امراض خاص-سرطان'!$E$2:$F$100,2,0)/1000000)</f>
        <v/>
      </c>
      <c r="X219" s="2" t="str">
        <f aca="false">IF(A219="","",IF($F$6="ندارد",0,IF(A220="",0,D220*N219^0.5+X220*N219)))</f>
        <v/>
      </c>
      <c r="Y219" s="2" t="str">
        <f aca="false">IF(A219="","",IF(A219&gt;64,0,VLOOKUP(B219,'جدول نرخ فوت-امراض خاص-سرطان'!$G$2:$H$100,2,0)*X219))</f>
        <v/>
      </c>
      <c r="Z219" s="2" t="str">
        <f aca="false">IF(A219="","",Y219+W219+U219+S219)</f>
        <v/>
      </c>
      <c r="AA219" s="2" t="str">
        <f aca="false">IF(A219="","",0.25*(S219)+0.15*(U219+W219+Y219))</f>
        <v/>
      </c>
      <c r="AB219" s="2" t="str">
        <f aca="false">IF(A219="","",$B$10*(M219+Z219+Q219))</f>
        <v/>
      </c>
      <c r="AC219" s="2" t="str">
        <f aca="false">IF(A219="","",D219-Z219-M219-Q219-AB219)</f>
        <v/>
      </c>
      <c r="AD219" s="2" t="str">
        <f aca="false">IF(A219="","",(AC219+AD218)*(1+$S$1))</f>
        <v/>
      </c>
      <c r="AE219" s="2" t="str">
        <f aca="false">IF(A219="","",AD219)</f>
        <v/>
      </c>
    </row>
    <row r="220" customFormat="false" ht="15" hidden="false" customHeight="false" outlineLevel="0" collapsed="false">
      <c r="A220" s="1" t="str">
        <f aca="false">IF(A219&lt;$B$1,A219+1,"")</f>
        <v/>
      </c>
      <c r="B220" s="1" t="str">
        <f aca="false">IF(A220="","",B219+1)</f>
        <v/>
      </c>
      <c r="D220" s="2" t="str">
        <f aca="false">IF(A220="","",IF($B$3="سالانه",D219*(1+$B$6),IF($B$3="ماهانه",(F220*12)/'جدول لیست ها'!$D$1,IF(محاسبات!$B$3="دوماهه",(G220*6)/'جدول لیست ها'!$D$2,IF(محاسبات!$B$3="سه ماهه",(H220*4)/'جدول لیست ها'!$D$3,I220*2/'جدول لیست ها'!$D$4)))))</f>
        <v/>
      </c>
      <c r="E220" s="2" t="str">
        <f aca="false">IF(A220="","",IF($B$3="سالانه",D220+E219,(I220+H220+G220+F220)*$C$3+E219))</f>
        <v/>
      </c>
      <c r="F220" s="2" t="str">
        <f aca="false">IF(A220="","",IF(F219="","",F219*(1+$B$6)))</f>
        <v/>
      </c>
      <c r="G220" s="2" t="str">
        <f aca="false">IF(A220="","",IF(G219="","",G219*(1+$B$6)))</f>
        <v/>
      </c>
      <c r="H220" s="2" t="str">
        <f aca="false">IF(A220="","",IF(H219="","",H219*(1+$B$6)))</f>
        <v/>
      </c>
      <c r="I220" s="2" t="str">
        <f aca="false">IF(A220="","",IF(I219="","",I219*(1+$B$6)))</f>
        <v/>
      </c>
      <c r="J220" s="2" t="str">
        <f aca="false">IF(A220="","",0)</f>
        <v/>
      </c>
      <c r="K220" s="2" t="str">
        <f aca="false">IF(A220="","",$J$2*(1-$M$3)*(D220-Z220))</f>
        <v/>
      </c>
      <c r="L220" s="2" t="str">
        <f aca="false">IF(A220="","",IF(A220&lt;=5,$J$3*(1-$M$2)*O220,0))</f>
        <v/>
      </c>
      <c r="M220" s="2" t="str">
        <f aca="false">IF(A220="","",J220+K220+L220)</f>
        <v/>
      </c>
      <c r="N220" s="1" t="str">
        <f aca="false">IF(A220="","",IF(A220&lt;=2,$Q$2,IF(A220&lt;=4,$R$2,$S$2)))</f>
        <v/>
      </c>
      <c r="O220" s="2" t="str">
        <f aca="false">IF(A220="","",MIN(O219*(1+$B$7),4000000000))</f>
        <v/>
      </c>
      <c r="P220" s="1" t="str">
        <f aca="false">IF(A220="","",VLOOKUP(B220,'جدول نرخ فوت-امراض خاص-سرطان'!$A$2:$B$100,2,0))</f>
        <v/>
      </c>
      <c r="Q220" s="2" t="str">
        <f aca="false">IF(A220="","",P220*O220*N220^0.5*(1+$J$1))</f>
        <v/>
      </c>
      <c r="R220" s="2" t="str">
        <f aca="false">IF(A220="","",IF(B220&gt;74,0,MIN(4000000000,R219*(1+$B$7))))</f>
        <v/>
      </c>
      <c r="S220" s="2" t="str">
        <f aca="false">IF(A220="","",$J$4/1000*R220)</f>
        <v/>
      </c>
      <c r="T220" s="2" t="str">
        <f aca="false">IF(A220="","",IF(B220&gt;64,0,MIN($F$3*O220,$F$5)))</f>
        <v/>
      </c>
      <c r="U220" s="2" t="str">
        <f aca="false">IF(A220="","",T220*VLOOKUP(محاسبات!B220,'جدول نرخ فوت-امراض خاص-سرطان'!$C$2:$D$97,2,0)/1000000)</f>
        <v/>
      </c>
      <c r="V220" s="2" t="str">
        <f aca="false">IF(A220="","",IF($F$7="ندارد",0,IF(B220&gt;74,0,VLOOKUP(محاسبات!A220,'جدول نرخ فوت-امراض خاص-سرطان'!$I$2:$J$31,2,0)*محاسبات!O220)))</f>
        <v/>
      </c>
      <c r="W220" s="2" t="str">
        <f aca="false">IF(A220="","",V220*VLOOKUP(B220,'جدول نرخ فوت-امراض خاص-سرطان'!$E$2:$F$100,2,0)/1000000)</f>
        <v/>
      </c>
      <c r="X220" s="2" t="str">
        <f aca="false">IF(A220="","",IF($F$6="ندارد",0,IF(A221="",0,D221*N220^0.5+X221*N220)))</f>
        <v/>
      </c>
      <c r="Y220" s="2" t="str">
        <f aca="false">IF(A220="","",IF(A220&gt;64,0,VLOOKUP(B220,'جدول نرخ فوت-امراض خاص-سرطان'!$G$2:$H$100,2,0)*X220))</f>
        <v/>
      </c>
      <c r="Z220" s="2" t="str">
        <f aca="false">IF(A220="","",Y220+W220+U220+S220)</f>
        <v/>
      </c>
      <c r="AA220" s="2" t="str">
        <f aca="false">IF(A220="","",0.25*(S220)+0.15*(U220+W220+Y220))</f>
        <v/>
      </c>
      <c r="AB220" s="2" t="str">
        <f aca="false">IF(A220="","",$B$10*(M220+Z220+Q220))</f>
        <v/>
      </c>
      <c r="AC220" s="2" t="str">
        <f aca="false">IF(A220="","",D220-Z220-M220-Q220-AB220)</f>
        <v/>
      </c>
      <c r="AD220" s="2" t="str">
        <f aca="false">IF(A220="","",(AC220+AD219)*(1+$S$1))</f>
        <v/>
      </c>
      <c r="AE220" s="2" t="str">
        <f aca="false">IF(A220="","",AD220)</f>
        <v/>
      </c>
    </row>
    <row r="221" customFormat="false" ht="15" hidden="false" customHeight="false" outlineLevel="0" collapsed="false">
      <c r="A221" s="1" t="str">
        <f aca="false">IF(A220&lt;$B$1,A220+1,"")</f>
        <v/>
      </c>
      <c r="B221" s="1" t="str">
        <f aca="false">IF(A221="","",B220+1)</f>
        <v/>
      </c>
      <c r="D221" s="2" t="str">
        <f aca="false">IF(A221="","",IF($B$3="سالانه",D220*(1+$B$6),IF($B$3="ماهانه",(F221*12)/'جدول لیست ها'!$D$1,IF(محاسبات!$B$3="دوماهه",(G221*6)/'جدول لیست ها'!$D$2,IF(محاسبات!$B$3="سه ماهه",(H221*4)/'جدول لیست ها'!$D$3,I221*2/'جدول لیست ها'!$D$4)))))</f>
        <v/>
      </c>
      <c r="E221" s="2" t="str">
        <f aca="false">IF(A221="","",IF($B$3="سالانه",D221+E220,(I221+H221+G221+F221)*$C$3+E220))</f>
        <v/>
      </c>
      <c r="F221" s="2" t="str">
        <f aca="false">IF(A221="","",IF(F220="","",F220*(1+$B$6)))</f>
        <v/>
      </c>
      <c r="G221" s="2" t="str">
        <f aca="false">IF(A221="","",IF(G220="","",G220*(1+$B$6)))</f>
        <v/>
      </c>
      <c r="H221" s="2" t="str">
        <f aca="false">IF(A221="","",IF(H220="","",H220*(1+$B$6)))</f>
        <v/>
      </c>
      <c r="I221" s="2" t="str">
        <f aca="false">IF(A221="","",IF(I220="","",I220*(1+$B$6)))</f>
        <v/>
      </c>
      <c r="J221" s="2" t="str">
        <f aca="false">IF(A221="","",0)</f>
        <v/>
      </c>
      <c r="K221" s="2" t="str">
        <f aca="false">IF(A221="","",$J$2*(1-$M$3)*(D221-Z221))</f>
        <v/>
      </c>
      <c r="L221" s="2" t="str">
        <f aca="false">IF(A221="","",IF(A221&lt;=5,$J$3*(1-$M$2)*O221,0))</f>
        <v/>
      </c>
      <c r="M221" s="2" t="str">
        <f aca="false">IF(A221="","",J221+K221+L221)</f>
        <v/>
      </c>
      <c r="N221" s="1" t="str">
        <f aca="false">IF(A221="","",IF(A221&lt;=2,$Q$2,IF(A221&lt;=4,$R$2,$S$2)))</f>
        <v/>
      </c>
      <c r="O221" s="2" t="str">
        <f aca="false">IF(A221="","",MIN(O220*(1+$B$7),4000000000))</f>
        <v/>
      </c>
      <c r="P221" s="1" t="str">
        <f aca="false">IF(A221="","",VLOOKUP(B221,'جدول نرخ فوت-امراض خاص-سرطان'!$A$2:$B$100,2,0))</f>
        <v/>
      </c>
      <c r="Q221" s="2" t="str">
        <f aca="false">IF(A221="","",P221*O221*N221^0.5*(1+$J$1))</f>
        <v/>
      </c>
      <c r="R221" s="2" t="str">
        <f aca="false">IF(A221="","",IF(B221&gt;74,0,MIN(4000000000,R220*(1+$B$7))))</f>
        <v/>
      </c>
      <c r="S221" s="2" t="str">
        <f aca="false">IF(A221="","",$J$4/1000*R221)</f>
        <v/>
      </c>
      <c r="T221" s="2" t="str">
        <f aca="false">IF(A221="","",IF(B221&gt;64,0,MIN($F$3*O221,$F$5)))</f>
        <v/>
      </c>
      <c r="U221" s="2" t="str">
        <f aca="false">IF(A221="","",T221*VLOOKUP(محاسبات!B221,'جدول نرخ فوت-امراض خاص-سرطان'!$C$2:$D$97,2,0)/1000000)</f>
        <v/>
      </c>
      <c r="V221" s="2" t="str">
        <f aca="false">IF(A221="","",IF($F$7="ندارد",0,IF(B221&gt;74,0,VLOOKUP(محاسبات!A221,'جدول نرخ فوت-امراض خاص-سرطان'!$I$2:$J$31,2,0)*محاسبات!O221)))</f>
        <v/>
      </c>
      <c r="W221" s="2" t="str">
        <f aca="false">IF(A221="","",V221*VLOOKUP(B221,'جدول نرخ فوت-امراض خاص-سرطان'!$E$2:$F$100,2,0)/1000000)</f>
        <v/>
      </c>
      <c r="X221" s="2" t="str">
        <f aca="false">IF(A221="","",IF($F$6="ندارد",0,IF(A222="",0,D222*N221^0.5+X222*N221)))</f>
        <v/>
      </c>
      <c r="Y221" s="2" t="str">
        <f aca="false">IF(A221="","",IF(A221&gt;64,0,VLOOKUP(B221,'جدول نرخ فوت-امراض خاص-سرطان'!$G$2:$H$100,2,0)*X221))</f>
        <v/>
      </c>
      <c r="Z221" s="2" t="str">
        <f aca="false">IF(A221="","",Y221+W221+U221+S221)</f>
        <v/>
      </c>
      <c r="AA221" s="2" t="str">
        <f aca="false">IF(A221="","",0.25*(S221)+0.15*(U221+W221+Y221))</f>
        <v/>
      </c>
      <c r="AB221" s="2" t="str">
        <f aca="false">IF(A221="","",$B$10*(M221+Z221+Q221))</f>
        <v/>
      </c>
      <c r="AC221" s="2" t="str">
        <f aca="false">IF(A221="","",D221-Z221-M221-Q221-AB221)</f>
        <v/>
      </c>
      <c r="AD221" s="2" t="str">
        <f aca="false">IF(A221="","",(AC221+AD220)*(1+$S$1))</f>
        <v/>
      </c>
      <c r="AE221" s="2" t="str">
        <f aca="false">IF(A221="","",AD221)</f>
        <v/>
      </c>
    </row>
    <row r="222" customFormat="false" ht="15" hidden="false" customHeight="false" outlineLevel="0" collapsed="false">
      <c r="A222" s="1" t="str">
        <f aca="false">IF(A221&lt;$B$1,A221+1,"")</f>
        <v/>
      </c>
      <c r="B222" s="1" t="str">
        <f aca="false">IF(A222="","",B221+1)</f>
        <v/>
      </c>
      <c r="D222" s="2" t="str">
        <f aca="false">IF(A222="","",IF($B$3="سالانه",D221*(1+$B$6),IF($B$3="ماهانه",(F222*12)/'جدول لیست ها'!$D$1,IF(محاسبات!$B$3="دوماهه",(G222*6)/'جدول لیست ها'!$D$2,IF(محاسبات!$B$3="سه ماهه",(H222*4)/'جدول لیست ها'!$D$3,I222*2/'جدول لیست ها'!$D$4)))))</f>
        <v/>
      </c>
      <c r="E222" s="2" t="str">
        <f aca="false">IF(A222="","",IF($B$3="سالانه",D222+E221,(I222+H222+G222+F222)*$C$3+E221))</f>
        <v/>
      </c>
      <c r="F222" s="2" t="str">
        <f aca="false">IF(A222="","",IF(F221="","",F221*(1+$B$6)))</f>
        <v/>
      </c>
      <c r="G222" s="2" t="str">
        <f aca="false">IF(A222="","",IF(G221="","",G221*(1+$B$6)))</f>
        <v/>
      </c>
      <c r="H222" s="2" t="str">
        <f aca="false">IF(A222="","",IF(H221="","",H221*(1+$B$6)))</f>
        <v/>
      </c>
      <c r="I222" s="2" t="str">
        <f aca="false">IF(A222="","",IF(I221="","",I221*(1+$B$6)))</f>
        <v/>
      </c>
      <c r="J222" s="2" t="str">
        <f aca="false">IF(A222="","",0)</f>
        <v/>
      </c>
      <c r="K222" s="2" t="str">
        <f aca="false">IF(A222="","",$J$2*(1-$M$3)*(D222-Z222))</f>
        <v/>
      </c>
      <c r="L222" s="2" t="str">
        <f aca="false">IF(A222="","",IF(A222&lt;=5,$J$3*(1-$M$2)*O222,0))</f>
        <v/>
      </c>
      <c r="M222" s="2" t="str">
        <f aca="false">IF(A222="","",J222+K222+L222)</f>
        <v/>
      </c>
      <c r="N222" s="1" t="str">
        <f aca="false">IF(A222="","",IF(A222&lt;=2,$Q$2,IF(A222&lt;=4,$R$2,$S$2)))</f>
        <v/>
      </c>
      <c r="O222" s="2" t="str">
        <f aca="false">IF(A222="","",MIN(O221*(1+$B$7),4000000000))</f>
        <v/>
      </c>
      <c r="P222" s="1" t="str">
        <f aca="false">IF(A222="","",VLOOKUP(B222,'جدول نرخ فوت-امراض خاص-سرطان'!$A$2:$B$100,2,0))</f>
        <v/>
      </c>
      <c r="Q222" s="2" t="str">
        <f aca="false">IF(A222="","",P222*O222*N222^0.5*(1+$J$1))</f>
        <v/>
      </c>
      <c r="R222" s="2" t="str">
        <f aca="false">IF(A222="","",IF(B222&gt;74,0,MIN(4000000000,R221*(1+$B$7))))</f>
        <v/>
      </c>
      <c r="S222" s="2" t="str">
        <f aca="false">IF(A222="","",$J$4/1000*R222)</f>
        <v/>
      </c>
      <c r="T222" s="2" t="str">
        <f aca="false">IF(A222="","",IF(B222&gt;64,0,MIN($F$3*O222,$F$5)))</f>
        <v/>
      </c>
      <c r="U222" s="2" t="str">
        <f aca="false">IF(A222="","",T222*VLOOKUP(محاسبات!B222,'جدول نرخ فوت-امراض خاص-سرطان'!$C$2:$D$97,2,0)/1000000)</f>
        <v/>
      </c>
      <c r="V222" s="2" t="str">
        <f aca="false">IF(A222="","",IF($F$7="ندارد",0,IF(B222&gt;74,0,VLOOKUP(محاسبات!A222,'جدول نرخ فوت-امراض خاص-سرطان'!$I$2:$J$31,2,0)*محاسبات!O222)))</f>
        <v/>
      </c>
      <c r="W222" s="2" t="str">
        <f aca="false">IF(A222="","",V222*VLOOKUP(B222,'جدول نرخ فوت-امراض خاص-سرطان'!$E$2:$F$100,2,0)/1000000)</f>
        <v/>
      </c>
      <c r="X222" s="2" t="str">
        <f aca="false">IF(A222="","",IF($F$6="ندارد",0,IF(A223="",0,D223*N222^0.5+X223*N222)))</f>
        <v/>
      </c>
      <c r="Y222" s="2" t="str">
        <f aca="false">IF(A222="","",IF(A222&gt;64,0,VLOOKUP(B222,'جدول نرخ فوت-امراض خاص-سرطان'!$G$2:$H$100,2,0)*X222))</f>
        <v/>
      </c>
      <c r="Z222" s="2" t="str">
        <f aca="false">IF(A222="","",Y222+W222+U222+S222)</f>
        <v/>
      </c>
      <c r="AA222" s="2" t="str">
        <f aca="false">IF(A222="","",0.25*(S222)+0.15*(U222+W222+Y222))</f>
        <v/>
      </c>
      <c r="AB222" s="2" t="str">
        <f aca="false">IF(A222="","",$B$10*(M222+Z222+Q222))</f>
        <v/>
      </c>
      <c r="AC222" s="2" t="str">
        <f aca="false">IF(A222="","",D222-Z222-M222-Q222-AB222)</f>
        <v/>
      </c>
      <c r="AD222" s="2" t="str">
        <f aca="false">IF(A222="","",(AC222+AD221)*(1+$S$1))</f>
        <v/>
      </c>
      <c r="AE222" s="2" t="str">
        <f aca="false">IF(A222="","",AD222)</f>
        <v/>
      </c>
    </row>
    <row r="223" customFormat="false" ht="15" hidden="false" customHeight="false" outlineLevel="0" collapsed="false">
      <c r="A223" s="1" t="str">
        <f aca="false">IF(A222&lt;$B$1,A222+1,"")</f>
        <v/>
      </c>
      <c r="B223" s="1" t="str">
        <f aca="false">IF(A223="","",B222+1)</f>
        <v/>
      </c>
      <c r="D223" s="2" t="str">
        <f aca="false">IF(A223="","",IF($B$3="سالانه",D222*(1+$B$6),IF($B$3="ماهانه",(F223*12)/'جدول لیست ها'!$D$1,IF(محاسبات!$B$3="دوماهه",(G223*6)/'جدول لیست ها'!$D$2,IF(محاسبات!$B$3="سه ماهه",(H223*4)/'جدول لیست ها'!$D$3,I223*2/'جدول لیست ها'!$D$4)))))</f>
        <v/>
      </c>
      <c r="E223" s="2" t="str">
        <f aca="false">IF(A223="","",IF($B$3="سالانه",D223+E222,(I223+H223+G223+F223)*$C$3+E222))</f>
        <v/>
      </c>
      <c r="F223" s="2" t="str">
        <f aca="false">IF(A223="","",IF(F222="","",F222*(1+$B$6)))</f>
        <v/>
      </c>
      <c r="G223" s="2" t="str">
        <f aca="false">IF(A223="","",IF(G222="","",G222*(1+$B$6)))</f>
        <v/>
      </c>
      <c r="H223" s="2" t="str">
        <f aca="false">IF(A223="","",IF(H222="","",H222*(1+$B$6)))</f>
        <v/>
      </c>
      <c r="I223" s="2" t="str">
        <f aca="false">IF(A223="","",IF(I222="","",I222*(1+$B$6)))</f>
        <v/>
      </c>
      <c r="J223" s="2" t="str">
        <f aca="false">IF(A223="","",0)</f>
        <v/>
      </c>
      <c r="K223" s="2" t="str">
        <f aca="false">IF(A223="","",$J$2*(1-$M$3)*(D223-Z223))</f>
        <v/>
      </c>
      <c r="L223" s="2" t="str">
        <f aca="false">IF(A223="","",IF(A223&lt;=5,$J$3*(1-$M$2)*O223,0))</f>
        <v/>
      </c>
      <c r="M223" s="2" t="str">
        <f aca="false">IF(A223="","",J223+K223+L223)</f>
        <v/>
      </c>
      <c r="N223" s="1" t="str">
        <f aca="false">IF(A223="","",IF(A223&lt;=2,$Q$2,IF(A223&lt;=4,$R$2,$S$2)))</f>
        <v/>
      </c>
      <c r="O223" s="2" t="str">
        <f aca="false">IF(A223="","",MIN(O222*(1+$B$7),4000000000))</f>
        <v/>
      </c>
      <c r="P223" s="1" t="str">
        <f aca="false">IF(A223="","",VLOOKUP(B223,'جدول نرخ فوت-امراض خاص-سرطان'!$A$2:$B$100,2,0))</f>
        <v/>
      </c>
      <c r="Q223" s="2" t="str">
        <f aca="false">IF(A223="","",P223*O223*N223^0.5*(1+$J$1))</f>
        <v/>
      </c>
      <c r="R223" s="2" t="str">
        <f aca="false">IF(A223="","",IF(B223&gt;74,0,MIN(4000000000,R222*(1+$B$7))))</f>
        <v/>
      </c>
      <c r="S223" s="2" t="str">
        <f aca="false">IF(A223="","",$J$4/1000*R223)</f>
        <v/>
      </c>
      <c r="T223" s="2" t="str">
        <f aca="false">IF(A223="","",IF(B223&gt;64,0,MIN($F$3*O223,$F$5)))</f>
        <v/>
      </c>
      <c r="U223" s="2" t="str">
        <f aca="false">IF(A223="","",T223*VLOOKUP(محاسبات!B223,'جدول نرخ فوت-امراض خاص-سرطان'!$C$2:$D$97,2,0)/1000000)</f>
        <v/>
      </c>
      <c r="V223" s="2" t="str">
        <f aca="false">IF(A223="","",IF($F$7="ندارد",0,IF(B223&gt;74,0,VLOOKUP(محاسبات!A223,'جدول نرخ فوت-امراض خاص-سرطان'!$I$2:$J$31,2,0)*محاسبات!O223)))</f>
        <v/>
      </c>
      <c r="W223" s="2" t="str">
        <f aca="false">IF(A223="","",V223*VLOOKUP(B223,'جدول نرخ فوت-امراض خاص-سرطان'!$E$2:$F$100,2,0)/1000000)</f>
        <v/>
      </c>
      <c r="X223" s="2" t="str">
        <f aca="false">IF(A223="","",IF($F$6="ندارد",0,IF(A224="",0,D224*N223^0.5+X224*N223)))</f>
        <v/>
      </c>
      <c r="Y223" s="2" t="str">
        <f aca="false">IF(A223="","",IF(A223&gt;64,0,VLOOKUP(B223,'جدول نرخ فوت-امراض خاص-سرطان'!$G$2:$H$100,2,0)*X223))</f>
        <v/>
      </c>
      <c r="Z223" s="2" t="str">
        <f aca="false">IF(A223="","",Y223+W223+U223+S223)</f>
        <v/>
      </c>
      <c r="AA223" s="2" t="str">
        <f aca="false">IF(A223="","",0.25*(S223)+0.15*(U223+W223+Y223))</f>
        <v/>
      </c>
      <c r="AB223" s="2" t="str">
        <f aca="false">IF(A223="","",$B$10*(M223+Z223+Q223))</f>
        <v/>
      </c>
      <c r="AC223" s="2" t="str">
        <f aca="false">IF(A223="","",D223-Z223-M223-Q223-AB223)</f>
        <v/>
      </c>
      <c r="AD223" s="2" t="str">
        <f aca="false">IF(A223="","",(AC223+AD222)*(1+$S$1))</f>
        <v/>
      </c>
      <c r="AE223" s="2" t="str">
        <f aca="false">IF(A223="","",AD223)</f>
        <v/>
      </c>
    </row>
    <row r="224" customFormat="false" ht="15" hidden="false" customHeight="false" outlineLevel="0" collapsed="false">
      <c r="A224" s="1" t="str">
        <f aca="false">IF(A223&lt;$B$1,A223+1,"")</f>
        <v/>
      </c>
      <c r="B224" s="1" t="str">
        <f aca="false">IF(A224="","",B223+1)</f>
        <v/>
      </c>
      <c r="D224" s="2" t="str">
        <f aca="false">IF(A224="","",IF($B$3="سالانه",D223*(1+$B$6),IF($B$3="ماهانه",(F224*12)/'جدول لیست ها'!$D$1,IF(محاسبات!$B$3="دوماهه",(G224*6)/'جدول لیست ها'!$D$2,IF(محاسبات!$B$3="سه ماهه",(H224*4)/'جدول لیست ها'!$D$3,I224*2/'جدول لیست ها'!$D$4)))))</f>
        <v/>
      </c>
      <c r="E224" s="2" t="str">
        <f aca="false">IF(A224="","",IF($B$3="سالانه",D224+E223,(I224+H224+G224+F224)*$C$3+E223))</f>
        <v/>
      </c>
      <c r="F224" s="2" t="str">
        <f aca="false">IF(A224="","",IF(F223="","",F223*(1+$B$6)))</f>
        <v/>
      </c>
      <c r="G224" s="2" t="str">
        <f aca="false">IF(A224="","",IF(G223="","",G223*(1+$B$6)))</f>
        <v/>
      </c>
      <c r="H224" s="2" t="str">
        <f aca="false">IF(A224="","",IF(H223="","",H223*(1+$B$6)))</f>
        <v/>
      </c>
      <c r="I224" s="2" t="str">
        <f aca="false">IF(A224="","",IF(I223="","",I223*(1+$B$6)))</f>
        <v/>
      </c>
      <c r="J224" s="2" t="str">
        <f aca="false">IF(A224="","",0)</f>
        <v/>
      </c>
      <c r="K224" s="2" t="str">
        <f aca="false">IF(A224="","",$J$2*(1-$M$3)*(D224-Z224))</f>
        <v/>
      </c>
      <c r="L224" s="2" t="str">
        <f aca="false">IF(A224="","",IF(A224&lt;=5,$J$3*(1-$M$2)*O224,0))</f>
        <v/>
      </c>
      <c r="M224" s="2" t="str">
        <f aca="false">IF(A224="","",J224+K224+L224)</f>
        <v/>
      </c>
      <c r="N224" s="1" t="str">
        <f aca="false">IF(A224="","",IF(A224&lt;=2,$Q$2,IF(A224&lt;=4,$R$2,$S$2)))</f>
        <v/>
      </c>
      <c r="O224" s="2" t="str">
        <f aca="false">IF(A224="","",MIN(O223*(1+$B$7),4000000000))</f>
        <v/>
      </c>
      <c r="P224" s="1" t="str">
        <f aca="false">IF(A224="","",VLOOKUP(B224,'جدول نرخ فوت-امراض خاص-سرطان'!$A$2:$B$100,2,0))</f>
        <v/>
      </c>
      <c r="Q224" s="2" t="str">
        <f aca="false">IF(A224="","",P224*O224*N224^0.5*(1+$J$1))</f>
        <v/>
      </c>
      <c r="R224" s="2" t="str">
        <f aca="false">IF(A224="","",IF(B224&gt;74,0,MIN(4000000000,R223*(1+$B$7))))</f>
        <v/>
      </c>
      <c r="S224" s="2" t="str">
        <f aca="false">IF(A224="","",$J$4/1000*R224)</f>
        <v/>
      </c>
      <c r="T224" s="2" t="str">
        <f aca="false">IF(A224="","",IF(B224&gt;64,0,MIN($F$3*O224,$F$5)))</f>
        <v/>
      </c>
      <c r="U224" s="2" t="str">
        <f aca="false">IF(A224="","",T224*VLOOKUP(محاسبات!B224,'جدول نرخ فوت-امراض خاص-سرطان'!$C$2:$D$97,2,0)/1000000)</f>
        <v/>
      </c>
      <c r="V224" s="2" t="str">
        <f aca="false">IF(A224="","",IF($F$7="ندارد",0,IF(B224&gt;74,0,VLOOKUP(محاسبات!A224,'جدول نرخ فوت-امراض خاص-سرطان'!$I$2:$J$31,2,0)*محاسبات!O224)))</f>
        <v/>
      </c>
      <c r="W224" s="2" t="str">
        <f aca="false">IF(A224="","",V224*VLOOKUP(B224,'جدول نرخ فوت-امراض خاص-سرطان'!$E$2:$F$100,2,0)/1000000)</f>
        <v/>
      </c>
      <c r="X224" s="2" t="str">
        <f aca="false">IF(A224="","",IF($F$6="ندارد",0,IF(A225="",0,D225*N224^0.5+X225*N224)))</f>
        <v/>
      </c>
      <c r="Y224" s="2" t="str">
        <f aca="false">IF(A224="","",IF(A224&gt;64,0,VLOOKUP(B224,'جدول نرخ فوت-امراض خاص-سرطان'!$G$2:$H$100,2,0)*X224))</f>
        <v/>
      </c>
      <c r="Z224" s="2" t="str">
        <f aca="false">IF(A224="","",Y224+W224+U224+S224)</f>
        <v/>
      </c>
      <c r="AA224" s="2" t="str">
        <f aca="false">IF(A224="","",0.25*(S224)+0.15*(U224+W224+Y224))</f>
        <v/>
      </c>
      <c r="AB224" s="2" t="str">
        <f aca="false">IF(A224="","",$B$10*(M224+Z224+Q224))</f>
        <v/>
      </c>
      <c r="AC224" s="2" t="str">
        <f aca="false">IF(A224="","",D224-Z224-M224-Q224-AB224)</f>
        <v/>
      </c>
      <c r="AD224" s="2" t="str">
        <f aca="false">IF(A224="","",(AC224+AD223)*(1+$S$1))</f>
        <v/>
      </c>
      <c r="AE224" s="2" t="str">
        <f aca="false">IF(A224="","",AD224)</f>
        <v/>
      </c>
    </row>
    <row r="225" customFormat="false" ht="15" hidden="false" customHeight="false" outlineLevel="0" collapsed="false">
      <c r="A225" s="1" t="str">
        <f aca="false">IF(A224&lt;$B$1,A224+1,"")</f>
        <v/>
      </c>
      <c r="B225" s="1" t="str">
        <f aca="false">IF(A225="","",B224+1)</f>
        <v/>
      </c>
      <c r="D225" s="2" t="str">
        <f aca="false">IF(A225="","",IF($B$3="سالانه",D224*(1+$B$6),IF($B$3="ماهانه",(F225*12)/'جدول لیست ها'!$D$1,IF(محاسبات!$B$3="دوماهه",(G225*6)/'جدول لیست ها'!$D$2,IF(محاسبات!$B$3="سه ماهه",(H225*4)/'جدول لیست ها'!$D$3,I225*2/'جدول لیست ها'!$D$4)))))</f>
        <v/>
      </c>
      <c r="E225" s="2" t="str">
        <f aca="false">IF(A225="","",IF($B$3="سالانه",D225+E224,(I225+H225+G225+F225)*$C$3+E224))</f>
        <v/>
      </c>
      <c r="F225" s="2" t="str">
        <f aca="false">IF(A225="","",IF(F224="","",F224*(1+$B$6)))</f>
        <v/>
      </c>
      <c r="G225" s="2" t="str">
        <f aca="false">IF(A225="","",IF(G224="","",G224*(1+$B$6)))</f>
        <v/>
      </c>
      <c r="H225" s="2" t="str">
        <f aca="false">IF(A225="","",IF(H224="","",H224*(1+$B$6)))</f>
        <v/>
      </c>
      <c r="I225" s="2" t="str">
        <f aca="false">IF(A225="","",IF(I224="","",I224*(1+$B$6)))</f>
        <v/>
      </c>
      <c r="J225" s="2" t="str">
        <f aca="false">IF(A225="","",0)</f>
        <v/>
      </c>
      <c r="K225" s="2" t="str">
        <f aca="false">IF(A225="","",$J$2*(1-$M$3)*(D225-Z225))</f>
        <v/>
      </c>
      <c r="L225" s="2" t="str">
        <f aca="false">IF(A225="","",IF(A225&lt;=5,$J$3*(1-$M$2)*O225,0))</f>
        <v/>
      </c>
      <c r="M225" s="2" t="str">
        <f aca="false">IF(A225="","",J225+K225+L225)</f>
        <v/>
      </c>
      <c r="N225" s="1" t="str">
        <f aca="false">IF(A225="","",IF(A225&lt;=2,$Q$2,IF(A225&lt;=4,$R$2,$S$2)))</f>
        <v/>
      </c>
      <c r="O225" s="2" t="str">
        <f aca="false">IF(A225="","",MIN(O224*(1+$B$7),4000000000))</f>
        <v/>
      </c>
      <c r="P225" s="1" t="str">
        <f aca="false">IF(A225="","",VLOOKUP(B225,'جدول نرخ فوت-امراض خاص-سرطان'!$A$2:$B$100,2,0))</f>
        <v/>
      </c>
      <c r="Q225" s="2" t="str">
        <f aca="false">IF(A225="","",P225*O225*N225^0.5*(1+$J$1))</f>
        <v/>
      </c>
      <c r="R225" s="2" t="str">
        <f aca="false">IF(A225="","",IF(B225&gt;74,0,MIN(4000000000,R224*(1+$B$7))))</f>
        <v/>
      </c>
      <c r="S225" s="2" t="str">
        <f aca="false">IF(A225="","",$J$4/1000*R225)</f>
        <v/>
      </c>
      <c r="T225" s="2" t="str">
        <f aca="false">IF(A225="","",IF(B225&gt;64,0,MIN($F$3*O225,$F$5)))</f>
        <v/>
      </c>
      <c r="U225" s="2" t="str">
        <f aca="false">IF(A225="","",T225*VLOOKUP(محاسبات!B225,'جدول نرخ فوت-امراض خاص-سرطان'!$C$2:$D$97,2,0)/1000000)</f>
        <v/>
      </c>
      <c r="V225" s="2" t="str">
        <f aca="false">IF(A225="","",IF($F$7="ندارد",0,IF(B225&gt;74,0,VLOOKUP(محاسبات!A225,'جدول نرخ فوت-امراض خاص-سرطان'!$I$2:$J$31,2,0)*محاسبات!O225)))</f>
        <v/>
      </c>
      <c r="W225" s="2" t="str">
        <f aca="false">IF(A225="","",V225*VLOOKUP(B225,'جدول نرخ فوت-امراض خاص-سرطان'!$E$2:$F$100,2,0)/1000000)</f>
        <v/>
      </c>
      <c r="X225" s="2" t="str">
        <f aca="false">IF(A225="","",IF($F$6="ندارد",0,IF(A226="",0,D226*N225^0.5+X226*N225)))</f>
        <v/>
      </c>
      <c r="Y225" s="2" t="str">
        <f aca="false">IF(A225="","",IF(A225&gt;64,0,VLOOKUP(B225,'جدول نرخ فوت-امراض خاص-سرطان'!$G$2:$H$100,2,0)*X225))</f>
        <v/>
      </c>
      <c r="Z225" s="2" t="str">
        <f aca="false">IF(A225="","",Y225+W225+U225+S225)</f>
        <v/>
      </c>
      <c r="AA225" s="2" t="str">
        <f aca="false">IF(A225="","",0.25*(S225)+0.15*(U225+W225+Y225))</f>
        <v/>
      </c>
      <c r="AB225" s="2" t="str">
        <f aca="false">IF(A225="","",$B$10*(M225+Z225+Q225))</f>
        <v/>
      </c>
      <c r="AC225" s="2" t="str">
        <f aca="false">IF(A225="","",D225-Z225-M225-Q225-AB225)</f>
        <v/>
      </c>
      <c r="AD225" s="2" t="str">
        <f aca="false">IF(A225="","",(AC225+AD224)*(1+$S$1))</f>
        <v/>
      </c>
      <c r="AE225" s="2" t="str">
        <f aca="false">IF(A225="","",AD225)</f>
        <v/>
      </c>
    </row>
    <row r="226" customFormat="false" ht="15" hidden="false" customHeight="false" outlineLevel="0" collapsed="false">
      <c r="A226" s="1" t="str">
        <f aca="false">IF(A225&lt;$B$1,A225+1,"")</f>
        <v/>
      </c>
      <c r="B226" s="1" t="str">
        <f aca="false">IF(A226="","",B225+1)</f>
        <v/>
      </c>
      <c r="D226" s="2" t="str">
        <f aca="false">IF(A226="","",IF($B$3="سالانه",D225*(1+$B$6),IF($B$3="ماهانه",(F226*12)/'جدول لیست ها'!$D$1,IF(محاسبات!$B$3="دوماهه",(G226*6)/'جدول لیست ها'!$D$2,IF(محاسبات!$B$3="سه ماهه",(H226*4)/'جدول لیست ها'!$D$3,I226*2/'جدول لیست ها'!$D$4)))))</f>
        <v/>
      </c>
      <c r="E226" s="2" t="str">
        <f aca="false">IF(A226="","",IF($B$3="سالانه",D226+E225,(I226+H226+G226+F226)*$C$3+E225))</f>
        <v/>
      </c>
      <c r="F226" s="2" t="str">
        <f aca="false">IF(A226="","",IF(F225="","",F225*(1+$B$6)))</f>
        <v/>
      </c>
      <c r="G226" s="2" t="str">
        <f aca="false">IF(A226="","",IF(G225="","",G225*(1+$B$6)))</f>
        <v/>
      </c>
      <c r="H226" s="2" t="str">
        <f aca="false">IF(A226="","",IF(H225="","",H225*(1+$B$6)))</f>
        <v/>
      </c>
      <c r="I226" s="2" t="str">
        <f aca="false">IF(A226="","",IF(I225="","",I225*(1+$B$6)))</f>
        <v/>
      </c>
      <c r="J226" s="2" t="str">
        <f aca="false">IF(A226="","",0)</f>
        <v/>
      </c>
      <c r="K226" s="2" t="str">
        <f aca="false">IF(A226="","",$J$2*(1-$M$3)*(D226-Z226))</f>
        <v/>
      </c>
      <c r="L226" s="2" t="str">
        <f aca="false">IF(A226="","",IF(A226&lt;=5,$J$3*(1-$M$2)*O226,0))</f>
        <v/>
      </c>
      <c r="M226" s="2" t="str">
        <f aca="false">IF(A226="","",J226+K226+L226)</f>
        <v/>
      </c>
      <c r="N226" s="1" t="str">
        <f aca="false">IF(A226="","",IF(A226&lt;=2,$Q$2,IF(A226&lt;=4,$R$2,$S$2)))</f>
        <v/>
      </c>
      <c r="O226" s="2" t="str">
        <f aca="false">IF(A226="","",MIN(O225*(1+$B$7),4000000000))</f>
        <v/>
      </c>
      <c r="P226" s="1" t="str">
        <f aca="false">IF(A226="","",VLOOKUP(B226,'جدول نرخ فوت-امراض خاص-سرطان'!$A$2:$B$100,2,0))</f>
        <v/>
      </c>
      <c r="Q226" s="2" t="str">
        <f aca="false">IF(A226="","",P226*O226*N226^0.5*(1+$J$1))</f>
        <v/>
      </c>
      <c r="R226" s="2" t="str">
        <f aca="false">IF(A226="","",IF(B226&gt;74,0,MIN(4000000000,R225*(1+$B$7))))</f>
        <v/>
      </c>
      <c r="S226" s="2" t="str">
        <f aca="false">IF(A226="","",$J$4/1000*R226)</f>
        <v/>
      </c>
      <c r="T226" s="2" t="str">
        <f aca="false">IF(A226="","",IF(B226&gt;64,0,MIN($F$3*O226,$F$5)))</f>
        <v/>
      </c>
      <c r="U226" s="2" t="str">
        <f aca="false">IF(A226="","",T226*VLOOKUP(محاسبات!B226,'جدول نرخ فوت-امراض خاص-سرطان'!$C$2:$D$97,2,0)/1000000)</f>
        <v/>
      </c>
      <c r="V226" s="2" t="str">
        <f aca="false">IF(A226="","",IF($F$7="ندارد",0,IF(B226&gt;74,0,VLOOKUP(محاسبات!A226,'جدول نرخ فوت-امراض خاص-سرطان'!$I$2:$J$31,2,0)*محاسبات!O226)))</f>
        <v/>
      </c>
      <c r="W226" s="2" t="str">
        <f aca="false">IF(A226="","",V226*VLOOKUP(B226,'جدول نرخ فوت-امراض خاص-سرطان'!$E$2:$F$100,2,0)/1000000)</f>
        <v/>
      </c>
      <c r="X226" s="2" t="str">
        <f aca="false">IF(A226="","",IF($F$6="ندارد",0,IF(A227="",0,D227*N226^0.5+X227*N226)))</f>
        <v/>
      </c>
      <c r="Y226" s="2" t="str">
        <f aca="false">IF(A226="","",IF(A226&gt;64,0,VLOOKUP(B226,'جدول نرخ فوت-امراض خاص-سرطان'!$G$2:$H$100,2,0)*X226))</f>
        <v/>
      </c>
      <c r="Z226" s="2" t="str">
        <f aca="false">IF(A226="","",Y226+W226+U226+S226)</f>
        <v/>
      </c>
      <c r="AA226" s="2" t="str">
        <f aca="false">IF(A226="","",0.25*(S226)+0.15*(U226+W226+Y226))</f>
        <v/>
      </c>
      <c r="AB226" s="2" t="str">
        <f aca="false">IF(A226="","",$B$10*(M226+Z226+Q226))</f>
        <v/>
      </c>
      <c r="AC226" s="2" t="str">
        <f aca="false">IF(A226="","",D226-Z226-M226-Q226-AB226)</f>
        <v/>
      </c>
      <c r="AD226" s="2" t="str">
        <f aca="false">IF(A226="","",(AC226+AD225)*(1+$S$1))</f>
        <v/>
      </c>
      <c r="AE226" s="2" t="str">
        <f aca="false">IF(A226="","",AD226)</f>
        <v/>
      </c>
    </row>
    <row r="227" customFormat="false" ht="15" hidden="false" customHeight="false" outlineLevel="0" collapsed="false">
      <c r="A227" s="1" t="str">
        <f aca="false">IF(A226&lt;$B$1,A226+1,"")</f>
        <v/>
      </c>
      <c r="B227" s="1" t="str">
        <f aca="false">IF(A227="","",B226+1)</f>
        <v/>
      </c>
      <c r="D227" s="2" t="str">
        <f aca="false">IF(A227="","",IF($B$3="سالانه",D226*(1+$B$6),IF($B$3="ماهانه",(F227*12)/'جدول لیست ها'!$D$1,IF(محاسبات!$B$3="دوماهه",(G227*6)/'جدول لیست ها'!$D$2,IF(محاسبات!$B$3="سه ماهه",(H227*4)/'جدول لیست ها'!$D$3,I227*2/'جدول لیست ها'!$D$4)))))</f>
        <v/>
      </c>
      <c r="E227" s="2" t="str">
        <f aca="false">IF(A227="","",IF($B$3="سالانه",D227+E226,(I227+H227+G227+F227)*$C$3+E226))</f>
        <v/>
      </c>
      <c r="F227" s="2" t="str">
        <f aca="false">IF(A227="","",IF(F226="","",F226*(1+$B$6)))</f>
        <v/>
      </c>
      <c r="G227" s="2" t="str">
        <f aca="false">IF(A227="","",IF(G226="","",G226*(1+$B$6)))</f>
        <v/>
      </c>
      <c r="H227" s="2" t="str">
        <f aca="false">IF(A227="","",IF(H226="","",H226*(1+$B$6)))</f>
        <v/>
      </c>
      <c r="I227" s="2" t="str">
        <f aca="false">IF(A227="","",IF(I226="","",I226*(1+$B$6)))</f>
        <v/>
      </c>
      <c r="J227" s="2" t="str">
        <f aca="false">IF(A227="","",0)</f>
        <v/>
      </c>
      <c r="K227" s="2" t="str">
        <f aca="false">IF(A227="","",$J$2*(1-$M$3)*(D227-Z227))</f>
        <v/>
      </c>
      <c r="L227" s="2" t="str">
        <f aca="false">IF(A227="","",IF(A227&lt;=5,$J$3*(1-$M$2)*O227,0))</f>
        <v/>
      </c>
      <c r="M227" s="2" t="str">
        <f aca="false">IF(A227="","",J227+K227+L227)</f>
        <v/>
      </c>
      <c r="N227" s="1" t="str">
        <f aca="false">IF(A227="","",IF(A227&lt;=2,$Q$2,IF(A227&lt;=4,$R$2,$S$2)))</f>
        <v/>
      </c>
      <c r="O227" s="2" t="str">
        <f aca="false">IF(A227="","",MIN(O226*(1+$B$7),4000000000))</f>
        <v/>
      </c>
      <c r="P227" s="1" t="str">
        <f aca="false">IF(A227="","",VLOOKUP(B227,'جدول نرخ فوت-امراض خاص-سرطان'!$A$2:$B$100,2,0))</f>
        <v/>
      </c>
      <c r="Q227" s="2" t="str">
        <f aca="false">IF(A227="","",P227*O227*N227^0.5*(1+$J$1))</f>
        <v/>
      </c>
      <c r="R227" s="2" t="str">
        <f aca="false">IF(A227="","",IF(B227&gt;74,0,MIN(4000000000,R226*(1+$B$7))))</f>
        <v/>
      </c>
      <c r="S227" s="2" t="str">
        <f aca="false">IF(A227="","",$J$4/1000*R227)</f>
        <v/>
      </c>
      <c r="T227" s="2" t="str">
        <f aca="false">IF(A227="","",IF(B227&gt;64,0,MIN($F$3*O227,$F$5)))</f>
        <v/>
      </c>
      <c r="U227" s="2" t="str">
        <f aca="false">IF(A227="","",T227*VLOOKUP(محاسبات!B227,'جدول نرخ فوت-امراض خاص-سرطان'!$C$2:$D$97,2,0)/1000000)</f>
        <v/>
      </c>
      <c r="V227" s="2" t="str">
        <f aca="false">IF(A227="","",IF($F$7="ندارد",0,IF(B227&gt;74,0,VLOOKUP(محاسبات!A227,'جدول نرخ فوت-امراض خاص-سرطان'!$I$2:$J$31,2,0)*محاسبات!O227)))</f>
        <v/>
      </c>
      <c r="W227" s="2" t="str">
        <f aca="false">IF(A227="","",V227*VLOOKUP(B227,'جدول نرخ فوت-امراض خاص-سرطان'!$E$2:$F$100,2,0)/1000000)</f>
        <v/>
      </c>
      <c r="X227" s="2" t="str">
        <f aca="false">IF(A227="","",IF($F$6="ندارد",0,IF(A228="",0,D228*N227^0.5+X228*N227)))</f>
        <v/>
      </c>
      <c r="Y227" s="2" t="str">
        <f aca="false">IF(A227="","",IF(A227&gt;64,0,VLOOKUP(B227,'جدول نرخ فوت-امراض خاص-سرطان'!$G$2:$H$100,2,0)*X227))</f>
        <v/>
      </c>
      <c r="Z227" s="2" t="str">
        <f aca="false">IF(A227="","",Y227+W227+U227+S227)</f>
        <v/>
      </c>
      <c r="AA227" s="2" t="str">
        <f aca="false">IF(A227="","",0.25*(S227)+0.15*(U227+W227+Y227))</f>
        <v/>
      </c>
      <c r="AB227" s="2" t="str">
        <f aca="false">IF(A227="","",$B$10*(M227+Z227+Q227))</f>
        <v/>
      </c>
      <c r="AC227" s="2" t="str">
        <f aca="false">IF(A227="","",D227-Z227-M227-Q227-AB227)</f>
        <v/>
      </c>
      <c r="AD227" s="2" t="str">
        <f aca="false">IF(A227="","",(AC227+AD226)*(1+$S$1))</f>
        <v/>
      </c>
      <c r="AE227" s="2" t="str">
        <f aca="false">IF(A227="","",AD227)</f>
        <v/>
      </c>
    </row>
    <row r="228" customFormat="false" ht="15" hidden="false" customHeight="false" outlineLevel="0" collapsed="false">
      <c r="A228" s="1" t="str">
        <f aca="false">IF(A227&lt;$B$1,A227+1,"")</f>
        <v/>
      </c>
      <c r="B228" s="1" t="str">
        <f aca="false">IF(A228="","",B227+1)</f>
        <v/>
      </c>
      <c r="D228" s="2" t="str">
        <f aca="false">IF(A228="","",IF($B$3="سالانه",D227*(1+$B$6),IF($B$3="ماهانه",(F228*12)/'جدول لیست ها'!$D$1,IF(محاسبات!$B$3="دوماهه",(G228*6)/'جدول لیست ها'!$D$2,IF(محاسبات!$B$3="سه ماهه",(H228*4)/'جدول لیست ها'!$D$3,I228*2/'جدول لیست ها'!$D$4)))))</f>
        <v/>
      </c>
      <c r="E228" s="2" t="str">
        <f aca="false">IF(A228="","",IF($B$3="سالانه",D228+E227,(I228+H228+G228+F228)*$C$3+E227))</f>
        <v/>
      </c>
      <c r="F228" s="2" t="str">
        <f aca="false">IF(A228="","",IF(F227="","",F227*(1+$B$6)))</f>
        <v/>
      </c>
      <c r="G228" s="2" t="str">
        <f aca="false">IF(A228="","",IF(G227="","",G227*(1+$B$6)))</f>
        <v/>
      </c>
      <c r="H228" s="2" t="str">
        <f aca="false">IF(A228="","",IF(H227="","",H227*(1+$B$6)))</f>
        <v/>
      </c>
      <c r="I228" s="2" t="str">
        <f aca="false">IF(A228="","",IF(I227="","",I227*(1+$B$6)))</f>
        <v/>
      </c>
      <c r="J228" s="2" t="str">
        <f aca="false">IF(A228="","",0)</f>
        <v/>
      </c>
      <c r="K228" s="2" t="str">
        <f aca="false">IF(A228="","",$J$2*(1-$M$3)*(D228-Z228))</f>
        <v/>
      </c>
      <c r="L228" s="2" t="str">
        <f aca="false">IF(A228="","",IF(A228&lt;=5,$J$3*(1-$M$2)*O228,0))</f>
        <v/>
      </c>
      <c r="M228" s="2" t="str">
        <f aca="false">IF(A228="","",J228+K228+L228)</f>
        <v/>
      </c>
      <c r="N228" s="1" t="str">
        <f aca="false">IF(A228="","",IF(A228&lt;=2,$Q$2,IF(A228&lt;=4,$R$2,$S$2)))</f>
        <v/>
      </c>
      <c r="O228" s="2" t="str">
        <f aca="false">IF(A228="","",MIN(O227*(1+$B$7),4000000000))</f>
        <v/>
      </c>
      <c r="P228" s="1" t="str">
        <f aca="false">IF(A228="","",VLOOKUP(B228,'جدول نرخ فوت-امراض خاص-سرطان'!$A$2:$B$100,2,0))</f>
        <v/>
      </c>
      <c r="Q228" s="2" t="str">
        <f aca="false">IF(A228="","",P228*O228*N228^0.5*(1+$J$1))</f>
        <v/>
      </c>
      <c r="R228" s="2" t="str">
        <f aca="false">IF(A228="","",IF(B228&gt;74,0,MIN(4000000000,R227*(1+$B$7))))</f>
        <v/>
      </c>
      <c r="S228" s="2" t="str">
        <f aca="false">IF(A228="","",$J$4/1000*R228)</f>
        <v/>
      </c>
      <c r="T228" s="2" t="str">
        <f aca="false">IF(A228="","",IF(B228&gt;64,0,MIN($F$3*O228,$F$5)))</f>
        <v/>
      </c>
      <c r="U228" s="2" t="str">
        <f aca="false">IF(A228="","",T228*VLOOKUP(محاسبات!B228,'جدول نرخ فوت-امراض خاص-سرطان'!$C$2:$D$97,2,0)/1000000)</f>
        <v/>
      </c>
      <c r="V228" s="2" t="str">
        <f aca="false">IF(A228="","",IF($F$7="ندارد",0,IF(B228&gt;74,0,VLOOKUP(محاسبات!A228,'جدول نرخ فوت-امراض خاص-سرطان'!$I$2:$J$31,2,0)*محاسبات!O228)))</f>
        <v/>
      </c>
      <c r="W228" s="2" t="str">
        <f aca="false">IF(A228="","",V228*VLOOKUP(B228,'جدول نرخ فوت-امراض خاص-سرطان'!$E$2:$F$100,2,0)/1000000)</f>
        <v/>
      </c>
      <c r="X228" s="2" t="str">
        <f aca="false">IF(A228="","",IF($F$6="ندارد",0,IF(A229="",0,D229*N228^0.5+X229*N228)))</f>
        <v/>
      </c>
      <c r="Y228" s="2" t="str">
        <f aca="false">IF(A228="","",IF(A228&gt;64,0,VLOOKUP(B228,'جدول نرخ فوت-امراض خاص-سرطان'!$G$2:$H$100,2,0)*X228))</f>
        <v/>
      </c>
      <c r="Z228" s="2" t="str">
        <f aca="false">IF(A228="","",Y228+W228+U228+S228)</f>
        <v/>
      </c>
      <c r="AA228" s="2" t="str">
        <f aca="false">IF(A228="","",0.25*(S228)+0.15*(U228+W228+Y228))</f>
        <v/>
      </c>
      <c r="AB228" s="2" t="str">
        <f aca="false">IF(A228="","",$B$10*(M228+Z228+Q228))</f>
        <v/>
      </c>
      <c r="AC228" s="2" t="str">
        <f aca="false">IF(A228="","",D228-Z228-M228-Q228-AB228)</f>
        <v/>
      </c>
      <c r="AD228" s="2" t="str">
        <f aca="false">IF(A228="","",(AC228+AD227)*(1+$S$1))</f>
        <v/>
      </c>
      <c r="AE228" s="2" t="str">
        <f aca="false">IF(A228="","",AD228)</f>
        <v/>
      </c>
    </row>
    <row r="229" customFormat="false" ht="15" hidden="false" customHeight="false" outlineLevel="0" collapsed="false">
      <c r="A229" s="1" t="str">
        <f aca="false">IF(A228&lt;$B$1,A228+1,"")</f>
        <v/>
      </c>
      <c r="B229" s="1" t="str">
        <f aca="false">IF(A229="","",B228+1)</f>
        <v/>
      </c>
      <c r="D229" s="2" t="str">
        <f aca="false">IF(A229="","",IF($B$3="سالانه",D228*(1+$B$6),IF($B$3="ماهانه",(F229*12)/'جدول لیست ها'!$D$1,IF(محاسبات!$B$3="دوماهه",(G229*6)/'جدول لیست ها'!$D$2,IF(محاسبات!$B$3="سه ماهه",(H229*4)/'جدول لیست ها'!$D$3,I229*2/'جدول لیست ها'!$D$4)))))</f>
        <v/>
      </c>
      <c r="E229" s="2" t="str">
        <f aca="false">IF(A229="","",IF($B$3="سالانه",D229+E228,(I229+H229+G229+F229)*$C$3+E228))</f>
        <v/>
      </c>
      <c r="F229" s="2" t="str">
        <f aca="false">IF(A229="","",IF(F228="","",F228*(1+$B$6)))</f>
        <v/>
      </c>
      <c r="G229" s="2" t="str">
        <f aca="false">IF(A229="","",IF(G228="","",G228*(1+$B$6)))</f>
        <v/>
      </c>
      <c r="H229" s="2" t="str">
        <f aca="false">IF(A229="","",IF(H228="","",H228*(1+$B$6)))</f>
        <v/>
      </c>
      <c r="I229" s="2" t="str">
        <f aca="false">IF(A229="","",IF(I228="","",I228*(1+$B$6)))</f>
        <v/>
      </c>
      <c r="J229" s="2" t="str">
        <f aca="false">IF(A229="","",0)</f>
        <v/>
      </c>
      <c r="K229" s="2" t="str">
        <f aca="false">IF(A229="","",$J$2*(1-$M$3)*(D229-Z229))</f>
        <v/>
      </c>
      <c r="L229" s="2" t="str">
        <f aca="false">IF(A229="","",IF(A229&lt;=5,$J$3*(1-$M$2)*O229,0))</f>
        <v/>
      </c>
      <c r="M229" s="2" t="str">
        <f aca="false">IF(A229="","",J229+K229+L229)</f>
        <v/>
      </c>
      <c r="N229" s="1" t="str">
        <f aca="false">IF(A229="","",IF(A229&lt;=2,$Q$2,IF(A229&lt;=4,$R$2,$S$2)))</f>
        <v/>
      </c>
      <c r="O229" s="2" t="str">
        <f aca="false">IF(A229="","",MIN(O228*(1+$B$7),4000000000))</f>
        <v/>
      </c>
      <c r="P229" s="1" t="str">
        <f aca="false">IF(A229="","",VLOOKUP(B229,'جدول نرخ فوت-امراض خاص-سرطان'!$A$2:$B$100,2,0))</f>
        <v/>
      </c>
      <c r="Q229" s="2" t="str">
        <f aca="false">IF(A229="","",P229*O229*N229^0.5*(1+$J$1))</f>
        <v/>
      </c>
      <c r="R229" s="2" t="str">
        <f aca="false">IF(A229="","",IF(B229&gt;74,0,MIN(4000000000,R228*(1+$B$7))))</f>
        <v/>
      </c>
      <c r="S229" s="2" t="str">
        <f aca="false">IF(A229="","",$J$4/1000*R229)</f>
        <v/>
      </c>
      <c r="T229" s="2" t="str">
        <f aca="false">IF(A229="","",IF(B229&gt;64,0,MIN($F$3*O229,$F$5)))</f>
        <v/>
      </c>
      <c r="U229" s="2" t="str">
        <f aca="false">IF(A229="","",T229*VLOOKUP(محاسبات!B229,'جدول نرخ فوت-امراض خاص-سرطان'!$C$2:$D$97,2,0)/1000000)</f>
        <v/>
      </c>
      <c r="V229" s="2" t="str">
        <f aca="false">IF(A229="","",IF($F$7="ندارد",0,IF(B229&gt;74,0,VLOOKUP(محاسبات!A229,'جدول نرخ فوت-امراض خاص-سرطان'!$I$2:$J$31,2,0)*محاسبات!O229)))</f>
        <v/>
      </c>
      <c r="W229" s="2" t="str">
        <f aca="false">IF(A229="","",V229*VLOOKUP(B229,'جدول نرخ فوت-امراض خاص-سرطان'!$E$2:$F$100,2,0)/1000000)</f>
        <v/>
      </c>
      <c r="X229" s="2" t="str">
        <f aca="false">IF(A229="","",IF($F$6="ندارد",0,IF(A230="",0,D230*N229^0.5+X230*N229)))</f>
        <v/>
      </c>
      <c r="Y229" s="2" t="str">
        <f aca="false">IF(A229="","",IF(A229&gt;64,0,VLOOKUP(B229,'جدول نرخ فوت-امراض خاص-سرطان'!$G$2:$H$100,2,0)*X229))</f>
        <v/>
      </c>
      <c r="Z229" s="2" t="str">
        <f aca="false">IF(A229="","",Y229+W229+U229+S229)</f>
        <v/>
      </c>
      <c r="AA229" s="2" t="str">
        <f aca="false">IF(A229="","",0.25*(S229)+0.15*(U229+W229+Y229))</f>
        <v/>
      </c>
      <c r="AB229" s="2" t="str">
        <f aca="false">IF(A229="","",$B$10*(M229+Z229+Q229))</f>
        <v/>
      </c>
      <c r="AC229" s="2" t="str">
        <f aca="false">IF(A229="","",D229-Z229-M229-Q229-AB229)</f>
        <v/>
      </c>
      <c r="AD229" s="2" t="str">
        <f aca="false">IF(A229="","",(AC229+AD228)*(1+$S$1))</f>
        <v/>
      </c>
      <c r="AE229" s="2" t="str">
        <f aca="false">IF(A229="","",AD229)</f>
        <v/>
      </c>
    </row>
    <row r="230" customFormat="false" ht="15" hidden="false" customHeight="false" outlineLevel="0" collapsed="false">
      <c r="A230" s="1" t="str">
        <f aca="false">IF(A229&lt;$B$1,A229+1,"")</f>
        <v/>
      </c>
      <c r="B230" s="1" t="str">
        <f aca="false">IF(A230="","",B229+1)</f>
        <v/>
      </c>
      <c r="D230" s="2" t="str">
        <f aca="false">IF(A230="","",IF($B$3="سالانه",D229*(1+$B$6),IF($B$3="ماهانه",(F230*12)/'جدول لیست ها'!$D$1,IF(محاسبات!$B$3="دوماهه",(G230*6)/'جدول لیست ها'!$D$2,IF(محاسبات!$B$3="سه ماهه",(H230*4)/'جدول لیست ها'!$D$3,I230*2/'جدول لیست ها'!$D$4)))))</f>
        <v/>
      </c>
      <c r="E230" s="2" t="str">
        <f aca="false">IF(A230="","",IF($B$3="سالانه",D230+E229,(I230+H230+G230+F230)*$C$3+E229))</f>
        <v/>
      </c>
      <c r="F230" s="2" t="str">
        <f aca="false">IF(A230="","",IF(F229="","",F229*(1+$B$6)))</f>
        <v/>
      </c>
      <c r="G230" s="2" t="str">
        <f aca="false">IF(A230="","",IF(G229="","",G229*(1+$B$6)))</f>
        <v/>
      </c>
      <c r="H230" s="2" t="str">
        <f aca="false">IF(A230="","",IF(H229="","",H229*(1+$B$6)))</f>
        <v/>
      </c>
      <c r="I230" s="2" t="str">
        <f aca="false">IF(A230="","",IF(I229="","",I229*(1+$B$6)))</f>
        <v/>
      </c>
      <c r="J230" s="2" t="str">
        <f aca="false">IF(A230="","",0)</f>
        <v/>
      </c>
      <c r="K230" s="2" t="str">
        <f aca="false">IF(A230="","",$J$2*(1-$M$3)*(D230-Z230))</f>
        <v/>
      </c>
      <c r="L230" s="2" t="str">
        <f aca="false">IF(A230="","",IF(A230&lt;=5,$J$3*(1-$M$2)*O230,0))</f>
        <v/>
      </c>
      <c r="M230" s="2" t="str">
        <f aca="false">IF(A230="","",J230+K230+L230)</f>
        <v/>
      </c>
      <c r="N230" s="1" t="str">
        <f aca="false">IF(A230="","",IF(A230&lt;=2,$Q$2,IF(A230&lt;=4,$R$2,$S$2)))</f>
        <v/>
      </c>
      <c r="O230" s="2" t="str">
        <f aca="false">IF(A230="","",MIN(O229*(1+$B$7),4000000000))</f>
        <v/>
      </c>
      <c r="P230" s="1" t="str">
        <f aca="false">IF(A230="","",VLOOKUP(B230,'جدول نرخ فوت-امراض خاص-سرطان'!$A$2:$B$100,2,0))</f>
        <v/>
      </c>
      <c r="Q230" s="2" t="str">
        <f aca="false">IF(A230="","",P230*O230*N230^0.5*(1+$J$1))</f>
        <v/>
      </c>
      <c r="R230" s="2" t="str">
        <f aca="false">IF(A230="","",IF(B230&gt;74,0,MIN(4000000000,R229*(1+$B$7))))</f>
        <v/>
      </c>
      <c r="S230" s="2" t="str">
        <f aca="false">IF(A230="","",$J$4/1000*R230)</f>
        <v/>
      </c>
      <c r="T230" s="2" t="str">
        <f aca="false">IF(A230="","",IF(B230&gt;64,0,MIN($F$3*O230,$F$5)))</f>
        <v/>
      </c>
      <c r="U230" s="2" t="str">
        <f aca="false">IF(A230="","",T230*VLOOKUP(محاسبات!B230,'جدول نرخ فوت-امراض خاص-سرطان'!$C$2:$D$97,2,0)/1000000)</f>
        <v/>
      </c>
      <c r="V230" s="2" t="str">
        <f aca="false">IF(A230="","",IF($F$7="ندارد",0,IF(B230&gt;74,0,VLOOKUP(محاسبات!A230,'جدول نرخ فوت-امراض خاص-سرطان'!$I$2:$J$31,2,0)*محاسبات!O230)))</f>
        <v/>
      </c>
      <c r="W230" s="2" t="str">
        <f aca="false">IF(A230="","",V230*VLOOKUP(B230,'جدول نرخ فوت-امراض خاص-سرطان'!$E$2:$F$100,2,0)/1000000)</f>
        <v/>
      </c>
      <c r="X230" s="2" t="str">
        <f aca="false">IF(A230="","",IF($F$6="ندارد",0,IF(A231="",0,D231*N230^0.5+X231*N230)))</f>
        <v/>
      </c>
      <c r="Y230" s="2" t="str">
        <f aca="false">IF(A230="","",IF(A230&gt;64,0,VLOOKUP(B230,'جدول نرخ فوت-امراض خاص-سرطان'!$G$2:$H$100,2,0)*X230))</f>
        <v/>
      </c>
      <c r="Z230" s="2" t="str">
        <f aca="false">IF(A230="","",Y230+W230+U230+S230)</f>
        <v/>
      </c>
      <c r="AA230" s="2" t="str">
        <f aca="false">IF(A230="","",0.25*(S230)+0.15*(U230+W230+Y230))</f>
        <v/>
      </c>
      <c r="AB230" s="2" t="str">
        <f aca="false">IF(A230="","",$B$10*(M230+Z230+Q230))</f>
        <v/>
      </c>
      <c r="AC230" s="2" t="str">
        <f aca="false">IF(A230="","",D230-Z230-M230-Q230-AB230)</f>
        <v/>
      </c>
      <c r="AD230" s="2" t="str">
        <f aca="false">IF(A230="","",(AC230+AD229)*(1+$S$1))</f>
        <v/>
      </c>
      <c r="AE230" s="2" t="str">
        <f aca="false">IF(A230="","",AD230)</f>
        <v/>
      </c>
    </row>
    <row r="231" customFormat="false" ht="15" hidden="false" customHeight="false" outlineLevel="0" collapsed="false">
      <c r="A231" s="1" t="str">
        <f aca="false">IF(A230&lt;$B$1,A230+1,"")</f>
        <v/>
      </c>
      <c r="B231" s="1" t="str">
        <f aca="false">IF(A231="","",B230+1)</f>
        <v/>
      </c>
      <c r="D231" s="2" t="str">
        <f aca="false">IF(A231="","",IF($B$3="سالانه",D230*(1+$B$6),IF($B$3="ماهانه",(F231*12)/'جدول لیست ها'!$D$1,IF(محاسبات!$B$3="دوماهه",(G231*6)/'جدول لیست ها'!$D$2,IF(محاسبات!$B$3="سه ماهه",(H231*4)/'جدول لیست ها'!$D$3,I231*2/'جدول لیست ها'!$D$4)))))</f>
        <v/>
      </c>
      <c r="E231" s="2" t="str">
        <f aca="false">IF(A231="","",IF($B$3="سالانه",D231+E230,(I231+H231+G231+F231)*$C$3+E230))</f>
        <v/>
      </c>
      <c r="F231" s="2" t="str">
        <f aca="false">IF(A231="","",IF(F230="","",F230*(1+$B$6)))</f>
        <v/>
      </c>
      <c r="G231" s="2" t="str">
        <f aca="false">IF(A231="","",IF(G230="","",G230*(1+$B$6)))</f>
        <v/>
      </c>
      <c r="H231" s="2" t="str">
        <f aca="false">IF(A231="","",IF(H230="","",H230*(1+$B$6)))</f>
        <v/>
      </c>
      <c r="I231" s="2" t="str">
        <f aca="false">IF(A231="","",IF(I230="","",I230*(1+$B$6)))</f>
        <v/>
      </c>
      <c r="J231" s="2" t="str">
        <f aca="false">IF(A231="","",0)</f>
        <v/>
      </c>
      <c r="K231" s="2" t="str">
        <f aca="false">IF(A231="","",$J$2*(1-$M$3)*(D231-Z231))</f>
        <v/>
      </c>
      <c r="L231" s="2" t="str">
        <f aca="false">IF(A231="","",IF(A231&lt;=5,$J$3*(1-$M$2)*O231,0))</f>
        <v/>
      </c>
      <c r="M231" s="2" t="str">
        <f aca="false">IF(A231="","",J231+K231+L231)</f>
        <v/>
      </c>
      <c r="N231" s="1" t="str">
        <f aca="false">IF(A231="","",IF(A231&lt;=2,$Q$2,IF(A231&lt;=4,$R$2,$S$2)))</f>
        <v/>
      </c>
      <c r="O231" s="2" t="str">
        <f aca="false">IF(A231="","",MIN(O230*(1+$B$7),4000000000))</f>
        <v/>
      </c>
      <c r="P231" s="1" t="str">
        <f aca="false">IF(A231="","",VLOOKUP(B231,'جدول نرخ فوت-امراض خاص-سرطان'!$A$2:$B$100,2,0))</f>
        <v/>
      </c>
      <c r="Q231" s="2" t="str">
        <f aca="false">IF(A231="","",P231*O231*N231^0.5*(1+$J$1))</f>
        <v/>
      </c>
      <c r="R231" s="2" t="str">
        <f aca="false">IF(A231="","",IF(B231&gt;74,0,MIN(4000000000,R230*(1+$B$7))))</f>
        <v/>
      </c>
      <c r="S231" s="2" t="str">
        <f aca="false">IF(A231="","",$J$4/1000*R231)</f>
        <v/>
      </c>
      <c r="T231" s="2" t="str">
        <f aca="false">IF(A231="","",IF(B231&gt;64,0,MIN($F$3*O231,$F$5)))</f>
        <v/>
      </c>
      <c r="U231" s="2" t="str">
        <f aca="false">IF(A231="","",T231*VLOOKUP(محاسبات!B231,'جدول نرخ فوت-امراض خاص-سرطان'!$C$2:$D$97,2,0)/1000000)</f>
        <v/>
      </c>
      <c r="V231" s="2" t="str">
        <f aca="false">IF(A231="","",IF($F$7="ندارد",0,IF(B231&gt;74,0,VLOOKUP(محاسبات!A231,'جدول نرخ فوت-امراض خاص-سرطان'!$I$2:$J$31,2,0)*محاسبات!O231)))</f>
        <v/>
      </c>
      <c r="W231" s="2" t="str">
        <f aca="false">IF(A231="","",V231*VLOOKUP(B231,'جدول نرخ فوت-امراض خاص-سرطان'!$E$2:$F$100,2,0)/1000000)</f>
        <v/>
      </c>
      <c r="X231" s="2" t="str">
        <f aca="false">IF(A231="","",IF($F$6="ندارد",0,IF(A232="",0,D232*N231^0.5+X232*N231)))</f>
        <v/>
      </c>
      <c r="Y231" s="2" t="str">
        <f aca="false">IF(A231="","",IF(A231&gt;64,0,VLOOKUP(B231,'جدول نرخ فوت-امراض خاص-سرطان'!$G$2:$H$100,2,0)*X231))</f>
        <v/>
      </c>
      <c r="Z231" s="2" t="str">
        <f aca="false">IF(A231="","",Y231+W231+U231+S231)</f>
        <v/>
      </c>
      <c r="AA231" s="2" t="str">
        <f aca="false">IF(A231="","",0.25*(S231)+0.15*(U231+W231+Y231))</f>
        <v/>
      </c>
      <c r="AB231" s="2" t="str">
        <f aca="false">IF(A231="","",$B$10*(M231+Z231+Q231))</f>
        <v/>
      </c>
      <c r="AC231" s="2" t="str">
        <f aca="false">IF(A231="","",D231-Z231-M231-Q231-AB231)</f>
        <v/>
      </c>
      <c r="AD231" s="2" t="str">
        <f aca="false">IF(A231="","",(AC231+AD230)*(1+$S$1))</f>
        <v/>
      </c>
      <c r="AE231" s="2" t="str">
        <f aca="false">IF(A231="","",AD231)</f>
        <v/>
      </c>
    </row>
    <row r="232" customFormat="false" ht="15" hidden="false" customHeight="false" outlineLevel="0" collapsed="false">
      <c r="A232" s="1" t="str">
        <f aca="false">IF(A231&lt;$B$1,A231+1,"")</f>
        <v/>
      </c>
      <c r="B232" s="1" t="str">
        <f aca="false">IF(A232="","",B231+1)</f>
        <v/>
      </c>
      <c r="D232" s="2" t="str">
        <f aca="false">IF(A232="","",IF($B$3="سالانه",D231*(1+$B$6),IF($B$3="ماهانه",(F232*12)/'جدول لیست ها'!$D$1,IF(محاسبات!$B$3="دوماهه",(G232*6)/'جدول لیست ها'!$D$2,IF(محاسبات!$B$3="سه ماهه",(H232*4)/'جدول لیست ها'!$D$3,I232*2/'جدول لیست ها'!$D$4)))))</f>
        <v/>
      </c>
      <c r="E232" s="2" t="str">
        <f aca="false">IF(A232="","",IF($B$3="سالانه",D232+E231,(I232+H232+G232+F232)*$C$3+E231))</f>
        <v/>
      </c>
      <c r="F232" s="2" t="str">
        <f aca="false">IF(A232="","",IF(F231="","",F231*(1+$B$6)))</f>
        <v/>
      </c>
      <c r="G232" s="2" t="str">
        <f aca="false">IF(A232="","",IF(G231="","",G231*(1+$B$6)))</f>
        <v/>
      </c>
      <c r="H232" s="2" t="str">
        <f aca="false">IF(A232="","",IF(H231="","",H231*(1+$B$6)))</f>
        <v/>
      </c>
      <c r="I232" s="2" t="str">
        <f aca="false">IF(A232="","",IF(I231="","",I231*(1+$B$6)))</f>
        <v/>
      </c>
      <c r="J232" s="2" t="str">
        <f aca="false">IF(A232="","",0)</f>
        <v/>
      </c>
      <c r="K232" s="2" t="str">
        <f aca="false">IF(A232="","",$J$2*(1-$M$3)*(D232-Z232))</f>
        <v/>
      </c>
      <c r="L232" s="2" t="str">
        <f aca="false">IF(A232="","",IF(A232&lt;=5,$J$3*(1-$M$2)*O232,0))</f>
        <v/>
      </c>
      <c r="M232" s="2" t="str">
        <f aca="false">IF(A232="","",J232+K232+L232)</f>
        <v/>
      </c>
      <c r="N232" s="1" t="str">
        <f aca="false">IF(A232="","",IF(A232&lt;=2,$Q$2,IF(A232&lt;=4,$R$2,$S$2)))</f>
        <v/>
      </c>
      <c r="O232" s="2" t="str">
        <f aca="false">IF(A232="","",MIN(O231*(1+$B$7),4000000000))</f>
        <v/>
      </c>
      <c r="P232" s="1" t="str">
        <f aca="false">IF(A232="","",VLOOKUP(B232,'جدول نرخ فوت-امراض خاص-سرطان'!$A$2:$B$100,2,0))</f>
        <v/>
      </c>
      <c r="Q232" s="2" t="str">
        <f aca="false">IF(A232="","",P232*O232*N232^0.5*(1+$J$1))</f>
        <v/>
      </c>
      <c r="R232" s="2" t="str">
        <f aca="false">IF(A232="","",IF(B232&gt;74,0,MIN(4000000000,R231*(1+$B$7))))</f>
        <v/>
      </c>
      <c r="S232" s="2" t="str">
        <f aca="false">IF(A232="","",$J$4/1000*R232)</f>
        <v/>
      </c>
      <c r="T232" s="2" t="str">
        <f aca="false">IF(A232="","",IF(B232&gt;64,0,MIN($F$3*O232,$F$5)))</f>
        <v/>
      </c>
      <c r="U232" s="2" t="str">
        <f aca="false">IF(A232="","",T232*VLOOKUP(محاسبات!B232,'جدول نرخ فوت-امراض خاص-سرطان'!$C$2:$D$97,2,0)/1000000)</f>
        <v/>
      </c>
      <c r="V232" s="2" t="str">
        <f aca="false">IF(A232="","",IF($F$7="ندارد",0,IF(B232&gt;74,0,VLOOKUP(محاسبات!A232,'جدول نرخ فوت-امراض خاص-سرطان'!$I$2:$J$31,2,0)*محاسبات!O232)))</f>
        <v/>
      </c>
      <c r="W232" s="2" t="str">
        <f aca="false">IF(A232="","",V232*VLOOKUP(B232,'جدول نرخ فوت-امراض خاص-سرطان'!$E$2:$F$100,2,0)/1000000)</f>
        <v/>
      </c>
      <c r="X232" s="2" t="str">
        <f aca="false">IF(A232="","",IF($F$6="ندارد",0,IF(A233="",0,D233*N232^0.5+X233*N232)))</f>
        <v/>
      </c>
      <c r="Y232" s="2" t="str">
        <f aca="false">IF(A232="","",IF(A232&gt;64,0,VLOOKUP(B232,'جدول نرخ فوت-امراض خاص-سرطان'!$G$2:$H$100,2,0)*X232))</f>
        <v/>
      </c>
      <c r="Z232" s="2" t="str">
        <f aca="false">IF(A232="","",Y232+W232+U232+S232)</f>
        <v/>
      </c>
      <c r="AA232" s="2" t="str">
        <f aca="false">IF(A232="","",0.25*(S232)+0.15*(U232+W232+Y232))</f>
        <v/>
      </c>
      <c r="AB232" s="2" t="str">
        <f aca="false">IF(A232="","",$B$10*(M232+Z232+Q232))</f>
        <v/>
      </c>
      <c r="AC232" s="2" t="str">
        <f aca="false">IF(A232="","",D232-Z232-M232-Q232-AB232)</f>
        <v/>
      </c>
      <c r="AD232" s="2" t="str">
        <f aca="false">IF(A232="","",(AC232+AD231)*(1+$S$1))</f>
        <v/>
      </c>
      <c r="AE232" s="2" t="str">
        <f aca="false">IF(A232="","",AD232)</f>
        <v/>
      </c>
    </row>
    <row r="233" customFormat="false" ht="15" hidden="false" customHeight="false" outlineLevel="0" collapsed="false">
      <c r="A233" s="1" t="str">
        <f aca="false">IF(A232&lt;$B$1,A232+1,"")</f>
        <v/>
      </c>
      <c r="B233" s="1" t="str">
        <f aca="false">IF(A233="","",B232+1)</f>
        <v/>
      </c>
      <c r="D233" s="2" t="str">
        <f aca="false">IF(A233="","",IF($B$3="سالانه",D232*(1+$B$6),IF($B$3="ماهانه",(F233*12)/'جدول لیست ها'!$D$1,IF(محاسبات!$B$3="دوماهه",(G233*6)/'جدول لیست ها'!$D$2,IF(محاسبات!$B$3="سه ماهه",(H233*4)/'جدول لیست ها'!$D$3,I233*2/'جدول لیست ها'!$D$4)))))</f>
        <v/>
      </c>
      <c r="E233" s="2" t="str">
        <f aca="false">IF(A233="","",IF($B$3="سالانه",D233+E232,(I233+H233+G233+F233)*$C$3+E232))</f>
        <v/>
      </c>
      <c r="F233" s="2" t="str">
        <f aca="false">IF(A233="","",IF(F232="","",F232*(1+$B$6)))</f>
        <v/>
      </c>
      <c r="G233" s="2" t="str">
        <f aca="false">IF(A233="","",IF(G232="","",G232*(1+$B$6)))</f>
        <v/>
      </c>
      <c r="H233" s="2" t="str">
        <f aca="false">IF(A233="","",IF(H232="","",H232*(1+$B$6)))</f>
        <v/>
      </c>
      <c r="I233" s="2" t="str">
        <f aca="false">IF(A233="","",IF(I232="","",I232*(1+$B$6)))</f>
        <v/>
      </c>
      <c r="J233" s="2" t="str">
        <f aca="false">IF(A233="","",0)</f>
        <v/>
      </c>
      <c r="K233" s="2" t="str">
        <f aca="false">IF(A233="","",$J$2*(1-$M$3)*(D233-Z233))</f>
        <v/>
      </c>
      <c r="L233" s="2" t="str">
        <f aca="false">IF(A233="","",IF(A233&lt;=5,$J$3*(1-$M$2)*O233,0))</f>
        <v/>
      </c>
      <c r="M233" s="2" t="str">
        <f aca="false">IF(A233="","",J233+K233+L233)</f>
        <v/>
      </c>
      <c r="N233" s="1" t="str">
        <f aca="false">IF(A233="","",IF(A233&lt;=2,$Q$2,IF(A233&lt;=4,$R$2,$S$2)))</f>
        <v/>
      </c>
      <c r="O233" s="2" t="str">
        <f aca="false">IF(A233="","",MIN(O232*(1+$B$7),4000000000))</f>
        <v/>
      </c>
      <c r="P233" s="1" t="str">
        <f aca="false">IF(A233="","",VLOOKUP(B233,'جدول نرخ فوت-امراض خاص-سرطان'!$A$2:$B$100,2,0))</f>
        <v/>
      </c>
      <c r="Q233" s="2" t="str">
        <f aca="false">IF(A233="","",P233*O233*N233^0.5*(1+$J$1))</f>
        <v/>
      </c>
      <c r="R233" s="2" t="str">
        <f aca="false">IF(A233="","",IF(B233&gt;74,0,MIN(4000000000,R232*(1+$B$7))))</f>
        <v/>
      </c>
      <c r="S233" s="2" t="str">
        <f aca="false">IF(A233="","",$J$4/1000*R233)</f>
        <v/>
      </c>
      <c r="T233" s="2" t="str">
        <f aca="false">IF(A233="","",IF(B233&gt;64,0,MIN($F$3*O233,$F$5)))</f>
        <v/>
      </c>
      <c r="U233" s="2" t="str">
        <f aca="false">IF(A233="","",T233*VLOOKUP(محاسبات!B233,'جدول نرخ فوت-امراض خاص-سرطان'!$C$2:$D$97,2,0)/1000000)</f>
        <v/>
      </c>
      <c r="V233" s="2" t="str">
        <f aca="false">IF(A233="","",IF($F$7="ندارد",0,IF(B233&gt;74,0,VLOOKUP(محاسبات!A233,'جدول نرخ فوت-امراض خاص-سرطان'!$I$2:$J$31,2,0)*محاسبات!O233)))</f>
        <v/>
      </c>
      <c r="W233" s="2" t="str">
        <f aca="false">IF(A233="","",V233*VLOOKUP(B233,'جدول نرخ فوت-امراض خاص-سرطان'!$E$2:$F$100,2,0)/1000000)</f>
        <v/>
      </c>
      <c r="X233" s="2" t="str">
        <f aca="false">IF(A233="","",IF($F$6="ندارد",0,IF(A234="",0,D234*N233^0.5+X234*N233)))</f>
        <v/>
      </c>
      <c r="Y233" s="2" t="str">
        <f aca="false">IF(A233="","",IF(A233&gt;64,0,VLOOKUP(B233,'جدول نرخ فوت-امراض خاص-سرطان'!$G$2:$H$100,2,0)*X233))</f>
        <v/>
      </c>
      <c r="Z233" s="2" t="str">
        <f aca="false">IF(A233="","",Y233+W233+U233+S233)</f>
        <v/>
      </c>
      <c r="AA233" s="2" t="str">
        <f aca="false">IF(A233="","",0.25*(S233)+0.15*(U233+W233+Y233))</f>
        <v/>
      </c>
      <c r="AB233" s="2" t="str">
        <f aca="false">IF(A233="","",$B$10*(M233+Z233+Q233))</f>
        <v/>
      </c>
      <c r="AC233" s="2" t="str">
        <f aca="false">IF(A233="","",D233-Z233-M233-Q233-AB233)</f>
        <v/>
      </c>
      <c r="AD233" s="2" t="str">
        <f aca="false">IF(A233="","",(AC233+AD232)*(1+$S$1))</f>
        <v/>
      </c>
      <c r="AE233" s="2" t="str">
        <f aca="false">IF(A233="","",AD233)</f>
        <v/>
      </c>
    </row>
    <row r="234" customFormat="false" ht="15" hidden="false" customHeight="false" outlineLevel="0" collapsed="false">
      <c r="A234" s="1" t="str">
        <f aca="false">IF(A233&lt;$B$1,A233+1,"")</f>
        <v/>
      </c>
      <c r="B234" s="1" t="str">
        <f aca="false">IF(A234="","",B233+1)</f>
        <v/>
      </c>
      <c r="D234" s="2" t="str">
        <f aca="false">IF(A234="","",IF($B$3="سالانه",D233*(1+$B$6),IF($B$3="ماهانه",(F234*12)/'جدول لیست ها'!$D$1,IF(محاسبات!$B$3="دوماهه",(G234*6)/'جدول لیست ها'!$D$2,IF(محاسبات!$B$3="سه ماهه",(H234*4)/'جدول لیست ها'!$D$3,I234*2/'جدول لیست ها'!$D$4)))))</f>
        <v/>
      </c>
      <c r="E234" s="2" t="str">
        <f aca="false">IF(A234="","",IF($B$3="سالانه",D234+E233,(I234+H234+G234+F234)*$C$3+E233))</f>
        <v/>
      </c>
      <c r="F234" s="2" t="str">
        <f aca="false">IF(A234="","",IF(F233="","",F233*(1+$B$6)))</f>
        <v/>
      </c>
      <c r="G234" s="2" t="str">
        <f aca="false">IF(A234="","",IF(G233="","",G233*(1+$B$6)))</f>
        <v/>
      </c>
      <c r="H234" s="2" t="str">
        <f aca="false">IF(A234="","",IF(H233="","",H233*(1+$B$6)))</f>
        <v/>
      </c>
      <c r="I234" s="2" t="str">
        <f aca="false">IF(A234="","",IF(I233="","",I233*(1+$B$6)))</f>
        <v/>
      </c>
      <c r="J234" s="2" t="str">
        <f aca="false">IF(A234="","",0)</f>
        <v/>
      </c>
      <c r="K234" s="2" t="str">
        <f aca="false">IF(A234="","",$J$2*(1-$M$3)*(D234-Z234))</f>
        <v/>
      </c>
      <c r="L234" s="2" t="str">
        <f aca="false">IF(A234="","",IF(A234&lt;=5,$J$3*(1-$M$2)*O234,0))</f>
        <v/>
      </c>
      <c r="M234" s="2" t="str">
        <f aca="false">IF(A234="","",J234+K234+L234)</f>
        <v/>
      </c>
      <c r="N234" s="1" t="str">
        <f aca="false">IF(A234="","",IF(A234&lt;=2,$Q$2,IF(A234&lt;=4,$R$2,$S$2)))</f>
        <v/>
      </c>
      <c r="O234" s="2" t="str">
        <f aca="false">IF(A234="","",MIN(O233*(1+$B$7),4000000000))</f>
        <v/>
      </c>
      <c r="P234" s="1" t="str">
        <f aca="false">IF(A234="","",VLOOKUP(B234,'جدول نرخ فوت-امراض خاص-سرطان'!$A$2:$B$100,2,0))</f>
        <v/>
      </c>
      <c r="Q234" s="2" t="str">
        <f aca="false">IF(A234="","",P234*O234*N234^0.5*(1+$J$1))</f>
        <v/>
      </c>
      <c r="R234" s="2" t="str">
        <f aca="false">IF(A234="","",IF(B234&gt;74,0,MIN(4000000000,R233*(1+$B$7))))</f>
        <v/>
      </c>
      <c r="S234" s="2" t="str">
        <f aca="false">IF(A234="","",$J$4/1000*R234)</f>
        <v/>
      </c>
      <c r="T234" s="2" t="str">
        <f aca="false">IF(A234="","",IF(B234&gt;64,0,MIN($F$3*O234,$F$5)))</f>
        <v/>
      </c>
      <c r="U234" s="2" t="str">
        <f aca="false">IF(A234="","",T234*VLOOKUP(محاسبات!B234,'جدول نرخ فوت-امراض خاص-سرطان'!$C$2:$D$97,2,0)/1000000)</f>
        <v/>
      </c>
      <c r="V234" s="2" t="str">
        <f aca="false">IF(A234="","",IF($F$7="ندارد",0,IF(B234&gt;74,0,VLOOKUP(محاسبات!A234,'جدول نرخ فوت-امراض خاص-سرطان'!$I$2:$J$31,2,0)*محاسبات!O234)))</f>
        <v/>
      </c>
      <c r="W234" s="2" t="str">
        <f aca="false">IF(A234="","",V234*VLOOKUP(B234,'جدول نرخ فوت-امراض خاص-سرطان'!$E$2:$F$100,2,0)/1000000)</f>
        <v/>
      </c>
      <c r="X234" s="2" t="str">
        <f aca="false">IF(A234="","",IF($F$6="ندارد",0,IF(A235="",0,D235*N234^0.5+X235*N234)))</f>
        <v/>
      </c>
      <c r="Y234" s="2" t="str">
        <f aca="false">IF(A234="","",IF(A234&gt;64,0,VLOOKUP(B234,'جدول نرخ فوت-امراض خاص-سرطان'!$G$2:$H$100,2,0)*X234))</f>
        <v/>
      </c>
      <c r="Z234" s="2" t="str">
        <f aca="false">IF(A234="","",Y234+W234+U234+S234)</f>
        <v/>
      </c>
      <c r="AA234" s="2" t="str">
        <f aca="false">IF(A234="","",0.25*(S234)+0.15*(U234+W234+Y234))</f>
        <v/>
      </c>
      <c r="AB234" s="2" t="str">
        <f aca="false">IF(A234="","",$B$10*(M234+Z234+Q234))</f>
        <v/>
      </c>
      <c r="AC234" s="2" t="str">
        <f aca="false">IF(A234="","",D234-Z234-M234-Q234-AB234)</f>
        <v/>
      </c>
      <c r="AD234" s="2" t="str">
        <f aca="false">IF(A234="","",(AC234+AD233)*(1+$S$1))</f>
        <v/>
      </c>
      <c r="AE234" s="2" t="str">
        <f aca="false">IF(A234="","",AD234)</f>
        <v/>
      </c>
    </row>
    <row r="235" customFormat="false" ht="15" hidden="false" customHeight="false" outlineLevel="0" collapsed="false">
      <c r="A235" s="1" t="str">
        <f aca="false">IF(A234&lt;$B$1,A234+1,"")</f>
        <v/>
      </c>
      <c r="B235" s="1" t="str">
        <f aca="false">IF(A235="","",B234+1)</f>
        <v/>
      </c>
      <c r="D235" s="2" t="str">
        <f aca="false">IF(A235="","",IF($B$3="سالانه",D234*(1+$B$6),IF($B$3="ماهانه",(F235*12)/'جدول لیست ها'!$D$1,IF(محاسبات!$B$3="دوماهه",(G235*6)/'جدول لیست ها'!$D$2,IF(محاسبات!$B$3="سه ماهه",(H235*4)/'جدول لیست ها'!$D$3,I235*2/'جدول لیست ها'!$D$4)))))</f>
        <v/>
      </c>
      <c r="E235" s="2" t="str">
        <f aca="false">IF(A235="","",IF($B$3="سالانه",D235+E234,(I235+H235+G235+F235)*$C$3+E234))</f>
        <v/>
      </c>
      <c r="F235" s="2" t="str">
        <f aca="false">IF(A235="","",IF(F234="","",F234*(1+$B$6)))</f>
        <v/>
      </c>
      <c r="G235" s="2" t="str">
        <f aca="false">IF(A235="","",IF(G234="","",G234*(1+$B$6)))</f>
        <v/>
      </c>
      <c r="H235" s="2" t="str">
        <f aca="false">IF(A235="","",IF(H234="","",H234*(1+$B$6)))</f>
        <v/>
      </c>
      <c r="I235" s="2" t="str">
        <f aca="false">IF(A235="","",IF(I234="","",I234*(1+$B$6)))</f>
        <v/>
      </c>
      <c r="J235" s="2" t="str">
        <f aca="false">IF(A235="","",0)</f>
        <v/>
      </c>
      <c r="K235" s="2" t="str">
        <f aca="false">IF(A235="","",$J$2*(1-$M$3)*(D235-Z235))</f>
        <v/>
      </c>
      <c r="L235" s="2" t="str">
        <f aca="false">IF(A235="","",IF(A235&lt;=5,$J$3*(1-$M$2)*O235,0))</f>
        <v/>
      </c>
      <c r="M235" s="2" t="str">
        <f aca="false">IF(A235="","",J235+K235+L235)</f>
        <v/>
      </c>
      <c r="N235" s="1" t="str">
        <f aca="false">IF(A235="","",IF(A235&lt;=2,$Q$2,IF(A235&lt;=4,$R$2,$S$2)))</f>
        <v/>
      </c>
      <c r="O235" s="2" t="str">
        <f aca="false">IF(A235="","",MIN(O234*(1+$B$7),4000000000))</f>
        <v/>
      </c>
      <c r="P235" s="1" t="str">
        <f aca="false">IF(A235="","",VLOOKUP(B235,'جدول نرخ فوت-امراض خاص-سرطان'!$A$2:$B$100,2,0))</f>
        <v/>
      </c>
      <c r="Q235" s="2" t="str">
        <f aca="false">IF(A235="","",P235*O235*N235^0.5*(1+$J$1))</f>
        <v/>
      </c>
      <c r="R235" s="2" t="str">
        <f aca="false">IF(A235="","",IF(B235&gt;74,0,MIN(4000000000,R234*(1+$B$7))))</f>
        <v/>
      </c>
      <c r="S235" s="2" t="str">
        <f aca="false">IF(A235="","",$J$4/1000*R235)</f>
        <v/>
      </c>
      <c r="T235" s="2" t="str">
        <f aca="false">IF(A235="","",IF(B235&gt;64,0,MIN($F$3*O235,$F$5)))</f>
        <v/>
      </c>
      <c r="U235" s="2" t="str">
        <f aca="false">IF(A235="","",T235*VLOOKUP(محاسبات!B235,'جدول نرخ فوت-امراض خاص-سرطان'!$C$2:$D$97,2,0)/1000000)</f>
        <v/>
      </c>
      <c r="V235" s="2" t="str">
        <f aca="false">IF(A235="","",IF($F$7="ندارد",0,IF(B235&gt;74,0,VLOOKUP(محاسبات!A235,'جدول نرخ فوت-امراض خاص-سرطان'!$I$2:$J$31,2,0)*محاسبات!O235)))</f>
        <v/>
      </c>
      <c r="W235" s="2" t="str">
        <f aca="false">IF(A235="","",V235*VLOOKUP(B235,'جدول نرخ فوت-امراض خاص-سرطان'!$E$2:$F$100,2,0)/1000000)</f>
        <v/>
      </c>
      <c r="X235" s="2" t="str">
        <f aca="false">IF(A235="","",IF($F$6="ندارد",0,IF(A236="",0,D236*N235^0.5+X236*N235)))</f>
        <v/>
      </c>
      <c r="Y235" s="2" t="str">
        <f aca="false">IF(A235="","",IF(A235&gt;64,0,VLOOKUP(B235,'جدول نرخ فوت-امراض خاص-سرطان'!$G$2:$H$100,2,0)*X235))</f>
        <v/>
      </c>
      <c r="Z235" s="2" t="str">
        <f aca="false">IF(A235="","",Y235+W235+U235+S235)</f>
        <v/>
      </c>
      <c r="AA235" s="2" t="str">
        <f aca="false">IF(A235="","",0.25*(S235)+0.15*(U235+W235+Y235))</f>
        <v/>
      </c>
      <c r="AB235" s="2" t="str">
        <f aca="false">IF(A235="","",$B$10*(M235+Z235+Q235))</f>
        <v/>
      </c>
      <c r="AC235" s="2" t="str">
        <f aca="false">IF(A235="","",D235-Z235-M235-Q235-AB235)</f>
        <v/>
      </c>
      <c r="AD235" s="2" t="str">
        <f aca="false">IF(A235="","",(AC235+AD234)*(1+$S$1))</f>
        <v/>
      </c>
      <c r="AE235" s="2" t="str">
        <f aca="false">IF(A235="","",AD235)</f>
        <v/>
      </c>
    </row>
    <row r="236" customFormat="false" ht="15" hidden="false" customHeight="false" outlineLevel="0" collapsed="false">
      <c r="A236" s="1" t="str">
        <f aca="false">IF(A235&lt;$B$1,A235+1,"")</f>
        <v/>
      </c>
      <c r="B236" s="1" t="str">
        <f aca="false">IF(A236="","",B235+1)</f>
        <v/>
      </c>
      <c r="D236" s="2" t="str">
        <f aca="false">IF(A236="","",IF($B$3="سالانه",D235*(1+$B$6),IF($B$3="ماهانه",(F236*12)/'جدول لیست ها'!$D$1,IF(محاسبات!$B$3="دوماهه",(G236*6)/'جدول لیست ها'!$D$2,IF(محاسبات!$B$3="سه ماهه",(H236*4)/'جدول لیست ها'!$D$3,I236*2/'جدول لیست ها'!$D$4)))))</f>
        <v/>
      </c>
      <c r="E236" s="2" t="str">
        <f aca="false">IF(A236="","",IF($B$3="سالانه",D236+E235,(I236+H236+G236+F236)*$C$3+E235))</f>
        <v/>
      </c>
      <c r="F236" s="2" t="str">
        <f aca="false">IF(A236="","",IF(F235="","",F235*(1+$B$6)))</f>
        <v/>
      </c>
      <c r="G236" s="2" t="str">
        <f aca="false">IF(A236="","",IF(G235="","",G235*(1+$B$6)))</f>
        <v/>
      </c>
      <c r="H236" s="2" t="str">
        <f aca="false">IF(A236="","",IF(H235="","",H235*(1+$B$6)))</f>
        <v/>
      </c>
      <c r="I236" s="2" t="str">
        <f aca="false">IF(A236="","",IF(I235="","",I235*(1+$B$6)))</f>
        <v/>
      </c>
      <c r="J236" s="2" t="str">
        <f aca="false">IF(A236="","",0)</f>
        <v/>
      </c>
      <c r="K236" s="2" t="str">
        <f aca="false">IF(A236="","",$J$2*(1-$M$3)*(D236-Z236))</f>
        <v/>
      </c>
      <c r="L236" s="2" t="str">
        <f aca="false">IF(A236="","",IF(A236&lt;=5,$J$3*(1-$M$2)*O236,0))</f>
        <v/>
      </c>
      <c r="M236" s="2" t="str">
        <f aca="false">IF(A236="","",J236+K236+L236)</f>
        <v/>
      </c>
      <c r="N236" s="1" t="str">
        <f aca="false">IF(A236="","",IF(A236&lt;=2,$Q$2,IF(A236&lt;=4,$R$2,$S$2)))</f>
        <v/>
      </c>
      <c r="O236" s="2" t="str">
        <f aca="false">IF(A236="","",MIN(O235*(1+$B$7),4000000000))</f>
        <v/>
      </c>
      <c r="P236" s="1" t="str">
        <f aca="false">IF(A236="","",VLOOKUP(B236,'جدول نرخ فوت-امراض خاص-سرطان'!$A$2:$B$100,2,0))</f>
        <v/>
      </c>
      <c r="Q236" s="2" t="str">
        <f aca="false">IF(A236="","",P236*O236*N236^0.5*(1+$J$1))</f>
        <v/>
      </c>
      <c r="R236" s="2" t="str">
        <f aca="false">IF(A236="","",IF(B236&gt;74,0,MIN(4000000000,R235*(1+$B$7))))</f>
        <v/>
      </c>
      <c r="S236" s="2" t="str">
        <f aca="false">IF(A236="","",$J$4/1000*R236)</f>
        <v/>
      </c>
      <c r="T236" s="2" t="str">
        <f aca="false">IF(A236="","",IF(B236&gt;64,0,MIN($F$3*O236,$F$5)))</f>
        <v/>
      </c>
      <c r="U236" s="2" t="str">
        <f aca="false">IF(A236="","",T236*VLOOKUP(محاسبات!B236,'جدول نرخ فوت-امراض خاص-سرطان'!$C$2:$D$97,2,0)/1000000)</f>
        <v/>
      </c>
      <c r="V236" s="2" t="str">
        <f aca="false">IF(A236="","",IF($F$7="ندارد",0,IF(B236&gt;74,0,VLOOKUP(محاسبات!A236,'جدول نرخ فوت-امراض خاص-سرطان'!$I$2:$J$31,2,0)*محاسبات!O236)))</f>
        <v/>
      </c>
      <c r="W236" s="2" t="str">
        <f aca="false">IF(A236="","",V236*VLOOKUP(B236,'جدول نرخ فوت-امراض خاص-سرطان'!$E$2:$F$100,2,0)/1000000)</f>
        <v/>
      </c>
      <c r="X236" s="2" t="str">
        <f aca="false">IF(A236="","",IF($F$6="ندارد",0,IF(A237="",0,D237*N236^0.5+X237*N236)))</f>
        <v/>
      </c>
      <c r="Y236" s="2" t="str">
        <f aca="false">IF(A236="","",IF(A236&gt;64,0,VLOOKUP(B236,'جدول نرخ فوت-امراض خاص-سرطان'!$G$2:$H$100,2,0)*X236))</f>
        <v/>
      </c>
      <c r="Z236" s="2" t="str">
        <f aca="false">IF(A236="","",Y236+W236+U236+S236)</f>
        <v/>
      </c>
      <c r="AA236" s="2" t="str">
        <f aca="false">IF(A236="","",0.25*(S236)+0.15*(U236+W236+Y236))</f>
        <v/>
      </c>
      <c r="AB236" s="2" t="str">
        <f aca="false">IF(A236="","",$B$10*(M236+Z236+Q236))</f>
        <v/>
      </c>
      <c r="AC236" s="2" t="str">
        <f aca="false">IF(A236="","",D236-Z236-M236-Q236-AB236)</f>
        <v/>
      </c>
      <c r="AD236" s="2" t="str">
        <f aca="false">IF(A236="","",(AC236+AD235)*(1+$S$1))</f>
        <v/>
      </c>
      <c r="AE236" s="2" t="str">
        <f aca="false">IF(A236="","",AD236)</f>
        <v/>
      </c>
    </row>
    <row r="237" customFormat="false" ht="15" hidden="false" customHeight="false" outlineLevel="0" collapsed="false">
      <c r="A237" s="1" t="str">
        <f aca="false">IF(A236&lt;$B$1,A236+1,"")</f>
        <v/>
      </c>
      <c r="B237" s="1" t="str">
        <f aca="false">IF(A237="","",B236+1)</f>
        <v/>
      </c>
      <c r="D237" s="2" t="str">
        <f aca="false">IF(A237="","",IF($B$3="سالانه",D236*(1+$B$6),IF($B$3="ماهانه",(F237*12)/'جدول لیست ها'!$D$1,IF(محاسبات!$B$3="دوماهه",(G237*6)/'جدول لیست ها'!$D$2,IF(محاسبات!$B$3="سه ماهه",(H237*4)/'جدول لیست ها'!$D$3,I237*2/'جدول لیست ها'!$D$4)))))</f>
        <v/>
      </c>
      <c r="E237" s="2" t="str">
        <f aca="false">IF(A237="","",IF($B$3="سالانه",D237+E236,(I237+H237+G237+F237)*$C$3+E236))</f>
        <v/>
      </c>
      <c r="F237" s="2" t="str">
        <f aca="false">IF(A237="","",IF(F236="","",F236*(1+$B$6)))</f>
        <v/>
      </c>
      <c r="G237" s="2" t="str">
        <f aca="false">IF(A237="","",IF(G236="","",G236*(1+$B$6)))</f>
        <v/>
      </c>
      <c r="H237" s="2" t="str">
        <f aca="false">IF(A237="","",IF(H236="","",H236*(1+$B$6)))</f>
        <v/>
      </c>
      <c r="I237" s="2" t="str">
        <f aca="false">IF(A237="","",IF(I236="","",I236*(1+$B$6)))</f>
        <v/>
      </c>
      <c r="J237" s="2" t="str">
        <f aca="false">IF(A237="","",0)</f>
        <v/>
      </c>
      <c r="K237" s="2" t="str">
        <f aca="false">IF(A237="","",$J$2*(1-$M$3)*(D237-Z237))</f>
        <v/>
      </c>
      <c r="L237" s="2" t="str">
        <f aca="false">IF(A237="","",IF(A237&lt;=5,$J$3*(1-$M$2)*O237,0))</f>
        <v/>
      </c>
      <c r="M237" s="2" t="str">
        <f aca="false">IF(A237="","",J237+K237+L237)</f>
        <v/>
      </c>
      <c r="N237" s="1" t="str">
        <f aca="false">IF(A237="","",IF(A237&lt;=2,$Q$2,IF(A237&lt;=4,$R$2,$S$2)))</f>
        <v/>
      </c>
      <c r="O237" s="2" t="str">
        <f aca="false">IF(A237="","",MIN(O236*(1+$B$7),4000000000))</f>
        <v/>
      </c>
      <c r="P237" s="1" t="str">
        <f aca="false">IF(A237="","",VLOOKUP(B237,'جدول نرخ فوت-امراض خاص-سرطان'!$A$2:$B$100,2,0))</f>
        <v/>
      </c>
      <c r="Q237" s="2" t="str">
        <f aca="false">IF(A237="","",P237*O237*N237^0.5*(1+$J$1))</f>
        <v/>
      </c>
      <c r="R237" s="2" t="str">
        <f aca="false">IF(A237="","",IF(B237&gt;74,0,MIN(4000000000,R236*(1+$B$7))))</f>
        <v/>
      </c>
      <c r="S237" s="2" t="str">
        <f aca="false">IF(A237="","",$J$4/1000*R237)</f>
        <v/>
      </c>
      <c r="T237" s="2" t="str">
        <f aca="false">IF(A237="","",IF(B237&gt;64,0,MIN($F$3*O237,$F$5)))</f>
        <v/>
      </c>
      <c r="U237" s="2" t="str">
        <f aca="false">IF(A237="","",T237*VLOOKUP(محاسبات!B237,'جدول نرخ فوت-امراض خاص-سرطان'!$C$2:$D$97,2,0)/1000000)</f>
        <v/>
      </c>
      <c r="V237" s="2" t="str">
        <f aca="false">IF(A237="","",IF($F$7="ندارد",0,IF(B237&gt;74,0,VLOOKUP(محاسبات!A237,'جدول نرخ فوت-امراض خاص-سرطان'!$I$2:$J$31,2,0)*محاسبات!O237)))</f>
        <v/>
      </c>
      <c r="W237" s="2" t="str">
        <f aca="false">IF(A237="","",V237*VLOOKUP(B237,'جدول نرخ فوت-امراض خاص-سرطان'!$E$2:$F$100,2,0)/1000000)</f>
        <v/>
      </c>
      <c r="X237" s="2" t="str">
        <f aca="false">IF(A237="","",IF($F$6="ندارد",0,IF(A238="",0,D238*N237^0.5+X238*N237)))</f>
        <v/>
      </c>
      <c r="Y237" s="2" t="str">
        <f aca="false">IF(A237="","",IF(A237&gt;64,0,VLOOKUP(B237,'جدول نرخ فوت-امراض خاص-سرطان'!$G$2:$H$100,2,0)*X237))</f>
        <v/>
      </c>
      <c r="Z237" s="2" t="str">
        <f aca="false">IF(A237="","",Y237+W237+U237+S237)</f>
        <v/>
      </c>
      <c r="AA237" s="2" t="str">
        <f aca="false">IF(A237="","",0.25*(S237)+0.15*(U237+W237+Y237))</f>
        <v/>
      </c>
      <c r="AB237" s="2" t="str">
        <f aca="false">IF(A237="","",$B$10*(M237+Z237+Q237))</f>
        <v/>
      </c>
      <c r="AC237" s="2" t="str">
        <f aca="false">IF(A237="","",D237-Z237-M237-Q237-AB237)</f>
        <v/>
      </c>
      <c r="AD237" s="2" t="str">
        <f aca="false">IF(A237="","",(AC237+AD236)*(1+$S$1))</f>
        <v/>
      </c>
      <c r="AE237" s="2" t="str">
        <f aca="false">IF(A237="","",AD237)</f>
        <v/>
      </c>
    </row>
    <row r="238" customFormat="false" ht="15" hidden="false" customHeight="false" outlineLevel="0" collapsed="false">
      <c r="A238" s="1" t="str">
        <f aca="false">IF(A237&lt;$B$1,A237+1,"")</f>
        <v/>
      </c>
      <c r="B238" s="1" t="str">
        <f aca="false">IF(A238="","",B237+1)</f>
        <v/>
      </c>
      <c r="D238" s="2" t="str">
        <f aca="false">IF(A238="","",IF($B$3="سالانه",D237*(1+$B$6),IF($B$3="ماهانه",(F238*12)/'جدول لیست ها'!$D$1,IF(محاسبات!$B$3="دوماهه",(G238*6)/'جدول لیست ها'!$D$2,IF(محاسبات!$B$3="سه ماهه",(H238*4)/'جدول لیست ها'!$D$3,I238*2/'جدول لیست ها'!$D$4)))))</f>
        <v/>
      </c>
      <c r="E238" s="2" t="str">
        <f aca="false">IF(A238="","",IF($B$3="سالانه",D238+E237,(I238+H238+G238+F238)*$C$3+E237))</f>
        <v/>
      </c>
      <c r="F238" s="2" t="str">
        <f aca="false">IF(A238="","",IF(F237="","",F237*(1+$B$6)))</f>
        <v/>
      </c>
      <c r="G238" s="2" t="str">
        <f aca="false">IF(A238="","",IF(G237="","",G237*(1+$B$6)))</f>
        <v/>
      </c>
      <c r="H238" s="2" t="str">
        <f aca="false">IF(A238="","",IF(H237="","",H237*(1+$B$6)))</f>
        <v/>
      </c>
      <c r="I238" s="2" t="str">
        <f aca="false">IF(A238="","",IF(I237="","",I237*(1+$B$6)))</f>
        <v/>
      </c>
      <c r="J238" s="2" t="str">
        <f aca="false">IF(A238="","",0)</f>
        <v/>
      </c>
      <c r="K238" s="2" t="str">
        <f aca="false">IF(A238="","",$J$2*(1-$M$3)*(D238-Z238))</f>
        <v/>
      </c>
      <c r="L238" s="2" t="str">
        <f aca="false">IF(A238="","",IF(A238&lt;=5,$J$3*(1-$M$2)*O238,0))</f>
        <v/>
      </c>
      <c r="M238" s="2" t="str">
        <f aca="false">IF(A238="","",J238+K238+L238)</f>
        <v/>
      </c>
      <c r="N238" s="1" t="str">
        <f aca="false">IF(A238="","",IF(A238&lt;=2,$Q$2,IF(A238&lt;=4,$R$2,$S$2)))</f>
        <v/>
      </c>
      <c r="O238" s="2" t="str">
        <f aca="false">IF(A238="","",MIN(O237*(1+$B$7),4000000000))</f>
        <v/>
      </c>
      <c r="P238" s="1" t="str">
        <f aca="false">IF(A238="","",VLOOKUP(B238,'جدول نرخ فوت-امراض خاص-سرطان'!$A$2:$B$100,2,0))</f>
        <v/>
      </c>
      <c r="Q238" s="2" t="str">
        <f aca="false">IF(A238="","",P238*O238*N238^0.5*(1+$J$1))</f>
        <v/>
      </c>
      <c r="R238" s="2" t="str">
        <f aca="false">IF(A238="","",IF(B238&gt;74,0,MIN(4000000000,R237*(1+$B$7))))</f>
        <v/>
      </c>
      <c r="S238" s="2" t="str">
        <f aca="false">IF(A238="","",$J$4/1000*R238)</f>
        <v/>
      </c>
      <c r="T238" s="2" t="str">
        <f aca="false">IF(A238="","",IF(B238&gt;64,0,MIN($F$3*O238,$F$5)))</f>
        <v/>
      </c>
      <c r="U238" s="2" t="str">
        <f aca="false">IF(A238="","",T238*VLOOKUP(محاسبات!B238,'جدول نرخ فوت-امراض خاص-سرطان'!$C$2:$D$97,2,0)/1000000)</f>
        <v/>
      </c>
      <c r="V238" s="2" t="str">
        <f aca="false">IF(A238="","",IF($F$7="ندارد",0,IF(B238&gt;74,0,VLOOKUP(محاسبات!A238,'جدول نرخ فوت-امراض خاص-سرطان'!$I$2:$J$31,2,0)*محاسبات!O238)))</f>
        <v/>
      </c>
      <c r="W238" s="2" t="str">
        <f aca="false">IF(A238="","",V238*VLOOKUP(B238,'جدول نرخ فوت-امراض خاص-سرطان'!$E$2:$F$100,2,0)/1000000)</f>
        <v/>
      </c>
      <c r="X238" s="2" t="str">
        <f aca="false">IF(A238="","",IF($F$6="ندارد",0,IF(A239="",0,D239*N238^0.5+X239*N238)))</f>
        <v/>
      </c>
      <c r="Y238" s="2" t="str">
        <f aca="false">IF(A238="","",IF(A238&gt;64,0,VLOOKUP(B238,'جدول نرخ فوت-امراض خاص-سرطان'!$G$2:$H$100,2,0)*X238))</f>
        <v/>
      </c>
      <c r="Z238" s="2" t="str">
        <f aca="false">IF(A238="","",Y238+W238+U238+S238)</f>
        <v/>
      </c>
      <c r="AA238" s="2" t="str">
        <f aca="false">IF(A238="","",0.25*(S238)+0.15*(U238+W238+Y238))</f>
        <v/>
      </c>
      <c r="AB238" s="2" t="str">
        <f aca="false">IF(A238="","",$B$10*(M238+Z238+Q238))</f>
        <v/>
      </c>
      <c r="AC238" s="2" t="str">
        <f aca="false">IF(A238="","",D238-Z238-M238-Q238-AB238)</f>
        <v/>
      </c>
      <c r="AD238" s="2" t="str">
        <f aca="false">IF(A238="","",(AC238+AD237)*(1+$S$1))</f>
        <v/>
      </c>
      <c r="AE238" s="2" t="str">
        <f aca="false">IF(A238="","",AD238)</f>
        <v/>
      </c>
    </row>
    <row r="239" customFormat="false" ht="15" hidden="false" customHeight="false" outlineLevel="0" collapsed="false">
      <c r="A239" s="1" t="str">
        <f aca="false">IF(A238&lt;$B$1,A238+1,"")</f>
        <v/>
      </c>
      <c r="B239" s="1" t="str">
        <f aca="false">IF(A239="","",B238+1)</f>
        <v/>
      </c>
      <c r="D239" s="2" t="str">
        <f aca="false">IF(A239="","",IF($B$3="سالانه",D238*(1+$B$6),IF($B$3="ماهانه",(F239*12)/'جدول لیست ها'!$D$1,IF(محاسبات!$B$3="دوماهه",(G239*6)/'جدول لیست ها'!$D$2,IF(محاسبات!$B$3="سه ماهه",(H239*4)/'جدول لیست ها'!$D$3,I239*2/'جدول لیست ها'!$D$4)))))</f>
        <v/>
      </c>
      <c r="E239" s="2" t="str">
        <f aca="false">IF(A239="","",IF($B$3="سالانه",D239+E238,(I239+H239+G239+F239)*$C$3+E238))</f>
        <v/>
      </c>
      <c r="F239" s="2" t="str">
        <f aca="false">IF(A239="","",IF(F238="","",F238*(1+$B$6)))</f>
        <v/>
      </c>
      <c r="G239" s="2" t="str">
        <f aca="false">IF(A239="","",IF(G238="","",G238*(1+$B$6)))</f>
        <v/>
      </c>
      <c r="H239" s="2" t="str">
        <f aca="false">IF(A239="","",IF(H238="","",H238*(1+$B$6)))</f>
        <v/>
      </c>
      <c r="I239" s="2" t="str">
        <f aca="false">IF(A239="","",IF(I238="","",I238*(1+$B$6)))</f>
        <v/>
      </c>
      <c r="J239" s="2" t="str">
        <f aca="false">IF(A239="","",0)</f>
        <v/>
      </c>
      <c r="K239" s="2" t="str">
        <f aca="false">IF(A239="","",$J$2*(1-$M$3)*(D239-Z239))</f>
        <v/>
      </c>
      <c r="L239" s="2" t="str">
        <f aca="false">IF(A239="","",IF(A239&lt;=5,$J$3*(1-$M$2)*O239,0))</f>
        <v/>
      </c>
      <c r="M239" s="2" t="str">
        <f aca="false">IF(A239="","",J239+K239+L239)</f>
        <v/>
      </c>
      <c r="N239" s="1" t="str">
        <f aca="false">IF(A239="","",IF(A239&lt;=2,$Q$2,IF(A239&lt;=4,$R$2,$S$2)))</f>
        <v/>
      </c>
      <c r="O239" s="2" t="str">
        <f aca="false">IF(A239="","",MIN(O238*(1+$B$7),4000000000))</f>
        <v/>
      </c>
      <c r="P239" s="1" t="str">
        <f aca="false">IF(A239="","",VLOOKUP(B239,'جدول نرخ فوت-امراض خاص-سرطان'!$A$2:$B$100,2,0))</f>
        <v/>
      </c>
      <c r="Q239" s="2" t="str">
        <f aca="false">IF(A239="","",P239*O239*N239^0.5*(1+$J$1))</f>
        <v/>
      </c>
      <c r="R239" s="2" t="str">
        <f aca="false">IF(A239="","",IF(B239&gt;74,0,MIN(4000000000,R238*(1+$B$7))))</f>
        <v/>
      </c>
      <c r="S239" s="2" t="str">
        <f aca="false">IF(A239="","",$J$4/1000*R239)</f>
        <v/>
      </c>
      <c r="T239" s="2" t="str">
        <f aca="false">IF(A239="","",IF(B239&gt;64,0,MIN($F$3*O239,$F$5)))</f>
        <v/>
      </c>
      <c r="U239" s="2" t="str">
        <f aca="false">IF(A239="","",T239*VLOOKUP(محاسبات!B239,'جدول نرخ فوت-امراض خاص-سرطان'!$C$2:$D$97,2,0)/1000000)</f>
        <v/>
      </c>
      <c r="V239" s="2" t="str">
        <f aca="false">IF(A239="","",IF($F$7="ندارد",0,IF(B239&gt;74,0,VLOOKUP(محاسبات!A239,'جدول نرخ فوت-امراض خاص-سرطان'!$I$2:$J$31,2,0)*محاسبات!O239)))</f>
        <v/>
      </c>
      <c r="W239" s="2" t="str">
        <f aca="false">IF(A239="","",V239*VLOOKUP(B239,'جدول نرخ فوت-امراض خاص-سرطان'!$E$2:$F$100,2,0)/1000000)</f>
        <v/>
      </c>
      <c r="X239" s="2" t="str">
        <f aca="false">IF(A239="","",IF($F$6="ندارد",0,IF(A240="",0,D240*N239^0.5+X240*N239)))</f>
        <v/>
      </c>
      <c r="Y239" s="2" t="str">
        <f aca="false">IF(A239="","",IF(A239&gt;64,0,VLOOKUP(B239,'جدول نرخ فوت-امراض خاص-سرطان'!$G$2:$H$100,2,0)*X239))</f>
        <v/>
      </c>
      <c r="Z239" s="2" t="str">
        <f aca="false">IF(A239="","",Y239+W239+U239+S239)</f>
        <v/>
      </c>
      <c r="AA239" s="2" t="str">
        <f aca="false">IF(A239="","",0.25*(S239)+0.15*(U239+W239+Y239))</f>
        <v/>
      </c>
      <c r="AB239" s="2" t="str">
        <f aca="false">IF(A239="","",$B$10*(M239+Z239+Q239))</f>
        <v/>
      </c>
      <c r="AC239" s="2" t="str">
        <f aca="false">IF(A239="","",D239-Z239-M239-Q239-AB239)</f>
        <v/>
      </c>
      <c r="AD239" s="2" t="str">
        <f aca="false">IF(A239="","",(AC239+AD238)*(1+$S$1))</f>
        <v/>
      </c>
      <c r="AE239" s="2" t="str">
        <f aca="false">IF(A239="","",AD239)</f>
        <v/>
      </c>
    </row>
    <row r="240" customFormat="false" ht="15" hidden="false" customHeight="false" outlineLevel="0" collapsed="false">
      <c r="A240" s="1" t="str">
        <f aca="false">IF(A239&lt;$B$1,A239+1,"")</f>
        <v/>
      </c>
      <c r="B240" s="1" t="str">
        <f aca="false">IF(A240="","",B239+1)</f>
        <v/>
      </c>
      <c r="D240" s="2" t="str">
        <f aca="false">IF(A240="","",IF($B$3="سالانه",D239*(1+$B$6),IF($B$3="ماهانه",(F240*12)/'جدول لیست ها'!$D$1,IF(محاسبات!$B$3="دوماهه",(G240*6)/'جدول لیست ها'!$D$2,IF(محاسبات!$B$3="سه ماهه",(H240*4)/'جدول لیست ها'!$D$3,I240*2/'جدول لیست ها'!$D$4)))))</f>
        <v/>
      </c>
      <c r="E240" s="2" t="str">
        <f aca="false">IF(A240="","",IF($B$3="سالانه",D240+E239,(I240+H240+G240+F240)*$C$3+E239))</f>
        <v/>
      </c>
      <c r="F240" s="2" t="str">
        <f aca="false">IF(A240="","",IF(F239="","",F239*(1+$B$6)))</f>
        <v/>
      </c>
      <c r="G240" s="2" t="str">
        <f aca="false">IF(A240="","",IF(G239="","",G239*(1+$B$6)))</f>
        <v/>
      </c>
      <c r="H240" s="2" t="str">
        <f aca="false">IF(A240="","",IF(H239="","",H239*(1+$B$6)))</f>
        <v/>
      </c>
      <c r="I240" s="2" t="str">
        <f aca="false">IF(A240="","",IF(I239="","",I239*(1+$B$6)))</f>
        <v/>
      </c>
      <c r="J240" s="2" t="str">
        <f aca="false">IF(A240="","",0)</f>
        <v/>
      </c>
      <c r="K240" s="2" t="str">
        <f aca="false">IF(A240="","",$J$2*(1-$M$3)*(D240-Z240))</f>
        <v/>
      </c>
      <c r="L240" s="2" t="str">
        <f aca="false">IF(A240="","",IF(A240&lt;=5,$J$3*(1-$M$2)*O240,0))</f>
        <v/>
      </c>
      <c r="M240" s="2" t="str">
        <f aca="false">IF(A240="","",J240+K240+L240)</f>
        <v/>
      </c>
      <c r="N240" s="1" t="str">
        <f aca="false">IF(A240="","",IF(A240&lt;=2,$Q$2,IF(A240&lt;=4,$R$2,$S$2)))</f>
        <v/>
      </c>
      <c r="O240" s="2" t="str">
        <f aca="false">IF(A240="","",MIN(O239*(1+$B$7),4000000000))</f>
        <v/>
      </c>
      <c r="P240" s="1" t="str">
        <f aca="false">IF(A240="","",VLOOKUP(B240,'جدول نرخ فوت-امراض خاص-سرطان'!$A$2:$B$100,2,0))</f>
        <v/>
      </c>
      <c r="Q240" s="2" t="str">
        <f aca="false">IF(A240="","",P240*O240*N240^0.5*(1+$J$1))</f>
        <v/>
      </c>
      <c r="R240" s="2" t="str">
        <f aca="false">IF(A240="","",IF(B240&gt;74,0,MIN(4000000000,R239*(1+$B$7))))</f>
        <v/>
      </c>
      <c r="S240" s="2" t="str">
        <f aca="false">IF(A240="","",$J$4/1000*R240)</f>
        <v/>
      </c>
      <c r="T240" s="2" t="str">
        <f aca="false">IF(A240="","",IF(B240&gt;64,0,MIN($F$3*O240,$F$5)))</f>
        <v/>
      </c>
      <c r="U240" s="2" t="str">
        <f aca="false">IF(A240="","",T240*VLOOKUP(محاسبات!B240,'جدول نرخ فوت-امراض خاص-سرطان'!$C$2:$D$97,2,0)/1000000)</f>
        <v/>
      </c>
      <c r="V240" s="2" t="str">
        <f aca="false">IF(A240="","",IF($F$7="ندارد",0,IF(B240&gt;74,0,VLOOKUP(محاسبات!A240,'جدول نرخ فوت-امراض خاص-سرطان'!$I$2:$J$31,2,0)*محاسبات!O240)))</f>
        <v/>
      </c>
      <c r="W240" s="2" t="str">
        <f aca="false">IF(A240="","",V240*VLOOKUP(B240,'جدول نرخ فوت-امراض خاص-سرطان'!$E$2:$F$100,2,0)/1000000)</f>
        <v/>
      </c>
      <c r="X240" s="2" t="str">
        <f aca="false">IF(A240="","",IF($F$6="ندارد",0,IF(A241="",0,D241*N240^0.5+X241*N240)))</f>
        <v/>
      </c>
      <c r="Y240" s="2" t="str">
        <f aca="false">IF(A240="","",IF(A240&gt;64,0,VLOOKUP(B240,'جدول نرخ فوت-امراض خاص-سرطان'!$G$2:$H$100,2,0)*X240))</f>
        <v/>
      </c>
      <c r="Z240" s="2" t="str">
        <f aca="false">IF(A240="","",Y240+W240+U240+S240)</f>
        <v/>
      </c>
      <c r="AA240" s="2" t="str">
        <f aca="false">IF(A240="","",0.25*(S240)+0.15*(U240+W240+Y240))</f>
        <v/>
      </c>
      <c r="AB240" s="2" t="str">
        <f aca="false">IF(A240="","",$B$10*(M240+Z240+Q240))</f>
        <v/>
      </c>
      <c r="AC240" s="2" t="str">
        <f aca="false">IF(A240="","",D240-Z240-M240-Q240-AB240)</f>
        <v/>
      </c>
      <c r="AD240" s="2" t="str">
        <f aca="false">IF(A240="","",(AC240+AD239)*(1+$S$1))</f>
        <v/>
      </c>
      <c r="AE240" s="2" t="str">
        <f aca="false">IF(A240="","",AD240)</f>
        <v/>
      </c>
    </row>
    <row r="241" customFormat="false" ht="15" hidden="false" customHeight="false" outlineLevel="0" collapsed="false">
      <c r="A241" s="1" t="str">
        <f aca="false">IF(A240&lt;$B$1,A240+1,"")</f>
        <v/>
      </c>
      <c r="B241" s="1" t="str">
        <f aca="false">IF(A241="","",B240+1)</f>
        <v/>
      </c>
      <c r="D241" s="2" t="str">
        <f aca="false">IF(A241="","",IF($B$3="سالانه",D240*(1+$B$6),IF($B$3="ماهانه",(F241*12)/'جدول لیست ها'!$D$1,IF(محاسبات!$B$3="دوماهه",(G241*6)/'جدول لیست ها'!$D$2,IF(محاسبات!$B$3="سه ماهه",(H241*4)/'جدول لیست ها'!$D$3,I241*2/'جدول لیست ها'!$D$4)))))</f>
        <v/>
      </c>
      <c r="E241" s="2" t="str">
        <f aca="false">IF(A241="","",IF($B$3="سالانه",D241+E240,(I241+H241+G241+F241)*$C$3+E240))</f>
        <v/>
      </c>
      <c r="F241" s="2" t="str">
        <f aca="false">IF(A241="","",IF(F240="","",F240*(1+$B$6)))</f>
        <v/>
      </c>
      <c r="G241" s="2" t="str">
        <f aca="false">IF(A241="","",IF(G240="","",G240*(1+$B$6)))</f>
        <v/>
      </c>
      <c r="H241" s="2" t="str">
        <f aca="false">IF(A241="","",IF(H240="","",H240*(1+$B$6)))</f>
        <v/>
      </c>
      <c r="I241" s="2" t="str">
        <f aca="false">IF(A241="","",IF(I240="","",I240*(1+$B$6)))</f>
        <v/>
      </c>
      <c r="J241" s="2" t="str">
        <f aca="false">IF(A241="","",0)</f>
        <v/>
      </c>
      <c r="K241" s="2" t="str">
        <f aca="false">IF(A241="","",$J$2*(1-$M$3)*(D241-Z241))</f>
        <v/>
      </c>
      <c r="L241" s="2" t="str">
        <f aca="false">IF(A241="","",IF(A241&lt;=5,$J$3*(1-$M$2)*O241,0))</f>
        <v/>
      </c>
      <c r="M241" s="2" t="str">
        <f aca="false">IF(A241="","",J241+K241+L241)</f>
        <v/>
      </c>
      <c r="N241" s="1" t="str">
        <f aca="false">IF(A241="","",IF(A241&lt;=2,$Q$2,IF(A241&lt;=4,$R$2,$S$2)))</f>
        <v/>
      </c>
      <c r="O241" s="2" t="str">
        <f aca="false">IF(A241="","",MIN(O240*(1+$B$7),4000000000))</f>
        <v/>
      </c>
      <c r="P241" s="1" t="str">
        <f aca="false">IF(A241="","",VLOOKUP(B241,'جدول نرخ فوت-امراض خاص-سرطان'!$A$2:$B$100,2,0))</f>
        <v/>
      </c>
      <c r="Q241" s="2" t="str">
        <f aca="false">IF(A241="","",P241*O241*N241^0.5*(1+$J$1))</f>
        <v/>
      </c>
      <c r="R241" s="2" t="str">
        <f aca="false">IF(A241="","",IF(B241&gt;74,0,MIN(4000000000,R240*(1+$B$7))))</f>
        <v/>
      </c>
      <c r="S241" s="2" t="str">
        <f aca="false">IF(A241="","",$J$4/1000*R241)</f>
        <v/>
      </c>
      <c r="T241" s="2" t="str">
        <f aca="false">IF(A241="","",IF(B241&gt;64,0,MIN($F$3*O241,$F$5)))</f>
        <v/>
      </c>
      <c r="U241" s="2" t="str">
        <f aca="false">IF(A241="","",T241*VLOOKUP(محاسبات!B241,'جدول نرخ فوت-امراض خاص-سرطان'!$C$2:$D$97,2,0)/1000000)</f>
        <v/>
      </c>
      <c r="V241" s="2" t="str">
        <f aca="false">IF(A241="","",IF($F$7="ندارد",0,IF(B241&gt;74,0,VLOOKUP(محاسبات!A241,'جدول نرخ فوت-امراض خاص-سرطان'!$I$2:$J$31,2,0)*محاسبات!O241)))</f>
        <v/>
      </c>
      <c r="W241" s="2" t="str">
        <f aca="false">IF(A241="","",V241*VLOOKUP(B241,'جدول نرخ فوت-امراض خاص-سرطان'!$E$2:$F$100,2,0)/1000000)</f>
        <v/>
      </c>
      <c r="X241" s="2" t="str">
        <f aca="false">IF(A241="","",IF($F$6="ندارد",0,IF(A242="",0,D242*N241^0.5+X242*N241)))</f>
        <v/>
      </c>
      <c r="Y241" s="2" t="str">
        <f aca="false">IF(A241="","",IF(A241&gt;64,0,VLOOKUP(B241,'جدول نرخ فوت-امراض خاص-سرطان'!$G$2:$H$100,2,0)*X241))</f>
        <v/>
      </c>
      <c r="Z241" s="2" t="str">
        <f aca="false">IF(A241="","",Y241+W241+U241+S241)</f>
        <v/>
      </c>
      <c r="AA241" s="2" t="str">
        <f aca="false">IF(A241="","",0.25*(S241)+0.15*(U241+W241+Y241))</f>
        <v/>
      </c>
      <c r="AB241" s="2" t="str">
        <f aca="false">IF(A241="","",$B$10*(M241+Z241+Q241))</f>
        <v/>
      </c>
      <c r="AC241" s="2" t="str">
        <f aca="false">IF(A241="","",D241-Z241-M241-Q241-AB241)</f>
        <v/>
      </c>
      <c r="AD241" s="2" t="str">
        <f aca="false">IF(A241="","",(AC241+AD240)*(1+$S$1))</f>
        <v/>
      </c>
      <c r="AE241" s="2" t="str">
        <f aca="false">IF(A241="","",AD241)</f>
        <v/>
      </c>
    </row>
    <row r="242" customFormat="false" ht="15" hidden="false" customHeight="false" outlineLevel="0" collapsed="false">
      <c r="A242" s="1" t="str">
        <f aca="false">IF(A241&lt;$B$1,A241+1,"")</f>
        <v/>
      </c>
      <c r="B242" s="1" t="str">
        <f aca="false">IF(A242="","",B241+1)</f>
        <v/>
      </c>
      <c r="D242" s="2" t="str">
        <f aca="false">IF(A242="","",IF($B$3="سالانه",D241*(1+$B$6),IF($B$3="ماهانه",(F242*12)/'جدول لیست ها'!$D$1,IF(محاسبات!$B$3="دوماهه",(G242*6)/'جدول لیست ها'!$D$2,IF(محاسبات!$B$3="سه ماهه",(H242*4)/'جدول لیست ها'!$D$3,I242*2/'جدول لیست ها'!$D$4)))))</f>
        <v/>
      </c>
      <c r="E242" s="2" t="str">
        <f aca="false">IF(A242="","",IF($B$3="سالانه",D242+E241,(I242+H242+G242+F242)*$C$3+E241))</f>
        <v/>
      </c>
      <c r="F242" s="2" t="str">
        <f aca="false">IF(A242="","",IF(F241="","",F241*(1+$B$6)))</f>
        <v/>
      </c>
      <c r="G242" s="2" t="str">
        <f aca="false">IF(A242="","",IF(G241="","",G241*(1+$B$6)))</f>
        <v/>
      </c>
      <c r="H242" s="2" t="str">
        <f aca="false">IF(A242="","",IF(H241="","",H241*(1+$B$6)))</f>
        <v/>
      </c>
      <c r="I242" s="2" t="str">
        <f aca="false">IF(A242="","",IF(I241="","",I241*(1+$B$6)))</f>
        <v/>
      </c>
      <c r="J242" s="2" t="str">
        <f aca="false">IF(A242="","",0)</f>
        <v/>
      </c>
      <c r="K242" s="2" t="str">
        <f aca="false">IF(A242="","",$J$2*(1-$M$3)*(D242-Z242))</f>
        <v/>
      </c>
      <c r="L242" s="2" t="str">
        <f aca="false">IF(A242="","",IF(A242&lt;=5,$J$3*(1-$M$2)*O242,0))</f>
        <v/>
      </c>
      <c r="M242" s="2" t="str">
        <f aca="false">IF(A242="","",J242+K242+L242)</f>
        <v/>
      </c>
      <c r="N242" s="1" t="str">
        <f aca="false">IF(A242="","",IF(A242&lt;=2,$Q$2,IF(A242&lt;=4,$R$2,$S$2)))</f>
        <v/>
      </c>
      <c r="O242" s="2" t="str">
        <f aca="false">IF(A242="","",MIN(O241*(1+$B$7),4000000000))</f>
        <v/>
      </c>
      <c r="P242" s="1" t="str">
        <f aca="false">IF(A242="","",VLOOKUP(B242,'جدول نرخ فوت-امراض خاص-سرطان'!$A$2:$B$100,2,0))</f>
        <v/>
      </c>
      <c r="Q242" s="2" t="str">
        <f aca="false">IF(A242="","",P242*O242*N242^0.5*(1+$J$1))</f>
        <v/>
      </c>
      <c r="R242" s="2" t="str">
        <f aca="false">IF(A242="","",IF(B242&gt;74,0,MIN(4000000000,R241*(1+$B$7))))</f>
        <v/>
      </c>
      <c r="S242" s="2" t="str">
        <f aca="false">IF(A242="","",$J$4/1000*R242)</f>
        <v/>
      </c>
      <c r="T242" s="2" t="str">
        <f aca="false">IF(A242="","",IF(B242&gt;64,0,MIN($F$3*O242,$F$5)))</f>
        <v/>
      </c>
      <c r="U242" s="2" t="str">
        <f aca="false">IF(A242="","",T242*VLOOKUP(محاسبات!B242,'جدول نرخ فوت-امراض خاص-سرطان'!$C$2:$D$97,2,0)/1000000)</f>
        <v/>
      </c>
      <c r="V242" s="2" t="str">
        <f aca="false">IF(A242="","",IF($F$7="ندارد",0,IF(B242&gt;74,0,VLOOKUP(محاسبات!A242,'جدول نرخ فوت-امراض خاص-سرطان'!$I$2:$J$31,2,0)*محاسبات!O242)))</f>
        <v/>
      </c>
      <c r="W242" s="2" t="str">
        <f aca="false">IF(A242="","",V242*VLOOKUP(B242,'جدول نرخ فوت-امراض خاص-سرطان'!$E$2:$F$100,2,0)/1000000)</f>
        <v/>
      </c>
      <c r="X242" s="2" t="str">
        <f aca="false">IF(A242="","",IF($F$6="ندارد",0,IF(A243="",0,D243*N242^0.5+X243*N242)))</f>
        <v/>
      </c>
      <c r="Y242" s="2" t="str">
        <f aca="false">IF(A242="","",IF(A242&gt;64,0,VLOOKUP(B242,'جدول نرخ فوت-امراض خاص-سرطان'!$G$2:$H$100,2,0)*X242))</f>
        <v/>
      </c>
      <c r="Z242" s="2" t="str">
        <f aca="false">IF(A242="","",Y242+W242+U242+S242)</f>
        <v/>
      </c>
      <c r="AA242" s="2" t="str">
        <f aca="false">IF(A242="","",0.25*(S242)+0.15*(U242+W242+Y242))</f>
        <v/>
      </c>
      <c r="AB242" s="2" t="str">
        <f aca="false">IF(A242="","",$B$10*(M242+Z242+Q242))</f>
        <v/>
      </c>
      <c r="AC242" s="2" t="str">
        <f aca="false">IF(A242="","",D242-Z242-M242-Q242-AB242)</f>
        <v/>
      </c>
      <c r="AD242" s="2" t="str">
        <f aca="false">IF(A242="","",(AC242+AD241)*(1+$S$1))</f>
        <v/>
      </c>
      <c r="AE242" s="2" t="str">
        <f aca="false">IF(A242="","",AD242)</f>
        <v/>
      </c>
    </row>
    <row r="243" customFormat="false" ht="15" hidden="false" customHeight="false" outlineLevel="0" collapsed="false">
      <c r="A243" s="1" t="str">
        <f aca="false">IF(A242&lt;$B$1,A242+1,"")</f>
        <v/>
      </c>
      <c r="B243" s="1" t="str">
        <f aca="false">IF(A243="","",B242+1)</f>
        <v/>
      </c>
      <c r="D243" s="2" t="str">
        <f aca="false">IF(A243="","",IF($B$3="سالانه",D242*(1+$B$6),IF($B$3="ماهانه",(F243*12)/'جدول لیست ها'!$D$1,IF(محاسبات!$B$3="دوماهه",(G243*6)/'جدول لیست ها'!$D$2,IF(محاسبات!$B$3="سه ماهه",(H243*4)/'جدول لیست ها'!$D$3,I243*2/'جدول لیست ها'!$D$4)))))</f>
        <v/>
      </c>
      <c r="E243" s="2" t="str">
        <f aca="false">IF(A243="","",IF($B$3="سالانه",D243+E242,(I243+H243+G243+F243)*$C$3+E242))</f>
        <v/>
      </c>
      <c r="F243" s="2" t="str">
        <f aca="false">IF(A243="","",IF(F242="","",F242*(1+$B$6)))</f>
        <v/>
      </c>
      <c r="G243" s="2" t="str">
        <f aca="false">IF(A243="","",IF(G242="","",G242*(1+$B$6)))</f>
        <v/>
      </c>
      <c r="H243" s="2" t="str">
        <f aca="false">IF(A243="","",IF(H242="","",H242*(1+$B$6)))</f>
        <v/>
      </c>
      <c r="I243" s="2" t="str">
        <f aca="false">IF(A243="","",IF(I242="","",I242*(1+$B$6)))</f>
        <v/>
      </c>
      <c r="J243" s="2" t="str">
        <f aca="false">IF(A243="","",0)</f>
        <v/>
      </c>
      <c r="K243" s="2" t="str">
        <f aca="false">IF(A243="","",$J$2*(1-$M$3)*(D243-Z243))</f>
        <v/>
      </c>
      <c r="L243" s="2" t="str">
        <f aca="false">IF(A243="","",IF(A243&lt;=5,$J$3*(1-$M$2)*O243,0))</f>
        <v/>
      </c>
      <c r="M243" s="2" t="str">
        <f aca="false">IF(A243="","",J243+K243+L243)</f>
        <v/>
      </c>
      <c r="N243" s="1" t="str">
        <f aca="false">IF(A243="","",IF(A243&lt;=2,$Q$2,IF(A243&lt;=4,$R$2,$S$2)))</f>
        <v/>
      </c>
      <c r="O243" s="2" t="str">
        <f aca="false">IF(A243="","",MIN(O242*(1+$B$7),4000000000))</f>
        <v/>
      </c>
      <c r="P243" s="1" t="str">
        <f aca="false">IF(A243="","",VLOOKUP(B243,'جدول نرخ فوت-امراض خاص-سرطان'!$A$2:$B$100,2,0))</f>
        <v/>
      </c>
      <c r="Q243" s="2" t="str">
        <f aca="false">IF(A243="","",P243*O243*N243^0.5*(1+$J$1))</f>
        <v/>
      </c>
      <c r="R243" s="2" t="str">
        <f aca="false">IF(A243="","",IF(B243&gt;74,0,MIN(4000000000,R242*(1+$B$7))))</f>
        <v/>
      </c>
      <c r="S243" s="2" t="str">
        <f aca="false">IF(A243="","",$J$4/1000*R243)</f>
        <v/>
      </c>
      <c r="T243" s="2" t="str">
        <f aca="false">IF(A243="","",IF(B243&gt;64,0,MIN($F$3*O243,$F$5)))</f>
        <v/>
      </c>
      <c r="U243" s="2" t="str">
        <f aca="false">IF(A243="","",T243*VLOOKUP(محاسبات!B243,'جدول نرخ فوت-امراض خاص-سرطان'!$C$2:$D$97,2,0)/1000000)</f>
        <v/>
      </c>
      <c r="V243" s="2" t="str">
        <f aca="false">IF(A243="","",IF($F$7="ندارد",0,IF(B243&gt;74,0,VLOOKUP(محاسبات!A243,'جدول نرخ فوت-امراض خاص-سرطان'!$I$2:$J$31,2,0)*محاسبات!O243)))</f>
        <v/>
      </c>
      <c r="W243" s="2" t="str">
        <f aca="false">IF(A243="","",V243*VLOOKUP(B243,'جدول نرخ فوت-امراض خاص-سرطان'!$E$2:$F$100,2,0)/1000000)</f>
        <v/>
      </c>
      <c r="X243" s="2" t="str">
        <f aca="false">IF(A243="","",IF($F$6="ندارد",0,IF(A244="",0,D244*N243^0.5+X244*N243)))</f>
        <v/>
      </c>
      <c r="Y243" s="2" t="str">
        <f aca="false">IF(A243="","",IF(A243&gt;64,0,VLOOKUP(B243,'جدول نرخ فوت-امراض خاص-سرطان'!$G$2:$H$100,2,0)*X243))</f>
        <v/>
      </c>
      <c r="Z243" s="2" t="str">
        <f aca="false">IF(A243="","",Y243+W243+U243+S243)</f>
        <v/>
      </c>
      <c r="AA243" s="2" t="str">
        <f aca="false">IF(A243="","",0.25*(S243)+0.15*(U243+W243+Y243))</f>
        <v/>
      </c>
      <c r="AB243" s="2" t="str">
        <f aca="false">IF(A243="","",$B$10*(M243+Z243+Q243))</f>
        <v/>
      </c>
      <c r="AC243" s="2" t="str">
        <f aca="false">IF(A243="","",D243-Z243-M243-Q243-AB243)</f>
        <v/>
      </c>
      <c r="AD243" s="2" t="str">
        <f aca="false">IF(A243="","",(AC243+AD242)*(1+$S$1))</f>
        <v/>
      </c>
      <c r="AE243" s="2" t="str">
        <f aca="false">IF(A243="","",AD243)</f>
        <v/>
      </c>
    </row>
    <row r="244" customFormat="false" ht="15" hidden="false" customHeight="false" outlineLevel="0" collapsed="false">
      <c r="A244" s="1" t="str">
        <f aca="false">IF(A243&lt;$B$1,A243+1,"")</f>
        <v/>
      </c>
      <c r="B244" s="1" t="str">
        <f aca="false">IF(A244="","",B243+1)</f>
        <v/>
      </c>
      <c r="D244" s="2" t="str">
        <f aca="false">IF(A244="","",IF($B$3="سالانه",D243*(1+$B$6),IF($B$3="ماهانه",(F244*12)/'جدول لیست ها'!$D$1,IF(محاسبات!$B$3="دوماهه",(G244*6)/'جدول لیست ها'!$D$2,IF(محاسبات!$B$3="سه ماهه",(H244*4)/'جدول لیست ها'!$D$3,I244*2/'جدول لیست ها'!$D$4)))))</f>
        <v/>
      </c>
      <c r="E244" s="2" t="str">
        <f aca="false">IF(A244="","",IF($B$3="سالانه",D244+E243,(I244+H244+G244+F244)*$C$3+E243))</f>
        <v/>
      </c>
      <c r="F244" s="2" t="str">
        <f aca="false">IF(A244="","",IF(F243="","",F243*(1+$B$6)))</f>
        <v/>
      </c>
      <c r="G244" s="2" t="str">
        <f aca="false">IF(A244="","",IF(G243="","",G243*(1+$B$6)))</f>
        <v/>
      </c>
      <c r="H244" s="2" t="str">
        <f aca="false">IF(A244="","",IF(H243="","",H243*(1+$B$6)))</f>
        <v/>
      </c>
      <c r="I244" s="2" t="str">
        <f aca="false">IF(A244="","",IF(I243="","",I243*(1+$B$6)))</f>
        <v/>
      </c>
      <c r="J244" s="2" t="str">
        <f aca="false">IF(A244="","",0)</f>
        <v/>
      </c>
      <c r="K244" s="2" t="str">
        <f aca="false">IF(A244="","",$J$2*(1-$M$3)*(D244-Z244))</f>
        <v/>
      </c>
      <c r="L244" s="2" t="str">
        <f aca="false">IF(A244="","",IF(A244&lt;=5,$J$3*(1-$M$2)*O244,0))</f>
        <v/>
      </c>
      <c r="M244" s="2" t="str">
        <f aca="false">IF(A244="","",J244+K244+L244)</f>
        <v/>
      </c>
      <c r="N244" s="1" t="str">
        <f aca="false">IF(A244="","",IF(A244&lt;=2,$Q$2,IF(A244&lt;=4,$R$2,$S$2)))</f>
        <v/>
      </c>
      <c r="O244" s="2" t="str">
        <f aca="false">IF(A244="","",MIN(O243*(1+$B$7),4000000000))</f>
        <v/>
      </c>
      <c r="P244" s="1" t="str">
        <f aca="false">IF(A244="","",VLOOKUP(B244,'جدول نرخ فوت-امراض خاص-سرطان'!$A$2:$B$100,2,0))</f>
        <v/>
      </c>
      <c r="Q244" s="2" t="str">
        <f aca="false">IF(A244="","",P244*O244*N244^0.5*(1+$J$1))</f>
        <v/>
      </c>
      <c r="R244" s="2" t="str">
        <f aca="false">IF(A244="","",IF(B244&gt;74,0,MIN(4000000000,R243*(1+$B$7))))</f>
        <v/>
      </c>
      <c r="S244" s="2" t="str">
        <f aca="false">IF(A244="","",$J$4/1000*R244)</f>
        <v/>
      </c>
      <c r="T244" s="2" t="str">
        <f aca="false">IF(A244="","",IF(B244&gt;64,0,MIN($F$3*O244,$F$5)))</f>
        <v/>
      </c>
      <c r="U244" s="2" t="str">
        <f aca="false">IF(A244="","",T244*VLOOKUP(محاسبات!B244,'جدول نرخ فوت-امراض خاص-سرطان'!$C$2:$D$97,2,0)/1000000)</f>
        <v/>
      </c>
      <c r="V244" s="2" t="str">
        <f aca="false">IF(A244="","",IF($F$7="ندارد",0,IF(B244&gt;74,0,VLOOKUP(محاسبات!A244,'جدول نرخ فوت-امراض خاص-سرطان'!$I$2:$J$31,2,0)*محاسبات!O244)))</f>
        <v/>
      </c>
      <c r="W244" s="2" t="str">
        <f aca="false">IF(A244="","",V244*VLOOKUP(B244,'جدول نرخ فوت-امراض خاص-سرطان'!$E$2:$F$100,2,0)/1000000)</f>
        <v/>
      </c>
      <c r="X244" s="2" t="str">
        <f aca="false">IF(A244="","",IF($F$6="ندارد",0,IF(A245="",0,D245*N244^0.5+X245*N244)))</f>
        <v/>
      </c>
      <c r="Y244" s="2" t="str">
        <f aca="false">IF(A244="","",IF(A244&gt;64,0,VLOOKUP(B244,'جدول نرخ فوت-امراض خاص-سرطان'!$G$2:$H$100,2,0)*X244))</f>
        <v/>
      </c>
      <c r="Z244" s="2" t="str">
        <f aca="false">IF(A244="","",Y244+W244+U244+S244)</f>
        <v/>
      </c>
      <c r="AA244" s="2" t="str">
        <f aca="false">IF(A244="","",0.25*(S244)+0.15*(U244+W244+Y244))</f>
        <v/>
      </c>
      <c r="AB244" s="2" t="str">
        <f aca="false">IF(A244="","",$B$10*(M244+Z244+Q244))</f>
        <v/>
      </c>
      <c r="AC244" s="2" t="str">
        <f aca="false">IF(A244="","",D244-Z244-M244-Q244-AB244)</f>
        <v/>
      </c>
      <c r="AD244" s="2" t="str">
        <f aca="false">IF(A244="","",(AC244+AD243)*(1+$S$1))</f>
        <v/>
      </c>
      <c r="AE244" s="2" t="str">
        <f aca="false">IF(A244="","",AD244)</f>
        <v/>
      </c>
    </row>
    <row r="245" customFormat="false" ht="15" hidden="false" customHeight="false" outlineLevel="0" collapsed="false">
      <c r="A245" s="1" t="str">
        <f aca="false">IF(A244&lt;$B$1,A244+1,"")</f>
        <v/>
      </c>
      <c r="B245" s="1" t="str">
        <f aca="false">IF(A245="","",B244+1)</f>
        <v/>
      </c>
      <c r="D245" s="2" t="str">
        <f aca="false">IF(A245="","",IF($B$3="سالانه",D244*(1+$B$6),IF($B$3="ماهانه",(F245*12)/'جدول لیست ها'!$D$1,IF(محاسبات!$B$3="دوماهه",(G245*6)/'جدول لیست ها'!$D$2,IF(محاسبات!$B$3="سه ماهه",(H245*4)/'جدول لیست ها'!$D$3,I245*2/'جدول لیست ها'!$D$4)))))</f>
        <v/>
      </c>
      <c r="E245" s="2" t="str">
        <f aca="false">IF(A245="","",IF($B$3="سالانه",D245+E244,(I245+H245+G245+F245)*$C$3+E244))</f>
        <v/>
      </c>
      <c r="F245" s="2" t="str">
        <f aca="false">IF(A245="","",IF(F244="","",F244*(1+$B$6)))</f>
        <v/>
      </c>
      <c r="G245" s="2" t="str">
        <f aca="false">IF(A245="","",IF(G244="","",G244*(1+$B$6)))</f>
        <v/>
      </c>
      <c r="H245" s="2" t="str">
        <f aca="false">IF(A245="","",IF(H244="","",H244*(1+$B$6)))</f>
        <v/>
      </c>
      <c r="I245" s="2" t="str">
        <f aca="false">IF(A245="","",IF(I244="","",I244*(1+$B$6)))</f>
        <v/>
      </c>
      <c r="J245" s="2" t="str">
        <f aca="false">IF(A245="","",0)</f>
        <v/>
      </c>
      <c r="K245" s="2" t="str">
        <f aca="false">IF(A245="","",$J$2*(1-$M$3)*(D245-Z245))</f>
        <v/>
      </c>
      <c r="L245" s="2" t="str">
        <f aca="false">IF(A245="","",IF(A245&lt;=5,$J$3*(1-$M$2)*O245,0))</f>
        <v/>
      </c>
      <c r="M245" s="2" t="str">
        <f aca="false">IF(A245="","",J245+K245+L245)</f>
        <v/>
      </c>
      <c r="N245" s="1" t="str">
        <f aca="false">IF(A245="","",IF(A245&lt;=2,$Q$2,IF(A245&lt;=4,$R$2,$S$2)))</f>
        <v/>
      </c>
      <c r="O245" s="2" t="str">
        <f aca="false">IF(A245="","",MIN(O244*(1+$B$7),4000000000))</f>
        <v/>
      </c>
      <c r="P245" s="1" t="str">
        <f aca="false">IF(A245="","",VLOOKUP(B245,'جدول نرخ فوت-امراض خاص-سرطان'!$A$2:$B$100,2,0))</f>
        <v/>
      </c>
      <c r="Q245" s="2" t="str">
        <f aca="false">IF(A245="","",P245*O245*N245^0.5*(1+$J$1))</f>
        <v/>
      </c>
      <c r="R245" s="2" t="str">
        <f aca="false">IF(A245="","",IF(B245&gt;74,0,MIN(4000000000,R244*(1+$B$7))))</f>
        <v/>
      </c>
      <c r="S245" s="2" t="str">
        <f aca="false">IF(A245="","",$J$4/1000*R245)</f>
        <v/>
      </c>
      <c r="T245" s="2" t="str">
        <f aca="false">IF(A245="","",IF(B245&gt;64,0,MIN($F$3*O245,$F$5)))</f>
        <v/>
      </c>
      <c r="U245" s="2" t="str">
        <f aca="false">IF(A245="","",T245*VLOOKUP(محاسبات!B245,'جدول نرخ فوت-امراض خاص-سرطان'!$C$2:$D$97,2,0)/1000000)</f>
        <v/>
      </c>
      <c r="V245" s="2" t="str">
        <f aca="false">IF(A245="","",IF($F$7="ندارد",0,IF(B245&gt;74,0,VLOOKUP(محاسبات!A245,'جدول نرخ فوت-امراض خاص-سرطان'!$I$2:$J$31,2,0)*محاسبات!O245)))</f>
        <v/>
      </c>
      <c r="W245" s="2" t="str">
        <f aca="false">IF(A245="","",V245*VLOOKUP(B245,'جدول نرخ فوت-امراض خاص-سرطان'!$E$2:$F$100,2,0)/1000000)</f>
        <v/>
      </c>
      <c r="X245" s="2" t="str">
        <f aca="false">IF(A245="","",IF($F$6="ندارد",0,IF(A246="",0,D246*N245^0.5+X246*N245)))</f>
        <v/>
      </c>
      <c r="Y245" s="2" t="str">
        <f aca="false">IF(A245="","",IF(A245&gt;64,0,VLOOKUP(B245,'جدول نرخ فوت-امراض خاص-سرطان'!$G$2:$H$100,2,0)*X245))</f>
        <v/>
      </c>
      <c r="Z245" s="2" t="str">
        <f aca="false">IF(A245="","",Y245+W245+U245+S245)</f>
        <v/>
      </c>
      <c r="AA245" s="2" t="str">
        <f aca="false">IF(A245="","",0.25*(S245)+0.15*(U245+W245+Y245))</f>
        <v/>
      </c>
      <c r="AB245" s="2" t="str">
        <f aca="false">IF(A245="","",$B$10*(M245+Z245+Q245))</f>
        <v/>
      </c>
      <c r="AC245" s="2" t="str">
        <f aca="false">IF(A245="","",D245-Z245-M245-Q245-AB245)</f>
        <v/>
      </c>
      <c r="AD245" s="2" t="str">
        <f aca="false">IF(A245="","",(AC245+AD244)*(1+$S$1))</f>
        <v/>
      </c>
      <c r="AE245" s="2" t="str">
        <f aca="false">IF(A245="","",AD245)</f>
        <v/>
      </c>
    </row>
    <row r="246" customFormat="false" ht="15" hidden="false" customHeight="false" outlineLevel="0" collapsed="false">
      <c r="A246" s="1" t="str">
        <f aca="false">IF(A245&lt;$B$1,A245+1,"")</f>
        <v/>
      </c>
      <c r="B246" s="1" t="str">
        <f aca="false">IF(A246="","",B245+1)</f>
        <v/>
      </c>
      <c r="D246" s="2" t="str">
        <f aca="false">IF(A246="","",IF($B$3="سالانه",D245*(1+$B$6),IF($B$3="ماهانه",(F246*12)/'جدول لیست ها'!$D$1,IF(محاسبات!$B$3="دوماهه",(G246*6)/'جدول لیست ها'!$D$2,IF(محاسبات!$B$3="سه ماهه",(H246*4)/'جدول لیست ها'!$D$3,I246*2/'جدول لیست ها'!$D$4)))))</f>
        <v/>
      </c>
      <c r="E246" s="2" t="str">
        <f aca="false">IF(A246="","",IF($B$3="سالانه",D246+E245,(I246+H246+G246+F246)*$C$3+E245))</f>
        <v/>
      </c>
      <c r="F246" s="2" t="str">
        <f aca="false">IF(A246="","",IF(F245="","",F245*(1+$B$6)))</f>
        <v/>
      </c>
      <c r="G246" s="2" t="str">
        <f aca="false">IF(A246="","",IF(G245="","",G245*(1+$B$6)))</f>
        <v/>
      </c>
      <c r="H246" s="2" t="str">
        <f aca="false">IF(A246="","",IF(H245="","",H245*(1+$B$6)))</f>
        <v/>
      </c>
      <c r="I246" s="2" t="str">
        <f aca="false">IF(A246="","",IF(I245="","",I245*(1+$B$6)))</f>
        <v/>
      </c>
      <c r="J246" s="2" t="str">
        <f aca="false">IF(A246="","",0)</f>
        <v/>
      </c>
      <c r="K246" s="2" t="str">
        <f aca="false">IF(A246="","",$J$2*(1-$M$3)*(D246-Z246))</f>
        <v/>
      </c>
      <c r="L246" s="2" t="str">
        <f aca="false">IF(A246="","",IF(A246&lt;=5,$J$3*(1-$M$2)*O246,0))</f>
        <v/>
      </c>
      <c r="M246" s="2" t="str">
        <f aca="false">IF(A246="","",J246+K246+L246)</f>
        <v/>
      </c>
      <c r="N246" s="1" t="str">
        <f aca="false">IF(A246="","",IF(A246&lt;=2,$Q$2,IF(A246&lt;=4,$R$2,$S$2)))</f>
        <v/>
      </c>
      <c r="O246" s="2" t="str">
        <f aca="false">IF(A246="","",MIN(O245*(1+$B$7),4000000000))</f>
        <v/>
      </c>
      <c r="P246" s="1" t="str">
        <f aca="false">IF(A246="","",VLOOKUP(B246,'جدول نرخ فوت-امراض خاص-سرطان'!$A$2:$B$100,2,0))</f>
        <v/>
      </c>
      <c r="Q246" s="2" t="str">
        <f aca="false">IF(A246="","",P246*O246*N246^0.5*(1+$J$1))</f>
        <v/>
      </c>
      <c r="R246" s="2" t="str">
        <f aca="false">IF(A246="","",IF(B246&gt;74,0,MIN(4000000000,R245*(1+$B$7))))</f>
        <v/>
      </c>
      <c r="S246" s="2" t="str">
        <f aca="false">IF(A246="","",$J$4/1000*R246)</f>
        <v/>
      </c>
      <c r="T246" s="2" t="str">
        <f aca="false">IF(A246="","",IF(B246&gt;64,0,MIN($F$3*O246,$F$5)))</f>
        <v/>
      </c>
      <c r="U246" s="2" t="str">
        <f aca="false">IF(A246="","",T246*VLOOKUP(محاسبات!B246,'جدول نرخ فوت-امراض خاص-سرطان'!$C$2:$D$97,2,0)/1000000)</f>
        <v/>
      </c>
      <c r="V246" s="2" t="str">
        <f aca="false">IF(A246="","",IF($F$7="ندارد",0,IF(B246&gt;74,0,VLOOKUP(محاسبات!A246,'جدول نرخ فوت-امراض خاص-سرطان'!$I$2:$J$31,2,0)*محاسبات!O246)))</f>
        <v/>
      </c>
      <c r="W246" s="2" t="str">
        <f aca="false">IF(A246="","",V246*VLOOKUP(B246,'جدول نرخ فوت-امراض خاص-سرطان'!$E$2:$F$100,2,0)/1000000)</f>
        <v/>
      </c>
      <c r="X246" s="2" t="str">
        <f aca="false">IF(A246="","",IF($F$6="ندارد",0,IF(A247="",0,D247*N246^0.5+X247*N246)))</f>
        <v/>
      </c>
      <c r="Y246" s="2" t="str">
        <f aca="false">IF(A246="","",IF(A246&gt;64,0,VLOOKUP(B246,'جدول نرخ فوت-امراض خاص-سرطان'!$G$2:$H$100,2,0)*X246))</f>
        <v/>
      </c>
      <c r="Z246" s="2" t="str">
        <f aca="false">IF(A246="","",Y246+W246+U246+S246)</f>
        <v/>
      </c>
      <c r="AA246" s="2" t="str">
        <f aca="false">IF(A246="","",0.25*(S246)+0.15*(U246+W246+Y246))</f>
        <v/>
      </c>
      <c r="AB246" s="2" t="str">
        <f aca="false">IF(A246="","",$B$10*(M246+Z246+Q246))</f>
        <v/>
      </c>
      <c r="AC246" s="2" t="str">
        <f aca="false">IF(A246="","",D246-Z246-M246-Q246-AB246)</f>
        <v/>
      </c>
      <c r="AD246" s="2" t="str">
        <f aca="false">IF(A246="","",(AC246+AD245)*(1+$S$1))</f>
        <v/>
      </c>
      <c r="AE246" s="2" t="str">
        <f aca="false">IF(A246="","",AD246)</f>
        <v/>
      </c>
    </row>
    <row r="247" customFormat="false" ht="15" hidden="false" customHeight="false" outlineLevel="0" collapsed="false">
      <c r="A247" s="1" t="str">
        <f aca="false">IF(A246&lt;$B$1,A246+1,"")</f>
        <v/>
      </c>
      <c r="B247" s="1" t="str">
        <f aca="false">IF(A247="","",B246+1)</f>
        <v/>
      </c>
      <c r="D247" s="2" t="str">
        <f aca="false">IF(A247="","",IF($B$3="سالانه",D246*(1+$B$6),IF($B$3="ماهانه",(F247*12)/'جدول لیست ها'!$D$1,IF(محاسبات!$B$3="دوماهه",(G247*6)/'جدول لیست ها'!$D$2,IF(محاسبات!$B$3="سه ماهه",(H247*4)/'جدول لیست ها'!$D$3,I247*2/'جدول لیست ها'!$D$4)))))</f>
        <v/>
      </c>
      <c r="E247" s="2" t="str">
        <f aca="false">IF(A247="","",IF($B$3="سالانه",D247+E246,(I247+H247+G247+F247)*$C$3+E246))</f>
        <v/>
      </c>
      <c r="F247" s="2" t="str">
        <f aca="false">IF(A247="","",IF(F246="","",F246*(1+$B$6)))</f>
        <v/>
      </c>
      <c r="G247" s="2" t="str">
        <f aca="false">IF(A247="","",IF(G246="","",G246*(1+$B$6)))</f>
        <v/>
      </c>
      <c r="H247" s="2" t="str">
        <f aca="false">IF(A247="","",IF(H246="","",H246*(1+$B$6)))</f>
        <v/>
      </c>
      <c r="I247" s="2" t="str">
        <f aca="false">IF(A247="","",IF(I246="","",I246*(1+$B$6)))</f>
        <v/>
      </c>
      <c r="J247" s="2" t="str">
        <f aca="false">IF(A247="","",0)</f>
        <v/>
      </c>
      <c r="K247" s="2" t="str">
        <f aca="false">IF(A247="","",$J$2*(1-$M$3)*(D247-Z247))</f>
        <v/>
      </c>
      <c r="L247" s="2" t="str">
        <f aca="false">IF(A247="","",IF(A247&lt;=5,$J$3*(1-$M$2)*O247,0))</f>
        <v/>
      </c>
      <c r="M247" s="2" t="str">
        <f aca="false">IF(A247="","",J247+K247+L247)</f>
        <v/>
      </c>
      <c r="N247" s="1" t="str">
        <f aca="false">IF(A247="","",IF(A247&lt;=2,$Q$2,IF(A247&lt;=4,$R$2,$S$2)))</f>
        <v/>
      </c>
      <c r="O247" s="2" t="str">
        <f aca="false">IF(A247="","",MIN(O246*(1+$B$7),4000000000))</f>
        <v/>
      </c>
      <c r="P247" s="1" t="str">
        <f aca="false">IF(A247="","",VLOOKUP(B247,'جدول نرخ فوت-امراض خاص-سرطان'!$A$2:$B$100,2,0))</f>
        <v/>
      </c>
      <c r="Q247" s="2" t="str">
        <f aca="false">IF(A247="","",P247*O247*N247^0.5*(1+$J$1))</f>
        <v/>
      </c>
      <c r="R247" s="2" t="str">
        <f aca="false">IF(A247="","",IF(B247&gt;74,0,MIN(4000000000,R246*(1+$B$7))))</f>
        <v/>
      </c>
      <c r="S247" s="2" t="str">
        <f aca="false">IF(A247="","",$J$4/1000*R247)</f>
        <v/>
      </c>
      <c r="T247" s="2" t="str">
        <f aca="false">IF(A247="","",IF(B247&gt;64,0,MIN($F$3*O247,$F$5)))</f>
        <v/>
      </c>
      <c r="U247" s="2" t="str">
        <f aca="false">IF(A247="","",T247*VLOOKUP(محاسبات!B247,'جدول نرخ فوت-امراض خاص-سرطان'!$C$2:$D$97,2,0)/1000000)</f>
        <v/>
      </c>
      <c r="V247" s="2" t="str">
        <f aca="false">IF(A247="","",IF($F$7="ندارد",0,IF(B247&gt;74,0,VLOOKUP(محاسبات!A247,'جدول نرخ فوت-امراض خاص-سرطان'!$I$2:$J$31,2,0)*محاسبات!O247)))</f>
        <v/>
      </c>
      <c r="W247" s="2" t="str">
        <f aca="false">IF(A247="","",V247*VLOOKUP(B247,'جدول نرخ فوت-امراض خاص-سرطان'!$E$2:$F$100,2,0)/1000000)</f>
        <v/>
      </c>
      <c r="X247" s="2" t="str">
        <f aca="false">IF(A247="","",IF($F$6="ندارد",0,IF(A248="",0,D248*N247^0.5+X248*N247)))</f>
        <v/>
      </c>
      <c r="Y247" s="2" t="str">
        <f aca="false">IF(A247="","",IF(A247&gt;64,0,VLOOKUP(B247,'جدول نرخ فوت-امراض خاص-سرطان'!$G$2:$H$100,2,0)*X247))</f>
        <v/>
      </c>
      <c r="Z247" s="2" t="str">
        <f aca="false">IF(A247="","",Y247+W247+U247+S247)</f>
        <v/>
      </c>
      <c r="AA247" s="2" t="str">
        <f aca="false">IF(A247="","",0.25*(S247)+0.15*(U247+W247+Y247))</f>
        <v/>
      </c>
      <c r="AB247" s="2" t="str">
        <f aca="false">IF(A247="","",$B$10*(M247+Z247+Q247))</f>
        <v/>
      </c>
      <c r="AC247" s="2" t="str">
        <f aca="false">IF(A247="","",D247-Z247-M247-Q247-AB247)</f>
        <v/>
      </c>
      <c r="AD247" s="2" t="str">
        <f aca="false">IF(A247="","",(AC247+AD246)*(1+$S$1))</f>
        <v/>
      </c>
      <c r="AE247" s="2" t="str">
        <f aca="false">IF(A247="","",AD247)</f>
        <v/>
      </c>
    </row>
    <row r="248" customFormat="false" ht="15" hidden="false" customHeight="false" outlineLevel="0" collapsed="false">
      <c r="A248" s="1" t="str">
        <f aca="false">IF(A247&lt;$B$1,A247+1,"")</f>
        <v/>
      </c>
      <c r="B248" s="1" t="str">
        <f aca="false">IF(A248="","",B247+1)</f>
        <v/>
      </c>
      <c r="D248" s="2" t="str">
        <f aca="false">IF(A248="","",IF($B$3="سالانه",D247*(1+$B$6),IF($B$3="ماهانه",(F248*12)/'جدول لیست ها'!$D$1,IF(محاسبات!$B$3="دوماهه",(G248*6)/'جدول لیست ها'!$D$2,IF(محاسبات!$B$3="سه ماهه",(H248*4)/'جدول لیست ها'!$D$3,I248*2/'جدول لیست ها'!$D$4)))))</f>
        <v/>
      </c>
      <c r="E248" s="2" t="str">
        <f aca="false">IF(A248="","",IF($B$3="سالانه",D248+E247,(I248+H248+G248+F248)*$C$3+E247))</f>
        <v/>
      </c>
      <c r="F248" s="2" t="str">
        <f aca="false">IF(A248="","",IF(F247="","",F247*(1+$B$6)))</f>
        <v/>
      </c>
      <c r="G248" s="2" t="str">
        <f aca="false">IF(A248="","",IF(G247="","",G247*(1+$B$6)))</f>
        <v/>
      </c>
      <c r="H248" s="2" t="str">
        <f aca="false">IF(A248="","",IF(H247="","",H247*(1+$B$6)))</f>
        <v/>
      </c>
      <c r="I248" s="2" t="str">
        <f aca="false">IF(A248="","",IF(I247="","",I247*(1+$B$6)))</f>
        <v/>
      </c>
      <c r="J248" s="2" t="str">
        <f aca="false">IF(A248="","",0)</f>
        <v/>
      </c>
      <c r="K248" s="2" t="str">
        <f aca="false">IF(A248="","",$J$2*(1-$M$3)*(D248-Z248))</f>
        <v/>
      </c>
      <c r="L248" s="2" t="str">
        <f aca="false">IF(A248="","",IF(A248&lt;=5,$J$3*(1-$M$2)*O248,0))</f>
        <v/>
      </c>
      <c r="M248" s="2" t="str">
        <f aca="false">IF(A248="","",J248+K248+L248)</f>
        <v/>
      </c>
      <c r="N248" s="1" t="str">
        <f aca="false">IF(A248="","",IF(A248&lt;=2,$Q$2,IF(A248&lt;=4,$R$2,$S$2)))</f>
        <v/>
      </c>
      <c r="O248" s="2" t="str">
        <f aca="false">IF(A248="","",MIN(O247*(1+$B$7),4000000000))</f>
        <v/>
      </c>
      <c r="P248" s="1" t="str">
        <f aca="false">IF(A248="","",VLOOKUP(B248,'جدول نرخ فوت-امراض خاص-سرطان'!$A$2:$B$100,2,0))</f>
        <v/>
      </c>
      <c r="Q248" s="2" t="str">
        <f aca="false">IF(A248="","",P248*O248*N248^0.5*(1+$J$1))</f>
        <v/>
      </c>
      <c r="R248" s="2" t="str">
        <f aca="false">IF(A248="","",IF(B248&gt;74,0,MIN(4000000000,R247*(1+$B$7))))</f>
        <v/>
      </c>
      <c r="S248" s="2" t="str">
        <f aca="false">IF(A248="","",$J$4/1000*R248)</f>
        <v/>
      </c>
      <c r="T248" s="2" t="str">
        <f aca="false">IF(A248="","",IF(B248&gt;64,0,MIN($F$3*O248,$F$5)))</f>
        <v/>
      </c>
      <c r="U248" s="2" t="str">
        <f aca="false">IF(A248="","",T248*VLOOKUP(محاسبات!B248,'جدول نرخ فوت-امراض خاص-سرطان'!$C$2:$D$97,2,0)/1000000)</f>
        <v/>
      </c>
      <c r="V248" s="2" t="str">
        <f aca="false">IF(A248="","",IF($F$7="ندارد",0,IF(B248&gt;74,0,VLOOKUP(محاسبات!A248,'جدول نرخ فوت-امراض خاص-سرطان'!$I$2:$J$31,2,0)*محاسبات!O248)))</f>
        <v/>
      </c>
      <c r="W248" s="2" t="str">
        <f aca="false">IF(A248="","",V248*VLOOKUP(B248,'جدول نرخ فوت-امراض خاص-سرطان'!$E$2:$F$100,2,0)/1000000)</f>
        <v/>
      </c>
      <c r="X248" s="2" t="str">
        <f aca="false">IF(A248="","",IF($F$6="ندارد",0,IF(A249="",0,D249*N248^0.5+X249*N248)))</f>
        <v/>
      </c>
      <c r="Y248" s="2" t="str">
        <f aca="false">IF(A248="","",IF(A248&gt;64,0,VLOOKUP(B248,'جدول نرخ فوت-امراض خاص-سرطان'!$G$2:$H$100,2,0)*X248))</f>
        <v/>
      </c>
      <c r="Z248" s="2" t="str">
        <f aca="false">IF(A248="","",Y248+W248+U248+S248)</f>
        <v/>
      </c>
      <c r="AA248" s="2" t="str">
        <f aca="false">IF(A248="","",0.25*(S248)+0.15*(U248+W248+Y248))</f>
        <v/>
      </c>
      <c r="AB248" s="2" t="str">
        <f aca="false">IF(A248="","",$B$10*(M248+Z248+Q248))</f>
        <v/>
      </c>
      <c r="AC248" s="2" t="str">
        <f aca="false">IF(A248="","",D248-Z248-M248-Q248-AB248)</f>
        <v/>
      </c>
      <c r="AD248" s="2" t="str">
        <f aca="false">IF(A248="","",(AC248+AD247)*(1+$S$1))</f>
        <v/>
      </c>
      <c r="AE248" s="2" t="str">
        <f aca="false">IF(A248="","",AD248)</f>
        <v/>
      </c>
    </row>
    <row r="249" customFormat="false" ht="15" hidden="false" customHeight="false" outlineLevel="0" collapsed="false">
      <c r="A249" s="1" t="str">
        <f aca="false">IF(A248&lt;$B$1,A248+1,"")</f>
        <v/>
      </c>
      <c r="B249" s="1" t="str">
        <f aca="false">IF(A249="","",B248+1)</f>
        <v/>
      </c>
      <c r="D249" s="2" t="str">
        <f aca="false">IF(A249="","",IF($B$3="سالانه",D248*(1+$B$6),IF($B$3="ماهانه",(F249*12)/'جدول لیست ها'!$D$1,IF(محاسبات!$B$3="دوماهه",(G249*6)/'جدول لیست ها'!$D$2,IF(محاسبات!$B$3="سه ماهه",(H249*4)/'جدول لیست ها'!$D$3,I249*2/'جدول لیست ها'!$D$4)))))</f>
        <v/>
      </c>
      <c r="E249" s="2" t="str">
        <f aca="false">IF(A249="","",IF($B$3="سالانه",D249+E248,(I249+H249+G249+F249)*$C$3+E248))</f>
        <v/>
      </c>
      <c r="F249" s="2" t="str">
        <f aca="false">IF(A249="","",IF(F248="","",F248*(1+$B$6)))</f>
        <v/>
      </c>
      <c r="G249" s="2" t="str">
        <f aca="false">IF(A249="","",IF(G248="","",G248*(1+$B$6)))</f>
        <v/>
      </c>
      <c r="H249" s="2" t="str">
        <f aca="false">IF(A249="","",IF(H248="","",H248*(1+$B$6)))</f>
        <v/>
      </c>
      <c r="I249" s="2" t="str">
        <f aca="false">IF(A249="","",IF(I248="","",I248*(1+$B$6)))</f>
        <v/>
      </c>
      <c r="J249" s="2" t="str">
        <f aca="false">IF(A249="","",0)</f>
        <v/>
      </c>
      <c r="K249" s="2" t="str">
        <f aca="false">IF(A249="","",$J$2*(1-$M$3)*(D249-Z249))</f>
        <v/>
      </c>
      <c r="L249" s="2" t="str">
        <f aca="false">IF(A249="","",IF(A249&lt;=5,$J$3*(1-$M$2)*O249,0))</f>
        <v/>
      </c>
      <c r="M249" s="2" t="str">
        <f aca="false">IF(A249="","",J249+K249+L249)</f>
        <v/>
      </c>
      <c r="N249" s="1" t="str">
        <f aca="false">IF(A249="","",IF(A249&lt;=2,$Q$2,IF(A249&lt;=4,$R$2,$S$2)))</f>
        <v/>
      </c>
      <c r="O249" s="2" t="str">
        <f aca="false">IF(A249="","",MIN(O248*(1+$B$7),4000000000))</f>
        <v/>
      </c>
      <c r="P249" s="1" t="str">
        <f aca="false">IF(A249="","",VLOOKUP(B249,'جدول نرخ فوت-امراض خاص-سرطان'!$A$2:$B$100,2,0))</f>
        <v/>
      </c>
      <c r="Q249" s="2" t="str">
        <f aca="false">IF(A249="","",P249*O249*N249^0.5*(1+$J$1))</f>
        <v/>
      </c>
      <c r="R249" s="2" t="str">
        <f aca="false">IF(A249="","",IF(B249&gt;74,0,MIN(4000000000,R248*(1+$B$7))))</f>
        <v/>
      </c>
      <c r="S249" s="2" t="str">
        <f aca="false">IF(A249="","",$J$4/1000*R249)</f>
        <v/>
      </c>
      <c r="T249" s="2" t="str">
        <f aca="false">IF(A249="","",IF(B249&gt;64,0,MIN($F$3*O249,$F$5)))</f>
        <v/>
      </c>
      <c r="U249" s="2" t="str">
        <f aca="false">IF(A249="","",T249*VLOOKUP(محاسبات!B249,'جدول نرخ فوت-امراض خاص-سرطان'!$C$2:$D$97,2,0)/1000000)</f>
        <v/>
      </c>
      <c r="V249" s="2" t="str">
        <f aca="false">IF(A249="","",IF($F$7="ندارد",0,IF(B249&gt;74,0,VLOOKUP(محاسبات!A249,'جدول نرخ فوت-امراض خاص-سرطان'!$I$2:$J$31,2,0)*محاسبات!O249)))</f>
        <v/>
      </c>
      <c r="W249" s="2" t="str">
        <f aca="false">IF(A249="","",V249*VLOOKUP(B249,'جدول نرخ فوت-امراض خاص-سرطان'!$E$2:$F$100,2,0)/1000000)</f>
        <v/>
      </c>
      <c r="X249" s="2" t="str">
        <f aca="false">IF(A249="","",IF($F$6="ندارد",0,IF(A250="",0,D250*N249^0.5+X250*N249)))</f>
        <v/>
      </c>
      <c r="Y249" s="2" t="str">
        <f aca="false">IF(A249="","",IF(A249&gt;64,0,VLOOKUP(B249,'جدول نرخ فوت-امراض خاص-سرطان'!$G$2:$H$100,2,0)*X249))</f>
        <v/>
      </c>
      <c r="Z249" s="2" t="str">
        <f aca="false">IF(A249="","",Y249+W249+U249+S249)</f>
        <v/>
      </c>
      <c r="AA249" s="2" t="str">
        <f aca="false">IF(A249="","",0.25*(S249)+0.15*(U249+W249+Y249))</f>
        <v/>
      </c>
      <c r="AB249" s="2" t="str">
        <f aca="false">IF(A249="","",$B$10*(M249+Z249+Q249))</f>
        <v/>
      </c>
      <c r="AC249" s="2" t="str">
        <f aca="false">IF(A249="","",D249-Z249-M249-Q249-AB249)</f>
        <v/>
      </c>
      <c r="AD249" s="2" t="str">
        <f aca="false">IF(A249="","",(AC249+AD248)*(1+$S$1))</f>
        <v/>
      </c>
      <c r="AE249" s="2" t="str">
        <f aca="false">IF(A249="","",AD249)</f>
        <v/>
      </c>
    </row>
    <row r="250" customFormat="false" ht="15" hidden="false" customHeight="false" outlineLevel="0" collapsed="false">
      <c r="A250" s="1" t="str">
        <f aca="false">IF(A249&lt;$B$1,A249+1,"")</f>
        <v/>
      </c>
      <c r="B250" s="1" t="str">
        <f aca="false">IF(A250="","",B249+1)</f>
        <v/>
      </c>
      <c r="D250" s="2" t="str">
        <f aca="false">IF(A250="","",IF($B$3="سالانه",D249*(1+$B$6),IF($B$3="ماهانه",(F250*12)/'جدول لیست ها'!$D$1,IF(محاسبات!$B$3="دوماهه",(G250*6)/'جدول لیست ها'!$D$2,IF(محاسبات!$B$3="سه ماهه",(H250*4)/'جدول لیست ها'!$D$3,I250*2/'جدول لیست ها'!$D$4)))))</f>
        <v/>
      </c>
      <c r="E250" s="2" t="str">
        <f aca="false">IF(A250="","",IF($B$3="سالانه",D250+E249,(I250+H250+G250+F250)*$C$3+E249))</f>
        <v/>
      </c>
      <c r="F250" s="2" t="str">
        <f aca="false">IF(A250="","",IF(F249="","",F249*(1+$B$6)))</f>
        <v/>
      </c>
      <c r="G250" s="2" t="str">
        <f aca="false">IF(A250="","",IF(G249="","",G249*(1+$B$6)))</f>
        <v/>
      </c>
      <c r="H250" s="2" t="str">
        <f aca="false">IF(A250="","",IF(H249="","",H249*(1+$B$6)))</f>
        <v/>
      </c>
      <c r="I250" s="2" t="str">
        <f aca="false">IF(A250="","",IF(I249="","",I249*(1+$B$6)))</f>
        <v/>
      </c>
      <c r="J250" s="2" t="str">
        <f aca="false">IF(A250="","",0)</f>
        <v/>
      </c>
      <c r="K250" s="2" t="str">
        <f aca="false">IF(A250="","",$J$2*(1-$M$3)*(D250-Z250))</f>
        <v/>
      </c>
      <c r="L250" s="2" t="str">
        <f aca="false">IF(A250="","",IF(A250&lt;=5,$J$3*(1-$M$2)*O250,0))</f>
        <v/>
      </c>
      <c r="M250" s="2" t="str">
        <f aca="false">IF(A250="","",J250+K250+L250)</f>
        <v/>
      </c>
      <c r="N250" s="1" t="str">
        <f aca="false">IF(A250="","",IF(A250&lt;=2,$Q$2,IF(A250&lt;=4,$R$2,$S$2)))</f>
        <v/>
      </c>
      <c r="O250" s="2" t="str">
        <f aca="false">IF(A250="","",MIN(O249*(1+$B$7),4000000000))</f>
        <v/>
      </c>
      <c r="P250" s="1" t="str">
        <f aca="false">IF(A250="","",VLOOKUP(B250,'جدول نرخ فوت-امراض خاص-سرطان'!$A$2:$B$100,2,0))</f>
        <v/>
      </c>
      <c r="Q250" s="2" t="str">
        <f aca="false">IF(A250="","",P250*O250*N250^0.5*(1+$J$1))</f>
        <v/>
      </c>
      <c r="R250" s="2" t="str">
        <f aca="false">IF(A250="","",IF(B250&gt;74,0,MIN(4000000000,R249*(1+$B$7))))</f>
        <v/>
      </c>
      <c r="S250" s="2" t="str">
        <f aca="false">IF(A250="","",$J$4/1000*R250)</f>
        <v/>
      </c>
      <c r="T250" s="2" t="str">
        <f aca="false">IF(A250="","",IF(B250&gt;64,0,MIN($F$3*O250,$F$5)))</f>
        <v/>
      </c>
      <c r="U250" s="2" t="str">
        <f aca="false">IF(A250="","",T250*VLOOKUP(محاسبات!B250,'جدول نرخ فوت-امراض خاص-سرطان'!$C$2:$D$97,2,0)/1000000)</f>
        <v/>
      </c>
      <c r="V250" s="2" t="str">
        <f aca="false">IF(A250="","",IF($F$7="ندارد",0,IF(B250&gt;74,0,VLOOKUP(محاسبات!A250,'جدول نرخ فوت-امراض خاص-سرطان'!$I$2:$J$31,2,0)*محاسبات!O250)))</f>
        <v/>
      </c>
      <c r="W250" s="2" t="str">
        <f aca="false">IF(A250="","",V250*VLOOKUP(B250,'جدول نرخ فوت-امراض خاص-سرطان'!$E$2:$F$100,2,0)/1000000)</f>
        <v/>
      </c>
      <c r="X250" s="2" t="str">
        <f aca="false">IF(A250="","",IF($F$6="ندارد",0,IF(A251="",0,D251*N250^0.5+X251*N250)))</f>
        <v/>
      </c>
      <c r="Y250" s="2" t="str">
        <f aca="false">IF(A250="","",IF(A250&gt;64,0,VLOOKUP(B250,'جدول نرخ فوت-امراض خاص-سرطان'!$G$2:$H$100,2,0)*X250))</f>
        <v/>
      </c>
      <c r="Z250" s="2" t="str">
        <f aca="false">IF(A250="","",Y250+W250+U250+S250)</f>
        <v/>
      </c>
      <c r="AA250" s="2" t="str">
        <f aca="false">IF(A250="","",0.25*(S250)+0.15*(U250+W250+Y250))</f>
        <v/>
      </c>
      <c r="AB250" s="2" t="str">
        <f aca="false">IF(A250="","",$B$10*(M250+Z250+Q250))</f>
        <v/>
      </c>
      <c r="AC250" s="2" t="str">
        <f aca="false">IF(A250="","",D250-Z250-M250-Q250-AB250)</f>
        <v/>
      </c>
      <c r="AD250" s="2" t="str">
        <f aca="false">IF(A250="","",(AC250+AD249)*(1+$S$1))</f>
        <v/>
      </c>
      <c r="AE250" s="2" t="str">
        <f aca="false">IF(A250="","",AD250)</f>
        <v/>
      </c>
    </row>
    <row r="251" customFormat="false" ht="15" hidden="false" customHeight="false" outlineLevel="0" collapsed="false">
      <c r="A251" s="1" t="str">
        <f aca="false">IF(A250&lt;$B$1,A250+1,"")</f>
        <v/>
      </c>
      <c r="B251" s="1" t="str">
        <f aca="false">IF(A251="","",B250+1)</f>
        <v/>
      </c>
      <c r="D251" s="2" t="str">
        <f aca="false">IF(A251="","",IF($B$3="سالانه",D250*(1+$B$6),IF($B$3="ماهانه",(F251*12)/'جدول لیست ها'!$D$1,IF(محاسبات!$B$3="دوماهه",(G251*6)/'جدول لیست ها'!$D$2,IF(محاسبات!$B$3="سه ماهه",(H251*4)/'جدول لیست ها'!$D$3,I251*2/'جدول لیست ها'!$D$4)))))</f>
        <v/>
      </c>
      <c r="E251" s="2" t="str">
        <f aca="false">IF(A251="","",IF($B$3="سالانه",D251+E250,(I251+H251+G251+F251)*$C$3+E250))</f>
        <v/>
      </c>
      <c r="F251" s="2" t="str">
        <f aca="false">IF(A251="","",IF(F250="","",F250*(1+$B$6)))</f>
        <v/>
      </c>
      <c r="G251" s="2" t="str">
        <f aca="false">IF(A251="","",IF(G250="","",G250*(1+$B$6)))</f>
        <v/>
      </c>
      <c r="H251" s="2" t="str">
        <f aca="false">IF(A251="","",IF(H250="","",H250*(1+$B$6)))</f>
        <v/>
      </c>
      <c r="I251" s="2" t="str">
        <f aca="false">IF(A251="","",IF(I250="","",I250*(1+$B$6)))</f>
        <v/>
      </c>
      <c r="J251" s="2" t="str">
        <f aca="false">IF(A251="","",0)</f>
        <v/>
      </c>
      <c r="K251" s="2" t="str">
        <f aca="false">IF(A251="","",$J$2*(1-$M$3)*(D251-Z251))</f>
        <v/>
      </c>
      <c r="L251" s="2" t="str">
        <f aca="false">IF(A251="","",IF(A251&lt;=5,$J$3*(1-$M$2)*O251,0))</f>
        <v/>
      </c>
      <c r="M251" s="2" t="str">
        <f aca="false">IF(A251="","",J251+K251+L251)</f>
        <v/>
      </c>
      <c r="N251" s="1" t="str">
        <f aca="false">IF(A251="","",IF(A251&lt;=2,$Q$2,IF(A251&lt;=4,$R$2,$S$2)))</f>
        <v/>
      </c>
      <c r="O251" s="2" t="str">
        <f aca="false">IF(A251="","",MIN(O250*(1+$B$7),4000000000))</f>
        <v/>
      </c>
      <c r="P251" s="1" t="str">
        <f aca="false">IF(A251="","",VLOOKUP(B251,'جدول نرخ فوت-امراض خاص-سرطان'!$A$2:$B$100,2,0))</f>
        <v/>
      </c>
      <c r="Q251" s="2" t="str">
        <f aca="false">IF(A251="","",P251*O251*N251^0.5*(1+$J$1))</f>
        <v/>
      </c>
      <c r="R251" s="2" t="str">
        <f aca="false">IF(A251="","",IF(B251&gt;74,0,MIN(4000000000,R250*(1+$B$7))))</f>
        <v/>
      </c>
      <c r="S251" s="2" t="str">
        <f aca="false">IF(A251="","",$J$4/1000*R251)</f>
        <v/>
      </c>
      <c r="T251" s="2" t="str">
        <f aca="false">IF(A251="","",IF(B251&gt;64,0,MIN($F$3*O251,$F$5)))</f>
        <v/>
      </c>
      <c r="U251" s="2" t="str">
        <f aca="false">IF(A251="","",T251*VLOOKUP(محاسبات!B251,'جدول نرخ فوت-امراض خاص-سرطان'!$C$2:$D$97,2,0)/1000000)</f>
        <v/>
      </c>
      <c r="V251" s="2" t="str">
        <f aca="false">IF(A251="","",IF($F$7="ندارد",0,IF(B251&gt;74,0,VLOOKUP(محاسبات!A251,'جدول نرخ فوت-امراض خاص-سرطان'!$I$2:$J$31,2,0)*محاسبات!O251)))</f>
        <v/>
      </c>
      <c r="W251" s="2" t="str">
        <f aca="false">IF(A251="","",V251*VLOOKUP(B251,'جدول نرخ فوت-امراض خاص-سرطان'!$E$2:$F$100,2,0)/1000000)</f>
        <v/>
      </c>
      <c r="X251" s="2" t="str">
        <f aca="false">IF(A251="","",IF($F$6="ندارد",0,IF(A252="",0,D252*N251^0.5+X252*N251)))</f>
        <v/>
      </c>
      <c r="Y251" s="2" t="str">
        <f aca="false">IF(A251="","",IF(A251&gt;64,0,VLOOKUP(B251,'جدول نرخ فوت-امراض خاص-سرطان'!$G$2:$H$100,2,0)*X251))</f>
        <v/>
      </c>
      <c r="Z251" s="2" t="str">
        <f aca="false">IF(A251="","",Y251+W251+U251+S251)</f>
        <v/>
      </c>
      <c r="AA251" s="2" t="str">
        <f aca="false">IF(A251="","",0.25*(S251)+0.15*(U251+W251+Y251))</f>
        <v/>
      </c>
      <c r="AB251" s="2" t="str">
        <f aca="false">IF(A251="","",$B$10*(M251+Z251+Q251))</f>
        <v/>
      </c>
      <c r="AC251" s="2" t="str">
        <f aca="false">IF(A251="","",D251-Z251-M251-Q251-AB251)</f>
        <v/>
      </c>
      <c r="AD251" s="2" t="str">
        <f aca="false">IF(A251="","",(AC251+AD250)*(1+$S$1))</f>
        <v/>
      </c>
      <c r="AE251" s="2" t="str">
        <f aca="false">IF(A251="","",AD251)</f>
        <v/>
      </c>
    </row>
    <row r="252" customFormat="false" ht="15" hidden="false" customHeight="false" outlineLevel="0" collapsed="false">
      <c r="A252" s="1" t="str">
        <f aca="false">IF(A251&lt;$B$1,A251+1,"")</f>
        <v/>
      </c>
      <c r="B252" s="1" t="str">
        <f aca="false">IF(A252="","",B251+1)</f>
        <v/>
      </c>
      <c r="D252" s="2" t="str">
        <f aca="false">IF(A252="","",IF($B$3="سالانه",D251*(1+$B$6),IF($B$3="ماهانه",(F252*12)/'جدول لیست ها'!$D$1,IF(محاسبات!$B$3="دوماهه",(G252*6)/'جدول لیست ها'!$D$2,IF(محاسبات!$B$3="سه ماهه",(H252*4)/'جدول لیست ها'!$D$3,I252*2/'جدول لیست ها'!$D$4)))))</f>
        <v/>
      </c>
      <c r="E252" s="2" t="str">
        <f aca="false">IF(A252="","",IF($B$3="سالانه",D252+E251,(I252+H252+G252+F252)*$C$3+E251))</f>
        <v/>
      </c>
      <c r="F252" s="2" t="str">
        <f aca="false">IF(A252="","",IF(F251="","",F251*(1+$B$6)))</f>
        <v/>
      </c>
      <c r="G252" s="2" t="str">
        <f aca="false">IF(A252="","",IF(G251="","",G251*(1+$B$6)))</f>
        <v/>
      </c>
      <c r="H252" s="2" t="str">
        <f aca="false">IF(A252="","",IF(H251="","",H251*(1+$B$6)))</f>
        <v/>
      </c>
      <c r="I252" s="2" t="str">
        <f aca="false">IF(A252="","",IF(I251="","",I251*(1+$B$6)))</f>
        <v/>
      </c>
      <c r="J252" s="2" t="str">
        <f aca="false">IF(A252="","",0)</f>
        <v/>
      </c>
      <c r="K252" s="2" t="str">
        <f aca="false">IF(A252="","",$J$2*(1-$M$3)*(D252-Z252))</f>
        <v/>
      </c>
      <c r="L252" s="2" t="str">
        <f aca="false">IF(A252="","",IF(A252&lt;=5,$J$3*(1-$M$2)*O252,0))</f>
        <v/>
      </c>
      <c r="M252" s="2" t="str">
        <f aca="false">IF(A252="","",J252+K252+L252)</f>
        <v/>
      </c>
      <c r="N252" s="1" t="str">
        <f aca="false">IF(A252="","",IF(A252&lt;=2,$Q$2,IF(A252&lt;=4,$R$2,$S$2)))</f>
        <v/>
      </c>
      <c r="O252" s="2" t="str">
        <f aca="false">IF(A252="","",MIN(O251*(1+$B$7),4000000000))</f>
        <v/>
      </c>
      <c r="P252" s="1" t="str">
        <f aca="false">IF(A252="","",VLOOKUP(B252,'جدول نرخ فوت-امراض خاص-سرطان'!$A$2:$B$100,2,0))</f>
        <v/>
      </c>
      <c r="Q252" s="2" t="str">
        <f aca="false">IF(A252="","",P252*O252*N252^0.5*(1+$J$1))</f>
        <v/>
      </c>
      <c r="R252" s="2" t="str">
        <f aca="false">IF(A252="","",IF(B252&gt;74,0,MIN(4000000000,R251*(1+$B$7))))</f>
        <v/>
      </c>
      <c r="S252" s="2" t="str">
        <f aca="false">IF(A252="","",$J$4/1000*R252)</f>
        <v/>
      </c>
      <c r="T252" s="2" t="str">
        <f aca="false">IF(A252="","",IF(B252&gt;64,0,MIN($F$3*O252,$F$5)))</f>
        <v/>
      </c>
      <c r="U252" s="2" t="str">
        <f aca="false">IF(A252="","",T252*VLOOKUP(محاسبات!B252,'جدول نرخ فوت-امراض خاص-سرطان'!$C$2:$D$97,2,0)/1000000)</f>
        <v/>
      </c>
      <c r="V252" s="2" t="str">
        <f aca="false">IF(A252="","",IF($F$7="ندارد",0,IF(B252&gt;74,0,VLOOKUP(محاسبات!A252,'جدول نرخ فوت-امراض خاص-سرطان'!$I$2:$J$31,2,0)*محاسبات!O252)))</f>
        <v/>
      </c>
      <c r="W252" s="2" t="str">
        <f aca="false">IF(A252="","",V252*VLOOKUP(B252,'جدول نرخ فوت-امراض خاص-سرطان'!$E$2:$F$100,2,0)/1000000)</f>
        <v/>
      </c>
      <c r="X252" s="2" t="str">
        <f aca="false">IF(A252="","",IF($F$6="ندارد",0,IF(A253="",0,D253*N252^0.5+X253*N252)))</f>
        <v/>
      </c>
      <c r="Y252" s="2" t="str">
        <f aca="false">IF(A252="","",IF(A252&gt;64,0,VLOOKUP(B252,'جدول نرخ فوت-امراض خاص-سرطان'!$G$2:$H$100,2,0)*X252))</f>
        <v/>
      </c>
      <c r="Z252" s="2" t="str">
        <f aca="false">IF(A252="","",Y252+W252+U252+S252)</f>
        <v/>
      </c>
      <c r="AA252" s="2" t="str">
        <f aca="false">IF(A252="","",0.25*(S252)+0.15*(U252+W252+Y252))</f>
        <v/>
      </c>
      <c r="AB252" s="2" t="str">
        <f aca="false">IF(A252="","",$B$10*(M252+Z252+Q252))</f>
        <v/>
      </c>
      <c r="AC252" s="2" t="str">
        <f aca="false">IF(A252="","",D252-Z252-M252-Q252-AB252)</f>
        <v/>
      </c>
      <c r="AD252" s="2" t="str">
        <f aca="false">IF(A252="","",(AC252+AD251)*(1+$S$1))</f>
        <v/>
      </c>
      <c r="AE252" s="2" t="str">
        <f aca="false">IF(A252="","",AD252)</f>
        <v/>
      </c>
    </row>
    <row r="253" customFormat="false" ht="15" hidden="false" customHeight="false" outlineLevel="0" collapsed="false">
      <c r="A253" s="1" t="str">
        <f aca="false">IF(A252&lt;$B$1,A252+1,"")</f>
        <v/>
      </c>
      <c r="B253" s="1" t="str">
        <f aca="false">IF(A253="","",B252+1)</f>
        <v/>
      </c>
      <c r="D253" s="2" t="str">
        <f aca="false">IF(A253="","",IF($B$3="سالانه",D252*(1+$B$6),IF($B$3="ماهانه",(F253*12)/'جدول لیست ها'!$D$1,IF(محاسبات!$B$3="دوماهه",(G253*6)/'جدول لیست ها'!$D$2,IF(محاسبات!$B$3="سه ماهه",(H253*4)/'جدول لیست ها'!$D$3,I253*2/'جدول لیست ها'!$D$4)))))</f>
        <v/>
      </c>
      <c r="E253" s="2" t="str">
        <f aca="false">IF(A253="","",IF($B$3="سالانه",D253+E252,(I253+H253+G253+F253)*$C$3+E252))</f>
        <v/>
      </c>
      <c r="F253" s="2" t="str">
        <f aca="false">IF(A253="","",IF(F252="","",F252*(1+$B$6)))</f>
        <v/>
      </c>
      <c r="G253" s="2" t="str">
        <f aca="false">IF(A253="","",IF(G252="","",G252*(1+$B$6)))</f>
        <v/>
      </c>
      <c r="H253" s="2" t="str">
        <f aca="false">IF(A253="","",IF(H252="","",H252*(1+$B$6)))</f>
        <v/>
      </c>
      <c r="I253" s="2" t="str">
        <f aca="false">IF(A253="","",IF(I252="","",I252*(1+$B$6)))</f>
        <v/>
      </c>
      <c r="J253" s="2" t="str">
        <f aca="false">IF(A253="","",0)</f>
        <v/>
      </c>
      <c r="K253" s="2" t="str">
        <f aca="false">IF(A253="","",$J$2*(1-$M$3)*(D253-Z253))</f>
        <v/>
      </c>
      <c r="L253" s="2" t="str">
        <f aca="false">IF(A253="","",IF(A253&lt;=5,$J$3*(1-$M$2)*O253,0))</f>
        <v/>
      </c>
      <c r="M253" s="2" t="str">
        <f aca="false">IF(A253="","",J253+K253+L253)</f>
        <v/>
      </c>
      <c r="N253" s="1" t="str">
        <f aca="false">IF(A253="","",IF(A253&lt;=2,$Q$2,IF(A253&lt;=4,$R$2,$S$2)))</f>
        <v/>
      </c>
      <c r="O253" s="2" t="str">
        <f aca="false">IF(A253="","",MIN(O252*(1+$B$7),4000000000))</f>
        <v/>
      </c>
      <c r="P253" s="1" t="str">
        <f aca="false">IF(A253="","",VLOOKUP(B253,'جدول نرخ فوت-امراض خاص-سرطان'!$A$2:$B$100,2,0))</f>
        <v/>
      </c>
      <c r="Q253" s="2" t="str">
        <f aca="false">IF(A253="","",P253*O253*N253^0.5*(1+$J$1))</f>
        <v/>
      </c>
      <c r="R253" s="2" t="str">
        <f aca="false">IF(A253="","",IF(B253&gt;74,0,MIN(4000000000,R252*(1+$B$7))))</f>
        <v/>
      </c>
      <c r="S253" s="2" t="str">
        <f aca="false">IF(A253="","",$J$4/1000*R253)</f>
        <v/>
      </c>
      <c r="T253" s="2" t="str">
        <f aca="false">IF(A253="","",IF(B253&gt;64,0,MIN($F$3*O253,$F$5)))</f>
        <v/>
      </c>
      <c r="U253" s="2" t="str">
        <f aca="false">IF(A253="","",T253*VLOOKUP(محاسبات!B253,'جدول نرخ فوت-امراض خاص-سرطان'!$C$2:$D$97,2,0)/1000000)</f>
        <v/>
      </c>
      <c r="V253" s="2" t="str">
        <f aca="false">IF(A253="","",IF($F$7="ندارد",0,IF(B253&gt;74,0,VLOOKUP(محاسبات!A253,'جدول نرخ فوت-امراض خاص-سرطان'!$I$2:$J$31,2,0)*محاسبات!O253)))</f>
        <v/>
      </c>
      <c r="W253" s="2" t="str">
        <f aca="false">IF(A253="","",V253*VLOOKUP(B253,'جدول نرخ فوت-امراض خاص-سرطان'!$E$2:$F$100,2,0)/1000000)</f>
        <v/>
      </c>
      <c r="X253" s="2" t="str">
        <f aca="false">IF(A253="","",IF($F$6="ندارد",0,IF(A254="",0,D254*N253^0.5+X254*N253)))</f>
        <v/>
      </c>
      <c r="Y253" s="2" t="str">
        <f aca="false">IF(A253="","",IF(A253&gt;64,0,VLOOKUP(B253,'جدول نرخ فوت-امراض خاص-سرطان'!$G$2:$H$100,2,0)*X253))</f>
        <v/>
      </c>
      <c r="Z253" s="2" t="str">
        <f aca="false">IF(A253="","",Y253+W253+U253+S253)</f>
        <v/>
      </c>
      <c r="AA253" s="2" t="str">
        <f aca="false">IF(A253="","",0.25*(S253)+0.15*(U253+W253+Y253))</f>
        <v/>
      </c>
      <c r="AB253" s="2" t="str">
        <f aca="false">IF(A253="","",$B$10*(M253+Z253+Q253))</f>
        <v/>
      </c>
      <c r="AC253" s="2" t="str">
        <f aca="false">IF(A253="","",D253-Z253-M253-Q253-AB253)</f>
        <v/>
      </c>
      <c r="AD253" s="2" t="str">
        <f aca="false">IF(A253="","",(AC253+AD252)*(1+$S$1))</f>
        <v/>
      </c>
      <c r="AE253" s="2" t="str">
        <f aca="false">IF(A253="","",AD253)</f>
        <v/>
      </c>
    </row>
    <row r="254" customFormat="false" ht="15" hidden="false" customHeight="false" outlineLevel="0" collapsed="false">
      <c r="A254" s="1" t="str">
        <f aca="false">IF(A253&lt;$B$1,A253+1,"")</f>
        <v/>
      </c>
      <c r="B254" s="1" t="str">
        <f aca="false">IF(A254="","",B253+1)</f>
        <v/>
      </c>
      <c r="D254" s="2" t="str">
        <f aca="false">IF(A254="","",IF($B$3="سالانه",D253*(1+$B$6),IF($B$3="ماهانه",(F254*12)/'جدول لیست ها'!$D$1,IF(محاسبات!$B$3="دوماهه",(G254*6)/'جدول لیست ها'!$D$2,IF(محاسبات!$B$3="سه ماهه",(H254*4)/'جدول لیست ها'!$D$3,I254*2/'جدول لیست ها'!$D$4)))))</f>
        <v/>
      </c>
      <c r="E254" s="2" t="str">
        <f aca="false">IF(A254="","",IF($B$3="سالانه",D254+E253,(I254+H254+G254+F254)*$C$3+E253))</f>
        <v/>
      </c>
      <c r="F254" s="2" t="str">
        <f aca="false">IF(A254="","",IF(F253="","",F253*(1+$B$6)))</f>
        <v/>
      </c>
      <c r="G254" s="2" t="str">
        <f aca="false">IF(A254="","",IF(G253="","",G253*(1+$B$6)))</f>
        <v/>
      </c>
      <c r="H254" s="2" t="str">
        <f aca="false">IF(A254="","",IF(H253="","",H253*(1+$B$6)))</f>
        <v/>
      </c>
      <c r="I254" s="2" t="str">
        <f aca="false">IF(A254="","",IF(I253="","",I253*(1+$B$6)))</f>
        <v/>
      </c>
      <c r="J254" s="2" t="str">
        <f aca="false">IF(A254="","",0)</f>
        <v/>
      </c>
      <c r="K254" s="2" t="str">
        <f aca="false">IF(A254="","",$J$2*(1-$M$3)*(D254-Z254))</f>
        <v/>
      </c>
      <c r="L254" s="2" t="str">
        <f aca="false">IF(A254="","",IF(A254&lt;=5,$J$3*(1-$M$2)*O254,0))</f>
        <v/>
      </c>
      <c r="M254" s="2" t="str">
        <f aca="false">IF(A254="","",J254+K254+L254)</f>
        <v/>
      </c>
      <c r="N254" s="1" t="str">
        <f aca="false">IF(A254="","",IF(A254&lt;=2,$Q$2,IF(A254&lt;=4,$R$2,$S$2)))</f>
        <v/>
      </c>
      <c r="O254" s="2" t="str">
        <f aca="false">IF(A254="","",MIN(O253*(1+$B$7),4000000000))</f>
        <v/>
      </c>
      <c r="P254" s="1" t="str">
        <f aca="false">IF(A254="","",VLOOKUP(B254,'جدول نرخ فوت-امراض خاص-سرطان'!$A$2:$B$100,2,0))</f>
        <v/>
      </c>
      <c r="Q254" s="2" t="str">
        <f aca="false">IF(A254="","",P254*O254*N254^0.5*(1+$J$1))</f>
        <v/>
      </c>
      <c r="R254" s="2" t="str">
        <f aca="false">IF(A254="","",IF(B254&gt;74,0,MIN(4000000000,R253*(1+$B$7))))</f>
        <v/>
      </c>
      <c r="S254" s="2" t="str">
        <f aca="false">IF(A254="","",$J$4/1000*R254)</f>
        <v/>
      </c>
      <c r="T254" s="2" t="str">
        <f aca="false">IF(A254="","",IF(B254&gt;64,0,MIN($F$3*O254,$F$5)))</f>
        <v/>
      </c>
      <c r="U254" s="2" t="str">
        <f aca="false">IF(A254="","",T254*VLOOKUP(محاسبات!B254,'جدول نرخ فوت-امراض خاص-سرطان'!$C$2:$D$97,2,0)/1000000)</f>
        <v/>
      </c>
      <c r="V254" s="2" t="str">
        <f aca="false">IF(A254="","",IF($F$7="ندارد",0,IF(B254&gt;74,0,VLOOKUP(محاسبات!A254,'جدول نرخ فوت-امراض خاص-سرطان'!$I$2:$J$31,2,0)*محاسبات!O254)))</f>
        <v/>
      </c>
      <c r="W254" s="2" t="str">
        <f aca="false">IF(A254="","",V254*VLOOKUP(B254,'جدول نرخ فوت-امراض خاص-سرطان'!$E$2:$F$100,2,0)/1000000)</f>
        <v/>
      </c>
      <c r="X254" s="2" t="str">
        <f aca="false">IF(A254="","",IF($F$6="ندارد",0,IF(A255="",0,D255*N254^0.5+X255*N254)))</f>
        <v/>
      </c>
      <c r="Y254" s="2" t="str">
        <f aca="false">IF(A254="","",IF(A254&gt;64,0,VLOOKUP(B254,'جدول نرخ فوت-امراض خاص-سرطان'!$G$2:$H$100,2,0)*X254))</f>
        <v/>
      </c>
      <c r="Z254" s="2" t="str">
        <f aca="false">IF(A254="","",Y254+W254+U254+S254)</f>
        <v/>
      </c>
      <c r="AA254" s="2" t="str">
        <f aca="false">IF(A254="","",0.25*(S254)+0.15*(U254+W254+Y254))</f>
        <v/>
      </c>
      <c r="AB254" s="2" t="str">
        <f aca="false">IF(A254="","",$B$10*(M254+Z254+Q254))</f>
        <v/>
      </c>
      <c r="AC254" s="2" t="str">
        <f aca="false">IF(A254="","",D254-Z254-M254-Q254-AB254)</f>
        <v/>
      </c>
      <c r="AD254" s="2" t="str">
        <f aca="false">IF(A254="","",(AC254+AD253)*(1+$S$1))</f>
        <v/>
      </c>
      <c r="AE254" s="2" t="str">
        <f aca="false">IF(A254="","",AD254)</f>
        <v/>
      </c>
    </row>
    <row r="255" customFormat="false" ht="15" hidden="false" customHeight="false" outlineLevel="0" collapsed="false">
      <c r="A255" s="1" t="str">
        <f aca="false">IF(A254&lt;$B$1,A254+1,"")</f>
        <v/>
      </c>
      <c r="B255" s="1" t="str">
        <f aca="false">IF(A255="","",B254+1)</f>
        <v/>
      </c>
      <c r="D255" s="2" t="str">
        <f aca="false">IF(A255="","",IF($B$3="سالانه",D254*(1+$B$6),IF($B$3="ماهانه",(F255*12)/'جدول لیست ها'!$D$1,IF(محاسبات!$B$3="دوماهه",(G255*6)/'جدول لیست ها'!$D$2,IF(محاسبات!$B$3="سه ماهه",(H255*4)/'جدول لیست ها'!$D$3,I255*2/'جدول لیست ها'!$D$4)))))</f>
        <v/>
      </c>
      <c r="E255" s="2" t="str">
        <f aca="false">IF(A255="","",IF($B$3="سالانه",D255+E254,(I255+H255+G255+F255)*$C$3+E254))</f>
        <v/>
      </c>
      <c r="F255" s="2" t="str">
        <f aca="false">IF(A255="","",IF(F254="","",F254*(1+$B$6)))</f>
        <v/>
      </c>
      <c r="G255" s="2" t="str">
        <f aca="false">IF(A255="","",IF(G254="","",G254*(1+$B$6)))</f>
        <v/>
      </c>
      <c r="H255" s="2" t="str">
        <f aca="false">IF(A255="","",IF(H254="","",H254*(1+$B$6)))</f>
        <v/>
      </c>
      <c r="I255" s="2" t="str">
        <f aca="false">IF(A255="","",IF(I254="","",I254*(1+$B$6)))</f>
        <v/>
      </c>
      <c r="J255" s="2" t="str">
        <f aca="false">IF(A255="","",0)</f>
        <v/>
      </c>
      <c r="K255" s="2" t="str">
        <f aca="false">IF(A255="","",$J$2*(1-$M$3)*(D255-Z255))</f>
        <v/>
      </c>
      <c r="L255" s="2" t="str">
        <f aca="false">IF(A255="","",IF(A255&lt;=5,$J$3*(1-$M$2)*O255,0))</f>
        <v/>
      </c>
      <c r="M255" s="2" t="str">
        <f aca="false">IF(A255="","",J255+K255+L255)</f>
        <v/>
      </c>
      <c r="N255" s="1" t="str">
        <f aca="false">IF(A255="","",IF(A255&lt;=2,$Q$2,IF(A255&lt;=4,$R$2,$S$2)))</f>
        <v/>
      </c>
      <c r="O255" s="2" t="str">
        <f aca="false">IF(A255="","",MIN(O254*(1+$B$7),4000000000))</f>
        <v/>
      </c>
      <c r="P255" s="1" t="str">
        <f aca="false">IF(A255="","",VLOOKUP(B255,'جدول نرخ فوت-امراض خاص-سرطان'!$A$2:$B$100,2,0))</f>
        <v/>
      </c>
      <c r="Q255" s="2" t="str">
        <f aca="false">IF(A255="","",P255*O255*N255^0.5*(1+$J$1))</f>
        <v/>
      </c>
      <c r="R255" s="2" t="str">
        <f aca="false">IF(A255="","",IF(B255&gt;74,0,MIN(4000000000,R254*(1+$B$7))))</f>
        <v/>
      </c>
      <c r="S255" s="2" t="str">
        <f aca="false">IF(A255="","",$J$4/1000*R255)</f>
        <v/>
      </c>
      <c r="T255" s="2" t="str">
        <f aca="false">IF(A255="","",IF(B255&gt;64,0,MIN($F$3*O255,$F$5)))</f>
        <v/>
      </c>
      <c r="U255" s="2" t="str">
        <f aca="false">IF(A255="","",T255*VLOOKUP(محاسبات!B255,'جدول نرخ فوت-امراض خاص-سرطان'!$C$2:$D$97,2,0)/1000000)</f>
        <v/>
      </c>
      <c r="V255" s="2" t="str">
        <f aca="false">IF(A255="","",IF($F$7="ندارد",0,IF(B255&gt;74,0,VLOOKUP(محاسبات!A255,'جدول نرخ فوت-امراض خاص-سرطان'!$I$2:$J$31,2,0)*محاسبات!O255)))</f>
        <v/>
      </c>
      <c r="W255" s="2" t="str">
        <f aca="false">IF(A255="","",V255*VLOOKUP(B255,'جدول نرخ فوت-امراض خاص-سرطان'!$E$2:$F$100,2,0)/1000000)</f>
        <v/>
      </c>
      <c r="X255" s="2" t="str">
        <f aca="false">IF(A255="","",IF($F$6="ندارد",0,IF(A256="",0,D256*N255^0.5+X256*N255)))</f>
        <v/>
      </c>
      <c r="Y255" s="2" t="str">
        <f aca="false">IF(A255="","",IF(A255&gt;64,0,VLOOKUP(B255,'جدول نرخ فوت-امراض خاص-سرطان'!$G$2:$H$100,2,0)*X255))</f>
        <v/>
      </c>
      <c r="Z255" s="2" t="str">
        <f aca="false">IF(A255="","",Y255+W255+U255+S255)</f>
        <v/>
      </c>
      <c r="AA255" s="2" t="str">
        <f aca="false">IF(A255="","",0.25*(S255)+0.15*(U255+W255+Y255))</f>
        <v/>
      </c>
      <c r="AB255" s="2" t="str">
        <f aca="false">IF(A255="","",$B$10*(M255+Z255+Q255))</f>
        <v/>
      </c>
      <c r="AC255" s="2" t="str">
        <f aca="false">IF(A255="","",D255-Z255-M255-Q255-AB255)</f>
        <v/>
      </c>
      <c r="AD255" s="2" t="str">
        <f aca="false">IF(A255="","",(AC255+AD254)*(1+$S$1))</f>
        <v/>
      </c>
      <c r="AE255" s="2" t="str">
        <f aca="false">IF(A255="","",AD255)</f>
        <v/>
      </c>
    </row>
    <row r="256" customFormat="false" ht="15" hidden="false" customHeight="false" outlineLevel="0" collapsed="false">
      <c r="A256" s="1" t="str">
        <f aca="false">IF(A255&lt;$B$1,A255+1,"")</f>
        <v/>
      </c>
      <c r="B256" s="1" t="str">
        <f aca="false">IF(A256="","",B255+1)</f>
        <v/>
      </c>
      <c r="D256" s="2" t="str">
        <f aca="false">IF(A256="","",IF($B$3="سالانه",D255*(1+$B$6),IF($B$3="ماهانه",(F256*12)/'جدول لیست ها'!$D$1,IF(محاسبات!$B$3="دوماهه",(G256*6)/'جدول لیست ها'!$D$2,IF(محاسبات!$B$3="سه ماهه",(H256*4)/'جدول لیست ها'!$D$3,I256*2/'جدول لیست ها'!$D$4)))))</f>
        <v/>
      </c>
      <c r="E256" s="2" t="str">
        <f aca="false">IF(A256="","",IF($B$3="سالانه",D256+E255,(I256+H256+G256+F256)*$C$3+E255))</f>
        <v/>
      </c>
      <c r="F256" s="2" t="str">
        <f aca="false">IF(A256="","",IF(F255="","",F255*(1+$B$6)))</f>
        <v/>
      </c>
      <c r="G256" s="2" t="str">
        <f aca="false">IF(A256="","",IF(G255="","",G255*(1+$B$6)))</f>
        <v/>
      </c>
      <c r="H256" s="2" t="str">
        <f aca="false">IF(A256="","",IF(H255="","",H255*(1+$B$6)))</f>
        <v/>
      </c>
      <c r="I256" s="2" t="str">
        <f aca="false">IF(A256="","",IF(I255="","",I255*(1+$B$6)))</f>
        <v/>
      </c>
      <c r="J256" s="2" t="str">
        <f aca="false">IF(A256="","",0)</f>
        <v/>
      </c>
      <c r="K256" s="2" t="str">
        <f aca="false">IF(A256="","",$J$2*(1-$M$3)*(D256-Z256))</f>
        <v/>
      </c>
      <c r="L256" s="2" t="str">
        <f aca="false">IF(A256="","",IF(A256&lt;=5,$J$3*(1-$M$2)*O256,0))</f>
        <v/>
      </c>
      <c r="M256" s="2" t="str">
        <f aca="false">IF(A256="","",J256+K256+L256)</f>
        <v/>
      </c>
      <c r="N256" s="1" t="str">
        <f aca="false">IF(A256="","",IF(A256&lt;=2,$Q$2,IF(A256&lt;=4,$R$2,$S$2)))</f>
        <v/>
      </c>
      <c r="O256" s="2" t="str">
        <f aca="false">IF(A256="","",MIN(O255*(1+$B$7),4000000000))</f>
        <v/>
      </c>
      <c r="P256" s="1" t="str">
        <f aca="false">IF(A256="","",VLOOKUP(B256,'جدول نرخ فوت-امراض خاص-سرطان'!$A$2:$B$100,2,0))</f>
        <v/>
      </c>
      <c r="Q256" s="2" t="str">
        <f aca="false">IF(A256="","",P256*O256*N256^0.5*(1+$J$1))</f>
        <v/>
      </c>
      <c r="R256" s="2" t="str">
        <f aca="false">IF(A256="","",IF(B256&gt;74,0,MIN(4000000000,R255*(1+$B$7))))</f>
        <v/>
      </c>
      <c r="S256" s="2" t="str">
        <f aca="false">IF(A256="","",$J$4/1000*R256)</f>
        <v/>
      </c>
      <c r="T256" s="2" t="str">
        <f aca="false">IF(A256="","",IF(B256&gt;64,0,MIN($F$3*O256,$F$5)))</f>
        <v/>
      </c>
      <c r="U256" s="2" t="str">
        <f aca="false">IF(A256="","",T256*VLOOKUP(محاسبات!B256,'جدول نرخ فوت-امراض خاص-سرطان'!$C$2:$D$97,2,0)/1000000)</f>
        <v/>
      </c>
      <c r="V256" s="2" t="str">
        <f aca="false">IF(A256="","",IF($F$7="ندارد",0,IF(B256&gt;74,0,VLOOKUP(محاسبات!A256,'جدول نرخ فوت-امراض خاص-سرطان'!$I$2:$J$31,2,0)*محاسبات!O256)))</f>
        <v/>
      </c>
      <c r="W256" s="2" t="str">
        <f aca="false">IF(A256="","",V256*VLOOKUP(B256,'جدول نرخ فوت-امراض خاص-سرطان'!$E$2:$F$100,2,0)/1000000)</f>
        <v/>
      </c>
      <c r="X256" s="2" t="str">
        <f aca="false">IF(A256="","",IF($F$6="ندارد",0,IF(A257="",0,D257*N256^0.5+X257*N256)))</f>
        <v/>
      </c>
      <c r="Y256" s="2" t="str">
        <f aca="false">IF(A256="","",IF(A256&gt;64,0,VLOOKUP(B256,'جدول نرخ فوت-امراض خاص-سرطان'!$G$2:$H$100,2,0)*X256))</f>
        <v/>
      </c>
      <c r="Z256" s="2" t="str">
        <f aca="false">IF(A256="","",Y256+W256+U256+S256)</f>
        <v/>
      </c>
      <c r="AA256" s="2" t="str">
        <f aca="false">IF(A256="","",0.25*(S256)+0.15*(U256+W256+Y256))</f>
        <v/>
      </c>
      <c r="AB256" s="2" t="str">
        <f aca="false">IF(A256="","",$B$10*(M256+Z256+Q256))</f>
        <v/>
      </c>
      <c r="AC256" s="2" t="str">
        <f aca="false">IF(A256="","",D256-Z256-M256-Q256-AB256)</f>
        <v/>
      </c>
      <c r="AD256" s="2" t="str">
        <f aca="false">IF(A256="","",(AC256+AD255)*(1+$S$1))</f>
        <v/>
      </c>
      <c r="AE256" s="2" t="str">
        <f aca="false">IF(A256="","",AD256)</f>
        <v/>
      </c>
    </row>
    <row r="257" customFormat="false" ht="15" hidden="false" customHeight="false" outlineLevel="0" collapsed="false">
      <c r="A257" s="1" t="str">
        <f aca="false">IF(A256&lt;$B$1,A256+1,"")</f>
        <v/>
      </c>
      <c r="B257" s="1" t="str">
        <f aca="false">IF(A257="","",B256+1)</f>
        <v/>
      </c>
      <c r="D257" s="2" t="str">
        <f aca="false">IF(A257="","",IF($B$3="سالانه",D256*(1+$B$6),IF($B$3="ماهانه",(F257*12)/'جدول لیست ها'!$D$1,IF(محاسبات!$B$3="دوماهه",(G257*6)/'جدول لیست ها'!$D$2,IF(محاسبات!$B$3="سه ماهه",(H257*4)/'جدول لیست ها'!$D$3,I257*2/'جدول لیست ها'!$D$4)))))</f>
        <v/>
      </c>
      <c r="E257" s="2" t="str">
        <f aca="false">IF(A257="","",IF($B$3="سالانه",D257+E256,(I257+H257+G257+F257)*$C$3+E256))</f>
        <v/>
      </c>
      <c r="F257" s="2" t="str">
        <f aca="false">IF(A257="","",IF(F256="","",F256*(1+$B$6)))</f>
        <v/>
      </c>
      <c r="G257" s="2" t="str">
        <f aca="false">IF(A257="","",IF(G256="","",G256*(1+$B$6)))</f>
        <v/>
      </c>
      <c r="H257" s="2" t="str">
        <f aca="false">IF(A257="","",IF(H256="","",H256*(1+$B$6)))</f>
        <v/>
      </c>
      <c r="I257" s="2" t="str">
        <f aca="false">IF(A257="","",IF(I256="","",I256*(1+$B$6)))</f>
        <v/>
      </c>
      <c r="J257" s="2" t="str">
        <f aca="false">IF(A257="","",0)</f>
        <v/>
      </c>
      <c r="K257" s="2" t="str">
        <f aca="false">IF(A257="","",$J$2*(1-$M$3)*(D257-Z257))</f>
        <v/>
      </c>
      <c r="L257" s="2" t="str">
        <f aca="false">IF(A257="","",IF(A257&lt;=5,$J$3*(1-$M$2)*O257,0))</f>
        <v/>
      </c>
      <c r="M257" s="2" t="str">
        <f aca="false">IF(A257="","",J257+K257+L257)</f>
        <v/>
      </c>
      <c r="N257" s="1" t="str">
        <f aca="false">IF(A257="","",IF(A257&lt;=2,$Q$2,IF(A257&lt;=4,$R$2,$S$2)))</f>
        <v/>
      </c>
      <c r="O257" s="2" t="str">
        <f aca="false">IF(A257="","",MIN(O256*(1+$B$7),4000000000))</f>
        <v/>
      </c>
      <c r="P257" s="1" t="str">
        <f aca="false">IF(A257="","",VLOOKUP(B257,'جدول نرخ فوت-امراض خاص-سرطان'!$A$2:$B$100,2,0))</f>
        <v/>
      </c>
      <c r="Q257" s="2" t="str">
        <f aca="false">IF(A257="","",P257*O257*N257^0.5*(1+$J$1))</f>
        <v/>
      </c>
      <c r="R257" s="2" t="str">
        <f aca="false">IF(A257="","",IF(B257&gt;74,0,MIN(4000000000,R256*(1+$B$7))))</f>
        <v/>
      </c>
      <c r="S257" s="2" t="str">
        <f aca="false">IF(A257="","",$J$4/1000*R257)</f>
        <v/>
      </c>
      <c r="T257" s="2" t="str">
        <f aca="false">IF(A257="","",IF(B257&gt;64,0,MIN($F$3*O257,$F$5)))</f>
        <v/>
      </c>
      <c r="U257" s="2" t="str">
        <f aca="false">IF(A257="","",T257*VLOOKUP(محاسبات!B257,'جدول نرخ فوت-امراض خاص-سرطان'!$C$2:$D$97,2,0)/1000000)</f>
        <v/>
      </c>
      <c r="V257" s="2" t="str">
        <f aca="false">IF(A257="","",IF($F$7="ندارد",0,IF(B257&gt;74,0,VLOOKUP(محاسبات!A257,'جدول نرخ فوت-امراض خاص-سرطان'!$I$2:$J$31,2,0)*محاسبات!O257)))</f>
        <v/>
      </c>
      <c r="W257" s="2" t="str">
        <f aca="false">IF(A257="","",V257*VLOOKUP(B257,'جدول نرخ فوت-امراض خاص-سرطان'!$E$2:$F$100,2,0)/1000000)</f>
        <v/>
      </c>
      <c r="X257" s="2" t="str">
        <f aca="false">IF(A257="","",IF($F$6="ندارد",0,IF(A258="",0,D258*N257^0.5+X258*N257)))</f>
        <v/>
      </c>
      <c r="Y257" s="2" t="str">
        <f aca="false">IF(A257="","",IF(A257&gt;64,0,VLOOKUP(B257,'جدول نرخ فوت-امراض خاص-سرطان'!$G$2:$H$100,2,0)*X257))</f>
        <v/>
      </c>
      <c r="Z257" s="2" t="str">
        <f aca="false">IF(A257="","",Y257+W257+U257+S257)</f>
        <v/>
      </c>
      <c r="AA257" s="2" t="str">
        <f aca="false">IF(A257="","",0.25*(S257)+0.15*(U257+W257+Y257))</f>
        <v/>
      </c>
      <c r="AB257" s="2" t="str">
        <f aca="false">IF(A257="","",$B$10*(M257+Z257+Q257))</f>
        <v/>
      </c>
      <c r="AC257" s="2" t="str">
        <f aca="false">IF(A257="","",D257-Z257-M257-Q257-AB257)</f>
        <v/>
      </c>
      <c r="AD257" s="2" t="str">
        <f aca="false">IF(A257="","",(AC257+AD256)*(1+$S$1))</f>
        <v/>
      </c>
      <c r="AE257" s="2" t="str">
        <f aca="false">IF(A257="","",AD257)</f>
        <v/>
      </c>
    </row>
    <row r="258" customFormat="false" ht="15" hidden="false" customHeight="false" outlineLevel="0" collapsed="false">
      <c r="A258" s="1" t="str">
        <f aca="false">IF(A257&lt;$B$1,A257+1,"")</f>
        <v/>
      </c>
      <c r="B258" s="1" t="str">
        <f aca="false">IF(A258="","",B257+1)</f>
        <v/>
      </c>
      <c r="D258" s="2" t="str">
        <f aca="false">IF(A258="","",IF($B$3="سالانه",D257*(1+$B$6),IF($B$3="ماهانه",(F258*12)/'جدول لیست ها'!$D$1,IF(محاسبات!$B$3="دوماهه",(G258*6)/'جدول لیست ها'!$D$2,IF(محاسبات!$B$3="سه ماهه",(H258*4)/'جدول لیست ها'!$D$3,I258*2/'جدول لیست ها'!$D$4)))))</f>
        <v/>
      </c>
      <c r="E258" s="2" t="str">
        <f aca="false">IF(A258="","",IF($B$3="سالانه",D258+E257,(I258+H258+G258+F258)*$C$3+E257))</f>
        <v/>
      </c>
      <c r="F258" s="2" t="str">
        <f aca="false">IF(A258="","",IF(F257="","",F257*(1+$B$6)))</f>
        <v/>
      </c>
      <c r="G258" s="2" t="str">
        <f aca="false">IF(A258="","",IF(G257="","",G257*(1+$B$6)))</f>
        <v/>
      </c>
      <c r="H258" s="2" t="str">
        <f aca="false">IF(A258="","",IF(H257="","",H257*(1+$B$6)))</f>
        <v/>
      </c>
      <c r="I258" s="2" t="str">
        <f aca="false">IF(A258="","",IF(I257="","",I257*(1+$B$6)))</f>
        <v/>
      </c>
      <c r="J258" s="2" t="str">
        <f aca="false">IF(A258="","",0)</f>
        <v/>
      </c>
      <c r="K258" s="2" t="str">
        <f aca="false">IF(A258="","",$J$2*(1-$M$3)*(D258-Z258))</f>
        <v/>
      </c>
      <c r="L258" s="2" t="str">
        <f aca="false">IF(A258="","",IF(A258&lt;=5,$J$3*(1-$M$2)*O258,0))</f>
        <v/>
      </c>
      <c r="M258" s="2" t="str">
        <f aca="false">IF(A258="","",J258+K258+L258)</f>
        <v/>
      </c>
      <c r="N258" s="1" t="str">
        <f aca="false">IF(A258="","",IF(A258&lt;=2,$Q$2,IF(A258&lt;=4,$R$2,$S$2)))</f>
        <v/>
      </c>
      <c r="O258" s="2" t="str">
        <f aca="false">IF(A258="","",MIN(O257*(1+$B$7),4000000000))</f>
        <v/>
      </c>
      <c r="P258" s="1" t="str">
        <f aca="false">IF(A258="","",VLOOKUP(B258,'جدول نرخ فوت-امراض خاص-سرطان'!$A$2:$B$100,2,0))</f>
        <v/>
      </c>
      <c r="Q258" s="2" t="str">
        <f aca="false">IF(A258="","",P258*O258*N258^0.5*(1+$J$1))</f>
        <v/>
      </c>
      <c r="R258" s="2" t="str">
        <f aca="false">IF(A258="","",IF(B258&gt;74,0,MIN(4000000000,R257*(1+$B$7))))</f>
        <v/>
      </c>
      <c r="S258" s="2" t="str">
        <f aca="false">IF(A258="","",$J$4/1000*R258)</f>
        <v/>
      </c>
      <c r="T258" s="2" t="str">
        <f aca="false">IF(A258="","",IF(B258&gt;64,0,MIN($F$3*O258,$F$5)))</f>
        <v/>
      </c>
      <c r="U258" s="2" t="str">
        <f aca="false">IF(A258="","",T258*VLOOKUP(محاسبات!B258,'جدول نرخ فوت-امراض خاص-سرطان'!$C$2:$D$97,2,0)/1000000)</f>
        <v/>
      </c>
      <c r="V258" s="2" t="str">
        <f aca="false">IF(A258="","",IF($F$7="ندارد",0,IF(B258&gt;74,0,VLOOKUP(محاسبات!A258,'جدول نرخ فوت-امراض خاص-سرطان'!$I$2:$J$31,2,0)*محاسبات!O258)))</f>
        <v/>
      </c>
      <c r="W258" s="2" t="str">
        <f aca="false">IF(A258="","",V258*VLOOKUP(B258,'جدول نرخ فوت-امراض خاص-سرطان'!$E$2:$F$100,2,0)/1000000)</f>
        <v/>
      </c>
      <c r="X258" s="2" t="str">
        <f aca="false">IF(A258="","",IF($F$6="ندارد",0,IF(A259="",0,D259*N258^0.5+X259*N258)))</f>
        <v/>
      </c>
      <c r="Y258" s="2" t="str">
        <f aca="false">IF(A258="","",IF(A258&gt;64,0,VLOOKUP(B258,'جدول نرخ فوت-امراض خاص-سرطان'!$G$2:$H$100,2,0)*X258))</f>
        <v/>
      </c>
      <c r="Z258" s="2" t="str">
        <f aca="false">IF(A258="","",Y258+W258+U258+S258)</f>
        <v/>
      </c>
      <c r="AA258" s="2" t="str">
        <f aca="false">IF(A258="","",0.25*(S258)+0.15*(U258+W258+Y258))</f>
        <v/>
      </c>
      <c r="AB258" s="2" t="str">
        <f aca="false">IF(A258="","",$B$10*(M258+Z258+Q258))</f>
        <v/>
      </c>
      <c r="AC258" s="2" t="str">
        <f aca="false">IF(A258="","",D258-Z258-M258-Q258-AB258)</f>
        <v/>
      </c>
      <c r="AD258" s="2" t="str">
        <f aca="false">IF(A258="","",(AC258+AD257)*(1+$S$1))</f>
        <v/>
      </c>
      <c r="AE258" s="2" t="str">
        <f aca="false">IF(A258="","",AD258)</f>
        <v/>
      </c>
    </row>
    <row r="259" customFormat="false" ht="15" hidden="false" customHeight="false" outlineLevel="0" collapsed="false">
      <c r="A259" s="1" t="str">
        <f aca="false">IF(A258&lt;$B$1,A258+1,"")</f>
        <v/>
      </c>
      <c r="B259" s="1" t="str">
        <f aca="false">IF(A259="","",B258+1)</f>
        <v/>
      </c>
      <c r="D259" s="2" t="str">
        <f aca="false">IF(A259="","",IF($B$3="سالانه",D258*(1+$B$6),IF($B$3="ماهانه",(F259*12)/'جدول لیست ها'!$D$1,IF(محاسبات!$B$3="دوماهه",(G259*6)/'جدول لیست ها'!$D$2,IF(محاسبات!$B$3="سه ماهه",(H259*4)/'جدول لیست ها'!$D$3,I259*2/'جدول لیست ها'!$D$4)))))</f>
        <v/>
      </c>
      <c r="E259" s="2" t="str">
        <f aca="false">IF(A259="","",IF($B$3="سالانه",D259+E258,(I259+H259+G259+F259)*$C$3+E258))</f>
        <v/>
      </c>
      <c r="F259" s="2" t="str">
        <f aca="false">IF(A259="","",IF(F258="","",F258*(1+$B$6)))</f>
        <v/>
      </c>
      <c r="G259" s="2" t="str">
        <f aca="false">IF(A259="","",IF(G258="","",G258*(1+$B$6)))</f>
        <v/>
      </c>
      <c r="H259" s="2" t="str">
        <f aca="false">IF(A259="","",IF(H258="","",H258*(1+$B$6)))</f>
        <v/>
      </c>
      <c r="I259" s="2" t="str">
        <f aca="false">IF(A259="","",IF(I258="","",I258*(1+$B$6)))</f>
        <v/>
      </c>
      <c r="J259" s="2" t="str">
        <f aca="false">IF(A259="","",0)</f>
        <v/>
      </c>
      <c r="K259" s="2" t="str">
        <f aca="false">IF(A259="","",$J$2*(1-$M$3)*(D259-Z259))</f>
        <v/>
      </c>
      <c r="L259" s="2" t="str">
        <f aca="false">IF(A259="","",IF(A259&lt;=5,$J$3*(1-$M$2)*O259,0))</f>
        <v/>
      </c>
      <c r="M259" s="2" t="str">
        <f aca="false">IF(A259="","",J259+K259+L259)</f>
        <v/>
      </c>
      <c r="N259" s="1" t="str">
        <f aca="false">IF(A259="","",IF(A259&lt;=2,$Q$2,IF(A259&lt;=4,$R$2,$S$2)))</f>
        <v/>
      </c>
      <c r="O259" s="2" t="str">
        <f aca="false">IF(A259="","",MIN(O258*(1+$B$7),4000000000))</f>
        <v/>
      </c>
      <c r="P259" s="1" t="str">
        <f aca="false">IF(A259="","",VLOOKUP(B259,'جدول نرخ فوت-امراض خاص-سرطان'!$A$2:$B$100,2,0))</f>
        <v/>
      </c>
      <c r="Q259" s="2" t="str">
        <f aca="false">IF(A259="","",P259*O259*N259^0.5*(1+$J$1))</f>
        <v/>
      </c>
      <c r="R259" s="2" t="str">
        <f aca="false">IF(A259="","",IF(B259&gt;74,0,MIN(4000000000,R258*(1+$B$7))))</f>
        <v/>
      </c>
      <c r="S259" s="2" t="str">
        <f aca="false">IF(A259="","",$J$4/1000*R259)</f>
        <v/>
      </c>
      <c r="T259" s="2" t="str">
        <f aca="false">IF(A259="","",IF(B259&gt;64,0,MIN($F$3*O259,$F$5)))</f>
        <v/>
      </c>
      <c r="U259" s="2" t="str">
        <f aca="false">IF(A259="","",T259*VLOOKUP(محاسبات!B259,'جدول نرخ فوت-امراض خاص-سرطان'!$C$2:$D$97,2,0)/1000000)</f>
        <v/>
      </c>
      <c r="V259" s="2" t="str">
        <f aca="false">IF(A259="","",IF($F$7="ندارد",0,IF(B259&gt;74,0,VLOOKUP(محاسبات!A259,'جدول نرخ فوت-امراض خاص-سرطان'!$I$2:$J$31,2,0)*محاسبات!O259)))</f>
        <v/>
      </c>
      <c r="W259" s="2" t="str">
        <f aca="false">IF(A259="","",V259*VLOOKUP(B259,'جدول نرخ فوت-امراض خاص-سرطان'!$E$2:$F$100,2,0)/1000000)</f>
        <v/>
      </c>
      <c r="X259" s="2" t="str">
        <f aca="false">IF(A259="","",IF($F$6="ندارد",0,IF(A260="",0,D260*N259^0.5+X260*N259)))</f>
        <v/>
      </c>
      <c r="Y259" s="2" t="str">
        <f aca="false">IF(A259="","",IF(A259&gt;64,0,VLOOKUP(B259,'جدول نرخ فوت-امراض خاص-سرطان'!$G$2:$H$100,2,0)*X259))</f>
        <v/>
      </c>
      <c r="Z259" s="2" t="str">
        <f aca="false">IF(A259="","",Y259+W259+U259+S259)</f>
        <v/>
      </c>
      <c r="AA259" s="2" t="str">
        <f aca="false">IF(A259="","",0.25*(S259)+0.15*(U259+W259+Y259))</f>
        <v/>
      </c>
      <c r="AB259" s="2" t="str">
        <f aca="false">IF(A259="","",$B$10*(M259+Z259+Q259))</f>
        <v/>
      </c>
      <c r="AC259" s="2" t="str">
        <f aca="false">IF(A259="","",D259-Z259-M259-Q259-AB259)</f>
        <v/>
      </c>
      <c r="AD259" s="2" t="str">
        <f aca="false">IF(A259="","",(AC259+AD258)*(1+$S$1))</f>
        <v/>
      </c>
      <c r="AE259" s="2" t="str">
        <f aca="false">IF(A259="","",AD259)</f>
        <v/>
      </c>
    </row>
    <row r="260" customFormat="false" ht="15" hidden="false" customHeight="false" outlineLevel="0" collapsed="false">
      <c r="A260" s="1" t="str">
        <f aca="false">IF(A259&lt;$B$1,A259+1,"")</f>
        <v/>
      </c>
      <c r="B260" s="1" t="str">
        <f aca="false">IF(A260="","",B259+1)</f>
        <v/>
      </c>
      <c r="D260" s="2" t="str">
        <f aca="false">IF(A260="","",IF($B$3="سالانه",D259*(1+$B$6),IF($B$3="ماهانه",(F260*12)/'جدول لیست ها'!$D$1,IF(محاسبات!$B$3="دوماهه",(G260*6)/'جدول لیست ها'!$D$2,IF(محاسبات!$B$3="سه ماهه",(H260*4)/'جدول لیست ها'!$D$3,I260*2/'جدول لیست ها'!$D$4)))))</f>
        <v/>
      </c>
      <c r="E260" s="2" t="str">
        <f aca="false">IF(A260="","",IF($B$3="سالانه",D260+E259,(I260+H260+G260+F260)*$C$3+E259))</f>
        <v/>
      </c>
      <c r="F260" s="2" t="str">
        <f aca="false">IF(A260="","",IF(F259="","",F259*(1+$B$6)))</f>
        <v/>
      </c>
      <c r="G260" s="2" t="str">
        <f aca="false">IF(A260="","",IF(G259="","",G259*(1+$B$6)))</f>
        <v/>
      </c>
      <c r="H260" s="2" t="str">
        <f aca="false">IF(A260="","",IF(H259="","",H259*(1+$B$6)))</f>
        <v/>
      </c>
      <c r="I260" s="2" t="str">
        <f aca="false">IF(A260="","",IF(I259="","",I259*(1+$B$6)))</f>
        <v/>
      </c>
      <c r="J260" s="2" t="str">
        <f aca="false">IF(A260="","",0)</f>
        <v/>
      </c>
      <c r="K260" s="2" t="str">
        <f aca="false">IF(A260="","",$J$2*(1-$M$3)*(D260-Z260))</f>
        <v/>
      </c>
      <c r="L260" s="2" t="str">
        <f aca="false">IF(A260="","",IF(A260&lt;=5,$J$3*(1-$M$2)*O260,0))</f>
        <v/>
      </c>
      <c r="M260" s="2" t="str">
        <f aca="false">IF(A260="","",J260+K260+L260)</f>
        <v/>
      </c>
      <c r="N260" s="1" t="str">
        <f aca="false">IF(A260="","",IF(A260&lt;=2,$Q$2,IF(A260&lt;=4,$R$2,$S$2)))</f>
        <v/>
      </c>
      <c r="O260" s="2" t="str">
        <f aca="false">IF(A260="","",MIN(O259*(1+$B$7),4000000000))</f>
        <v/>
      </c>
      <c r="P260" s="1" t="str">
        <f aca="false">IF(A260="","",VLOOKUP(B260,'جدول نرخ فوت-امراض خاص-سرطان'!$A$2:$B$100,2,0))</f>
        <v/>
      </c>
      <c r="Q260" s="2" t="str">
        <f aca="false">IF(A260="","",P260*O260*N260^0.5*(1+$J$1))</f>
        <v/>
      </c>
      <c r="R260" s="2" t="str">
        <f aca="false">IF(A260="","",IF(B260&gt;74,0,MIN(4000000000,R259*(1+$B$7))))</f>
        <v/>
      </c>
      <c r="S260" s="2" t="str">
        <f aca="false">IF(A260="","",$J$4/1000*R260)</f>
        <v/>
      </c>
      <c r="T260" s="2" t="str">
        <f aca="false">IF(A260="","",IF(B260&gt;64,0,MIN($F$3*O260,$F$5)))</f>
        <v/>
      </c>
      <c r="U260" s="2" t="str">
        <f aca="false">IF(A260="","",T260*VLOOKUP(محاسبات!B260,'جدول نرخ فوت-امراض خاص-سرطان'!$C$2:$D$97,2,0)/1000000)</f>
        <v/>
      </c>
      <c r="V260" s="2" t="str">
        <f aca="false">IF(A260="","",IF($F$7="ندارد",0,IF(B260&gt;74,0,VLOOKUP(محاسبات!A260,'جدول نرخ فوت-امراض خاص-سرطان'!$I$2:$J$31,2,0)*محاسبات!O260)))</f>
        <v/>
      </c>
      <c r="W260" s="2" t="str">
        <f aca="false">IF(A260="","",V260*VLOOKUP(B260,'جدول نرخ فوت-امراض خاص-سرطان'!$E$2:$F$100,2,0)/1000000)</f>
        <v/>
      </c>
      <c r="X260" s="2" t="str">
        <f aca="false">IF(A260="","",IF($F$6="ندارد",0,IF(A261="",0,D261*N260^0.5+X261*N260)))</f>
        <v/>
      </c>
      <c r="Y260" s="2" t="str">
        <f aca="false">IF(A260="","",IF(A260&gt;64,0,VLOOKUP(B260,'جدول نرخ فوت-امراض خاص-سرطان'!$G$2:$H$100,2,0)*X260))</f>
        <v/>
      </c>
      <c r="Z260" s="2" t="str">
        <f aca="false">IF(A260="","",Y260+W260+U260+S260)</f>
        <v/>
      </c>
      <c r="AA260" s="2" t="str">
        <f aca="false">IF(A260="","",0.25*(S260)+0.15*(U260+W260+Y260))</f>
        <v/>
      </c>
      <c r="AB260" s="2" t="str">
        <f aca="false">IF(A260="","",$B$10*(M260+Z260+Q260))</f>
        <v/>
      </c>
      <c r="AC260" s="2" t="str">
        <f aca="false">IF(A260="","",D260-Z260-M260-Q260-AB260)</f>
        <v/>
      </c>
      <c r="AD260" s="2" t="str">
        <f aca="false">IF(A260="","",(AC260+AD259)*(1+$S$1))</f>
        <v/>
      </c>
      <c r="AE260" s="2" t="str">
        <f aca="false">IF(A260="","",AD260)</f>
        <v/>
      </c>
    </row>
    <row r="261" customFormat="false" ht="15" hidden="false" customHeight="false" outlineLevel="0" collapsed="false">
      <c r="A261" s="1" t="str">
        <f aca="false">IF(A260&lt;$B$1,A260+1,"")</f>
        <v/>
      </c>
      <c r="B261" s="1" t="str">
        <f aca="false">IF(A261="","",B260+1)</f>
        <v/>
      </c>
      <c r="D261" s="2" t="str">
        <f aca="false">IF(A261="","",IF($B$3="سالانه",D260*(1+$B$6),IF($B$3="ماهانه",(F261*12)/'جدول لیست ها'!$D$1,IF(محاسبات!$B$3="دوماهه",(G261*6)/'جدول لیست ها'!$D$2,IF(محاسبات!$B$3="سه ماهه",(H261*4)/'جدول لیست ها'!$D$3,I261*2/'جدول لیست ها'!$D$4)))))</f>
        <v/>
      </c>
      <c r="E261" s="2" t="str">
        <f aca="false">IF(A261="","",IF($B$3="سالانه",D261+E260,(I261+H261+G261+F261)*$C$3+E260))</f>
        <v/>
      </c>
      <c r="F261" s="2" t="str">
        <f aca="false">IF(A261="","",IF(F260="","",F260*(1+$B$6)))</f>
        <v/>
      </c>
      <c r="G261" s="2" t="str">
        <f aca="false">IF(A261="","",IF(G260="","",G260*(1+$B$6)))</f>
        <v/>
      </c>
      <c r="H261" s="2" t="str">
        <f aca="false">IF(A261="","",IF(H260="","",H260*(1+$B$6)))</f>
        <v/>
      </c>
      <c r="I261" s="2" t="str">
        <f aca="false">IF(A261="","",IF(I260="","",I260*(1+$B$6)))</f>
        <v/>
      </c>
      <c r="J261" s="2" t="str">
        <f aca="false">IF(A261="","",0)</f>
        <v/>
      </c>
      <c r="K261" s="2" t="str">
        <f aca="false">IF(A261="","",$J$2*(1-$M$3)*(D261-Z261))</f>
        <v/>
      </c>
      <c r="L261" s="2" t="str">
        <f aca="false">IF(A261="","",IF(A261&lt;=5,$J$3*(1-$M$2)*O261,0))</f>
        <v/>
      </c>
      <c r="M261" s="2" t="str">
        <f aca="false">IF(A261="","",J261+K261+L261)</f>
        <v/>
      </c>
      <c r="N261" s="1" t="str">
        <f aca="false">IF(A261="","",IF(A261&lt;=2,$Q$2,IF(A261&lt;=4,$R$2,$S$2)))</f>
        <v/>
      </c>
      <c r="O261" s="2" t="str">
        <f aca="false">IF(A261="","",MIN(O260*(1+$B$7),4000000000))</f>
        <v/>
      </c>
      <c r="P261" s="1" t="str">
        <f aca="false">IF(A261="","",VLOOKUP(B261,'جدول نرخ فوت-امراض خاص-سرطان'!$A$2:$B$100,2,0))</f>
        <v/>
      </c>
      <c r="Q261" s="2" t="str">
        <f aca="false">IF(A261="","",P261*O261*N261^0.5*(1+$J$1))</f>
        <v/>
      </c>
      <c r="R261" s="2" t="str">
        <f aca="false">IF(A261="","",IF(B261&gt;74,0,MIN(4000000000,R260*(1+$B$7))))</f>
        <v/>
      </c>
      <c r="S261" s="2" t="str">
        <f aca="false">IF(A261="","",$J$4/1000*R261)</f>
        <v/>
      </c>
      <c r="T261" s="2" t="str">
        <f aca="false">IF(A261="","",IF(B261&gt;64,0,MIN($F$3*O261,$F$5)))</f>
        <v/>
      </c>
      <c r="U261" s="2" t="str">
        <f aca="false">IF(A261="","",T261*VLOOKUP(محاسبات!B261,'جدول نرخ فوت-امراض خاص-سرطان'!$C$2:$D$97,2,0)/1000000)</f>
        <v/>
      </c>
      <c r="V261" s="2" t="str">
        <f aca="false">IF(A261="","",IF($F$7="ندارد",0,IF(B261&gt;74,0,VLOOKUP(محاسبات!A261,'جدول نرخ فوت-امراض خاص-سرطان'!$I$2:$J$31,2,0)*محاسبات!O261)))</f>
        <v/>
      </c>
      <c r="W261" s="2" t="str">
        <f aca="false">IF(A261="","",V261*VLOOKUP(B261,'جدول نرخ فوت-امراض خاص-سرطان'!$E$2:$F$100,2,0)/1000000)</f>
        <v/>
      </c>
      <c r="X261" s="2" t="str">
        <f aca="false">IF(A261="","",IF($F$6="ندارد",0,IF(A262="",0,D262*N261^0.5+X262*N261)))</f>
        <v/>
      </c>
      <c r="Y261" s="2" t="str">
        <f aca="false">IF(A261="","",IF(A261&gt;64,0,VLOOKUP(B261,'جدول نرخ فوت-امراض خاص-سرطان'!$G$2:$H$100,2,0)*X261))</f>
        <v/>
      </c>
      <c r="Z261" s="2" t="str">
        <f aca="false">IF(A261="","",Y261+W261+U261+S261)</f>
        <v/>
      </c>
      <c r="AA261" s="2" t="str">
        <f aca="false">IF(A261="","",0.25*(S261)+0.15*(U261+W261+Y261))</f>
        <v/>
      </c>
      <c r="AB261" s="2" t="str">
        <f aca="false">IF(A261="","",$B$10*(M261+Z261+Q261))</f>
        <v/>
      </c>
      <c r="AC261" s="2" t="str">
        <f aca="false">IF(A261="","",D261-Z261-M261-Q261-AB261)</f>
        <v/>
      </c>
      <c r="AD261" s="2" t="str">
        <f aca="false">IF(A261="","",(AC261+AD260)*(1+$S$1))</f>
        <v/>
      </c>
      <c r="AE261" s="2" t="str">
        <f aca="false">IF(A261="","",AD261)</f>
        <v/>
      </c>
    </row>
    <row r="262" customFormat="false" ht="15" hidden="false" customHeight="false" outlineLevel="0" collapsed="false">
      <c r="A262" s="1" t="str">
        <f aca="false">IF(A261&lt;$B$1,A261+1,"")</f>
        <v/>
      </c>
      <c r="B262" s="1" t="str">
        <f aca="false">IF(A262="","",B261+1)</f>
        <v/>
      </c>
      <c r="D262" s="2" t="str">
        <f aca="false">IF(A262="","",IF($B$3="سالانه",D261*(1+$B$6),IF($B$3="ماهانه",(F262*12)/'جدول لیست ها'!$D$1,IF(محاسبات!$B$3="دوماهه",(G262*6)/'جدول لیست ها'!$D$2,IF(محاسبات!$B$3="سه ماهه",(H262*4)/'جدول لیست ها'!$D$3,I262*2/'جدول لیست ها'!$D$4)))))</f>
        <v/>
      </c>
      <c r="E262" s="2" t="str">
        <f aca="false">IF(A262="","",IF($B$3="سالانه",D262+E261,(I262+H262+G262+F262)*$C$3+E261))</f>
        <v/>
      </c>
      <c r="F262" s="2" t="str">
        <f aca="false">IF(A262="","",IF(F261="","",F261*(1+$B$6)))</f>
        <v/>
      </c>
      <c r="G262" s="2" t="str">
        <f aca="false">IF(A262="","",IF(G261="","",G261*(1+$B$6)))</f>
        <v/>
      </c>
      <c r="H262" s="2" t="str">
        <f aca="false">IF(A262="","",IF(H261="","",H261*(1+$B$6)))</f>
        <v/>
      </c>
      <c r="I262" s="2" t="str">
        <f aca="false">IF(A262="","",IF(I261="","",I261*(1+$B$6)))</f>
        <v/>
      </c>
      <c r="J262" s="2" t="str">
        <f aca="false">IF(A262="","",0)</f>
        <v/>
      </c>
      <c r="K262" s="2" t="str">
        <f aca="false">IF(A262="","",$J$2*(1-$M$3)*(D262-Z262))</f>
        <v/>
      </c>
      <c r="L262" s="2" t="str">
        <f aca="false">IF(A262="","",IF(A262&lt;=5,$J$3*(1-$M$2)*O262,0))</f>
        <v/>
      </c>
      <c r="M262" s="2" t="str">
        <f aca="false">IF(A262="","",J262+K262+L262)</f>
        <v/>
      </c>
      <c r="N262" s="1" t="str">
        <f aca="false">IF(A262="","",IF(A262&lt;=2,$Q$2,IF(A262&lt;=4,$R$2,$S$2)))</f>
        <v/>
      </c>
      <c r="O262" s="2" t="str">
        <f aca="false">IF(A262="","",MIN(O261*(1+$B$7),4000000000))</f>
        <v/>
      </c>
      <c r="P262" s="1" t="str">
        <f aca="false">IF(A262="","",VLOOKUP(B262,'جدول نرخ فوت-امراض خاص-سرطان'!$A$2:$B$100,2,0))</f>
        <v/>
      </c>
      <c r="Q262" s="2" t="str">
        <f aca="false">IF(A262="","",P262*O262*N262^0.5*(1+$J$1))</f>
        <v/>
      </c>
      <c r="R262" s="2" t="str">
        <f aca="false">IF(A262="","",IF(B262&gt;74,0,MIN(4000000000,R261*(1+$B$7))))</f>
        <v/>
      </c>
      <c r="S262" s="2" t="str">
        <f aca="false">IF(A262="","",$J$4/1000*R262)</f>
        <v/>
      </c>
      <c r="T262" s="2" t="str">
        <f aca="false">IF(A262="","",IF(B262&gt;64,0,MIN($F$3*O262,$F$5)))</f>
        <v/>
      </c>
      <c r="U262" s="2" t="str">
        <f aca="false">IF(A262="","",T262*VLOOKUP(محاسبات!B262,'جدول نرخ فوت-امراض خاص-سرطان'!$C$2:$D$97,2,0)/1000000)</f>
        <v/>
      </c>
      <c r="V262" s="2" t="str">
        <f aca="false">IF(A262="","",IF($F$7="ندارد",0,IF(B262&gt;74,0,VLOOKUP(محاسبات!A262,'جدول نرخ فوت-امراض خاص-سرطان'!$I$2:$J$31,2,0)*محاسبات!O262)))</f>
        <v/>
      </c>
      <c r="W262" s="2" t="str">
        <f aca="false">IF(A262="","",V262*VLOOKUP(B262,'جدول نرخ فوت-امراض خاص-سرطان'!$E$2:$F$100,2,0)/1000000)</f>
        <v/>
      </c>
      <c r="X262" s="2" t="str">
        <f aca="false">IF(A262="","",IF($F$6="ندارد",0,IF(A263="",0,D263*N262^0.5+X263*N262)))</f>
        <v/>
      </c>
      <c r="Y262" s="2" t="str">
        <f aca="false">IF(A262="","",IF(A262&gt;64,0,VLOOKUP(B262,'جدول نرخ فوت-امراض خاص-سرطان'!$G$2:$H$100,2,0)*X262))</f>
        <v/>
      </c>
      <c r="Z262" s="2" t="str">
        <f aca="false">IF(A262="","",Y262+W262+U262+S262)</f>
        <v/>
      </c>
      <c r="AA262" s="2" t="str">
        <f aca="false">IF(A262="","",0.25*(S262)+0.15*(U262+W262+Y262))</f>
        <v/>
      </c>
      <c r="AB262" s="2" t="str">
        <f aca="false">IF(A262="","",$B$10*(M262+Z262+Q262))</f>
        <v/>
      </c>
      <c r="AC262" s="2" t="str">
        <f aca="false">IF(A262="","",D262-Z262-M262-Q262-AB262)</f>
        <v/>
      </c>
      <c r="AD262" s="2" t="str">
        <f aca="false">IF(A262="","",(AC262+AD261)*(1+$S$1))</f>
        <v/>
      </c>
      <c r="AE262" s="2" t="str">
        <f aca="false">IF(A262="","",AD262)</f>
        <v/>
      </c>
    </row>
    <row r="263" customFormat="false" ht="15" hidden="false" customHeight="false" outlineLevel="0" collapsed="false">
      <c r="A263" s="1" t="str">
        <f aca="false">IF(A262&lt;$B$1,A262+1,"")</f>
        <v/>
      </c>
      <c r="B263" s="1" t="str">
        <f aca="false">IF(A263="","",B262+1)</f>
        <v/>
      </c>
      <c r="D263" s="2" t="str">
        <f aca="false">IF(A263="","",IF($B$3="سالانه",D262*(1+$B$6),IF($B$3="ماهانه",(F263*12)/'جدول لیست ها'!$D$1,IF(محاسبات!$B$3="دوماهه",(G263*6)/'جدول لیست ها'!$D$2,IF(محاسبات!$B$3="سه ماهه",(H263*4)/'جدول لیست ها'!$D$3,I263*2/'جدول لیست ها'!$D$4)))))</f>
        <v/>
      </c>
      <c r="E263" s="2" t="str">
        <f aca="false">IF(A263="","",IF($B$3="سالانه",D263+E262,(I263+H263+G263+F263)*$C$3+E262))</f>
        <v/>
      </c>
      <c r="F263" s="2" t="str">
        <f aca="false">IF(A263="","",IF(F262="","",F262*(1+$B$6)))</f>
        <v/>
      </c>
      <c r="G263" s="2" t="str">
        <f aca="false">IF(A263="","",IF(G262="","",G262*(1+$B$6)))</f>
        <v/>
      </c>
      <c r="H263" s="2" t="str">
        <f aca="false">IF(A263="","",IF(H262="","",H262*(1+$B$6)))</f>
        <v/>
      </c>
      <c r="I263" s="2" t="str">
        <f aca="false">IF(A263="","",IF(I262="","",I262*(1+$B$6)))</f>
        <v/>
      </c>
      <c r="J263" s="2" t="str">
        <f aca="false">IF(A263="","",0)</f>
        <v/>
      </c>
      <c r="K263" s="2" t="str">
        <f aca="false">IF(A263="","",$J$2*(1-$M$3)*(D263-Z263))</f>
        <v/>
      </c>
      <c r="L263" s="2" t="str">
        <f aca="false">IF(A263="","",IF(A263&lt;=5,$J$3*(1-$M$2)*O263,0))</f>
        <v/>
      </c>
      <c r="M263" s="2" t="str">
        <f aca="false">IF(A263="","",J263+K263+L263)</f>
        <v/>
      </c>
      <c r="N263" s="1" t="str">
        <f aca="false">IF(A263="","",IF(A263&lt;=2,$Q$2,IF(A263&lt;=4,$R$2,$S$2)))</f>
        <v/>
      </c>
      <c r="O263" s="2" t="str">
        <f aca="false">IF(A263="","",MIN(O262*(1+$B$7),4000000000))</f>
        <v/>
      </c>
      <c r="P263" s="1" t="str">
        <f aca="false">IF(A263="","",VLOOKUP(B263,'جدول نرخ فوت-امراض خاص-سرطان'!$A$2:$B$100,2,0))</f>
        <v/>
      </c>
      <c r="Q263" s="2" t="str">
        <f aca="false">IF(A263="","",P263*O263*N263^0.5*(1+$J$1))</f>
        <v/>
      </c>
      <c r="R263" s="2" t="str">
        <f aca="false">IF(A263="","",IF(B263&gt;74,0,MIN(4000000000,R262*(1+$B$7))))</f>
        <v/>
      </c>
      <c r="S263" s="2" t="str">
        <f aca="false">IF(A263="","",$J$4/1000*R263)</f>
        <v/>
      </c>
      <c r="T263" s="2" t="str">
        <f aca="false">IF(A263="","",IF(B263&gt;64,0,MIN($F$3*O263,$F$5)))</f>
        <v/>
      </c>
      <c r="U263" s="2" t="str">
        <f aca="false">IF(A263="","",T263*VLOOKUP(محاسبات!B263,'جدول نرخ فوت-امراض خاص-سرطان'!$C$2:$D$97,2,0)/1000000)</f>
        <v/>
      </c>
      <c r="V263" s="2" t="str">
        <f aca="false">IF(A263="","",IF($F$7="ندارد",0,IF(B263&gt;74,0,VLOOKUP(محاسبات!A263,'جدول نرخ فوت-امراض خاص-سرطان'!$I$2:$J$31,2,0)*محاسبات!O263)))</f>
        <v/>
      </c>
      <c r="W263" s="2" t="str">
        <f aca="false">IF(A263="","",V263*VLOOKUP(B263,'جدول نرخ فوت-امراض خاص-سرطان'!$E$2:$F$100,2,0)/1000000)</f>
        <v/>
      </c>
      <c r="X263" s="2" t="str">
        <f aca="false">IF(A263="","",IF($F$6="ندارد",0,IF(A264="",0,D264*N263^0.5+X264*N263)))</f>
        <v/>
      </c>
      <c r="Y263" s="2" t="str">
        <f aca="false">IF(A263="","",IF(A263&gt;64,0,VLOOKUP(B263,'جدول نرخ فوت-امراض خاص-سرطان'!$G$2:$H$100,2,0)*X263))</f>
        <v/>
      </c>
      <c r="Z263" s="2" t="str">
        <f aca="false">IF(A263="","",Y263+W263+U263+S263)</f>
        <v/>
      </c>
      <c r="AA263" s="2" t="str">
        <f aca="false">IF(A263="","",0.25*(S263)+0.15*(U263+W263+Y263))</f>
        <v/>
      </c>
      <c r="AB263" s="2" t="str">
        <f aca="false">IF(A263="","",$B$10*(M263+Z263+Q263))</f>
        <v/>
      </c>
      <c r="AC263" s="2" t="str">
        <f aca="false">IF(A263="","",D263-Z263-M263-Q263-AB263)</f>
        <v/>
      </c>
      <c r="AD263" s="2" t="str">
        <f aca="false">IF(A263="","",(AC263+AD262)*(1+$S$1))</f>
        <v/>
      </c>
      <c r="AE263" s="2" t="str">
        <f aca="false">IF(A263="","",AD263)</f>
        <v/>
      </c>
    </row>
    <row r="264" customFormat="false" ht="15" hidden="false" customHeight="false" outlineLevel="0" collapsed="false">
      <c r="A264" s="1" t="str">
        <f aca="false">IF(A263&lt;$B$1,A263+1,"")</f>
        <v/>
      </c>
      <c r="B264" s="1" t="str">
        <f aca="false">IF(A264="","",B263+1)</f>
        <v/>
      </c>
      <c r="D264" s="2" t="str">
        <f aca="false">IF(A264="","",IF($B$3="سالانه",D263*(1+$B$6),IF($B$3="ماهانه",(F264*12)/'جدول لیست ها'!$D$1,IF(محاسبات!$B$3="دوماهه",(G264*6)/'جدول لیست ها'!$D$2,IF(محاسبات!$B$3="سه ماهه",(H264*4)/'جدول لیست ها'!$D$3,I264*2/'جدول لیست ها'!$D$4)))))</f>
        <v/>
      </c>
      <c r="E264" s="2" t="str">
        <f aca="false">IF(A264="","",IF($B$3="سالانه",D264+E263,(I264+H264+G264+F264)*$C$3+E263))</f>
        <v/>
      </c>
      <c r="F264" s="2" t="str">
        <f aca="false">IF(A264="","",IF(F263="","",F263*(1+$B$6)))</f>
        <v/>
      </c>
      <c r="G264" s="2" t="str">
        <f aca="false">IF(A264="","",IF(G263="","",G263*(1+$B$6)))</f>
        <v/>
      </c>
      <c r="H264" s="2" t="str">
        <f aca="false">IF(A264="","",IF(H263="","",H263*(1+$B$6)))</f>
        <v/>
      </c>
      <c r="I264" s="2" t="str">
        <f aca="false">IF(A264="","",IF(I263="","",I263*(1+$B$6)))</f>
        <v/>
      </c>
      <c r="J264" s="2" t="str">
        <f aca="false">IF(A264="","",0)</f>
        <v/>
      </c>
      <c r="K264" s="2" t="str">
        <f aca="false">IF(A264="","",$J$2*(1-$M$3)*(D264-Z264))</f>
        <v/>
      </c>
      <c r="L264" s="2" t="str">
        <f aca="false">IF(A264="","",IF(A264&lt;=5,$J$3*(1-$M$2)*O264,0))</f>
        <v/>
      </c>
      <c r="M264" s="2" t="str">
        <f aca="false">IF(A264="","",J264+K264+L264)</f>
        <v/>
      </c>
      <c r="N264" s="1" t="str">
        <f aca="false">IF(A264="","",IF(A264&lt;=2,$Q$2,IF(A264&lt;=4,$R$2,$S$2)))</f>
        <v/>
      </c>
      <c r="O264" s="2" t="str">
        <f aca="false">IF(A264="","",MIN(O263*(1+$B$7),4000000000))</f>
        <v/>
      </c>
      <c r="P264" s="1" t="str">
        <f aca="false">IF(A264="","",VLOOKUP(B264,'جدول نرخ فوت-امراض خاص-سرطان'!$A$2:$B$100,2,0))</f>
        <v/>
      </c>
      <c r="Q264" s="2" t="str">
        <f aca="false">IF(A264="","",P264*O264*N264^0.5*(1+$J$1))</f>
        <v/>
      </c>
      <c r="R264" s="2" t="str">
        <f aca="false">IF(A264="","",IF(B264&gt;74,0,MIN(4000000000,R263*(1+$B$7))))</f>
        <v/>
      </c>
      <c r="S264" s="2" t="str">
        <f aca="false">IF(A264="","",$J$4/1000*R264)</f>
        <v/>
      </c>
      <c r="T264" s="2" t="str">
        <f aca="false">IF(A264="","",IF(B264&gt;64,0,MIN($F$3*O264,$F$5)))</f>
        <v/>
      </c>
      <c r="U264" s="2" t="str">
        <f aca="false">IF(A264="","",T264*VLOOKUP(محاسبات!B264,'جدول نرخ فوت-امراض خاص-سرطان'!$C$2:$D$97,2,0)/1000000)</f>
        <v/>
      </c>
      <c r="V264" s="2" t="str">
        <f aca="false">IF(A264="","",IF($F$7="ندارد",0,IF(B264&gt;74,0,VLOOKUP(محاسبات!A264,'جدول نرخ فوت-امراض خاص-سرطان'!$I$2:$J$31,2,0)*محاسبات!O264)))</f>
        <v/>
      </c>
      <c r="W264" s="2" t="str">
        <f aca="false">IF(A264="","",V264*VLOOKUP(B264,'جدول نرخ فوت-امراض خاص-سرطان'!$E$2:$F$100,2,0)/1000000)</f>
        <v/>
      </c>
      <c r="X264" s="2" t="str">
        <f aca="false">IF(A264="","",IF($F$6="ندارد",0,IF(A265="",0,D265*N264^0.5+X265*N264)))</f>
        <v/>
      </c>
      <c r="Y264" s="2" t="str">
        <f aca="false">IF(A264="","",IF(A264&gt;64,0,VLOOKUP(B264,'جدول نرخ فوت-امراض خاص-سرطان'!$G$2:$H$100,2,0)*X264))</f>
        <v/>
      </c>
      <c r="Z264" s="2" t="str">
        <f aca="false">IF(A264="","",Y264+W264+U264+S264)</f>
        <v/>
      </c>
      <c r="AA264" s="2" t="str">
        <f aca="false">IF(A264="","",0.25*(S264)+0.15*(U264+W264+Y264))</f>
        <v/>
      </c>
      <c r="AB264" s="2" t="str">
        <f aca="false">IF(A264="","",$B$10*(M264+Z264+Q264))</f>
        <v/>
      </c>
      <c r="AC264" s="2" t="str">
        <f aca="false">IF(A264="","",D264-Z264-M264-Q264-AB264)</f>
        <v/>
      </c>
      <c r="AD264" s="2" t="str">
        <f aca="false">IF(A264="","",(AC264+AD263)*(1+$S$1))</f>
        <v/>
      </c>
      <c r="AE264" s="2" t="str">
        <f aca="false">IF(A264="","",AD264)</f>
        <v/>
      </c>
    </row>
    <row r="265" customFormat="false" ht="15" hidden="false" customHeight="false" outlineLevel="0" collapsed="false">
      <c r="A265" s="1" t="str">
        <f aca="false">IF(A264&lt;$B$1,A264+1,"")</f>
        <v/>
      </c>
      <c r="B265" s="1" t="str">
        <f aca="false">IF(A265="","",B264+1)</f>
        <v/>
      </c>
      <c r="D265" s="2" t="str">
        <f aca="false">IF(A265="","",IF($B$3="سالانه",D264*(1+$B$6),IF($B$3="ماهانه",(F265*12)/'جدول لیست ها'!$D$1,IF(محاسبات!$B$3="دوماهه",(G265*6)/'جدول لیست ها'!$D$2,IF(محاسبات!$B$3="سه ماهه",(H265*4)/'جدول لیست ها'!$D$3,I265*2/'جدول لیست ها'!$D$4)))))</f>
        <v/>
      </c>
      <c r="E265" s="2" t="str">
        <f aca="false">IF(A265="","",IF($B$3="سالانه",D265+E264,(I265+H265+G265+F265)*$C$3+E264))</f>
        <v/>
      </c>
      <c r="F265" s="2" t="str">
        <f aca="false">IF(A265="","",IF(F264="","",F264*(1+$B$6)))</f>
        <v/>
      </c>
      <c r="G265" s="2" t="str">
        <f aca="false">IF(A265="","",IF(G264="","",G264*(1+$B$6)))</f>
        <v/>
      </c>
      <c r="H265" s="2" t="str">
        <f aca="false">IF(A265="","",IF(H264="","",H264*(1+$B$6)))</f>
        <v/>
      </c>
      <c r="I265" s="2" t="str">
        <f aca="false">IF(A265="","",IF(I264="","",I264*(1+$B$6)))</f>
        <v/>
      </c>
      <c r="J265" s="2" t="str">
        <f aca="false">IF(A265="","",0)</f>
        <v/>
      </c>
      <c r="K265" s="2" t="str">
        <f aca="false">IF(A265="","",$J$2*(1-$M$3)*(D265-Z265))</f>
        <v/>
      </c>
      <c r="L265" s="2" t="str">
        <f aca="false">IF(A265="","",IF(A265&lt;=5,$J$3*(1-$M$2)*O265,0))</f>
        <v/>
      </c>
      <c r="M265" s="2" t="str">
        <f aca="false">IF(A265="","",J265+K265+L265)</f>
        <v/>
      </c>
      <c r="N265" s="1" t="str">
        <f aca="false">IF(A265="","",IF(A265&lt;=2,$Q$2,IF(A265&lt;=4,$R$2,$S$2)))</f>
        <v/>
      </c>
      <c r="O265" s="2" t="str">
        <f aca="false">IF(A265="","",MIN(O264*(1+$B$7),4000000000))</f>
        <v/>
      </c>
      <c r="P265" s="1" t="str">
        <f aca="false">IF(A265="","",VLOOKUP(B265,'جدول نرخ فوت-امراض خاص-سرطان'!$A$2:$B$100,2,0))</f>
        <v/>
      </c>
      <c r="Q265" s="2" t="str">
        <f aca="false">IF(A265="","",P265*O265*N265^0.5*(1+$J$1))</f>
        <v/>
      </c>
      <c r="R265" s="2" t="str">
        <f aca="false">IF(A265="","",IF(B265&gt;74,0,MIN(4000000000,R264*(1+$B$7))))</f>
        <v/>
      </c>
      <c r="S265" s="2" t="str">
        <f aca="false">IF(A265="","",$J$4/1000*R265)</f>
        <v/>
      </c>
      <c r="T265" s="2" t="str">
        <f aca="false">IF(A265="","",IF(B265&gt;64,0,MIN($F$3*O265,$F$5)))</f>
        <v/>
      </c>
      <c r="U265" s="2" t="str">
        <f aca="false">IF(A265="","",T265*VLOOKUP(محاسبات!B265,'جدول نرخ فوت-امراض خاص-سرطان'!$C$2:$D$97,2,0)/1000000)</f>
        <v/>
      </c>
      <c r="V265" s="2" t="str">
        <f aca="false">IF(A265="","",IF($F$7="ندارد",0,IF(B265&gt;74,0,VLOOKUP(محاسبات!A265,'جدول نرخ فوت-امراض خاص-سرطان'!$I$2:$J$31,2,0)*محاسبات!O265)))</f>
        <v/>
      </c>
      <c r="W265" s="2" t="str">
        <f aca="false">IF(A265="","",V265*VLOOKUP(B265,'جدول نرخ فوت-امراض خاص-سرطان'!$E$2:$F$100,2,0)/1000000)</f>
        <v/>
      </c>
      <c r="X265" s="2" t="str">
        <f aca="false">IF(A265="","",IF($F$6="ندارد",0,IF(A266="",0,D266*N265^0.5+X266*N265)))</f>
        <v/>
      </c>
      <c r="Y265" s="2" t="str">
        <f aca="false">IF(A265="","",IF(A265&gt;64,0,VLOOKUP(B265,'جدول نرخ فوت-امراض خاص-سرطان'!$G$2:$H$100,2,0)*X265))</f>
        <v/>
      </c>
      <c r="Z265" s="2" t="str">
        <f aca="false">IF(A265="","",Y265+W265+U265+S265)</f>
        <v/>
      </c>
      <c r="AA265" s="2" t="str">
        <f aca="false">IF(A265="","",0.25*(S265)+0.15*(U265+W265+Y265))</f>
        <v/>
      </c>
      <c r="AB265" s="2" t="str">
        <f aca="false">IF(A265="","",$B$10*(M265+Z265+Q265))</f>
        <v/>
      </c>
      <c r="AC265" s="2" t="str">
        <f aca="false">IF(A265="","",D265-Z265-M265-Q265-AB265)</f>
        <v/>
      </c>
      <c r="AD265" s="2" t="str">
        <f aca="false">IF(A265="","",(AC265+AD264)*(1+$S$1))</f>
        <v/>
      </c>
      <c r="AE265" s="2" t="str">
        <f aca="false">IF(A265="","",AD265)</f>
        <v/>
      </c>
    </row>
    <row r="266" customFormat="false" ht="15" hidden="false" customHeight="false" outlineLevel="0" collapsed="false">
      <c r="A266" s="1" t="str">
        <f aca="false">IF(A265&lt;$B$1,A265+1,"")</f>
        <v/>
      </c>
      <c r="B266" s="1" t="str">
        <f aca="false">IF(A266="","",B265+1)</f>
        <v/>
      </c>
      <c r="D266" s="2" t="str">
        <f aca="false">IF(A266="","",IF($B$3="سالانه",D265*(1+$B$6),IF($B$3="ماهانه",(F266*12)/'جدول لیست ها'!$D$1,IF(محاسبات!$B$3="دوماهه",(G266*6)/'جدول لیست ها'!$D$2,IF(محاسبات!$B$3="سه ماهه",(H266*4)/'جدول لیست ها'!$D$3,I266*2/'جدول لیست ها'!$D$4)))))</f>
        <v/>
      </c>
      <c r="E266" s="2" t="str">
        <f aca="false">IF(A266="","",IF($B$3="سالانه",D266+E265,(I266+H266+G266+F266)*$C$3+E265))</f>
        <v/>
      </c>
      <c r="F266" s="2" t="str">
        <f aca="false">IF(A266="","",IF(F265="","",F265*(1+$B$6)))</f>
        <v/>
      </c>
      <c r="G266" s="2" t="str">
        <f aca="false">IF(A266="","",IF(G265="","",G265*(1+$B$6)))</f>
        <v/>
      </c>
      <c r="H266" s="2" t="str">
        <f aca="false">IF(A266="","",IF(H265="","",H265*(1+$B$6)))</f>
        <v/>
      </c>
      <c r="I266" s="2" t="str">
        <f aca="false">IF(A266="","",IF(I265="","",I265*(1+$B$6)))</f>
        <v/>
      </c>
      <c r="J266" s="2" t="str">
        <f aca="false">IF(A266="","",0)</f>
        <v/>
      </c>
      <c r="K266" s="2" t="str">
        <f aca="false">IF(A266="","",$J$2*(1-$M$3)*(D266-Z266))</f>
        <v/>
      </c>
      <c r="L266" s="2" t="str">
        <f aca="false">IF(A266="","",IF(A266&lt;=5,$J$3*(1-$M$2)*O266,0))</f>
        <v/>
      </c>
      <c r="M266" s="2" t="str">
        <f aca="false">IF(A266="","",J266+K266+L266)</f>
        <v/>
      </c>
      <c r="N266" s="1" t="str">
        <f aca="false">IF(A266="","",IF(A266&lt;=2,$Q$2,IF(A266&lt;=4,$R$2,$S$2)))</f>
        <v/>
      </c>
      <c r="O266" s="2" t="str">
        <f aca="false">IF(A266="","",MIN(O265*(1+$B$7),4000000000))</f>
        <v/>
      </c>
      <c r="P266" s="1" t="str">
        <f aca="false">IF(A266="","",VLOOKUP(B266,'جدول نرخ فوت-امراض خاص-سرطان'!$A$2:$B$100,2,0))</f>
        <v/>
      </c>
      <c r="Q266" s="2" t="str">
        <f aca="false">IF(A266="","",P266*O266*N266^0.5*(1+$J$1))</f>
        <v/>
      </c>
      <c r="R266" s="2" t="str">
        <f aca="false">IF(A266="","",IF(B266&gt;74,0,MIN(4000000000,R265*(1+$B$7))))</f>
        <v/>
      </c>
      <c r="S266" s="2" t="str">
        <f aca="false">IF(A266="","",$J$4/1000*R266)</f>
        <v/>
      </c>
      <c r="T266" s="2" t="str">
        <f aca="false">IF(A266="","",IF(B266&gt;64,0,MIN($F$3*O266,$F$5)))</f>
        <v/>
      </c>
      <c r="U266" s="2" t="str">
        <f aca="false">IF(A266="","",T266*VLOOKUP(محاسبات!B266,'جدول نرخ فوت-امراض خاص-سرطان'!$C$2:$D$97,2,0)/1000000)</f>
        <v/>
      </c>
      <c r="V266" s="2" t="str">
        <f aca="false">IF(A266="","",IF($F$7="ندارد",0,IF(B266&gt;74,0,VLOOKUP(محاسبات!A266,'جدول نرخ فوت-امراض خاص-سرطان'!$I$2:$J$31,2,0)*محاسبات!O266)))</f>
        <v/>
      </c>
      <c r="W266" s="2" t="str">
        <f aca="false">IF(A266="","",V266*VLOOKUP(B266,'جدول نرخ فوت-امراض خاص-سرطان'!$E$2:$F$100,2,0)/1000000)</f>
        <v/>
      </c>
      <c r="X266" s="2" t="str">
        <f aca="false">IF(A266="","",IF($F$6="ندارد",0,IF(A267="",0,D267*N266^0.5+X267*N266)))</f>
        <v/>
      </c>
      <c r="Y266" s="2" t="str">
        <f aca="false">IF(A266="","",IF(A266&gt;64,0,VLOOKUP(B266,'جدول نرخ فوت-امراض خاص-سرطان'!$G$2:$H$100,2,0)*X266))</f>
        <v/>
      </c>
      <c r="Z266" s="2" t="str">
        <f aca="false">IF(A266="","",Y266+W266+U266+S266)</f>
        <v/>
      </c>
      <c r="AA266" s="2" t="str">
        <f aca="false">IF(A266="","",0.25*(S266)+0.15*(U266+W266+Y266))</f>
        <v/>
      </c>
      <c r="AB266" s="2" t="str">
        <f aca="false">IF(A266="","",$B$10*(M266+Z266+Q266))</f>
        <v/>
      </c>
      <c r="AC266" s="2" t="str">
        <f aca="false">IF(A266="","",D266-Z266-M266-Q266-AB266)</f>
        <v/>
      </c>
      <c r="AD266" s="2" t="str">
        <f aca="false">IF(A266="","",(AC266+AD265)*(1+$S$1))</f>
        <v/>
      </c>
      <c r="AE266" s="2" t="str">
        <f aca="false">IF(A266="","",AD266)</f>
        <v/>
      </c>
    </row>
    <row r="267" customFormat="false" ht="15" hidden="false" customHeight="false" outlineLevel="0" collapsed="false">
      <c r="A267" s="1" t="str">
        <f aca="false">IF(A266&lt;$B$1,A266+1,"")</f>
        <v/>
      </c>
      <c r="B267" s="1" t="str">
        <f aca="false">IF(A267="","",B266+1)</f>
        <v/>
      </c>
      <c r="D267" s="2" t="str">
        <f aca="false">IF(A267="","",IF($B$3="سالانه",D266*(1+$B$6),IF($B$3="ماهانه",(F267*12)/'جدول لیست ها'!$D$1,IF(محاسبات!$B$3="دوماهه",(G267*6)/'جدول لیست ها'!$D$2,IF(محاسبات!$B$3="سه ماهه",(H267*4)/'جدول لیست ها'!$D$3,I267*2/'جدول لیست ها'!$D$4)))))</f>
        <v/>
      </c>
      <c r="E267" s="2" t="str">
        <f aca="false">IF(A267="","",IF($B$3="سالانه",D267+E266,(I267+H267+G267+F267)*$C$3+E266))</f>
        <v/>
      </c>
      <c r="F267" s="2" t="str">
        <f aca="false">IF(A267="","",IF(F266="","",F266*(1+$B$6)))</f>
        <v/>
      </c>
      <c r="G267" s="2" t="str">
        <f aca="false">IF(A267="","",IF(G266="","",G266*(1+$B$6)))</f>
        <v/>
      </c>
      <c r="H267" s="2" t="str">
        <f aca="false">IF(A267="","",IF(H266="","",H266*(1+$B$6)))</f>
        <v/>
      </c>
      <c r="I267" s="2" t="str">
        <f aca="false">IF(A267="","",IF(I266="","",I266*(1+$B$6)))</f>
        <v/>
      </c>
      <c r="J267" s="2" t="str">
        <f aca="false">IF(A267="","",0)</f>
        <v/>
      </c>
      <c r="K267" s="2" t="str">
        <f aca="false">IF(A267="","",$J$2*(1-$M$3)*(D267-Z267))</f>
        <v/>
      </c>
      <c r="L267" s="2" t="str">
        <f aca="false">IF(A267="","",IF(A267&lt;=5,$J$3*(1-$M$2)*O267,0))</f>
        <v/>
      </c>
      <c r="M267" s="2" t="str">
        <f aca="false">IF(A267="","",J267+K267+L267)</f>
        <v/>
      </c>
      <c r="N267" s="1" t="str">
        <f aca="false">IF(A267="","",IF(A267&lt;=2,$Q$2,IF(A267&lt;=4,$R$2,$S$2)))</f>
        <v/>
      </c>
      <c r="O267" s="2" t="str">
        <f aca="false">IF(A267="","",MIN(O266*(1+$B$7),4000000000))</f>
        <v/>
      </c>
      <c r="P267" s="1" t="str">
        <f aca="false">IF(A267="","",VLOOKUP(B267,'جدول نرخ فوت-امراض خاص-سرطان'!$A$2:$B$100,2,0))</f>
        <v/>
      </c>
      <c r="Q267" s="2" t="str">
        <f aca="false">IF(A267="","",P267*O267*N267^0.5*(1+$J$1))</f>
        <v/>
      </c>
      <c r="R267" s="2" t="str">
        <f aca="false">IF(A267="","",IF(B267&gt;74,0,MIN(4000000000,R266*(1+$B$7))))</f>
        <v/>
      </c>
      <c r="S267" s="2" t="str">
        <f aca="false">IF(A267="","",$J$4/1000*R267)</f>
        <v/>
      </c>
      <c r="T267" s="2" t="str">
        <f aca="false">IF(A267="","",IF(B267&gt;64,0,MIN($F$3*O267,$F$5)))</f>
        <v/>
      </c>
      <c r="U267" s="2" t="str">
        <f aca="false">IF(A267="","",T267*VLOOKUP(محاسبات!B267,'جدول نرخ فوت-امراض خاص-سرطان'!$C$2:$D$97,2,0)/1000000)</f>
        <v/>
      </c>
      <c r="V267" s="2" t="str">
        <f aca="false">IF(A267="","",IF($F$7="ندارد",0,IF(B267&gt;74,0,VLOOKUP(محاسبات!A267,'جدول نرخ فوت-امراض خاص-سرطان'!$I$2:$J$31,2,0)*محاسبات!O267)))</f>
        <v/>
      </c>
      <c r="W267" s="2" t="str">
        <f aca="false">IF(A267="","",V267*VLOOKUP(B267,'جدول نرخ فوت-امراض خاص-سرطان'!$E$2:$F$100,2,0)/1000000)</f>
        <v/>
      </c>
      <c r="X267" s="2" t="str">
        <f aca="false">IF(A267="","",IF($F$6="ندارد",0,IF(A268="",0,D268*N267^0.5+X268*N267)))</f>
        <v/>
      </c>
      <c r="Y267" s="2" t="str">
        <f aca="false">IF(A267="","",IF(A267&gt;64,0,VLOOKUP(B267,'جدول نرخ فوت-امراض خاص-سرطان'!$G$2:$H$100,2,0)*X267))</f>
        <v/>
      </c>
      <c r="Z267" s="2" t="str">
        <f aca="false">IF(A267="","",Y267+W267+U267+S267)</f>
        <v/>
      </c>
      <c r="AA267" s="2" t="str">
        <f aca="false">IF(A267="","",0.25*(S267)+0.15*(U267+W267+Y267))</f>
        <v/>
      </c>
      <c r="AB267" s="2" t="str">
        <f aca="false">IF(A267="","",$B$10*(M267+Z267+Q267))</f>
        <v/>
      </c>
      <c r="AC267" s="2" t="str">
        <f aca="false">IF(A267="","",D267-Z267-M267-Q267-AB267)</f>
        <v/>
      </c>
      <c r="AD267" s="2" t="str">
        <f aca="false">IF(A267="","",(AC267+AD266)*(1+$S$1))</f>
        <v/>
      </c>
      <c r="AE267" s="2" t="str">
        <f aca="false">IF(A267="","",AD267)</f>
        <v/>
      </c>
    </row>
    <row r="268" customFormat="false" ht="15" hidden="false" customHeight="false" outlineLevel="0" collapsed="false">
      <c r="A268" s="1" t="str">
        <f aca="false">IF(A267&lt;$B$1,A267+1,"")</f>
        <v/>
      </c>
      <c r="B268" s="1" t="str">
        <f aca="false">IF(A268="","",B267+1)</f>
        <v/>
      </c>
      <c r="D268" s="2" t="str">
        <f aca="false">IF(A268="","",IF($B$3="سالانه",D267*(1+$B$6),IF($B$3="ماهانه",(F268*12)/'جدول لیست ها'!$D$1,IF(محاسبات!$B$3="دوماهه",(G268*6)/'جدول لیست ها'!$D$2,IF(محاسبات!$B$3="سه ماهه",(H268*4)/'جدول لیست ها'!$D$3,I268*2/'جدول لیست ها'!$D$4)))))</f>
        <v/>
      </c>
      <c r="E268" s="2" t="str">
        <f aca="false">IF(A268="","",IF($B$3="سالانه",D268+E267,(I268+H268+G268+F268)*$C$3+E267))</f>
        <v/>
      </c>
      <c r="F268" s="2" t="str">
        <f aca="false">IF(A268="","",IF(F267="","",F267*(1+$B$6)))</f>
        <v/>
      </c>
      <c r="G268" s="2" t="str">
        <f aca="false">IF(A268="","",IF(G267="","",G267*(1+$B$6)))</f>
        <v/>
      </c>
      <c r="H268" s="2" t="str">
        <f aca="false">IF(A268="","",IF(H267="","",H267*(1+$B$6)))</f>
        <v/>
      </c>
      <c r="I268" s="2" t="str">
        <f aca="false">IF(A268="","",IF(I267="","",I267*(1+$B$6)))</f>
        <v/>
      </c>
      <c r="J268" s="2" t="str">
        <f aca="false">IF(A268="","",0)</f>
        <v/>
      </c>
      <c r="K268" s="2" t="str">
        <f aca="false">IF(A268="","",$J$2*(1-$M$3)*(D268-Z268))</f>
        <v/>
      </c>
      <c r="L268" s="2" t="str">
        <f aca="false">IF(A268="","",IF(A268&lt;=5,$J$3*(1-$M$2)*O268,0))</f>
        <v/>
      </c>
      <c r="M268" s="2" t="str">
        <f aca="false">IF(A268="","",J268+K268+L268)</f>
        <v/>
      </c>
      <c r="N268" s="1" t="str">
        <f aca="false">IF(A268="","",IF(A268&lt;=2,$Q$2,IF(A268&lt;=4,$R$2,$S$2)))</f>
        <v/>
      </c>
      <c r="O268" s="2" t="str">
        <f aca="false">IF(A268="","",MIN(O267*(1+$B$7),4000000000))</f>
        <v/>
      </c>
      <c r="P268" s="1" t="str">
        <f aca="false">IF(A268="","",VLOOKUP(B268,'جدول نرخ فوت-امراض خاص-سرطان'!$A$2:$B$100,2,0))</f>
        <v/>
      </c>
      <c r="Q268" s="2" t="str">
        <f aca="false">IF(A268="","",P268*O268*N268^0.5*(1+$J$1))</f>
        <v/>
      </c>
      <c r="R268" s="2" t="str">
        <f aca="false">IF(A268="","",IF(B268&gt;74,0,MIN(4000000000,R267*(1+$B$7))))</f>
        <v/>
      </c>
      <c r="S268" s="2" t="str">
        <f aca="false">IF(A268="","",$J$4/1000*R268)</f>
        <v/>
      </c>
      <c r="T268" s="2" t="str">
        <f aca="false">IF(A268="","",IF(B268&gt;64,0,MIN($F$3*O268,$F$5)))</f>
        <v/>
      </c>
      <c r="U268" s="2" t="str">
        <f aca="false">IF(A268="","",T268*VLOOKUP(محاسبات!B268,'جدول نرخ فوت-امراض خاص-سرطان'!$C$2:$D$97,2,0)/1000000)</f>
        <v/>
      </c>
      <c r="V268" s="2" t="str">
        <f aca="false">IF(A268="","",IF($F$7="ندارد",0,IF(B268&gt;74,0,VLOOKUP(محاسبات!A268,'جدول نرخ فوت-امراض خاص-سرطان'!$I$2:$J$31,2,0)*محاسبات!O268)))</f>
        <v/>
      </c>
      <c r="W268" s="2" t="str">
        <f aca="false">IF(A268="","",V268*VLOOKUP(B268,'جدول نرخ فوت-امراض خاص-سرطان'!$E$2:$F$100,2,0)/1000000)</f>
        <v/>
      </c>
      <c r="X268" s="2" t="str">
        <f aca="false">IF(A268="","",IF($F$6="ندارد",0,IF(A269="",0,D269*N268^0.5+X269*N268)))</f>
        <v/>
      </c>
      <c r="Y268" s="2" t="str">
        <f aca="false">IF(A268="","",IF(A268&gt;64,0,VLOOKUP(B268,'جدول نرخ فوت-امراض خاص-سرطان'!$G$2:$H$100,2,0)*X268))</f>
        <v/>
      </c>
      <c r="Z268" s="2" t="str">
        <f aca="false">IF(A268="","",Y268+W268+U268+S268)</f>
        <v/>
      </c>
      <c r="AA268" s="2" t="str">
        <f aca="false">IF(A268="","",0.25*(S268)+0.15*(U268+W268+Y268))</f>
        <v/>
      </c>
      <c r="AB268" s="2" t="str">
        <f aca="false">IF(A268="","",$B$10*(M268+Z268+Q268))</f>
        <v/>
      </c>
      <c r="AC268" s="2" t="str">
        <f aca="false">IF(A268="","",D268-Z268-M268-Q268-AB268)</f>
        <v/>
      </c>
      <c r="AD268" s="2" t="str">
        <f aca="false">IF(A268="","",(AC268+AD267)*(1+$S$1))</f>
        <v/>
      </c>
      <c r="AE268" s="2" t="str">
        <f aca="false">IF(A268="","",AD268)</f>
        <v/>
      </c>
    </row>
    <row r="269" customFormat="false" ht="15" hidden="false" customHeight="false" outlineLevel="0" collapsed="false">
      <c r="A269" s="1" t="str">
        <f aca="false">IF(A268&lt;$B$1,A268+1,"")</f>
        <v/>
      </c>
      <c r="B269" s="1" t="str">
        <f aca="false">IF(A269="","",B268+1)</f>
        <v/>
      </c>
      <c r="D269" s="2" t="str">
        <f aca="false">IF(A269="","",IF($B$3="سالانه",D268*(1+$B$6),IF($B$3="ماهانه",(F269*12)/'جدول لیست ها'!$D$1,IF(محاسبات!$B$3="دوماهه",(G269*6)/'جدول لیست ها'!$D$2,IF(محاسبات!$B$3="سه ماهه",(H269*4)/'جدول لیست ها'!$D$3,I269*2/'جدول لیست ها'!$D$4)))))</f>
        <v/>
      </c>
      <c r="E269" s="2" t="str">
        <f aca="false">IF(A269="","",IF($B$3="سالانه",D269+E268,(I269+H269+G269+F269)*$C$3+E268))</f>
        <v/>
      </c>
      <c r="F269" s="2" t="str">
        <f aca="false">IF(A269="","",IF(F268="","",F268*(1+$B$6)))</f>
        <v/>
      </c>
      <c r="G269" s="2" t="str">
        <f aca="false">IF(A269="","",IF(G268="","",G268*(1+$B$6)))</f>
        <v/>
      </c>
      <c r="H269" s="2" t="str">
        <f aca="false">IF(A269="","",IF(H268="","",H268*(1+$B$6)))</f>
        <v/>
      </c>
      <c r="I269" s="2" t="str">
        <f aca="false">IF(A269="","",IF(I268="","",I268*(1+$B$6)))</f>
        <v/>
      </c>
      <c r="J269" s="2" t="str">
        <f aca="false">IF(A269="","",0)</f>
        <v/>
      </c>
      <c r="K269" s="2" t="str">
        <f aca="false">IF(A269="","",$J$2*(1-$M$3)*(D269-Z269))</f>
        <v/>
      </c>
      <c r="L269" s="2" t="str">
        <f aca="false">IF(A269="","",IF(A269&lt;=5,$J$3*(1-$M$2)*O269,0))</f>
        <v/>
      </c>
      <c r="M269" s="2" t="str">
        <f aca="false">IF(A269="","",J269+K269+L269)</f>
        <v/>
      </c>
      <c r="N269" s="1" t="str">
        <f aca="false">IF(A269="","",IF(A269&lt;=2,$Q$2,IF(A269&lt;=4,$R$2,$S$2)))</f>
        <v/>
      </c>
      <c r="O269" s="2" t="str">
        <f aca="false">IF(A269="","",MIN(O268*(1+$B$7),4000000000))</f>
        <v/>
      </c>
      <c r="P269" s="1" t="str">
        <f aca="false">IF(A269="","",VLOOKUP(B269,'جدول نرخ فوت-امراض خاص-سرطان'!$A$2:$B$100,2,0))</f>
        <v/>
      </c>
      <c r="Q269" s="2" t="str">
        <f aca="false">IF(A269="","",P269*O269*N269^0.5*(1+$J$1))</f>
        <v/>
      </c>
      <c r="R269" s="2" t="str">
        <f aca="false">IF(A269="","",IF(B269&gt;74,0,MIN(4000000000,R268*(1+$B$7))))</f>
        <v/>
      </c>
      <c r="S269" s="2" t="str">
        <f aca="false">IF(A269="","",$J$4/1000*R269)</f>
        <v/>
      </c>
      <c r="T269" s="2" t="str">
        <f aca="false">IF(A269="","",IF(B269&gt;64,0,MIN($F$3*O269,$F$5)))</f>
        <v/>
      </c>
      <c r="U269" s="2" t="str">
        <f aca="false">IF(A269="","",T269*VLOOKUP(محاسبات!B269,'جدول نرخ فوت-امراض خاص-سرطان'!$C$2:$D$97,2,0)/1000000)</f>
        <v/>
      </c>
      <c r="V269" s="2" t="str">
        <f aca="false">IF(A269="","",IF($F$7="ندارد",0,IF(B269&gt;74,0,VLOOKUP(محاسبات!A269,'جدول نرخ فوت-امراض خاص-سرطان'!$I$2:$J$31,2,0)*محاسبات!O269)))</f>
        <v/>
      </c>
      <c r="W269" s="2" t="str">
        <f aca="false">IF(A269="","",V269*VLOOKUP(B269,'جدول نرخ فوت-امراض خاص-سرطان'!$E$2:$F$100,2,0)/1000000)</f>
        <v/>
      </c>
      <c r="X269" s="2" t="str">
        <f aca="false">IF(A269="","",IF($F$6="ندارد",0,IF(A270="",0,D270*N269^0.5+X270*N269)))</f>
        <v/>
      </c>
      <c r="Y269" s="2" t="str">
        <f aca="false">IF(A269="","",IF(A269&gt;64,0,VLOOKUP(B269,'جدول نرخ فوت-امراض خاص-سرطان'!$G$2:$H$100,2,0)*X269))</f>
        <v/>
      </c>
      <c r="Z269" s="2" t="str">
        <f aca="false">IF(A269="","",Y269+W269+U269+S269)</f>
        <v/>
      </c>
      <c r="AA269" s="2" t="str">
        <f aca="false">IF(A269="","",0.25*(S269)+0.15*(U269+W269+Y269))</f>
        <v/>
      </c>
      <c r="AB269" s="2" t="str">
        <f aca="false">IF(A269="","",$B$10*(M269+Z269+Q269))</f>
        <v/>
      </c>
      <c r="AC269" s="2" t="str">
        <f aca="false">IF(A269="","",D269-Z269-M269-Q269-AB269)</f>
        <v/>
      </c>
      <c r="AD269" s="2" t="str">
        <f aca="false">IF(A269="","",(AC269+AD268)*(1+$S$1))</f>
        <v/>
      </c>
      <c r="AE269" s="2" t="str">
        <f aca="false">IF(A269="","",AD269)</f>
        <v/>
      </c>
    </row>
    <row r="270" customFormat="false" ht="15" hidden="false" customHeight="false" outlineLevel="0" collapsed="false">
      <c r="A270" s="1" t="str">
        <f aca="false">IF(A269&lt;$B$1,A269+1,"")</f>
        <v/>
      </c>
      <c r="B270" s="1" t="str">
        <f aca="false">IF(A270="","",B269+1)</f>
        <v/>
      </c>
      <c r="D270" s="2" t="str">
        <f aca="false">IF(A270="","",IF($B$3="سالانه",D269*(1+$B$6),IF($B$3="ماهانه",(F270*12)/'جدول لیست ها'!$D$1,IF(محاسبات!$B$3="دوماهه",(G270*6)/'جدول لیست ها'!$D$2,IF(محاسبات!$B$3="سه ماهه",(H270*4)/'جدول لیست ها'!$D$3,I270*2/'جدول لیست ها'!$D$4)))))</f>
        <v/>
      </c>
      <c r="E270" s="2" t="str">
        <f aca="false">IF(A270="","",IF($B$3="سالانه",D270+E269,(I270+H270+G270+F270)*$C$3+E269))</f>
        <v/>
      </c>
      <c r="F270" s="2" t="str">
        <f aca="false">IF(A270="","",IF(F269="","",F269*(1+$B$6)))</f>
        <v/>
      </c>
      <c r="G270" s="2" t="str">
        <f aca="false">IF(A270="","",IF(G269="","",G269*(1+$B$6)))</f>
        <v/>
      </c>
      <c r="H270" s="2" t="str">
        <f aca="false">IF(A270="","",IF(H269="","",H269*(1+$B$6)))</f>
        <v/>
      </c>
      <c r="I270" s="2" t="str">
        <f aca="false">IF(A270="","",IF(I269="","",I269*(1+$B$6)))</f>
        <v/>
      </c>
      <c r="J270" s="2" t="str">
        <f aca="false">IF(A270="","",0)</f>
        <v/>
      </c>
      <c r="K270" s="2" t="str">
        <f aca="false">IF(A270="","",$J$2*(1-$M$3)*(D270-Z270))</f>
        <v/>
      </c>
      <c r="L270" s="2" t="str">
        <f aca="false">IF(A270="","",IF(A270&lt;=5,$J$3*(1-$M$2)*O270,0))</f>
        <v/>
      </c>
      <c r="M270" s="2" t="str">
        <f aca="false">IF(A270="","",J270+K270+L270)</f>
        <v/>
      </c>
      <c r="N270" s="1" t="str">
        <f aca="false">IF(A270="","",IF(A270&lt;=2,$Q$2,IF(A270&lt;=4,$R$2,$S$2)))</f>
        <v/>
      </c>
      <c r="O270" s="2" t="str">
        <f aca="false">IF(A270="","",MIN(O269*(1+$B$7),4000000000))</f>
        <v/>
      </c>
      <c r="P270" s="1" t="str">
        <f aca="false">IF(A270="","",VLOOKUP(B270,'جدول نرخ فوت-امراض خاص-سرطان'!$A$2:$B$100,2,0))</f>
        <v/>
      </c>
      <c r="Q270" s="2" t="str">
        <f aca="false">IF(A270="","",P270*O270*N270^0.5*(1+$J$1))</f>
        <v/>
      </c>
      <c r="R270" s="2" t="str">
        <f aca="false">IF(A270="","",IF(B270&gt;74,0,MIN(4000000000,R269*(1+$B$7))))</f>
        <v/>
      </c>
      <c r="S270" s="2" t="str">
        <f aca="false">IF(A270="","",$J$4/1000*R270)</f>
        <v/>
      </c>
      <c r="T270" s="2" t="str">
        <f aca="false">IF(A270="","",IF(B270&gt;64,0,MIN($F$3*O270,$F$5)))</f>
        <v/>
      </c>
      <c r="U270" s="2" t="str">
        <f aca="false">IF(A270="","",T270*VLOOKUP(محاسبات!B270,'جدول نرخ فوت-امراض خاص-سرطان'!$C$2:$D$97,2,0)/1000000)</f>
        <v/>
      </c>
      <c r="V270" s="2" t="str">
        <f aca="false">IF(A270="","",IF($F$7="ندارد",0,IF(B270&gt;74,0,VLOOKUP(محاسبات!A270,'جدول نرخ فوت-امراض خاص-سرطان'!$I$2:$J$31,2,0)*محاسبات!O270)))</f>
        <v/>
      </c>
      <c r="W270" s="2" t="str">
        <f aca="false">IF(A270="","",V270*VLOOKUP(B270,'جدول نرخ فوت-امراض خاص-سرطان'!$E$2:$F$100,2,0)/1000000)</f>
        <v/>
      </c>
      <c r="X270" s="2" t="str">
        <f aca="false">IF(A270="","",IF($F$6="ندارد",0,IF(A271="",0,D271*N270^0.5+X271*N270)))</f>
        <v/>
      </c>
      <c r="Y270" s="2" t="str">
        <f aca="false">IF(A270="","",IF(A270&gt;64,0,VLOOKUP(B270,'جدول نرخ فوت-امراض خاص-سرطان'!$G$2:$H$100,2,0)*X270))</f>
        <v/>
      </c>
      <c r="Z270" s="2" t="str">
        <f aca="false">IF(A270="","",Y270+W270+U270+S270)</f>
        <v/>
      </c>
      <c r="AA270" s="2" t="str">
        <f aca="false">IF(A270="","",0.25*(S270)+0.15*(U270+W270+Y270))</f>
        <v/>
      </c>
      <c r="AB270" s="2" t="str">
        <f aca="false">IF(A270="","",$B$10*(M270+Z270+Q270))</f>
        <v/>
      </c>
      <c r="AC270" s="2" t="str">
        <f aca="false">IF(A270="","",D270-Z270-M270-Q270-AB270)</f>
        <v/>
      </c>
      <c r="AD270" s="2" t="str">
        <f aca="false">IF(A270="","",(AC270+AD269)*(1+$S$1))</f>
        <v/>
      </c>
      <c r="AE270" s="2" t="str">
        <f aca="false">IF(A270="","",AD270)</f>
        <v/>
      </c>
    </row>
    <row r="271" customFormat="false" ht="15" hidden="false" customHeight="false" outlineLevel="0" collapsed="false">
      <c r="A271" s="1" t="str">
        <f aca="false">IF(A270&lt;$B$1,A270+1,"")</f>
        <v/>
      </c>
      <c r="B271" s="1" t="str">
        <f aca="false">IF(A271="","",B270+1)</f>
        <v/>
      </c>
      <c r="D271" s="2" t="str">
        <f aca="false">IF(A271="","",IF($B$3="سالانه",D270*(1+$B$6),IF($B$3="ماهانه",(F271*12)/'جدول لیست ها'!$D$1,IF(محاسبات!$B$3="دوماهه",(G271*6)/'جدول لیست ها'!$D$2,IF(محاسبات!$B$3="سه ماهه",(H271*4)/'جدول لیست ها'!$D$3,I271*2/'جدول لیست ها'!$D$4)))))</f>
        <v/>
      </c>
      <c r="E271" s="2" t="str">
        <f aca="false">IF(A271="","",IF($B$3="سالانه",D271+E270,(I271+H271+G271+F271)*$C$3+E270))</f>
        <v/>
      </c>
      <c r="F271" s="2" t="str">
        <f aca="false">IF(A271="","",IF(F270="","",F270*(1+$B$6)))</f>
        <v/>
      </c>
      <c r="G271" s="2" t="str">
        <f aca="false">IF(A271="","",IF(G270="","",G270*(1+$B$6)))</f>
        <v/>
      </c>
      <c r="H271" s="2" t="str">
        <f aca="false">IF(A271="","",IF(H270="","",H270*(1+$B$6)))</f>
        <v/>
      </c>
      <c r="I271" s="2" t="str">
        <f aca="false">IF(A271="","",IF(I270="","",I270*(1+$B$6)))</f>
        <v/>
      </c>
      <c r="J271" s="2" t="str">
        <f aca="false">IF(A271="","",0)</f>
        <v/>
      </c>
      <c r="K271" s="2" t="str">
        <f aca="false">IF(A271="","",$J$2*(1-$M$3)*(D271-Z271))</f>
        <v/>
      </c>
      <c r="L271" s="2" t="str">
        <f aca="false">IF(A271="","",IF(A271&lt;=5,$J$3*(1-$M$2)*O271,0))</f>
        <v/>
      </c>
      <c r="M271" s="2" t="str">
        <f aca="false">IF(A271="","",J271+K271+L271)</f>
        <v/>
      </c>
      <c r="N271" s="1" t="str">
        <f aca="false">IF(A271="","",IF(A271&lt;=2,$Q$2,IF(A271&lt;=4,$R$2,$S$2)))</f>
        <v/>
      </c>
      <c r="O271" s="2" t="str">
        <f aca="false">IF(A271="","",MIN(O270*(1+$B$7),4000000000))</f>
        <v/>
      </c>
      <c r="P271" s="1" t="str">
        <f aca="false">IF(A271="","",VLOOKUP(B271,'جدول نرخ فوت-امراض خاص-سرطان'!$A$2:$B$100,2,0))</f>
        <v/>
      </c>
      <c r="Q271" s="2" t="str">
        <f aca="false">IF(A271="","",P271*O271*N271^0.5*(1+$J$1))</f>
        <v/>
      </c>
      <c r="R271" s="2" t="str">
        <f aca="false">IF(A271="","",IF(B271&gt;74,0,MIN(4000000000,R270*(1+$B$7))))</f>
        <v/>
      </c>
      <c r="S271" s="2" t="str">
        <f aca="false">IF(A271="","",$J$4/1000*R271)</f>
        <v/>
      </c>
      <c r="T271" s="2" t="str">
        <f aca="false">IF(A271="","",IF(B271&gt;64,0,MIN($F$3*O271,$F$5)))</f>
        <v/>
      </c>
      <c r="U271" s="2" t="str">
        <f aca="false">IF(A271="","",T271*VLOOKUP(محاسبات!B271,'جدول نرخ فوت-امراض خاص-سرطان'!$C$2:$D$97,2,0)/1000000)</f>
        <v/>
      </c>
      <c r="V271" s="2" t="str">
        <f aca="false">IF(A271="","",IF($F$7="ندارد",0,IF(B271&gt;74,0,VLOOKUP(محاسبات!A271,'جدول نرخ فوت-امراض خاص-سرطان'!$I$2:$J$31,2,0)*محاسبات!O271)))</f>
        <v/>
      </c>
      <c r="W271" s="2" t="str">
        <f aca="false">IF(A271="","",V271*VLOOKUP(B271,'جدول نرخ فوت-امراض خاص-سرطان'!$E$2:$F$100,2,0)/1000000)</f>
        <v/>
      </c>
      <c r="X271" s="2" t="str">
        <f aca="false">IF(A271="","",IF($F$6="ندارد",0,IF(A272="",0,D272*N271^0.5+X272*N271)))</f>
        <v/>
      </c>
      <c r="Y271" s="2" t="str">
        <f aca="false">IF(A271="","",IF(A271&gt;64,0,VLOOKUP(B271,'جدول نرخ فوت-امراض خاص-سرطان'!$G$2:$H$100,2,0)*X271))</f>
        <v/>
      </c>
      <c r="Z271" s="2" t="str">
        <f aca="false">IF(A271="","",Y271+W271+U271+S271)</f>
        <v/>
      </c>
      <c r="AA271" s="2" t="str">
        <f aca="false">IF(A271="","",0.25*(S271)+0.15*(U271+W271+Y271))</f>
        <v/>
      </c>
      <c r="AB271" s="2" t="str">
        <f aca="false">IF(A271="","",$B$10*(M271+Z271+Q271))</f>
        <v/>
      </c>
      <c r="AC271" s="2" t="str">
        <f aca="false">IF(A271="","",D271-Z271-M271-Q271-AB271)</f>
        <v/>
      </c>
      <c r="AD271" s="2" t="str">
        <f aca="false">IF(A271="","",(AC271+AD270)*(1+$S$1))</f>
        <v/>
      </c>
      <c r="AE271" s="2" t="str">
        <f aca="false">IF(A271="","",AD271)</f>
        <v/>
      </c>
    </row>
    <row r="272" customFormat="false" ht="15" hidden="false" customHeight="false" outlineLevel="0" collapsed="false">
      <c r="A272" s="1" t="str">
        <f aca="false">IF(A271&lt;$B$1,A271+1,"")</f>
        <v/>
      </c>
      <c r="B272" s="1" t="str">
        <f aca="false">IF(A272="","",B271+1)</f>
        <v/>
      </c>
      <c r="D272" s="2" t="str">
        <f aca="false">IF(A272="","",IF($B$3="سالانه",D271*(1+$B$6),IF($B$3="ماهانه",(F272*12)/'جدول لیست ها'!$D$1,IF(محاسبات!$B$3="دوماهه",(G272*6)/'جدول لیست ها'!$D$2,IF(محاسبات!$B$3="سه ماهه",(H272*4)/'جدول لیست ها'!$D$3,I272*2/'جدول لیست ها'!$D$4)))))</f>
        <v/>
      </c>
      <c r="E272" s="2" t="str">
        <f aca="false">IF(A272="","",IF($B$3="سالانه",D272+E271,(I272+H272+G272+F272)*$C$3+E271))</f>
        <v/>
      </c>
      <c r="F272" s="2" t="str">
        <f aca="false">IF(A272="","",IF(F271="","",F271*(1+$B$6)))</f>
        <v/>
      </c>
      <c r="G272" s="2" t="str">
        <f aca="false">IF(A272="","",IF(G271="","",G271*(1+$B$6)))</f>
        <v/>
      </c>
      <c r="H272" s="2" t="str">
        <f aca="false">IF(A272="","",IF(H271="","",H271*(1+$B$6)))</f>
        <v/>
      </c>
      <c r="I272" s="2" t="str">
        <f aca="false">IF(A272="","",IF(I271="","",I271*(1+$B$6)))</f>
        <v/>
      </c>
      <c r="J272" s="2" t="str">
        <f aca="false">IF(A272="","",0)</f>
        <v/>
      </c>
      <c r="K272" s="2" t="str">
        <f aca="false">IF(A272="","",$J$2*(1-$M$3)*(D272-Z272))</f>
        <v/>
      </c>
      <c r="L272" s="2" t="str">
        <f aca="false">IF(A272="","",IF(A272&lt;=5,$J$3*(1-$M$2)*O272,0))</f>
        <v/>
      </c>
      <c r="M272" s="2" t="str">
        <f aca="false">IF(A272="","",J272+K272+L272)</f>
        <v/>
      </c>
      <c r="N272" s="1" t="str">
        <f aca="false">IF(A272="","",IF(A272&lt;=2,$Q$2,IF(A272&lt;=4,$R$2,$S$2)))</f>
        <v/>
      </c>
      <c r="O272" s="2" t="str">
        <f aca="false">IF(A272="","",MIN(O271*(1+$B$7),4000000000))</f>
        <v/>
      </c>
      <c r="P272" s="1" t="str">
        <f aca="false">IF(A272="","",VLOOKUP(B272,'جدول نرخ فوت-امراض خاص-سرطان'!$A$2:$B$100,2,0))</f>
        <v/>
      </c>
      <c r="Q272" s="2" t="str">
        <f aca="false">IF(A272="","",P272*O272*N272^0.5*(1+$J$1))</f>
        <v/>
      </c>
      <c r="R272" s="2" t="str">
        <f aca="false">IF(A272="","",IF(B272&gt;74,0,MIN(4000000000,R271*(1+$B$7))))</f>
        <v/>
      </c>
      <c r="S272" s="2" t="str">
        <f aca="false">IF(A272="","",$J$4/1000*R272)</f>
        <v/>
      </c>
      <c r="T272" s="2" t="str">
        <f aca="false">IF(A272="","",IF(B272&gt;64,0,MIN($F$3*O272,$F$5)))</f>
        <v/>
      </c>
      <c r="U272" s="2" t="str">
        <f aca="false">IF(A272="","",T272*VLOOKUP(محاسبات!B272,'جدول نرخ فوت-امراض خاص-سرطان'!$C$2:$D$97,2,0)/1000000)</f>
        <v/>
      </c>
      <c r="V272" s="2" t="str">
        <f aca="false">IF(A272="","",IF($F$7="ندارد",0,IF(B272&gt;74,0,VLOOKUP(محاسبات!A272,'جدول نرخ فوت-امراض خاص-سرطان'!$I$2:$J$31,2,0)*محاسبات!O272)))</f>
        <v/>
      </c>
      <c r="W272" s="2" t="str">
        <f aca="false">IF(A272="","",V272*VLOOKUP(B272,'جدول نرخ فوت-امراض خاص-سرطان'!$E$2:$F$100,2,0)/1000000)</f>
        <v/>
      </c>
      <c r="X272" s="2" t="str">
        <f aca="false">IF(A272="","",IF($F$6="ندارد",0,IF(A273="",0,D273*N272^0.5+X273*N272)))</f>
        <v/>
      </c>
      <c r="Y272" s="2" t="str">
        <f aca="false">IF(A272="","",IF(A272&gt;64,0,VLOOKUP(B272,'جدول نرخ فوت-امراض خاص-سرطان'!$G$2:$H$100,2,0)*X272))</f>
        <v/>
      </c>
      <c r="Z272" s="2" t="str">
        <f aca="false">IF(A272="","",Y272+W272+U272+S272)</f>
        <v/>
      </c>
      <c r="AA272" s="2" t="str">
        <f aca="false">IF(A272="","",0.25*(S272)+0.15*(U272+W272+Y272))</f>
        <v/>
      </c>
      <c r="AB272" s="2" t="str">
        <f aca="false">IF(A272="","",$B$10*(M272+Z272+Q272))</f>
        <v/>
      </c>
      <c r="AC272" s="2" t="str">
        <f aca="false">IF(A272="","",D272-Z272-M272-Q272-AB272)</f>
        <v/>
      </c>
      <c r="AD272" s="2" t="str">
        <f aca="false">IF(A272="","",(AC272+AD271)*(1+$S$1))</f>
        <v/>
      </c>
      <c r="AE272" s="2" t="str">
        <f aca="false">IF(A272="","",AD272)</f>
        <v/>
      </c>
    </row>
    <row r="273" customFormat="false" ht="15" hidden="false" customHeight="false" outlineLevel="0" collapsed="false">
      <c r="A273" s="1" t="str">
        <f aca="false">IF(A272&lt;$B$1,A272+1,"")</f>
        <v/>
      </c>
      <c r="B273" s="1" t="str">
        <f aca="false">IF(A273="","",B272+1)</f>
        <v/>
      </c>
      <c r="D273" s="2" t="str">
        <f aca="false">IF(A273="","",IF($B$3="سالانه",D272*(1+$B$6),IF($B$3="ماهانه",(F273*12)/'جدول لیست ها'!$D$1,IF(محاسبات!$B$3="دوماهه",(G273*6)/'جدول لیست ها'!$D$2,IF(محاسبات!$B$3="سه ماهه",(H273*4)/'جدول لیست ها'!$D$3,I273*2/'جدول لیست ها'!$D$4)))))</f>
        <v/>
      </c>
      <c r="E273" s="2" t="str">
        <f aca="false">IF(A273="","",IF($B$3="سالانه",D273+E272,(I273+H273+G273+F273)*$C$3+E272))</f>
        <v/>
      </c>
      <c r="F273" s="2" t="str">
        <f aca="false">IF(A273="","",IF(F272="","",F272*(1+$B$6)))</f>
        <v/>
      </c>
      <c r="G273" s="2" t="str">
        <f aca="false">IF(A273="","",IF(G272="","",G272*(1+$B$6)))</f>
        <v/>
      </c>
      <c r="H273" s="2" t="str">
        <f aca="false">IF(A273="","",IF(H272="","",H272*(1+$B$6)))</f>
        <v/>
      </c>
      <c r="I273" s="2" t="str">
        <f aca="false">IF(A273="","",IF(I272="","",I272*(1+$B$6)))</f>
        <v/>
      </c>
      <c r="J273" s="2" t="str">
        <f aca="false">IF(A273="","",0)</f>
        <v/>
      </c>
      <c r="K273" s="2" t="str">
        <f aca="false">IF(A273="","",$J$2*(1-$M$3)*(D273-Z273))</f>
        <v/>
      </c>
      <c r="L273" s="2" t="str">
        <f aca="false">IF(A273="","",IF(A273&lt;=5,$J$3*(1-$M$2)*O273,0))</f>
        <v/>
      </c>
      <c r="M273" s="2" t="str">
        <f aca="false">IF(A273="","",J273+K273+L273)</f>
        <v/>
      </c>
      <c r="N273" s="1" t="str">
        <f aca="false">IF(A273="","",IF(A273&lt;=2,$Q$2,IF(A273&lt;=4,$R$2,$S$2)))</f>
        <v/>
      </c>
      <c r="O273" s="2" t="str">
        <f aca="false">IF(A273="","",MIN(O272*(1+$B$7),4000000000))</f>
        <v/>
      </c>
      <c r="P273" s="1" t="str">
        <f aca="false">IF(A273="","",VLOOKUP(B273,'جدول نرخ فوت-امراض خاص-سرطان'!$A$2:$B$100,2,0))</f>
        <v/>
      </c>
      <c r="Q273" s="2" t="str">
        <f aca="false">IF(A273="","",P273*O273*N273^0.5*(1+$J$1))</f>
        <v/>
      </c>
      <c r="R273" s="2" t="str">
        <f aca="false">IF(A273="","",IF(B273&gt;74,0,MIN(4000000000,R272*(1+$B$7))))</f>
        <v/>
      </c>
      <c r="S273" s="2" t="str">
        <f aca="false">IF(A273="","",$J$4/1000*R273)</f>
        <v/>
      </c>
      <c r="T273" s="2" t="str">
        <f aca="false">IF(A273="","",IF(B273&gt;64,0,MIN($F$3*O273,$F$5)))</f>
        <v/>
      </c>
      <c r="U273" s="2" t="str">
        <f aca="false">IF(A273="","",T273*VLOOKUP(محاسبات!B273,'جدول نرخ فوت-امراض خاص-سرطان'!$C$2:$D$97,2,0)/1000000)</f>
        <v/>
      </c>
      <c r="V273" s="2" t="str">
        <f aca="false">IF(A273="","",IF($F$7="ندارد",0,IF(B273&gt;74,0,VLOOKUP(محاسبات!A273,'جدول نرخ فوت-امراض خاص-سرطان'!$I$2:$J$31,2,0)*محاسبات!O273)))</f>
        <v/>
      </c>
      <c r="W273" s="2" t="str">
        <f aca="false">IF(A273="","",V273*VLOOKUP(B273,'جدول نرخ فوت-امراض خاص-سرطان'!$E$2:$F$100,2,0)/1000000)</f>
        <v/>
      </c>
      <c r="X273" s="2" t="str">
        <f aca="false">IF(A273="","",IF($F$6="ندارد",0,IF(A274="",0,D274*N273^0.5+X274*N273)))</f>
        <v/>
      </c>
      <c r="Y273" s="2" t="str">
        <f aca="false">IF(A273="","",IF(A273&gt;64,0,VLOOKUP(B273,'جدول نرخ فوت-امراض خاص-سرطان'!$G$2:$H$100,2,0)*X273))</f>
        <v/>
      </c>
      <c r="Z273" s="2" t="str">
        <f aca="false">IF(A273="","",Y273+W273+U273+S273)</f>
        <v/>
      </c>
      <c r="AA273" s="2" t="str">
        <f aca="false">IF(A273="","",0.25*(S273)+0.15*(U273+W273+Y273))</f>
        <v/>
      </c>
      <c r="AB273" s="2" t="str">
        <f aca="false">IF(A273="","",$B$10*(M273+Z273+Q273))</f>
        <v/>
      </c>
      <c r="AC273" s="2" t="str">
        <f aca="false">IF(A273="","",D273-Z273-M273-Q273-AB273)</f>
        <v/>
      </c>
      <c r="AD273" s="2" t="str">
        <f aca="false">IF(A273="","",(AC273+AD272)*(1+$S$1))</f>
        <v/>
      </c>
      <c r="AE273" s="2" t="str">
        <f aca="false">IF(A273="","",AD273)</f>
        <v/>
      </c>
    </row>
    <row r="274" customFormat="false" ht="15" hidden="false" customHeight="false" outlineLevel="0" collapsed="false">
      <c r="A274" s="1" t="str">
        <f aca="false">IF(A273&lt;$B$1,A273+1,"")</f>
        <v/>
      </c>
      <c r="B274" s="1" t="str">
        <f aca="false">IF(A274="","",B273+1)</f>
        <v/>
      </c>
      <c r="D274" s="2" t="str">
        <f aca="false">IF(A274="","",IF($B$3="سالانه",D273*(1+$B$6),IF($B$3="ماهانه",(F274*12)/'جدول لیست ها'!$D$1,IF(محاسبات!$B$3="دوماهه",(G274*6)/'جدول لیست ها'!$D$2,IF(محاسبات!$B$3="سه ماهه",(H274*4)/'جدول لیست ها'!$D$3,I274*2/'جدول لیست ها'!$D$4)))))</f>
        <v/>
      </c>
      <c r="E274" s="2" t="str">
        <f aca="false">IF(A274="","",IF($B$3="سالانه",D274+E273,(I274+H274+G274+F274)*$C$3+E273))</f>
        <v/>
      </c>
      <c r="F274" s="2" t="str">
        <f aca="false">IF(A274="","",IF(F273="","",F273*(1+$B$6)))</f>
        <v/>
      </c>
      <c r="G274" s="2" t="str">
        <f aca="false">IF(A274="","",IF(G273="","",G273*(1+$B$6)))</f>
        <v/>
      </c>
      <c r="H274" s="2" t="str">
        <f aca="false">IF(A274="","",IF(H273="","",H273*(1+$B$6)))</f>
        <v/>
      </c>
      <c r="I274" s="2" t="str">
        <f aca="false">IF(A274="","",IF(I273="","",I273*(1+$B$6)))</f>
        <v/>
      </c>
      <c r="J274" s="2" t="str">
        <f aca="false">IF(A274="","",0)</f>
        <v/>
      </c>
      <c r="K274" s="2" t="str">
        <f aca="false">IF(A274="","",$J$2*(1-$M$3)*(D274-Z274))</f>
        <v/>
      </c>
      <c r="L274" s="2" t="str">
        <f aca="false">IF(A274="","",IF(A274&lt;=5,$J$3*(1-$M$2)*O274,0))</f>
        <v/>
      </c>
      <c r="M274" s="2" t="str">
        <f aca="false">IF(A274="","",J274+K274+L274)</f>
        <v/>
      </c>
      <c r="N274" s="1" t="str">
        <f aca="false">IF(A274="","",IF(A274&lt;=2,$Q$2,IF(A274&lt;=4,$R$2,$S$2)))</f>
        <v/>
      </c>
      <c r="O274" s="2" t="str">
        <f aca="false">IF(A274="","",MIN(O273*(1+$B$7),4000000000))</f>
        <v/>
      </c>
      <c r="P274" s="1" t="str">
        <f aca="false">IF(A274="","",VLOOKUP(B274,'جدول نرخ فوت-امراض خاص-سرطان'!$A$2:$B$100,2,0))</f>
        <v/>
      </c>
      <c r="Q274" s="2" t="str">
        <f aca="false">IF(A274="","",P274*O274*N274^0.5*(1+$J$1))</f>
        <v/>
      </c>
      <c r="R274" s="2" t="str">
        <f aca="false">IF(A274="","",IF(B274&gt;74,0,MIN(4000000000,R273*(1+$B$7))))</f>
        <v/>
      </c>
      <c r="S274" s="2" t="str">
        <f aca="false">IF(A274="","",$J$4/1000*R274)</f>
        <v/>
      </c>
      <c r="T274" s="2" t="str">
        <f aca="false">IF(A274="","",IF(B274&gt;64,0,MIN($F$3*O274,$F$5)))</f>
        <v/>
      </c>
      <c r="U274" s="2" t="str">
        <f aca="false">IF(A274="","",T274*VLOOKUP(محاسبات!B274,'جدول نرخ فوت-امراض خاص-سرطان'!$C$2:$D$97,2,0)/1000000)</f>
        <v/>
      </c>
      <c r="V274" s="2" t="str">
        <f aca="false">IF(A274="","",IF($F$7="ندارد",0,IF(B274&gt;74,0,VLOOKUP(محاسبات!A274,'جدول نرخ فوت-امراض خاص-سرطان'!$I$2:$J$31,2,0)*محاسبات!O274)))</f>
        <v/>
      </c>
      <c r="W274" s="2" t="str">
        <f aca="false">IF(A274="","",V274*VLOOKUP(B274,'جدول نرخ فوت-امراض خاص-سرطان'!$E$2:$F$100,2,0)/1000000)</f>
        <v/>
      </c>
      <c r="X274" s="2" t="str">
        <f aca="false">IF(A274="","",IF($F$6="ندارد",0,IF(A275="",0,D275*N274^0.5+X275*N274)))</f>
        <v/>
      </c>
      <c r="Y274" s="2" t="str">
        <f aca="false">IF(A274="","",IF(A274&gt;64,0,VLOOKUP(B274,'جدول نرخ فوت-امراض خاص-سرطان'!$G$2:$H$100,2,0)*X274))</f>
        <v/>
      </c>
      <c r="Z274" s="2" t="str">
        <f aca="false">IF(A274="","",Y274+W274+U274+S274)</f>
        <v/>
      </c>
      <c r="AA274" s="2" t="str">
        <f aca="false">IF(A274="","",0.25*(S274)+0.15*(U274+W274+Y274))</f>
        <v/>
      </c>
      <c r="AB274" s="2" t="str">
        <f aca="false">IF(A274="","",$B$10*(M274+Z274+Q274))</f>
        <v/>
      </c>
      <c r="AC274" s="2" t="str">
        <f aca="false">IF(A274="","",D274-Z274-M274-Q274-AB274)</f>
        <v/>
      </c>
      <c r="AD274" s="2" t="str">
        <f aca="false">IF(A274="","",(AC274+AD273)*(1+$S$1))</f>
        <v/>
      </c>
      <c r="AE274" s="2" t="str">
        <f aca="false">IF(A274="","",AD274)</f>
        <v/>
      </c>
    </row>
    <row r="275" customFormat="false" ht="15" hidden="false" customHeight="false" outlineLevel="0" collapsed="false">
      <c r="A275" s="1" t="str">
        <f aca="false">IF(A274&lt;$B$1,A274+1,"")</f>
        <v/>
      </c>
      <c r="B275" s="1" t="str">
        <f aca="false">IF(A275="","",B274+1)</f>
        <v/>
      </c>
      <c r="D275" s="2" t="str">
        <f aca="false">IF(A275="","",IF($B$3="سالانه",D274*(1+$B$6),IF($B$3="ماهانه",(F275*12)/'جدول لیست ها'!$D$1,IF(محاسبات!$B$3="دوماهه",(G275*6)/'جدول لیست ها'!$D$2,IF(محاسبات!$B$3="سه ماهه",(H275*4)/'جدول لیست ها'!$D$3,I275*2/'جدول لیست ها'!$D$4)))))</f>
        <v/>
      </c>
      <c r="E275" s="2" t="str">
        <f aca="false">IF(A275="","",IF($B$3="سالانه",D275+E274,(I275+H275+G275+F275)*$C$3+E274))</f>
        <v/>
      </c>
      <c r="F275" s="2" t="str">
        <f aca="false">IF(A275="","",IF(F274="","",F274*(1+$B$6)))</f>
        <v/>
      </c>
      <c r="G275" s="2" t="str">
        <f aca="false">IF(A275="","",IF(G274="","",G274*(1+$B$6)))</f>
        <v/>
      </c>
      <c r="H275" s="2" t="str">
        <f aca="false">IF(A275="","",IF(H274="","",H274*(1+$B$6)))</f>
        <v/>
      </c>
      <c r="I275" s="2" t="str">
        <f aca="false">IF(A275="","",IF(I274="","",I274*(1+$B$6)))</f>
        <v/>
      </c>
      <c r="J275" s="2" t="str">
        <f aca="false">IF(A275="","",0)</f>
        <v/>
      </c>
      <c r="K275" s="2" t="str">
        <f aca="false">IF(A275="","",$J$2*(1-$M$3)*(D275-Z275))</f>
        <v/>
      </c>
      <c r="L275" s="2" t="str">
        <f aca="false">IF(A275="","",IF(A275&lt;=5,$J$3*(1-$M$2)*O275,0))</f>
        <v/>
      </c>
      <c r="M275" s="2" t="str">
        <f aca="false">IF(A275="","",J275+K275+L275)</f>
        <v/>
      </c>
      <c r="N275" s="1" t="str">
        <f aca="false">IF(A275="","",IF(A275&lt;=2,$Q$2,IF(A275&lt;=4,$R$2,$S$2)))</f>
        <v/>
      </c>
      <c r="O275" s="2" t="str">
        <f aca="false">IF(A275="","",MIN(O274*(1+$B$7),4000000000))</f>
        <v/>
      </c>
      <c r="P275" s="1" t="str">
        <f aca="false">IF(A275="","",VLOOKUP(B275,'جدول نرخ فوت-امراض خاص-سرطان'!$A$2:$B$100,2,0))</f>
        <v/>
      </c>
      <c r="Q275" s="2" t="str">
        <f aca="false">IF(A275="","",P275*O275*N275^0.5*(1+$J$1))</f>
        <v/>
      </c>
      <c r="R275" s="2" t="str">
        <f aca="false">IF(A275="","",IF(B275&gt;74,0,MIN(4000000000,R274*(1+$B$7))))</f>
        <v/>
      </c>
      <c r="S275" s="2" t="str">
        <f aca="false">IF(A275="","",$J$4/1000*R275)</f>
        <v/>
      </c>
      <c r="T275" s="2" t="str">
        <f aca="false">IF(A275="","",IF(B275&gt;64,0,MIN($F$3*O275,$F$5)))</f>
        <v/>
      </c>
      <c r="U275" s="2" t="str">
        <f aca="false">IF(A275="","",T275*VLOOKUP(محاسبات!B275,'جدول نرخ فوت-امراض خاص-سرطان'!$C$2:$D$97,2,0)/1000000)</f>
        <v/>
      </c>
      <c r="V275" s="2" t="str">
        <f aca="false">IF(A275="","",IF($F$7="ندارد",0,IF(B275&gt;74,0,VLOOKUP(محاسبات!A275,'جدول نرخ فوت-امراض خاص-سرطان'!$I$2:$J$31,2,0)*محاسبات!O275)))</f>
        <v/>
      </c>
      <c r="W275" s="2" t="str">
        <f aca="false">IF(A275="","",V275*VLOOKUP(B275,'جدول نرخ فوت-امراض خاص-سرطان'!$E$2:$F$100,2,0)/1000000)</f>
        <v/>
      </c>
      <c r="X275" s="2" t="str">
        <f aca="false">IF(A275="","",IF($F$6="ندارد",0,IF(A276="",0,D276*N275^0.5+X276*N275)))</f>
        <v/>
      </c>
      <c r="Y275" s="2" t="str">
        <f aca="false">IF(A275="","",IF(A275&gt;64,0,VLOOKUP(B275,'جدول نرخ فوت-امراض خاص-سرطان'!$G$2:$H$100,2,0)*X275))</f>
        <v/>
      </c>
      <c r="Z275" s="2" t="str">
        <f aca="false">IF(A275="","",Y275+W275+U275+S275)</f>
        <v/>
      </c>
      <c r="AA275" s="2" t="str">
        <f aca="false">IF(A275="","",0.25*(S275)+0.15*(U275+W275+Y275))</f>
        <v/>
      </c>
      <c r="AB275" s="2" t="str">
        <f aca="false">IF(A275="","",$B$10*(M275+Z275+Q275))</f>
        <v/>
      </c>
      <c r="AC275" s="2" t="str">
        <f aca="false">IF(A275="","",D275-Z275-M275-Q275-AB275)</f>
        <v/>
      </c>
      <c r="AD275" s="2" t="str">
        <f aca="false">IF(A275="","",(AC275+AD274)*(1+$S$1))</f>
        <v/>
      </c>
      <c r="AE275" s="2" t="str">
        <f aca="false">IF(A275="","",AD275)</f>
        <v/>
      </c>
    </row>
    <row r="276" customFormat="false" ht="15" hidden="false" customHeight="false" outlineLevel="0" collapsed="false">
      <c r="A276" s="1" t="str">
        <f aca="false">IF(A275&lt;$B$1,A275+1,"")</f>
        <v/>
      </c>
      <c r="B276" s="1" t="str">
        <f aca="false">IF(A276="","",B275+1)</f>
        <v/>
      </c>
      <c r="D276" s="2" t="str">
        <f aca="false">IF(A276="","",IF($B$3="سالانه",D275*(1+$B$6),IF($B$3="ماهانه",(F276*12)/'جدول لیست ها'!$D$1,IF(محاسبات!$B$3="دوماهه",(G276*6)/'جدول لیست ها'!$D$2,IF(محاسبات!$B$3="سه ماهه",(H276*4)/'جدول لیست ها'!$D$3,I276*2/'جدول لیست ها'!$D$4)))))</f>
        <v/>
      </c>
      <c r="E276" s="2" t="str">
        <f aca="false">IF(A276="","",IF($B$3="سالانه",D276+E275,(I276+H276+G276+F276)*$C$3+E275))</f>
        <v/>
      </c>
      <c r="F276" s="2" t="str">
        <f aca="false">IF(A276="","",IF(F275="","",F275*(1+$B$6)))</f>
        <v/>
      </c>
      <c r="G276" s="2" t="str">
        <f aca="false">IF(A276="","",IF(G275="","",G275*(1+$B$6)))</f>
        <v/>
      </c>
      <c r="H276" s="2" t="str">
        <f aca="false">IF(A276="","",IF(H275="","",H275*(1+$B$6)))</f>
        <v/>
      </c>
      <c r="I276" s="2" t="str">
        <f aca="false">IF(A276="","",IF(I275="","",I275*(1+$B$6)))</f>
        <v/>
      </c>
      <c r="J276" s="2" t="str">
        <f aca="false">IF(A276="","",0)</f>
        <v/>
      </c>
      <c r="K276" s="2" t="str">
        <f aca="false">IF(A276="","",$J$2*(1-$M$3)*(D276-Z276))</f>
        <v/>
      </c>
      <c r="L276" s="2" t="str">
        <f aca="false">IF(A276="","",IF(A276&lt;=5,$J$3*(1-$M$2)*O276,0))</f>
        <v/>
      </c>
      <c r="M276" s="2" t="str">
        <f aca="false">IF(A276="","",J276+K276+L276)</f>
        <v/>
      </c>
      <c r="N276" s="1" t="str">
        <f aca="false">IF(A276="","",IF(A276&lt;=2,$Q$2,IF(A276&lt;=4,$R$2,$S$2)))</f>
        <v/>
      </c>
      <c r="O276" s="2" t="str">
        <f aca="false">IF(A276="","",MIN(O275*(1+$B$7),4000000000))</f>
        <v/>
      </c>
      <c r="P276" s="1" t="str">
        <f aca="false">IF(A276="","",VLOOKUP(B276,'جدول نرخ فوت-امراض خاص-سرطان'!$A$2:$B$100,2,0))</f>
        <v/>
      </c>
      <c r="Q276" s="2" t="str">
        <f aca="false">IF(A276="","",P276*O276*N276^0.5*(1+$J$1))</f>
        <v/>
      </c>
      <c r="R276" s="2" t="str">
        <f aca="false">IF(A276="","",IF(B276&gt;74,0,MIN(4000000000,R275*(1+$B$7))))</f>
        <v/>
      </c>
      <c r="S276" s="2" t="str">
        <f aca="false">IF(A276="","",$J$4/1000*R276)</f>
        <v/>
      </c>
      <c r="T276" s="2" t="str">
        <f aca="false">IF(A276="","",IF(B276&gt;64,0,MIN($F$3*O276,$F$5)))</f>
        <v/>
      </c>
      <c r="U276" s="2" t="str">
        <f aca="false">IF(A276="","",T276*VLOOKUP(محاسبات!B276,'جدول نرخ فوت-امراض خاص-سرطان'!$C$2:$D$97,2,0)/1000000)</f>
        <v/>
      </c>
      <c r="V276" s="2" t="str">
        <f aca="false">IF(A276="","",IF($F$7="ندارد",0,IF(B276&gt;74,0,VLOOKUP(محاسبات!A276,'جدول نرخ فوت-امراض خاص-سرطان'!$I$2:$J$31,2,0)*محاسبات!O276)))</f>
        <v/>
      </c>
      <c r="W276" s="2" t="str">
        <f aca="false">IF(A276="","",V276*VLOOKUP(B276,'جدول نرخ فوت-امراض خاص-سرطان'!$E$2:$F$100,2,0)/1000000)</f>
        <v/>
      </c>
      <c r="X276" s="2" t="str">
        <f aca="false">IF(A276="","",IF($F$6="ندارد",0,IF(A277="",0,D277*N276^0.5+X277*N276)))</f>
        <v/>
      </c>
      <c r="Y276" s="2" t="str">
        <f aca="false">IF(A276="","",IF(A276&gt;64,0,VLOOKUP(B276,'جدول نرخ فوت-امراض خاص-سرطان'!$G$2:$H$100,2,0)*X276))</f>
        <v/>
      </c>
      <c r="Z276" s="2" t="str">
        <f aca="false">IF(A276="","",Y276+W276+U276+S276)</f>
        <v/>
      </c>
      <c r="AA276" s="2" t="str">
        <f aca="false">IF(A276="","",0.25*(S276)+0.15*(U276+W276+Y276))</f>
        <v/>
      </c>
      <c r="AB276" s="2" t="str">
        <f aca="false">IF(A276="","",$B$10*(M276+Z276+Q276))</f>
        <v/>
      </c>
      <c r="AC276" s="2" t="str">
        <f aca="false">IF(A276="","",D276-Z276-M276-Q276-AB276)</f>
        <v/>
      </c>
      <c r="AD276" s="2" t="str">
        <f aca="false">IF(A276="","",(AC276+AD275)*(1+$S$1))</f>
        <v/>
      </c>
      <c r="AE276" s="2" t="str">
        <f aca="false">IF(A276="","",AD276)</f>
        <v/>
      </c>
    </row>
    <row r="277" customFormat="false" ht="15" hidden="false" customHeight="false" outlineLevel="0" collapsed="false">
      <c r="A277" s="1" t="str">
        <f aca="false">IF(A276&lt;$B$1,A276+1,"")</f>
        <v/>
      </c>
      <c r="B277" s="1" t="str">
        <f aca="false">IF(A277="","",B276+1)</f>
        <v/>
      </c>
      <c r="D277" s="2" t="str">
        <f aca="false">IF(A277="","",IF($B$3="سالانه",D276*(1+$B$6),IF($B$3="ماهانه",(F277*12)/'جدول لیست ها'!$D$1,IF(محاسبات!$B$3="دوماهه",(G277*6)/'جدول لیست ها'!$D$2,IF(محاسبات!$B$3="سه ماهه",(H277*4)/'جدول لیست ها'!$D$3,I277*2/'جدول لیست ها'!$D$4)))))</f>
        <v/>
      </c>
      <c r="E277" s="2" t="str">
        <f aca="false">IF(A277="","",IF($B$3="سالانه",D277+E276,(I277+H277+G277+F277)*$C$3+E276))</f>
        <v/>
      </c>
      <c r="F277" s="2" t="str">
        <f aca="false">IF(A277="","",IF(F276="","",F276*(1+$B$6)))</f>
        <v/>
      </c>
      <c r="G277" s="2" t="str">
        <f aca="false">IF(A277="","",IF(G276="","",G276*(1+$B$6)))</f>
        <v/>
      </c>
      <c r="H277" s="2" t="str">
        <f aca="false">IF(A277="","",IF(H276="","",H276*(1+$B$6)))</f>
        <v/>
      </c>
      <c r="I277" s="2" t="str">
        <f aca="false">IF(A277="","",IF(I276="","",I276*(1+$B$6)))</f>
        <v/>
      </c>
      <c r="J277" s="2" t="str">
        <f aca="false">IF(A277="","",0)</f>
        <v/>
      </c>
      <c r="K277" s="2" t="str">
        <f aca="false">IF(A277="","",$J$2*(1-$M$3)*(D277-Z277))</f>
        <v/>
      </c>
      <c r="L277" s="2" t="str">
        <f aca="false">IF(A277="","",IF(A277&lt;=5,$J$3*(1-$M$2)*O277,0))</f>
        <v/>
      </c>
      <c r="M277" s="2" t="str">
        <f aca="false">IF(A277="","",J277+K277+L277)</f>
        <v/>
      </c>
      <c r="N277" s="1" t="str">
        <f aca="false">IF(A277="","",IF(A277&lt;=2,$Q$2,IF(A277&lt;=4,$R$2,$S$2)))</f>
        <v/>
      </c>
      <c r="O277" s="2" t="str">
        <f aca="false">IF(A277="","",MIN(O276*(1+$B$7),4000000000))</f>
        <v/>
      </c>
      <c r="P277" s="1" t="str">
        <f aca="false">IF(A277="","",VLOOKUP(B277,'جدول نرخ فوت-امراض خاص-سرطان'!$A$2:$B$100,2,0))</f>
        <v/>
      </c>
      <c r="Q277" s="2" t="str">
        <f aca="false">IF(A277="","",P277*O277*N277^0.5*(1+$J$1))</f>
        <v/>
      </c>
      <c r="R277" s="2" t="str">
        <f aca="false">IF(A277="","",IF(B277&gt;74,0,MIN(4000000000,R276*(1+$B$7))))</f>
        <v/>
      </c>
      <c r="S277" s="2" t="str">
        <f aca="false">IF(A277="","",$J$4/1000*R277)</f>
        <v/>
      </c>
      <c r="T277" s="2" t="str">
        <f aca="false">IF(A277="","",IF(B277&gt;64,0,MIN($F$3*O277,$F$5)))</f>
        <v/>
      </c>
      <c r="U277" s="2" t="str">
        <f aca="false">IF(A277="","",T277*VLOOKUP(محاسبات!B277,'جدول نرخ فوت-امراض خاص-سرطان'!$C$2:$D$97,2,0)/1000000)</f>
        <v/>
      </c>
      <c r="V277" s="2" t="str">
        <f aca="false">IF(A277="","",IF($F$7="ندارد",0,IF(B277&gt;74,0,VLOOKUP(محاسبات!A277,'جدول نرخ فوت-امراض خاص-سرطان'!$I$2:$J$31,2,0)*محاسبات!O277)))</f>
        <v/>
      </c>
      <c r="W277" s="2" t="str">
        <f aca="false">IF(A277="","",V277*VLOOKUP(B277,'جدول نرخ فوت-امراض خاص-سرطان'!$E$2:$F$100,2,0)/1000000)</f>
        <v/>
      </c>
      <c r="X277" s="2" t="str">
        <f aca="false">IF(A277="","",IF($F$6="ندارد",0,IF(A278="",0,D278*N277^0.5+X278*N277)))</f>
        <v/>
      </c>
      <c r="Y277" s="2" t="str">
        <f aca="false">IF(A277="","",IF(A277&gt;64,0,VLOOKUP(B277,'جدول نرخ فوت-امراض خاص-سرطان'!$G$2:$H$100,2,0)*X277))</f>
        <v/>
      </c>
      <c r="Z277" s="2" t="str">
        <f aca="false">IF(A277="","",Y277+W277+U277+S277)</f>
        <v/>
      </c>
      <c r="AA277" s="2" t="str">
        <f aca="false">IF(A277="","",0.25*(S277)+0.15*(U277+W277+Y277))</f>
        <v/>
      </c>
      <c r="AB277" s="2" t="str">
        <f aca="false">IF(A277="","",$B$10*(M277+Z277+Q277))</f>
        <v/>
      </c>
      <c r="AC277" s="2" t="str">
        <f aca="false">IF(A277="","",D277-Z277-M277-Q277-AB277)</f>
        <v/>
      </c>
      <c r="AD277" s="2" t="str">
        <f aca="false">IF(A277="","",(AC277+AD276)*(1+$S$1))</f>
        <v/>
      </c>
      <c r="AE277" s="2" t="str">
        <f aca="false">IF(A277="","",AD277)</f>
        <v/>
      </c>
    </row>
    <row r="278" customFormat="false" ht="15" hidden="false" customHeight="false" outlineLevel="0" collapsed="false">
      <c r="A278" s="1" t="str">
        <f aca="false">IF(A277&lt;$B$1,A277+1,"")</f>
        <v/>
      </c>
      <c r="B278" s="1" t="str">
        <f aca="false">IF(A278="","",B277+1)</f>
        <v/>
      </c>
      <c r="D278" s="2" t="str">
        <f aca="false">IF(A278="","",IF($B$3="سالانه",D277*(1+$B$6),IF($B$3="ماهانه",(F278*12)/'جدول لیست ها'!$D$1,IF(محاسبات!$B$3="دوماهه",(G278*6)/'جدول لیست ها'!$D$2,IF(محاسبات!$B$3="سه ماهه",(H278*4)/'جدول لیست ها'!$D$3,I278*2/'جدول لیست ها'!$D$4)))))</f>
        <v/>
      </c>
      <c r="E278" s="2" t="str">
        <f aca="false">IF(A278="","",IF($B$3="سالانه",D278+E277,(I278+H278+G278+F278)*$C$3+E277))</f>
        <v/>
      </c>
      <c r="F278" s="2" t="str">
        <f aca="false">IF(A278="","",IF(F277="","",F277*(1+$B$6)))</f>
        <v/>
      </c>
      <c r="G278" s="2" t="str">
        <f aca="false">IF(A278="","",IF(G277="","",G277*(1+$B$6)))</f>
        <v/>
      </c>
      <c r="H278" s="2" t="str">
        <f aca="false">IF(A278="","",IF(H277="","",H277*(1+$B$6)))</f>
        <v/>
      </c>
      <c r="I278" s="2" t="str">
        <f aca="false">IF(A278="","",IF(I277="","",I277*(1+$B$6)))</f>
        <v/>
      </c>
      <c r="J278" s="2" t="str">
        <f aca="false">IF(A278="","",0)</f>
        <v/>
      </c>
      <c r="K278" s="2" t="str">
        <f aca="false">IF(A278="","",$J$2*(1-$M$3)*(D278-Z278))</f>
        <v/>
      </c>
      <c r="L278" s="2" t="str">
        <f aca="false">IF(A278="","",IF(A278&lt;=5,$J$3*(1-$M$2)*O278,0))</f>
        <v/>
      </c>
      <c r="M278" s="2" t="str">
        <f aca="false">IF(A278="","",J278+K278+L278)</f>
        <v/>
      </c>
      <c r="N278" s="1" t="str">
        <f aca="false">IF(A278="","",IF(A278&lt;=2,$Q$2,IF(A278&lt;=4,$R$2,$S$2)))</f>
        <v/>
      </c>
      <c r="O278" s="2" t="str">
        <f aca="false">IF(A278="","",MIN(O277*(1+$B$7),4000000000))</f>
        <v/>
      </c>
      <c r="P278" s="1" t="str">
        <f aca="false">IF(A278="","",VLOOKUP(B278,'جدول نرخ فوت-امراض خاص-سرطان'!$A$2:$B$100,2,0))</f>
        <v/>
      </c>
      <c r="Q278" s="2" t="str">
        <f aca="false">IF(A278="","",P278*O278*N278^0.5*(1+$J$1))</f>
        <v/>
      </c>
      <c r="R278" s="2" t="str">
        <f aca="false">IF(A278="","",IF(B278&gt;74,0,MIN(4000000000,R277*(1+$B$7))))</f>
        <v/>
      </c>
      <c r="S278" s="2" t="str">
        <f aca="false">IF(A278="","",$J$4/1000*R278)</f>
        <v/>
      </c>
      <c r="T278" s="2" t="str">
        <f aca="false">IF(A278="","",IF(B278&gt;64,0,MIN($F$3*O278,$F$5)))</f>
        <v/>
      </c>
      <c r="U278" s="2" t="str">
        <f aca="false">IF(A278="","",T278*VLOOKUP(محاسبات!B278,'جدول نرخ فوت-امراض خاص-سرطان'!$C$2:$D$97,2,0)/1000000)</f>
        <v/>
      </c>
      <c r="V278" s="2" t="str">
        <f aca="false">IF(A278="","",IF($F$7="ندارد",0,IF(B278&gt;74,0,VLOOKUP(محاسبات!A278,'جدول نرخ فوت-امراض خاص-سرطان'!$I$2:$J$31,2,0)*محاسبات!O278)))</f>
        <v/>
      </c>
      <c r="W278" s="2" t="str">
        <f aca="false">IF(A278="","",V278*VLOOKUP(B278,'جدول نرخ فوت-امراض خاص-سرطان'!$E$2:$F$100,2,0)/1000000)</f>
        <v/>
      </c>
      <c r="X278" s="2" t="str">
        <f aca="false">IF(A278="","",IF($F$6="ندارد",0,IF(A279="",0,D279*N278^0.5+X279*N278)))</f>
        <v/>
      </c>
      <c r="Y278" s="2" t="str">
        <f aca="false">IF(A278="","",IF(A278&gt;64,0,VLOOKUP(B278,'جدول نرخ فوت-امراض خاص-سرطان'!$G$2:$H$100,2,0)*X278))</f>
        <v/>
      </c>
      <c r="Z278" s="2" t="str">
        <f aca="false">IF(A278="","",Y278+W278+U278+S278)</f>
        <v/>
      </c>
      <c r="AA278" s="2" t="str">
        <f aca="false">IF(A278="","",0.25*(S278)+0.15*(U278+W278+Y278))</f>
        <v/>
      </c>
      <c r="AB278" s="2" t="str">
        <f aca="false">IF(A278="","",$B$10*(M278+Z278+Q278))</f>
        <v/>
      </c>
      <c r="AC278" s="2" t="str">
        <f aca="false">IF(A278="","",D278-Z278-M278-Q278-AB278)</f>
        <v/>
      </c>
      <c r="AD278" s="2" t="str">
        <f aca="false">IF(A278="","",(AC278+AD277)*(1+$S$1))</f>
        <v/>
      </c>
      <c r="AE278" s="2" t="str">
        <f aca="false">IF(A278="","",AD278)</f>
        <v/>
      </c>
    </row>
    <row r="279" customFormat="false" ht="15" hidden="false" customHeight="false" outlineLevel="0" collapsed="false">
      <c r="A279" s="1" t="str">
        <f aca="false">IF(A278&lt;$B$1,A278+1,"")</f>
        <v/>
      </c>
      <c r="B279" s="1" t="str">
        <f aca="false">IF(A279="","",B278+1)</f>
        <v/>
      </c>
      <c r="D279" s="2" t="str">
        <f aca="false">IF(A279="","",IF($B$3="سالانه",D278*(1+$B$6),IF($B$3="ماهانه",(F279*12)/'جدول لیست ها'!$D$1,IF(محاسبات!$B$3="دوماهه",(G279*6)/'جدول لیست ها'!$D$2,IF(محاسبات!$B$3="سه ماهه",(H279*4)/'جدول لیست ها'!$D$3,I279*2/'جدول لیست ها'!$D$4)))))</f>
        <v/>
      </c>
      <c r="E279" s="2" t="str">
        <f aca="false">IF(A279="","",IF($B$3="سالانه",D279+E278,(I279+H279+G279+F279)*$C$3+E278))</f>
        <v/>
      </c>
      <c r="F279" s="2" t="str">
        <f aca="false">IF(A279="","",IF(F278="","",F278*(1+$B$6)))</f>
        <v/>
      </c>
      <c r="G279" s="2" t="str">
        <f aca="false">IF(A279="","",IF(G278="","",G278*(1+$B$6)))</f>
        <v/>
      </c>
      <c r="H279" s="2" t="str">
        <f aca="false">IF(A279="","",IF(H278="","",H278*(1+$B$6)))</f>
        <v/>
      </c>
      <c r="I279" s="2" t="str">
        <f aca="false">IF(A279="","",IF(I278="","",I278*(1+$B$6)))</f>
        <v/>
      </c>
      <c r="J279" s="2" t="str">
        <f aca="false">IF(A279="","",0)</f>
        <v/>
      </c>
      <c r="K279" s="2" t="str">
        <f aca="false">IF(A279="","",$J$2*(1-$M$3)*(D279-Z279))</f>
        <v/>
      </c>
      <c r="L279" s="2" t="str">
        <f aca="false">IF(A279="","",IF(A279&lt;=5,$J$3*(1-$M$2)*O279,0))</f>
        <v/>
      </c>
      <c r="M279" s="2" t="str">
        <f aca="false">IF(A279="","",J279+K279+L279)</f>
        <v/>
      </c>
      <c r="N279" s="1" t="str">
        <f aca="false">IF(A279="","",IF(A279&lt;=2,$Q$2,IF(A279&lt;=4,$R$2,$S$2)))</f>
        <v/>
      </c>
      <c r="O279" s="2" t="str">
        <f aca="false">IF(A279="","",MIN(O278*(1+$B$7),4000000000))</f>
        <v/>
      </c>
      <c r="P279" s="1" t="str">
        <f aca="false">IF(A279="","",VLOOKUP(B279,'جدول نرخ فوت-امراض خاص-سرطان'!$A$2:$B$100,2,0))</f>
        <v/>
      </c>
      <c r="Q279" s="2" t="str">
        <f aca="false">IF(A279="","",P279*O279*N279^0.5*(1+$J$1))</f>
        <v/>
      </c>
      <c r="R279" s="2" t="str">
        <f aca="false">IF(A279="","",IF(B279&gt;74,0,MIN(4000000000,R278*(1+$B$7))))</f>
        <v/>
      </c>
      <c r="S279" s="2" t="str">
        <f aca="false">IF(A279="","",$J$4/1000*R279)</f>
        <v/>
      </c>
      <c r="T279" s="2" t="str">
        <f aca="false">IF(A279="","",IF(B279&gt;64,0,MIN($F$3*O279,$F$5)))</f>
        <v/>
      </c>
      <c r="U279" s="2" t="str">
        <f aca="false">IF(A279="","",T279*VLOOKUP(محاسبات!B279,'جدول نرخ فوت-امراض خاص-سرطان'!$C$2:$D$97,2,0)/1000000)</f>
        <v/>
      </c>
      <c r="V279" s="2" t="str">
        <f aca="false">IF(A279="","",IF($F$7="ندارد",0,IF(B279&gt;74,0,VLOOKUP(محاسبات!A279,'جدول نرخ فوت-امراض خاص-سرطان'!$I$2:$J$31,2,0)*محاسبات!O279)))</f>
        <v/>
      </c>
      <c r="W279" s="2" t="str">
        <f aca="false">IF(A279="","",V279*VLOOKUP(B279,'جدول نرخ فوت-امراض خاص-سرطان'!$E$2:$F$100,2,0)/1000000)</f>
        <v/>
      </c>
      <c r="X279" s="2" t="str">
        <f aca="false">IF(A279="","",IF($F$6="ندارد",0,IF(A280="",0,D280*N279^0.5+X280*N279)))</f>
        <v/>
      </c>
      <c r="Y279" s="2" t="str">
        <f aca="false">IF(A279="","",IF(A279&gt;64,0,VLOOKUP(B279,'جدول نرخ فوت-امراض خاص-سرطان'!$G$2:$H$100,2,0)*X279))</f>
        <v/>
      </c>
      <c r="Z279" s="2" t="str">
        <f aca="false">IF(A279="","",Y279+W279+U279+S279)</f>
        <v/>
      </c>
      <c r="AA279" s="2" t="str">
        <f aca="false">IF(A279="","",0.25*(S279)+0.15*(U279+W279+Y279))</f>
        <v/>
      </c>
      <c r="AB279" s="2" t="str">
        <f aca="false">IF(A279="","",$B$10*(M279+Z279+Q279))</f>
        <v/>
      </c>
      <c r="AC279" s="2" t="str">
        <f aca="false">IF(A279="","",D279-Z279-M279-Q279-AB279)</f>
        <v/>
      </c>
      <c r="AD279" s="2" t="str">
        <f aca="false">IF(A279="","",(AC279+AD278)*(1+$S$1))</f>
        <v/>
      </c>
      <c r="AE279" s="2" t="str">
        <f aca="false">IF(A279="","",AD279)</f>
        <v/>
      </c>
    </row>
    <row r="280" customFormat="false" ht="15" hidden="false" customHeight="false" outlineLevel="0" collapsed="false">
      <c r="A280" s="1" t="str">
        <f aca="false">IF(A279&lt;$B$1,A279+1,"")</f>
        <v/>
      </c>
      <c r="B280" s="1" t="str">
        <f aca="false">IF(A280="","",B279+1)</f>
        <v/>
      </c>
      <c r="D280" s="2" t="str">
        <f aca="false">IF(A280="","",IF($B$3="سالانه",D279*(1+$B$6),IF($B$3="ماهانه",(F280*12)/'جدول لیست ها'!$D$1,IF(محاسبات!$B$3="دوماهه",(G280*6)/'جدول لیست ها'!$D$2,IF(محاسبات!$B$3="سه ماهه",(H280*4)/'جدول لیست ها'!$D$3,I280*2/'جدول لیست ها'!$D$4)))))</f>
        <v/>
      </c>
      <c r="E280" s="2" t="str">
        <f aca="false">IF(A280="","",IF($B$3="سالانه",D280+E279,(I280+H280+G280+F280)*$C$3+E279))</f>
        <v/>
      </c>
      <c r="F280" s="2" t="str">
        <f aca="false">IF(A280="","",IF(F279="","",F279*(1+$B$6)))</f>
        <v/>
      </c>
      <c r="G280" s="2" t="str">
        <f aca="false">IF(A280="","",IF(G279="","",G279*(1+$B$6)))</f>
        <v/>
      </c>
      <c r="H280" s="2" t="str">
        <f aca="false">IF(A280="","",IF(H279="","",H279*(1+$B$6)))</f>
        <v/>
      </c>
      <c r="I280" s="2" t="str">
        <f aca="false">IF(A280="","",IF(I279="","",I279*(1+$B$6)))</f>
        <v/>
      </c>
      <c r="J280" s="2" t="str">
        <f aca="false">IF(A280="","",0)</f>
        <v/>
      </c>
      <c r="K280" s="2" t="str">
        <f aca="false">IF(A280="","",$J$2*(1-$M$3)*(D280-Z280))</f>
        <v/>
      </c>
      <c r="L280" s="2" t="str">
        <f aca="false">IF(A280="","",IF(A280&lt;=5,$J$3*(1-$M$2)*O280,0))</f>
        <v/>
      </c>
      <c r="M280" s="2" t="str">
        <f aca="false">IF(A280="","",J280+K280+L280)</f>
        <v/>
      </c>
      <c r="N280" s="1" t="str">
        <f aca="false">IF(A280="","",IF(A280&lt;=2,$Q$2,IF(A280&lt;=4,$R$2,$S$2)))</f>
        <v/>
      </c>
      <c r="O280" s="2" t="str">
        <f aca="false">IF(A280="","",MIN(O279*(1+$B$7),4000000000))</f>
        <v/>
      </c>
      <c r="P280" s="1" t="str">
        <f aca="false">IF(A280="","",VLOOKUP(B280,'جدول نرخ فوت-امراض خاص-سرطان'!$A$2:$B$100,2,0))</f>
        <v/>
      </c>
      <c r="Q280" s="2" t="str">
        <f aca="false">IF(A280="","",P280*O280*N280^0.5*(1+$J$1))</f>
        <v/>
      </c>
      <c r="R280" s="2" t="str">
        <f aca="false">IF(A280="","",IF(B280&gt;74,0,MIN(4000000000,R279*(1+$B$7))))</f>
        <v/>
      </c>
      <c r="S280" s="2" t="str">
        <f aca="false">IF(A280="","",$J$4/1000*R280)</f>
        <v/>
      </c>
      <c r="T280" s="2" t="str">
        <f aca="false">IF(A280="","",IF(B280&gt;64,0,MIN($F$3*O280,$F$5)))</f>
        <v/>
      </c>
      <c r="U280" s="2" t="str">
        <f aca="false">IF(A280="","",T280*VLOOKUP(محاسبات!B280,'جدول نرخ فوت-امراض خاص-سرطان'!$C$2:$D$97,2,0)/1000000)</f>
        <v/>
      </c>
      <c r="V280" s="2" t="str">
        <f aca="false">IF(A280="","",IF($F$7="ندارد",0,IF(B280&gt;74,0,VLOOKUP(محاسبات!A280,'جدول نرخ فوت-امراض خاص-سرطان'!$I$2:$J$31,2,0)*محاسبات!O280)))</f>
        <v/>
      </c>
      <c r="W280" s="2" t="str">
        <f aca="false">IF(A280="","",V280*VLOOKUP(B280,'جدول نرخ فوت-امراض خاص-سرطان'!$E$2:$F$100,2,0)/1000000)</f>
        <v/>
      </c>
      <c r="X280" s="2" t="str">
        <f aca="false">IF(A280="","",IF($F$6="ندارد",0,IF(A281="",0,D281*N280^0.5+X281*N280)))</f>
        <v/>
      </c>
      <c r="Y280" s="2" t="str">
        <f aca="false">IF(A280="","",IF(A280&gt;64,0,VLOOKUP(B280,'جدول نرخ فوت-امراض خاص-سرطان'!$G$2:$H$100,2,0)*X280))</f>
        <v/>
      </c>
      <c r="Z280" s="2" t="str">
        <f aca="false">IF(A280="","",Y280+W280+U280+S280)</f>
        <v/>
      </c>
      <c r="AA280" s="2" t="str">
        <f aca="false">IF(A280="","",0.25*(S280)+0.15*(U280+W280+Y280))</f>
        <v/>
      </c>
      <c r="AB280" s="2" t="str">
        <f aca="false">IF(A280="","",$B$10*(M280+Z280+Q280))</f>
        <v/>
      </c>
      <c r="AC280" s="2" t="str">
        <f aca="false">IF(A280="","",D280-Z280-M280-Q280-AB280)</f>
        <v/>
      </c>
      <c r="AD280" s="2" t="str">
        <f aca="false">IF(A280="","",(AC280+AD279)*(1+$S$1))</f>
        <v/>
      </c>
      <c r="AE280" s="2" t="str">
        <f aca="false">IF(A280="","",AD280)</f>
        <v/>
      </c>
    </row>
    <row r="281" customFormat="false" ht="15" hidden="false" customHeight="false" outlineLevel="0" collapsed="false">
      <c r="A281" s="1" t="str">
        <f aca="false">IF(A280&lt;$B$1,A280+1,"")</f>
        <v/>
      </c>
      <c r="B281" s="1" t="str">
        <f aca="false">IF(A281="","",B280+1)</f>
        <v/>
      </c>
      <c r="D281" s="2" t="str">
        <f aca="false">IF(A281="","",IF($B$3="سالانه",D280*(1+$B$6),IF($B$3="ماهانه",(F281*12)/'جدول لیست ها'!$D$1,IF(محاسبات!$B$3="دوماهه",(G281*6)/'جدول لیست ها'!$D$2,IF(محاسبات!$B$3="سه ماهه",(H281*4)/'جدول لیست ها'!$D$3,I281*2/'جدول لیست ها'!$D$4)))))</f>
        <v/>
      </c>
      <c r="E281" s="2" t="str">
        <f aca="false">IF(A281="","",IF($B$3="سالانه",D281+E280,(I281+H281+G281+F281)*$C$3+E280))</f>
        <v/>
      </c>
      <c r="F281" s="2" t="str">
        <f aca="false">IF(A281="","",IF(F280="","",F280*(1+$B$6)))</f>
        <v/>
      </c>
      <c r="G281" s="2" t="str">
        <f aca="false">IF(A281="","",IF(G280="","",G280*(1+$B$6)))</f>
        <v/>
      </c>
      <c r="H281" s="2" t="str">
        <f aca="false">IF(A281="","",IF(H280="","",H280*(1+$B$6)))</f>
        <v/>
      </c>
      <c r="I281" s="2" t="str">
        <f aca="false">IF(A281="","",IF(I280="","",I280*(1+$B$6)))</f>
        <v/>
      </c>
      <c r="J281" s="2" t="str">
        <f aca="false">IF(A281="","",0)</f>
        <v/>
      </c>
      <c r="K281" s="2" t="str">
        <f aca="false">IF(A281="","",$J$2*(1-$M$3)*(D281-Z281))</f>
        <v/>
      </c>
      <c r="L281" s="2" t="str">
        <f aca="false">IF(A281="","",IF(A281&lt;=5,$J$3*(1-$M$2)*O281,0))</f>
        <v/>
      </c>
      <c r="M281" s="2" t="str">
        <f aca="false">IF(A281="","",J281+K281+L281)</f>
        <v/>
      </c>
      <c r="N281" s="1" t="str">
        <f aca="false">IF(A281="","",IF(A281&lt;=2,$Q$2,IF(A281&lt;=4,$R$2,$S$2)))</f>
        <v/>
      </c>
      <c r="O281" s="2" t="str">
        <f aca="false">IF(A281="","",MIN(O280*(1+$B$7),4000000000))</f>
        <v/>
      </c>
      <c r="P281" s="1" t="str">
        <f aca="false">IF(A281="","",VLOOKUP(B281,'جدول نرخ فوت-امراض خاص-سرطان'!$A$2:$B$100,2,0))</f>
        <v/>
      </c>
      <c r="Q281" s="2" t="str">
        <f aca="false">IF(A281="","",P281*O281*N281^0.5*(1+$J$1))</f>
        <v/>
      </c>
      <c r="R281" s="2" t="str">
        <f aca="false">IF(A281="","",IF(B281&gt;74,0,MIN(4000000000,R280*(1+$B$7))))</f>
        <v/>
      </c>
      <c r="S281" s="2" t="str">
        <f aca="false">IF(A281="","",$J$4/1000*R281)</f>
        <v/>
      </c>
      <c r="T281" s="2" t="str">
        <f aca="false">IF(A281="","",IF(B281&gt;64,0,MIN($F$3*O281,$F$5)))</f>
        <v/>
      </c>
      <c r="U281" s="2" t="str">
        <f aca="false">IF(A281="","",T281*VLOOKUP(محاسبات!B281,'جدول نرخ فوت-امراض خاص-سرطان'!$C$2:$D$97,2,0)/1000000)</f>
        <v/>
      </c>
      <c r="V281" s="2" t="str">
        <f aca="false">IF(A281="","",IF($F$7="ندارد",0,IF(B281&gt;74,0,VLOOKUP(محاسبات!A281,'جدول نرخ فوت-امراض خاص-سرطان'!$I$2:$J$31,2,0)*محاسبات!O281)))</f>
        <v/>
      </c>
      <c r="W281" s="2" t="str">
        <f aca="false">IF(A281="","",V281*VLOOKUP(B281,'جدول نرخ فوت-امراض خاص-سرطان'!$E$2:$F$100,2,0)/1000000)</f>
        <v/>
      </c>
      <c r="X281" s="2" t="str">
        <f aca="false">IF(A281="","",IF($F$6="ندارد",0,IF(A282="",0,D282*N281^0.5+X282*N281)))</f>
        <v/>
      </c>
      <c r="Y281" s="2" t="str">
        <f aca="false">IF(A281="","",IF(A281&gt;64,0,VLOOKUP(B281,'جدول نرخ فوت-امراض خاص-سرطان'!$G$2:$H$100,2,0)*X281))</f>
        <v/>
      </c>
      <c r="Z281" s="2" t="str">
        <f aca="false">IF(A281="","",Y281+W281+U281+S281)</f>
        <v/>
      </c>
      <c r="AA281" s="2" t="str">
        <f aca="false">IF(A281="","",0.25*(S281)+0.15*(U281+W281+Y281))</f>
        <v/>
      </c>
      <c r="AB281" s="2" t="str">
        <f aca="false">IF(A281="","",$B$10*(M281+Z281+Q281))</f>
        <v/>
      </c>
      <c r="AC281" s="2" t="str">
        <f aca="false">IF(A281="","",D281-Z281-M281-Q281-AB281)</f>
        <v/>
      </c>
      <c r="AD281" s="2" t="str">
        <f aca="false">IF(A281="","",(AC281+AD280)*(1+$S$1))</f>
        <v/>
      </c>
      <c r="AE281" s="2" t="str">
        <f aca="false">IF(A281="","",AD281)</f>
        <v/>
      </c>
    </row>
    <row r="282" customFormat="false" ht="15" hidden="false" customHeight="false" outlineLevel="0" collapsed="false">
      <c r="A282" s="1" t="str">
        <f aca="false">IF(A281&lt;$B$1,A281+1,"")</f>
        <v/>
      </c>
      <c r="B282" s="1" t="str">
        <f aca="false">IF(A282="","",B281+1)</f>
        <v/>
      </c>
      <c r="D282" s="2" t="str">
        <f aca="false">IF(A282="","",IF($B$3="سالانه",D281*(1+$B$6),IF($B$3="ماهانه",(F282*12)/'جدول لیست ها'!$D$1,IF(محاسبات!$B$3="دوماهه",(G282*6)/'جدول لیست ها'!$D$2,IF(محاسبات!$B$3="سه ماهه",(H282*4)/'جدول لیست ها'!$D$3,I282*2/'جدول لیست ها'!$D$4)))))</f>
        <v/>
      </c>
      <c r="E282" s="2" t="str">
        <f aca="false">IF(A282="","",IF($B$3="سالانه",D282+E281,(I282+H282+G282+F282)*$C$3+E281))</f>
        <v/>
      </c>
      <c r="F282" s="2" t="str">
        <f aca="false">IF(A282="","",IF(F281="","",F281*(1+$B$6)))</f>
        <v/>
      </c>
      <c r="G282" s="2" t="str">
        <f aca="false">IF(A282="","",IF(G281="","",G281*(1+$B$6)))</f>
        <v/>
      </c>
      <c r="H282" s="2" t="str">
        <f aca="false">IF(A282="","",IF(H281="","",H281*(1+$B$6)))</f>
        <v/>
      </c>
      <c r="I282" s="2" t="str">
        <f aca="false">IF(A282="","",IF(I281="","",I281*(1+$B$6)))</f>
        <v/>
      </c>
      <c r="J282" s="2" t="str">
        <f aca="false">IF(A282="","",0)</f>
        <v/>
      </c>
      <c r="K282" s="2" t="str">
        <f aca="false">IF(A282="","",$J$2*(1-$M$3)*(D282-Z282))</f>
        <v/>
      </c>
      <c r="L282" s="2" t="str">
        <f aca="false">IF(A282="","",IF(A282&lt;=5,$J$3*(1-$M$2)*O282,0))</f>
        <v/>
      </c>
      <c r="M282" s="2" t="str">
        <f aca="false">IF(A282="","",J282+K282+L282)</f>
        <v/>
      </c>
      <c r="N282" s="1" t="str">
        <f aca="false">IF(A282="","",IF(A282&lt;=2,$Q$2,IF(A282&lt;=4,$R$2,$S$2)))</f>
        <v/>
      </c>
      <c r="O282" s="2" t="str">
        <f aca="false">IF(A282="","",MIN(O281*(1+$B$7),4000000000))</f>
        <v/>
      </c>
      <c r="P282" s="1" t="str">
        <f aca="false">IF(A282="","",VLOOKUP(B282,'جدول نرخ فوت-امراض خاص-سرطان'!$A$2:$B$100,2,0))</f>
        <v/>
      </c>
      <c r="Q282" s="2" t="str">
        <f aca="false">IF(A282="","",P282*O282*N282^0.5*(1+$J$1))</f>
        <v/>
      </c>
      <c r="R282" s="2" t="str">
        <f aca="false">IF(A282="","",IF(B282&gt;74,0,MIN(4000000000,R281*(1+$B$7))))</f>
        <v/>
      </c>
      <c r="S282" s="2" t="str">
        <f aca="false">IF(A282="","",$J$4/1000*R282)</f>
        <v/>
      </c>
      <c r="T282" s="2" t="str">
        <f aca="false">IF(A282="","",IF(B282&gt;64,0,MIN($F$3*O282,$F$5)))</f>
        <v/>
      </c>
      <c r="U282" s="2" t="str">
        <f aca="false">IF(A282="","",T282*VLOOKUP(محاسبات!B282,'جدول نرخ فوت-امراض خاص-سرطان'!$C$2:$D$97,2,0)/1000000)</f>
        <v/>
      </c>
      <c r="V282" s="2" t="str">
        <f aca="false">IF(A282="","",IF($F$7="ندارد",0,IF(B282&gt;74,0,VLOOKUP(محاسبات!A282,'جدول نرخ فوت-امراض خاص-سرطان'!$I$2:$J$31,2,0)*محاسبات!O282)))</f>
        <v/>
      </c>
      <c r="W282" s="2" t="str">
        <f aca="false">IF(A282="","",V282*VLOOKUP(B282,'جدول نرخ فوت-امراض خاص-سرطان'!$E$2:$F$100,2,0)/1000000)</f>
        <v/>
      </c>
      <c r="X282" s="2" t="str">
        <f aca="false">IF(A282="","",IF($F$6="ندارد",0,IF(A283="",0,D283*N282^0.5+X283*N282)))</f>
        <v/>
      </c>
      <c r="Y282" s="2" t="str">
        <f aca="false">IF(A282="","",IF(A282&gt;64,0,VLOOKUP(B282,'جدول نرخ فوت-امراض خاص-سرطان'!$G$2:$H$100,2,0)*X282))</f>
        <v/>
      </c>
      <c r="Z282" s="2" t="str">
        <f aca="false">IF(A282="","",Y282+W282+U282+S282)</f>
        <v/>
      </c>
      <c r="AA282" s="2" t="str">
        <f aca="false">IF(A282="","",0.25*(S282)+0.15*(U282+W282+Y282))</f>
        <v/>
      </c>
      <c r="AB282" s="2" t="str">
        <f aca="false">IF(A282="","",$B$10*(M282+Z282+Q282))</f>
        <v/>
      </c>
      <c r="AC282" s="2" t="str">
        <f aca="false">IF(A282="","",D282-Z282-M282-Q282-AB282)</f>
        <v/>
      </c>
      <c r="AD282" s="2" t="str">
        <f aca="false">IF(A282="","",(AC282+AD281)*(1+$S$1))</f>
        <v/>
      </c>
      <c r="AE282" s="2" t="str">
        <f aca="false">IF(A282="","",AD282)</f>
        <v/>
      </c>
    </row>
    <row r="283" customFormat="false" ht="15" hidden="false" customHeight="false" outlineLevel="0" collapsed="false">
      <c r="A283" s="1" t="str">
        <f aca="false">IF(A282&lt;$B$1,A282+1,"")</f>
        <v/>
      </c>
      <c r="B283" s="1" t="str">
        <f aca="false">IF(A283="","",B282+1)</f>
        <v/>
      </c>
      <c r="D283" s="2" t="str">
        <f aca="false">IF(A283="","",IF($B$3="سالانه",D282*(1+$B$6),IF($B$3="ماهانه",(F283*12)/'جدول لیست ها'!$D$1,IF(محاسبات!$B$3="دوماهه",(G283*6)/'جدول لیست ها'!$D$2,IF(محاسبات!$B$3="سه ماهه",(H283*4)/'جدول لیست ها'!$D$3,I283*2/'جدول لیست ها'!$D$4)))))</f>
        <v/>
      </c>
      <c r="E283" s="2" t="str">
        <f aca="false">IF(A283="","",IF($B$3="سالانه",D283+E282,(I283+H283+G283+F283)*$C$3+E282))</f>
        <v/>
      </c>
      <c r="F283" s="2" t="str">
        <f aca="false">IF(A283="","",IF(F282="","",F282*(1+$B$6)))</f>
        <v/>
      </c>
      <c r="G283" s="2" t="str">
        <f aca="false">IF(A283="","",IF(G282="","",G282*(1+$B$6)))</f>
        <v/>
      </c>
      <c r="H283" s="2" t="str">
        <f aca="false">IF(A283="","",IF(H282="","",H282*(1+$B$6)))</f>
        <v/>
      </c>
      <c r="I283" s="2" t="str">
        <f aca="false">IF(A283="","",IF(I282="","",I282*(1+$B$6)))</f>
        <v/>
      </c>
      <c r="J283" s="2" t="str">
        <f aca="false">IF(A283="","",0)</f>
        <v/>
      </c>
      <c r="K283" s="2" t="str">
        <f aca="false">IF(A283="","",$J$2*(1-$M$3)*(D283-Z283))</f>
        <v/>
      </c>
      <c r="L283" s="2" t="str">
        <f aca="false">IF(A283="","",IF(A283&lt;=5,$J$3*(1-$M$2)*O283,0))</f>
        <v/>
      </c>
      <c r="M283" s="2" t="str">
        <f aca="false">IF(A283="","",J283+K283+L283)</f>
        <v/>
      </c>
      <c r="N283" s="1" t="str">
        <f aca="false">IF(A283="","",IF(A283&lt;=2,$Q$2,IF(A283&lt;=4,$R$2,$S$2)))</f>
        <v/>
      </c>
      <c r="O283" s="2" t="str">
        <f aca="false">IF(A283="","",MIN(O282*(1+$B$7),4000000000))</f>
        <v/>
      </c>
      <c r="P283" s="1" t="str">
        <f aca="false">IF(A283="","",VLOOKUP(B283,'جدول نرخ فوت-امراض خاص-سرطان'!$A$2:$B$100,2,0))</f>
        <v/>
      </c>
      <c r="Q283" s="2" t="str">
        <f aca="false">IF(A283="","",P283*O283*N283^0.5*(1+$J$1))</f>
        <v/>
      </c>
      <c r="R283" s="2" t="str">
        <f aca="false">IF(A283="","",IF(B283&gt;74,0,MIN(4000000000,R282*(1+$B$7))))</f>
        <v/>
      </c>
      <c r="S283" s="2" t="str">
        <f aca="false">IF(A283="","",$J$4/1000*R283)</f>
        <v/>
      </c>
      <c r="T283" s="2" t="str">
        <f aca="false">IF(A283="","",IF(B283&gt;64,0,MIN($F$3*O283,$F$5)))</f>
        <v/>
      </c>
      <c r="U283" s="2" t="str">
        <f aca="false">IF(A283="","",T283*VLOOKUP(محاسبات!B283,'جدول نرخ فوت-امراض خاص-سرطان'!$C$2:$D$97,2,0)/1000000)</f>
        <v/>
      </c>
      <c r="V283" s="2" t="str">
        <f aca="false">IF(A283="","",IF($F$7="ندارد",0,IF(B283&gt;74,0,VLOOKUP(محاسبات!A283,'جدول نرخ فوت-امراض خاص-سرطان'!$I$2:$J$31,2,0)*محاسبات!O283)))</f>
        <v/>
      </c>
      <c r="W283" s="2" t="str">
        <f aca="false">IF(A283="","",V283*VLOOKUP(B283,'جدول نرخ فوت-امراض خاص-سرطان'!$E$2:$F$100,2,0)/1000000)</f>
        <v/>
      </c>
      <c r="X283" s="2" t="str">
        <f aca="false">IF(A283="","",IF($F$6="ندارد",0,IF(A284="",0,D284*N283^0.5+X284*N283)))</f>
        <v/>
      </c>
      <c r="Y283" s="2" t="str">
        <f aca="false">IF(A283="","",IF(A283&gt;64,0,VLOOKUP(B283,'جدول نرخ فوت-امراض خاص-سرطان'!$G$2:$H$100,2,0)*X283))</f>
        <v/>
      </c>
      <c r="Z283" s="2" t="str">
        <f aca="false">IF(A283="","",Y283+W283+U283+S283)</f>
        <v/>
      </c>
      <c r="AA283" s="2" t="str">
        <f aca="false">IF(A283="","",0.25*(S283)+0.15*(U283+W283+Y283))</f>
        <v/>
      </c>
      <c r="AB283" s="2" t="str">
        <f aca="false">IF(A283="","",$B$10*(M283+Z283+Q283))</f>
        <v/>
      </c>
      <c r="AC283" s="2" t="str">
        <f aca="false">IF(A283="","",D283-Z283-M283-Q283-AB283)</f>
        <v/>
      </c>
      <c r="AD283" s="2" t="str">
        <f aca="false">IF(A283="","",(AC283+AD282)*(1+$S$1))</f>
        <v/>
      </c>
      <c r="AE283" s="2" t="str">
        <f aca="false">IF(A283="","",AD283)</f>
        <v/>
      </c>
    </row>
    <row r="284" customFormat="false" ht="15" hidden="false" customHeight="false" outlineLevel="0" collapsed="false">
      <c r="A284" s="1" t="str">
        <f aca="false">IF(A283&lt;$B$1,A283+1,"")</f>
        <v/>
      </c>
      <c r="B284" s="1" t="str">
        <f aca="false">IF(A284="","",B283+1)</f>
        <v/>
      </c>
      <c r="D284" s="2" t="str">
        <f aca="false">IF(A284="","",IF($B$3="سالانه",D283*(1+$B$6),IF($B$3="ماهانه",(F284*12)/'جدول لیست ها'!$D$1,IF(محاسبات!$B$3="دوماهه",(G284*6)/'جدول لیست ها'!$D$2,IF(محاسبات!$B$3="سه ماهه",(H284*4)/'جدول لیست ها'!$D$3,I284*2/'جدول لیست ها'!$D$4)))))</f>
        <v/>
      </c>
      <c r="E284" s="2" t="str">
        <f aca="false">IF(A284="","",IF($B$3="سالانه",D284+E283,(I284+H284+G284+F284)*$C$3+E283))</f>
        <v/>
      </c>
      <c r="F284" s="2" t="str">
        <f aca="false">IF(A284="","",IF(F283="","",F283*(1+$B$6)))</f>
        <v/>
      </c>
      <c r="G284" s="2" t="str">
        <f aca="false">IF(A284="","",IF(G283="","",G283*(1+$B$6)))</f>
        <v/>
      </c>
      <c r="H284" s="2" t="str">
        <f aca="false">IF(A284="","",IF(H283="","",H283*(1+$B$6)))</f>
        <v/>
      </c>
      <c r="I284" s="2" t="str">
        <f aca="false">IF(A284="","",IF(I283="","",I283*(1+$B$6)))</f>
        <v/>
      </c>
      <c r="J284" s="2" t="str">
        <f aca="false">IF(A284="","",0)</f>
        <v/>
      </c>
      <c r="K284" s="2" t="str">
        <f aca="false">IF(A284="","",$J$2*(1-$M$3)*(D284-Z284))</f>
        <v/>
      </c>
      <c r="L284" s="2" t="str">
        <f aca="false">IF(A284="","",IF(A284&lt;=5,$J$3*(1-$M$2)*O284,0))</f>
        <v/>
      </c>
      <c r="M284" s="2" t="str">
        <f aca="false">IF(A284="","",J284+K284+L284)</f>
        <v/>
      </c>
      <c r="N284" s="1" t="str">
        <f aca="false">IF(A284="","",IF(A284&lt;=2,$Q$2,IF(A284&lt;=4,$R$2,$S$2)))</f>
        <v/>
      </c>
      <c r="O284" s="2" t="str">
        <f aca="false">IF(A284="","",MIN(O283*(1+$B$7),4000000000))</f>
        <v/>
      </c>
      <c r="P284" s="1" t="str">
        <f aca="false">IF(A284="","",VLOOKUP(B284,'جدول نرخ فوت-امراض خاص-سرطان'!$A$2:$B$100,2,0))</f>
        <v/>
      </c>
      <c r="Q284" s="2" t="str">
        <f aca="false">IF(A284="","",P284*O284*N284^0.5*(1+$J$1))</f>
        <v/>
      </c>
      <c r="R284" s="2" t="str">
        <f aca="false">IF(A284="","",IF(B284&gt;74,0,MIN(4000000000,R283*(1+$B$7))))</f>
        <v/>
      </c>
      <c r="S284" s="2" t="str">
        <f aca="false">IF(A284="","",$J$4/1000*R284)</f>
        <v/>
      </c>
      <c r="T284" s="2" t="str">
        <f aca="false">IF(A284="","",IF(B284&gt;64,0,MIN($F$3*O284,$F$5)))</f>
        <v/>
      </c>
      <c r="U284" s="2" t="str">
        <f aca="false">IF(A284="","",T284*VLOOKUP(محاسبات!B284,'جدول نرخ فوت-امراض خاص-سرطان'!$C$2:$D$97,2,0)/1000000)</f>
        <v/>
      </c>
      <c r="V284" s="2" t="str">
        <f aca="false">IF(A284="","",IF($F$7="ندارد",0,IF(B284&gt;74,0,VLOOKUP(محاسبات!A284,'جدول نرخ فوت-امراض خاص-سرطان'!$I$2:$J$31,2,0)*محاسبات!O284)))</f>
        <v/>
      </c>
      <c r="W284" s="2" t="str">
        <f aca="false">IF(A284="","",V284*VLOOKUP(B284,'جدول نرخ فوت-امراض خاص-سرطان'!$E$2:$F$100,2,0)/1000000)</f>
        <v/>
      </c>
      <c r="X284" s="2" t="str">
        <f aca="false">IF(A284="","",IF($F$6="ندارد",0,IF(A285="",0,D285*N284^0.5+X285*N284)))</f>
        <v/>
      </c>
      <c r="Y284" s="2" t="str">
        <f aca="false">IF(A284="","",IF(A284&gt;64,0,VLOOKUP(B284,'جدول نرخ فوت-امراض خاص-سرطان'!$G$2:$H$100,2,0)*X284))</f>
        <v/>
      </c>
      <c r="Z284" s="2" t="str">
        <f aca="false">IF(A284="","",Y284+W284+U284+S284)</f>
        <v/>
      </c>
      <c r="AA284" s="2" t="str">
        <f aca="false">IF(A284="","",0.25*(S284)+0.15*(U284+W284+Y284))</f>
        <v/>
      </c>
      <c r="AB284" s="2" t="str">
        <f aca="false">IF(A284="","",$B$10*(M284+Z284+Q284))</f>
        <v/>
      </c>
      <c r="AC284" s="2" t="str">
        <f aca="false">IF(A284="","",D284-Z284-M284-Q284-AB284)</f>
        <v/>
      </c>
      <c r="AD284" s="2" t="str">
        <f aca="false">IF(A284="","",(AC284+AD283)*(1+$S$1))</f>
        <v/>
      </c>
      <c r="AE284" s="2" t="str">
        <f aca="false">IF(A284="","",AD284)</f>
        <v/>
      </c>
    </row>
    <row r="285" customFormat="false" ht="15" hidden="false" customHeight="false" outlineLevel="0" collapsed="false">
      <c r="A285" s="1" t="str">
        <f aca="false">IF(A284&lt;$B$1,A284+1,"")</f>
        <v/>
      </c>
      <c r="B285" s="1" t="str">
        <f aca="false">IF(A285="","",B284+1)</f>
        <v/>
      </c>
      <c r="D285" s="2" t="str">
        <f aca="false">IF(A285="","",IF($B$3="سالانه",D284*(1+$B$6),IF($B$3="ماهانه",(F285*12)/'جدول لیست ها'!$D$1,IF(محاسبات!$B$3="دوماهه",(G285*6)/'جدول لیست ها'!$D$2,IF(محاسبات!$B$3="سه ماهه",(H285*4)/'جدول لیست ها'!$D$3,I285*2/'جدول لیست ها'!$D$4)))))</f>
        <v/>
      </c>
      <c r="E285" s="2" t="str">
        <f aca="false">IF(A285="","",IF($B$3="سالانه",D285+E284,(I285+H285+G285+F285)*$C$3+E284))</f>
        <v/>
      </c>
      <c r="F285" s="2" t="str">
        <f aca="false">IF(A285="","",IF(F284="","",F284*(1+$B$6)))</f>
        <v/>
      </c>
      <c r="G285" s="2" t="str">
        <f aca="false">IF(A285="","",IF(G284="","",G284*(1+$B$6)))</f>
        <v/>
      </c>
      <c r="H285" s="2" t="str">
        <f aca="false">IF(A285="","",IF(H284="","",H284*(1+$B$6)))</f>
        <v/>
      </c>
      <c r="I285" s="2" t="str">
        <f aca="false">IF(A285="","",IF(I284="","",I284*(1+$B$6)))</f>
        <v/>
      </c>
      <c r="J285" s="2" t="str">
        <f aca="false">IF(A285="","",0)</f>
        <v/>
      </c>
      <c r="K285" s="2" t="str">
        <f aca="false">IF(A285="","",$J$2*(1-$M$3)*(D285-Z285))</f>
        <v/>
      </c>
      <c r="L285" s="2" t="str">
        <f aca="false">IF(A285="","",IF(A285&lt;=5,$J$3*(1-$M$2)*O285,0))</f>
        <v/>
      </c>
      <c r="M285" s="2" t="str">
        <f aca="false">IF(A285="","",J285+K285+L285)</f>
        <v/>
      </c>
      <c r="N285" s="1" t="str">
        <f aca="false">IF(A285="","",IF(A285&lt;=2,$Q$2,IF(A285&lt;=4,$R$2,$S$2)))</f>
        <v/>
      </c>
      <c r="O285" s="2" t="str">
        <f aca="false">IF(A285="","",MIN(O284*(1+$B$7),4000000000))</f>
        <v/>
      </c>
      <c r="P285" s="1" t="str">
        <f aca="false">IF(A285="","",VLOOKUP(B285,'جدول نرخ فوت-امراض خاص-سرطان'!$A$2:$B$100,2,0))</f>
        <v/>
      </c>
      <c r="Q285" s="2" t="str">
        <f aca="false">IF(A285="","",P285*O285*N285^0.5*(1+$J$1))</f>
        <v/>
      </c>
      <c r="R285" s="2" t="str">
        <f aca="false">IF(A285="","",IF(B285&gt;74,0,MIN(4000000000,R284*(1+$B$7))))</f>
        <v/>
      </c>
      <c r="S285" s="2" t="str">
        <f aca="false">IF(A285="","",$J$4/1000*R285)</f>
        <v/>
      </c>
      <c r="T285" s="2" t="str">
        <f aca="false">IF(A285="","",IF(B285&gt;64,0,MIN($F$3*O285,$F$5)))</f>
        <v/>
      </c>
      <c r="U285" s="2" t="str">
        <f aca="false">IF(A285="","",T285*VLOOKUP(محاسبات!B285,'جدول نرخ فوت-امراض خاص-سرطان'!$C$2:$D$97,2,0)/1000000)</f>
        <v/>
      </c>
      <c r="V285" s="2" t="str">
        <f aca="false">IF(A285="","",IF($F$7="ندارد",0,IF(B285&gt;74,0,VLOOKUP(محاسبات!A285,'جدول نرخ فوت-امراض خاص-سرطان'!$I$2:$J$31,2,0)*محاسبات!O285)))</f>
        <v/>
      </c>
      <c r="W285" s="2" t="str">
        <f aca="false">IF(A285="","",V285*VLOOKUP(B285,'جدول نرخ فوت-امراض خاص-سرطان'!$E$2:$F$100,2,0)/1000000)</f>
        <v/>
      </c>
      <c r="X285" s="2" t="str">
        <f aca="false">IF(A285="","",IF($F$6="ندارد",0,IF(A286="",0,D286*N285^0.5+X286*N285)))</f>
        <v/>
      </c>
      <c r="Y285" s="2" t="str">
        <f aca="false">IF(A285="","",IF(A285&gt;64,0,VLOOKUP(B285,'جدول نرخ فوت-امراض خاص-سرطان'!$G$2:$H$100,2,0)*X285))</f>
        <v/>
      </c>
      <c r="Z285" s="2" t="str">
        <f aca="false">IF(A285="","",Y285+W285+U285+S285)</f>
        <v/>
      </c>
      <c r="AA285" s="2" t="str">
        <f aca="false">IF(A285="","",0.25*(S285)+0.15*(U285+W285+Y285))</f>
        <v/>
      </c>
      <c r="AB285" s="2" t="str">
        <f aca="false">IF(A285="","",$B$10*(M285+Z285+Q285))</f>
        <v/>
      </c>
      <c r="AC285" s="2" t="str">
        <f aca="false">IF(A285="","",D285-Z285-M285-Q285-AB285)</f>
        <v/>
      </c>
      <c r="AD285" s="2" t="str">
        <f aca="false">IF(A285="","",(AC285+AD284)*(1+$S$1))</f>
        <v/>
      </c>
      <c r="AE285" s="2" t="str">
        <f aca="false">IF(A285="","",AD285)</f>
        <v/>
      </c>
    </row>
    <row r="286" customFormat="false" ht="15" hidden="false" customHeight="false" outlineLevel="0" collapsed="false">
      <c r="A286" s="1" t="str">
        <f aca="false">IF(A285&lt;$B$1,A285+1,"")</f>
        <v/>
      </c>
      <c r="B286" s="1" t="str">
        <f aca="false">IF(A286="","",B285+1)</f>
        <v/>
      </c>
      <c r="D286" s="2" t="str">
        <f aca="false">IF(A286="","",IF($B$3="سالانه",D285*(1+$B$6),IF($B$3="ماهانه",(F286*12)/'جدول لیست ها'!$D$1,IF(محاسبات!$B$3="دوماهه",(G286*6)/'جدول لیست ها'!$D$2,IF(محاسبات!$B$3="سه ماهه",(H286*4)/'جدول لیست ها'!$D$3,I286*2/'جدول لیست ها'!$D$4)))))</f>
        <v/>
      </c>
      <c r="E286" s="2" t="str">
        <f aca="false">IF(A286="","",IF($B$3="سالانه",D286+E285,(I286+H286+G286+F286)*$C$3+E285))</f>
        <v/>
      </c>
      <c r="F286" s="2" t="str">
        <f aca="false">IF(A286="","",IF(F285="","",F285*(1+$B$6)))</f>
        <v/>
      </c>
      <c r="G286" s="2" t="str">
        <f aca="false">IF(A286="","",IF(G285="","",G285*(1+$B$6)))</f>
        <v/>
      </c>
      <c r="H286" s="2" t="str">
        <f aca="false">IF(A286="","",IF(H285="","",H285*(1+$B$6)))</f>
        <v/>
      </c>
      <c r="I286" s="2" t="str">
        <f aca="false">IF(A286="","",IF(I285="","",I285*(1+$B$6)))</f>
        <v/>
      </c>
      <c r="J286" s="2" t="str">
        <f aca="false">IF(A286="","",0)</f>
        <v/>
      </c>
      <c r="K286" s="2" t="str">
        <f aca="false">IF(A286="","",$J$2*(1-$M$3)*(D286-Z286))</f>
        <v/>
      </c>
      <c r="L286" s="2" t="str">
        <f aca="false">IF(A286="","",IF(A286&lt;=5,$J$3*(1-$M$2)*O286,0))</f>
        <v/>
      </c>
      <c r="M286" s="2" t="str">
        <f aca="false">IF(A286="","",J286+K286+L286)</f>
        <v/>
      </c>
      <c r="N286" s="1" t="str">
        <f aca="false">IF(A286="","",IF(A286&lt;=2,$Q$2,IF(A286&lt;=4,$R$2,$S$2)))</f>
        <v/>
      </c>
      <c r="O286" s="2" t="str">
        <f aca="false">IF(A286="","",MIN(O285*(1+$B$7),4000000000))</f>
        <v/>
      </c>
      <c r="P286" s="1" t="str">
        <f aca="false">IF(A286="","",VLOOKUP(B286,'جدول نرخ فوت-امراض خاص-سرطان'!$A$2:$B$100,2,0))</f>
        <v/>
      </c>
      <c r="Q286" s="2" t="str">
        <f aca="false">IF(A286="","",P286*O286*N286^0.5*(1+$J$1))</f>
        <v/>
      </c>
      <c r="R286" s="2" t="str">
        <f aca="false">IF(A286="","",IF(B286&gt;74,0,MIN(4000000000,R285*(1+$B$7))))</f>
        <v/>
      </c>
      <c r="S286" s="2" t="str">
        <f aca="false">IF(A286="","",$J$4/1000*R286)</f>
        <v/>
      </c>
      <c r="T286" s="2" t="str">
        <f aca="false">IF(A286="","",IF(B286&gt;64,0,MIN($F$3*O286,$F$5)))</f>
        <v/>
      </c>
      <c r="U286" s="2" t="str">
        <f aca="false">IF(A286="","",T286*VLOOKUP(محاسبات!B286,'جدول نرخ فوت-امراض خاص-سرطان'!$C$2:$D$97,2,0)/1000000)</f>
        <v/>
      </c>
      <c r="V286" s="2" t="str">
        <f aca="false">IF(A286="","",IF($F$7="ندارد",0,IF(B286&gt;74,0,VLOOKUP(محاسبات!A286,'جدول نرخ فوت-امراض خاص-سرطان'!$I$2:$J$31,2,0)*محاسبات!O286)))</f>
        <v/>
      </c>
      <c r="W286" s="2" t="str">
        <f aca="false">IF(A286="","",V286*VLOOKUP(B286,'جدول نرخ فوت-امراض خاص-سرطان'!$E$2:$F$100,2,0)/1000000)</f>
        <v/>
      </c>
      <c r="X286" s="2" t="str">
        <f aca="false">IF(A286="","",IF($F$6="ندارد",0,IF(A287="",0,D287*N286^0.5+X287*N286)))</f>
        <v/>
      </c>
      <c r="Y286" s="2" t="str">
        <f aca="false">IF(A286="","",IF(A286&gt;64,0,VLOOKUP(B286,'جدول نرخ فوت-امراض خاص-سرطان'!$G$2:$H$100,2,0)*X286))</f>
        <v/>
      </c>
      <c r="Z286" s="2" t="str">
        <f aca="false">IF(A286="","",Y286+W286+U286+S286)</f>
        <v/>
      </c>
      <c r="AA286" s="2" t="str">
        <f aca="false">IF(A286="","",0.25*(S286)+0.15*(U286+W286+Y286))</f>
        <v/>
      </c>
      <c r="AB286" s="2" t="str">
        <f aca="false">IF(A286="","",$B$10*(M286+Z286+Q286))</f>
        <v/>
      </c>
      <c r="AC286" s="2" t="str">
        <f aca="false">IF(A286="","",D286-Z286-M286-Q286-AB286)</f>
        <v/>
      </c>
      <c r="AD286" s="2" t="str">
        <f aca="false">IF(A286="","",(AC286+AD285)*(1+$S$1))</f>
        <v/>
      </c>
      <c r="AE286" s="2" t="str">
        <f aca="false">IF(A286="","",AD286)</f>
        <v/>
      </c>
    </row>
    <row r="287" customFormat="false" ht="15" hidden="false" customHeight="false" outlineLevel="0" collapsed="false">
      <c r="A287" s="1" t="str">
        <f aca="false">IF(A286&lt;$B$1,A286+1,"")</f>
        <v/>
      </c>
      <c r="B287" s="1" t="str">
        <f aca="false">IF(A287="","",B286+1)</f>
        <v/>
      </c>
      <c r="D287" s="2" t="str">
        <f aca="false">IF(A287="","",IF($B$3="سالانه",D286*(1+$B$6),IF($B$3="ماهانه",(F287*12)/'جدول لیست ها'!$D$1,IF(محاسبات!$B$3="دوماهه",(G287*6)/'جدول لیست ها'!$D$2,IF(محاسبات!$B$3="سه ماهه",(H287*4)/'جدول لیست ها'!$D$3,I287*2/'جدول لیست ها'!$D$4)))))</f>
        <v/>
      </c>
      <c r="E287" s="2" t="str">
        <f aca="false">IF(A287="","",IF($B$3="سالانه",D287+E286,(I287+H287+G287+F287)*$C$3+E286))</f>
        <v/>
      </c>
      <c r="F287" s="2" t="str">
        <f aca="false">IF(A287="","",IF(F286="","",F286*(1+$B$6)))</f>
        <v/>
      </c>
      <c r="G287" s="2" t="str">
        <f aca="false">IF(A287="","",IF(G286="","",G286*(1+$B$6)))</f>
        <v/>
      </c>
      <c r="H287" s="2" t="str">
        <f aca="false">IF(A287="","",IF(H286="","",H286*(1+$B$6)))</f>
        <v/>
      </c>
      <c r="I287" s="2" t="str">
        <f aca="false">IF(A287="","",IF(I286="","",I286*(1+$B$6)))</f>
        <v/>
      </c>
      <c r="J287" s="2" t="str">
        <f aca="false">IF(A287="","",0)</f>
        <v/>
      </c>
      <c r="K287" s="2" t="str">
        <f aca="false">IF(A287="","",$J$2*(1-$M$3)*(D287-Z287))</f>
        <v/>
      </c>
      <c r="L287" s="2" t="str">
        <f aca="false">IF(A287="","",IF(A287&lt;=5,$J$3*(1-$M$2)*O287,0))</f>
        <v/>
      </c>
      <c r="M287" s="2" t="str">
        <f aca="false">IF(A287="","",J287+K287+L287)</f>
        <v/>
      </c>
      <c r="N287" s="1" t="str">
        <f aca="false">IF(A287="","",IF(A287&lt;=2,$Q$2,IF(A287&lt;=4,$R$2,$S$2)))</f>
        <v/>
      </c>
      <c r="O287" s="2" t="str">
        <f aca="false">IF(A287="","",MIN(O286*(1+$B$7),4000000000))</f>
        <v/>
      </c>
      <c r="P287" s="1" t="str">
        <f aca="false">IF(A287="","",VLOOKUP(B287,'جدول نرخ فوت-امراض خاص-سرطان'!$A$2:$B$100,2,0))</f>
        <v/>
      </c>
      <c r="Q287" s="2" t="str">
        <f aca="false">IF(A287="","",P287*O287*N287^0.5*(1+$J$1))</f>
        <v/>
      </c>
      <c r="R287" s="2" t="str">
        <f aca="false">IF(A287="","",IF(B287&gt;74,0,MIN(4000000000,R286*(1+$B$7))))</f>
        <v/>
      </c>
      <c r="S287" s="2" t="str">
        <f aca="false">IF(A287="","",$J$4/1000*R287)</f>
        <v/>
      </c>
      <c r="T287" s="2" t="str">
        <f aca="false">IF(A287="","",IF(B287&gt;64,0,MIN($F$3*O287,$F$5)))</f>
        <v/>
      </c>
      <c r="U287" s="2" t="str">
        <f aca="false">IF(A287="","",T287*VLOOKUP(محاسبات!B287,'جدول نرخ فوت-امراض خاص-سرطان'!$C$2:$D$97,2,0)/1000000)</f>
        <v/>
      </c>
      <c r="V287" s="2" t="str">
        <f aca="false">IF(A287="","",IF($F$7="ندارد",0,IF(B287&gt;74,0,VLOOKUP(محاسبات!A287,'جدول نرخ فوت-امراض خاص-سرطان'!$I$2:$J$31,2,0)*محاسبات!O287)))</f>
        <v/>
      </c>
      <c r="W287" s="2" t="str">
        <f aca="false">IF(A287="","",V287*VLOOKUP(B287,'جدول نرخ فوت-امراض خاص-سرطان'!$E$2:$F$100,2,0)/1000000)</f>
        <v/>
      </c>
      <c r="X287" s="2" t="str">
        <f aca="false">IF(A287="","",IF($F$6="ندارد",0,IF(A288="",0,D288*N287^0.5+X288*N287)))</f>
        <v/>
      </c>
      <c r="Y287" s="2" t="str">
        <f aca="false">IF(A287="","",IF(A287&gt;64,0,VLOOKUP(B287,'جدول نرخ فوت-امراض خاص-سرطان'!$G$2:$H$100,2,0)*X287))</f>
        <v/>
      </c>
      <c r="Z287" s="2" t="str">
        <f aca="false">IF(A287="","",Y287+W287+U287+S287)</f>
        <v/>
      </c>
      <c r="AA287" s="2" t="str">
        <f aca="false">IF(A287="","",0.25*(S287)+0.15*(U287+W287+Y287))</f>
        <v/>
      </c>
      <c r="AB287" s="2" t="str">
        <f aca="false">IF(A287="","",$B$10*(M287+Z287+Q287))</f>
        <v/>
      </c>
      <c r="AC287" s="2" t="str">
        <f aca="false">IF(A287="","",D287-Z287-M287-Q287-AB287)</f>
        <v/>
      </c>
      <c r="AD287" s="2" t="str">
        <f aca="false">IF(A287="","",(AC287+AD286)*(1+$S$1))</f>
        <v/>
      </c>
      <c r="AE287" s="2" t="str">
        <f aca="false">IF(A287="","",AD287)</f>
        <v/>
      </c>
    </row>
    <row r="288" customFormat="false" ht="15" hidden="false" customHeight="false" outlineLevel="0" collapsed="false">
      <c r="A288" s="1" t="str">
        <f aca="false">IF(A287&lt;$B$1,A287+1,"")</f>
        <v/>
      </c>
      <c r="B288" s="1" t="str">
        <f aca="false">IF(A288="","",B287+1)</f>
        <v/>
      </c>
      <c r="D288" s="2" t="str">
        <f aca="false">IF(A288="","",IF($B$3="سالانه",D287*(1+$B$6),IF($B$3="ماهانه",(F288*12)/'جدول لیست ها'!$D$1,IF(محاسبات!$B$3="دوماهه",(G288*6)/'جدول لیست ها'!$D$2,IF(محاسبات!$B$3="سه ماهه",(H288*4)/'جدول لیست ها'!$D$3,I288*2/'جدول لیست ها'!$D$4)))))</f>
        <v/>
      </c>
      <c r="E288" s="2" t="str">
        <f aca="false">IF(A288="","",IF($B$3="سالانه",D288+E287,(I288+H288+G288+F288)*$C$3+E287))</f>
        <v/>
      </c>
      <c r="F288" s="2" t="str">
        <f aca="false">IF(A288="","",IF(F287="","",F287*(1+$B$6)))</f>
        <v/>
      </c>
      <c r="G288" s="2" t="str">
        <f aca="false">IF(A288="","",IF(G287="","",G287*(1+$B$6)))</f>
        <v/>
      </c>
      <c r="H288" s="2" t="str">
        <f aca="false">IF(A288="","",IF(H287="","",H287*(1+$B$6)))</f>
        <v/>
      </c>
      <c r="I288" s="2" t="str">
        <f aca="false">IF(A288="","",IF(I287="","",I287*(1+$B$6)))</f>
        <v/>
      </c>
      <c r="J288" s="2" t="str">
        <f aca="false">IF(A288="","",0)</f>
        <v/>
      </c>
      <c r="K288" s="2" t="str">
        <f aca="false">IF(A288="","",$J$2*(1-$M$3)*(D288-Z288))</f>
        <v/>
      </c>
      <c r="L288" s="2" t="str">
        <f aca="false">IF(A288="","",IF(A288&lt;=5,$J$3*(1-$M$2)*O288,0))</f>
        <v/>
      </c>
      <c r="M288" s="2" t="str">
        <f aca="false">IF(A288="","",J288+K288+L288)</f>
        <v/>
      </c>
      <c r="N288" s="1" t="str">
        <f aca="false">IF(A288="","",IF(A288&lt;=2,$Q$2,IF(A288&lt;=4,$R$2,$S$2)))</f>
        <v/>
      </c>
      <c r="O288" s="2" t="str">
        <f aca="false">IF(A288="","",MIN(O287*(1+$B$7),4000000000))</f>
        <v/>
      </c>
      <c r="P288" s="1" t="str">
        <f aca="false">IF(A288="","",VLOOKUP(B288,'جدول نرخ فوت-امراض خاص-سرطان'!$A$2:$B$100,2,0))</f>
        <v/>
      </c>
      <c r="Q288" s="2" t="str">
        <f aca="false">IF(A288="","",P288*O288*N288^0.5*(1+$J$1))</f>
        <v/>
      </c>
      <c r="R288" s="2" t="str">
        <f aca="false">IF(A288="","",IF(B288&gt;74,0,MIN(4000000000,R287*(1+$B$7))))</f>
        <v/>
      </c>
      <c r="S288" s="2" t="str">
        <f aca="false">IF(A288="","",$J$4/1000*R288)</f>
        <v/>
      </c>
      <c r="T288" s="2" t="str">
        <f aca="false">IF(A288="","",IF(B288&gt;64,0,MIN($F$3*O288,$F$5)))</f>
        <v/>
      </c>
      <c r="U288" s="2" t="str">
        <f aca="false">IF(A288="","",T288*VLOOKUP(محاسبات!B288,'جدول نرخ فوت-امراض خاص-سرطان'!$C$2:$D$97,2,0)/1000000)</f>
        <v/>
      </c>
      <c r="V288" s="2" t="str">
        <f aca="false">IF(A288="","",IF($F$7="ندارد",0,IF(B288&gt;74,0,VLOOKUP(محاسبات!A288,'جدول نرخ فوت-امراض خاص-سرطان'!$I$2:$J$31,2,0)*محاسبات!O288)))</f>
        <v/>
      </c>
      <c r="W288" s="2" t="str">
        <f aca="false">IF(A288="","",V288*VLOOKUP(B288,'جدول نرخ فوت-امراض خاص-سرطان'!$E$2:$F$100,2,0)/1000000)</f>
        <v/>
      </c>
      <c r="X288" s="2" t="str">
        <f aca="false">IF(A288="","",IF($F$6="ندارد",0,IF(A289="",0,D289*N288^0.5+X289*N288)))</f>
        <v/>
      </c>
      <c r="Y288" s="2" t="str">
        <f aca="false">IF(A288="","",IF(A288&gt;64,0,VLOOKUP(B288,'جدول نرخ فوت-امراض خاص-سرطان'!$G$2:$H$100,2,0)*X288))</f>
        <v/>
      </c>
      <c r="Z288" s="2" t="str">
        <f aca="false">IF(A288="","",Y288+W288+U288+S288)</f>
        <v/>
      </c>
      <c r="AA288" s="2" t="str">
        <f aca="false">IF(A288="","",0.25*(S288)+0.15*(U288+W288+Y288))</f>
        <v/>
      </c>
      <c r="AB288" s="2" t="str">
        <f aca="false">IF(A288="","",$B$10*(M288+Z288+Q288))</f>
        <v/>
      </c>
      <c r="AC288" s="2" t="str">
        <f aca="false">IF(A288="","",D288-Z288-M288-Q288-AB288)</f>
        <v/>
      </c>
      <c r="AD288" s="2" t="str">
        <f aca="false">IF(A288="","",(AC288+AD287)*(1+$S$1))</f>
        <v/>
      </c>
      <c r="AE288" s="2" t="str">
        <f aca="false">IF(A288="","",AD288)</f>
        <v/>
      </c>
    </row>
    <row r="289" customFormat="false" ht="15" hidden="false" customHeight="false" outlineLevel="0" collapsed="false">
      <c r="A289" s="1" t="str">
        <f aca="false">IF(A288&lt;$B$1,A288+1,"")</f>
        <v/>
      </c>
      <c r="B289" s="1" t="str">
        <f aca="false">IF(A289="","",B288+1)</f>
        <v/>
      </c>
      <c r="D289" s="2" t="str">
        <f aca="false">IF(A289="","",IF($B$3="سالانه",D288*(1+$B$6),IF($B$3="ماهانه",(F289*12)/'جدول لیست ها'!$D$1,IF(محاسبات!$B$3="دوماهه",(G289*6)/'جدول لیست ها'!$D$2,IF(محاسبات!$B$3="سه ماهه",(H289*4)/'جدول لیست ها'!$D$3,I289*2/'جدول لیست ها'!$D$4)))))</f>
        <v/>
      </c>
      <c r="E289" s="2" t="str">
        <f aca="false">IF(A289="","",IF($B$3="سالانه",D289+E288,(I289+H289+G289+F289)*$C$3+E288))</f>
        <v/>
      </c>
      <c r="F289" s="2" t="str">
        <f aca="false">IF(A289="","",IF(F288="","",F288*(1+$B$6)))</f>
        <v/>
      </c>
      <c r="G289" s="2" t="str">
        <f aca="false">IF(A289="","",IF(G288="","",G288*(1+$B$6)))</f>
        <v/>
      </c>
      <c r="H289" s="2" t="str">
        <f aca="false">IF(A289="","",IF(H288="","",H288*(1+$B$6)))</f>
        <v/>
      </c>
      <c r="I289" s="2" t="str">
        <f aca="false">IF(A289="","",IF(I288="","",I288*(1+$B$6)))</f>
        <v/>
      </c>
      <c r="J289" s="2" t="str">
        <f aca="false">IF(A289="","",0)</f>
        <v/>
      </c>
      <c r="K289" s="2" t="str">
        <f aca="false">IF(A289="","",$J$2*(1-$M$3)*(D289-Z289))</f>
        <v/>
      </c>
      <c r="L289" s="2" t="str">
        <f aca="false">IF(A289="","",IF(A289&lt;=5,$J$3*(1-$M$2)*O289,0))</f>
        <v/>
      </c>
      <c r="M289" s="2" t="str">
        <f aca="false">IF(A289="","",J289+K289+L289)</f>
        <v/>
      </c>
      <c r="N289" s="1" t="str">
        <f aca="false">IF(A289="","",IF(A289&lt;=2,$Q$2,IF(A289&lt;=4,$R$2,$S$2)))</f>
        <v/>
      </c>
      <c r="O289" s="2" t="str">
        <f aca="false">IF(A289="","",MIN(O288*(1+$B$7),4000000000))</f>
        <v/>
      </c>
      <c r="P289" s="1" t="str">
        <f aca="false">IF(A289="","",VLOOKUP(B289,'جدول نرخ فوت-امراض خاص-سرطان'!$A$2:$B$100,2,0))</f>
        <v/>
      </c>
      <c r="Q289" s="2" t="str">
        <f aca="false">IF(A289="","",P289*O289*N289^0.5*(1+$J$1))</f>
        <v/>
      </c>
      <c r="R289" s="2" t="str">
        <f aca="false">IF(A289="","",IF(B289&gt;74,0,MIN(4000000000,R288*(1+$B$7))))</f>
        <v/>
      </c>
      <c r="S289" s="2" t="str">
        <f aca="false">IF(A289="","",$J$4/1000*R289)</f>
        <v/>
      </c>
      <c r="T289" s="2" t="str">
        <f aca="false">IF(A289="","",IF(B289&gt;64,0,MIN($F$3*O289,$F$5)))</f>
        <v/>
      </c>
      <c r="U289" s="2" t="str">
        <f aca="false">IF(A289="","",T289*VLOOKUP(محاسبات!B289,'جدول نرخ فوت-امراض خاص-سرطان'!$C$2:$D$97,2,0)/1000000)</f>
        <v/>
      </c>
      <c r="V289" s="2" t="str">
        <f aca="false">IF(A289="","",IF($F$7="ندارد",0,IF(B289&gt;74,0,VLOOKUP(محاسبات!A289,'جدول نرخ فوت-امراض خاص-سرطان'!$I$2:$J$31,2,0)*محاسبات!O289)))</f>
        <v/>
      </c>
      <c r="W289" s="2" t="str">
        <f aca="false">IF(A289="","",V289*VLOOKUP(B289,'جدول نرخ فوت-امراض خاص-سرطان'!$E$2:$F$100,2,0)/1000000)</f>
        <v/>
      </c>
      <c r="X289" s="2" t="str">
        <f aca="false">IF(A289="","",IF($F$6="ندارد",0,IF(A290="",0,D290*N289^0.5+X290*N289)))</f>
        <v/>
      </c>
      <c r="Y289" s="2" t="str">
        <f aca="false">IF(A289="","",IF(A289&gt;64,0,VLOOKUP(B289,'جدول نرخ فوت-امراض خاص-سرطان'!$G$2:$H$100,2,0)*X289))</f>
        <v/>
      </c>
      <c r="Z289" s="2" t="str">
        <f aca="false">IF(A289="","",Y289+W289+U289+S289)</f>
        <v/>
      </c>
      <c r="AA289" s="2" t="str">
        <f aca="false">IF(A289="","",0.25*(S289)+0.15*(U289+W289+Y289))</f>
        <v/>
      </c>
      <c r="AB289" s="2" t="str">
        <f aca="false">IF(A289="","",$B$10*(M289+Z289+Q289))</f>
        <v/>
      </c>
      <c r="AC289" s="2" t="str">
        <f aca="false">IF(A289="","",D289-Z289-M289-Q289-AB289)</f>
        <v/>
      </c>
      <c r="AD289" s="2" t="str">
        <f aca="false">IF(A289="","",(AC289+AD288)*(1+$S$1))</f>
        <v/>
      </c>
      <c r="AE289" s="2" t="str">
        <f aca="false">IF(A289="","",AD289)</f>
        <v/>
      </c>
    </row>
    <row r="290" customFormat="false" ht="15" hidden="false" customHeight="false" outlineLevel="0" collapsed="false">
      <c r="A290" s="1" t="str">
        <f aca="false">IF(A289&lt;$B$1,A289+1,"")</f>
        <v/>
      </c>
      <c r="B290" s="1" t="str">
        <f aca="false">IF(A290="","",B289+1)</f>
        <v/>
      </c>
      <c r="D290" s="2" t="str">
        <f aca="false">IF(A290="","",IF($B$3="سالانه",D289*(1+$B$6),IF($B$3="ماهانه",(F290*12)/'جدول لیست ها'!$D$1,IF(محاسبات!$B$3="دوماهه",(G290*6)/'جدول لیست ها'!$D$2,IF(محاسبات!$B$3="سه ماهه",(H290*4)/'جدول لیست ها'!$D$3,I290*2/'جدول لیست ها'!$D$4)))))</f>
        <v/>
      </c>
      <c r="E290" s="2" t="str">
        <f aca="false">IF(A290="","",IF($B$3="سالانه",D290+E289,(I290+H290+G290+F290)*$C$3+E289))</f>
        <v/>
      </c>
      <c r="F290" s="2" t="str">
        <f aca="false">IF(A290="","",IF(F289="","",F289*(1+$B$6)))</f>
        <v/>
      </c>
      <c r="G290" s="2" t="str">
        <f aca="false">IF(A290="","",IF(G289="","",G289*(1+$B$6)))</f>
        <v/>
      </c>
      <c r="H290" s="2" t="str">
        <f aca="false">IF(A290="","",IF(H289="","",H289*(1+$B$6)))</f>
        <v/>
      </c>
      <c r="I290" s="2" t="str">
        <f aca="false">IF(A290="","",IF(I289="","",I289*(1+$B$6)))</f>
        <v/>
      </c>
      <c r="J290" s="2" t="str">
        <f aca="false">IF(A290="","",0)</f>
        <v/>
      </c>
      <c r="K290" s="2" t="str">
        <f aca="false">IF(A290="","",$J$2*(1-$M$3)*(D290-Z290))</f>
        <v/>
      </c>
      <c r="L290" s="2" t="str">
        <f aca="false">IF(A290="","",IF(A290&lt;=5,$J$3*(1-$M$2)*O290,0))</f>
        <v/>
      </c>
      <c r="M290" s="2" t="str">
        <f aca="false">IF(A290="","",J290+K290+L290)</f>
        <v/>
      </c>
      <c r="N290" s="1" t="str">
        <f aca="false">IF(A290="","",IF(A290&lt;=2,$Q$2,IF(A290&lt;=4,$R$2,$S$2)))</f>
        <v/>
      </c>
      <c r="O290" s="2" t="str">
        <f aca="false">IF(A290="","",MIN(O289*(1+$B$7),4000000000))</f>
        <v/>
      </c>
      <c r="P290" s="1" t="str">
        <f aca="false">IF(A290="","",VLOOKUP(B290,'جدول نرخ فوت-امراض خاص-سرطان'!$A$2:$B$100,2,0))</f>
        <v/>
      </c>
      <c r="Q290" s="2" t="str">
        <f aca="false">IF(A290="","",P290*O290*N290^0.5*(1+$J$1))</f>
        <v/>
      </c>
      <c r="R290" s="2" t="str">
        <f aca="false">IF(A290="","",IF(B290&gt;74,0,MIN(4000000000,R289*(1+$B$7))))</f>
        <v/>
      </c>
      <c r="S290" s="2" t="str">
        <f aca="false">IF(A290="","",$J$4/1000*R290)</f>
        <v/>
      </c>
      <c r="T290" s="2" t="str">
        <f aca="false">IF(A290="","",IF(B290&gt;64,0,MIN($F$3*O290,$F$5)))</f>
        <v/>
      </c>
      <c r="U290" s="2" t="str">
        <f aca="false">IF(A290="","",T290*VLOOKUP(محاسبات!B290,'جدول نرخ فوت-امراض خاص-سرطان'!$C$2:$D$97,2,0)/1000000)</f>
        <v/>
      </c>
      <c r="V290" s="2" t="str">
        <f aca="false">IF(A290="","",IF($F$7="ندارد",0,IF(B290&gt;74,0,VLOOKUP(محاسبات!A290,'جدول نرخ فوت-امراض خاص-سرطان'!$I$2:$J$31,2,0)*محاسبات!O290)))</f>
        <v/>
      </c>
      <c r="W290" s="2" t="str">
        <f aca="false">IF(A290="","",V290*VLOOKUP(B290,'جدول نرخ فوت-امراض خاص-سرطان'!$E$2:$F$100,2,0)/1000000)</f>
        <v/>
      </c>
      <c r="X290" s="2" t="str">
        <f aca="false">IF(A290="","",IF($F$6="ندارد",0,IF(A291="",0,D291*N290^0.5+X291*N290)))</f>
        <v/>
      </c>
      <c r="Y290" s="2" t="str">
        <f aca="false">IF(A290="","",IF(A290&gt;64,0,VLOOKUP(B290,'جدول نرخ فوت-امراض خاص-سرطان'!$G$2:$H$100,2,0)*X290))</f>
        <v/>
      </c>
      <c r="Z290" s="2" t="str">
        <f aca="false">IF(A290="","",Y290+W290+U290+S290)</f>
        <v/>
      </c>
      <c r="AA290" s="2" t="str">
        <f aca="false">IF(A290="","",0.25*(S290)+0.15*(U290+W290+Y290))</f>
        <v/>
      </c>
      <c r="AB290" s="2" t="str">
        <f aca="false">IF(A290="","",$B$10*(M290+Z290+Q290))</f>
        <v/>
      </c>
      <c r="AC290" s="2" t="str">
        <f aca="false">IF(A290="","",D290-Z290-M290-Q290-AB290)</f>
        <v/>
      </c>
      <c r="AD290" s="2" t="str">
        <f aca="false">IF(A290="","",(AC290+AD289)*(1+$S$1))</f>
        <v/>
      </c>
      <c r="AE290" s="2" t="str">
        <f aca="false">IF(A290="","",AD290)</f>
        <v/>
      </c>
    </row>
    <row r="291" customFormat="false" ht="15" hidden="false" customHeight="false" outlineLevel="0" collapsed="false">
      <c r="A291" s="1" t="str">
        <f aca="false">IF(A290&lt;$B$1,A290+1,"")</f>
        <v/>
      </c>
      <c r="B291" s="1" t="str">
        <f aca="false">IF(A291="","",B290+1)</f>
        <v/>
      </c>
      <c r="D291" s="2" t="str">
        <f aca="false">IF(A291="","",IF($B$3="سالانه",D290*(1+$B$6),IF($B$3="ماهانه",(F291*12)/'جدول لیست ها'!$D$1,IF(محاسبات!$B$3="دوماهه",(G291*6)/'جدول لیست ها'!$D$2,IF(محاسبات!$B$3="سه ماهه",(H291*4)/'جدول لیست ها'!$D$3,I291*2/'جدول لیست ها'!$D$4)))))</f>
        <v/>
      </c>
      <c r="E291" s="2" t="str">
        <f aca="false">IF(A291="","",IF($B$3="سالانه",D291+E290,(I291+H291+G291+F291)*$C$3+E290))</f>
        <v/>
      </c>
      <c r="F291" s="2" t="str">
        <f aca="false">IF(A291="","",IF(F290="","",F290*(1+$B$6)))</f>
        <v/>
      </c>
      <c r="G291" s="2" t="str">
        <f aca="false">IF(A291="","",IF(G290="","",G290*(1+$B$6)))</f>
        <v/>
      </c>
      <c r="H291" s="2" t="str">
        <f aca="false">IF(A291="","",IF(H290="","",H290*(1+$B$6)))</f>
        <v/>
      </c>
      <c r="I291" s="2" t="str">
        <f aca="false">IF(A291="","",IF(I290="","",I290*(1+$B$6)))</f>
        <v/>
      </c>
      <c r="J291" s="2" t="str">
        <f aca="false">IF(A291="","",0)</f>
        <v/>
      </c>
      <c r="K291" s="2" t="str">
        <f aca="false">IF(A291="","",$J$2*(1-$M$3)*(D291-Z291))</f>
        <v/>
      </c>
      <c r="L291" s="2" t="str">
        <f aca="false">IF(A291="","",IF(A291&lt;=5,$J$3*(1-$M$2)*O291,0))</f>
        <v/>
      </c>
      <c r="M291" s="2" t="str">
        <f aca="false">IF(A291="","",J291+K291+L291)</f>
        <v/>
      </c>
      <c r="N291" s="1" t="str">
        <f aca="false">IF(A291="","",IF(A291&lt;=2,$Q$2,IF(A291&lt;=4,$R$2,$S$2)))</f>
        <v/>
      </c>
      <c r="O291" s="2" t="str">
        <f aca="false">IF(A291="","",MIN(O290*(1+$B$7),4000000000))</f>
        <v/>
      </c>
      <c r="P291" s="1" t="str">
        <f aca="false">IF(A291="","",VLOOKUP(B291,'جدول نرخ فوت-امراض خاص-سرطان'!$A$2:$B$100,2,0))</f>
        <v/>
      </c>
      <c r="Q291" s="2" t="str">
        <f aca="false">IF(A291="","",P291*O291*N291^0.5*(1+$J$1))</f>
        <v/>
      </c>
      <c r="R291" s="2" t="str">
        <f aca="false">IF(A291="","",IF(B291&gt;74,0,MIN(4000000000,R290*(1+$B$7))))</f>
        <v/>
      </c>
      <c r="S291" s="2" t="str">
        <f aca="false">IF(A291="","",$J$4/1000*R291)</f>
        <v/>
      </c>
      <c r="T291" s="2" t="str">
        <f aca="false">IF(A291="","",IF(B291&gt;64,0,MIN($F$3*O291,$F$5)))</f>
        <v/>
      </c>
      <c r="U291" s="2" t="str">
        <f aca="false">IF(A291="","",T291*VLOOKUP(محاسبات!B291,'جدول نرخ فوت-امراض خاص-سرطان'!$C$2:$D$97,2,0)/1000000)</f>
        <v/>
      </c>
      <c r="V291" s="2" t="str">
        <f aca="false">IF(A291="","",IF($F$7="ندارد",0,IF(B291&gt;74,0,VLOOKUP(محاسبات!A291,'جدول نرخ فوت-امراض خاص-سرطان'!$I$2:$J$31,2,0)*محاسبات!O291)))</f>
        <v/>
      </c>
      <c r="W291" s="2" t="str">
        <f aca="false">IF(A291="","",V291*VLOOKUP(B291,'جدول نرخ فوت-امراض خاص-سرطان'!$E$2:$F$100,2,0)/1000000)</f>
        <v/>
      </c>
      <c r="X291" s="2" t="str">
        <f aca="false">IF(A291="","",IF($F$6="ندارد",0,IF(A292="",0,D292*N291^0.5+X292*N291)))</f>
        <v/>
      </c>
      <c r="Y291" s="2" t="str">
        <f aca="false">IF(A291="","",IF(A291&gt;64,0,VLOOKUP(B291,'جدول نرخ فوت-امراض خاص-سرطان'!$G$2:$H$100,2,0)*X291))</f>
        <v/>
      </c>
      <c r="Z291" s="2" t="str">
        <f aca="false">IF(A291="","",Y291+W291+U291+S291)</f>
        <v/>
      </c>
      <c r="AA291" s="2" t="str">
        <f aca="false">IF(A291="","",0.25*(S291)+0.15*(U291+W291+Y291))</f>
        <v/>
      </c>
      <c r="AB291" s="2" t="str">
        <f aca="false">IF(A291="","",$B$10*(M291+Z291+Q291))</f>
        <v/>
      </c>
      <c r="AC291" s="2" t="str">
        <f aca="false">IF(A291="","",D291-Z291-M291-Q291-AB291)</f>
        <v/>
      </c>
      <c r="AD291" s="2" t="str">
        <f aca="false">IF(A291="","",(AC291+AD290)*(1+$S$1))</f>
        <v/>
      </c>
      <c r="AE291" s="2" t="str">
        <f aca="false">IF(A291="","",AD291)</f>
        <v/>
      </c>
    </row>
    <row r="292" customFormat="false" ht="15" hidden="false" customHeight="false" outlineLevel="0" collapsed="false">
      <c r="A292" s="1" t="str">
        <f aca="false">IF(A291&lt;$B$1,A291+1,"")</f>
        <v/>
      </c>
      <c r="B292" s="1" t="str">
        <f aca="false">IF(A292="","",B291+1)</f>
        <v/>
      </c>
      <c r="D292" s="2" t="str">
        <f aca="false">IF(A292="","",IF($B$3="سالانه",D291*(1+$B$6),IF($B$3="ماهانه",(F292*12)/'جدول لیست ها'!$D$1,IF(محاسبات!$B$3="دوماهه",(G292*6)/'جدول لیست ها'!$D$2,IF(محاسبات!$B$3="سه ماهه",(H292*4)/'جدول لیست ها'!$D$3,I292*2/'جدول لیست ها'!$D$4)))))</f>
        <v/>
      </c>
      <c r="E292" s="2" t="str">
        <f aca="false">IF(A292="","",IF($B$3="سالانه",D292+E291,(I292+H292+G292+F292)*$C$3+E291))</f>
        <v/>
      </c>
      <c r="F292" s="2" t="str">
        <f aca="false">IF(A292="","",IF(F291="","",F291*(1+$B$6)))</f>
        <v/>
      </c>
      <c r="G292" s="2" t="str">
        <f aca="false">IF(A292="","",IF(G291="","",G291*(1+$B$6)))</f>
        <v/>
      </c>
      <c r="H292" s="2" t="str">
        <f aca="false">IF(A292="","",IF(H291="","",H291*(1+$B$6)))</f>
        <v/>
      </c>
      <c r="I292" s="2" t="str">
        <f aca="false">IF(A292="","",IF(I291="","",I291*(1+$B$6)))</f>
        <v/>
      </c>
      <c r="J292" s="2" t="str">
        <f aca="false">IF(A292="","",0)</f>
        <v/>
      </c>
      <c r="K292" s="2" t="str">
        <f aca="false">IF(A292="","",$J$2*(1-$M$3)*(D292-Z292))</f>
        <v/>
      </c>
      <c r="L292" s="2" t="str">
        <f aca="false">IF(A292="","",IF(A292&lt;=5,$J$3*(1-$M$2)*O292,0))</f>
        <v/>
      </c>
      <c r="M292" s="2" t="str">
        <f aca="false">IF(A292="","",J292+K292+L292)</f>
        <v/>
      </c>
      <c r="N292" s="1" t="str">
        <f aca="false">IF(A292="","",IF(A292&lt;=2,$Q$2,IF(A292&lt;=4,$R$2,$S$2)))</f>
        <v/>
      </c>
      <c r="O292" s="2" t="str">
        <f aca="false">IF(A292="","",MIN(O291*(1+$B$7),4000000000))</f>
        <v/>
      </c>
      <c r="P292" s="1" t="str">
        <f aca="false">IF(A292="","",VLOOKUP(B292,'جدول نرخ فوت-امراض خاص-سرطان'!$A$2:$B$100,2,0))</f>
        <v/>
      </c>
      <c r="Q292" s="2" t="str">
        <f aca="false">IF(A292="","",P292*O292*N292^0.5*(1+$J$1))</f>
        <v/>
      </c>
      <c r="R292" s="2" t="str">
        <f aca="false">IF(A292="","",IF(B292&gt;74,0,MIN(4000000000,R291*(1+$B$7))))</f>
        <v/>
      </c>
      <c r="S292" s="2" t="str">
        <f aca="false">IF(A292="","",$J$4/1000*R292)</f>
        <v/>
      </c>
      <c r="T292" s="2" t="str">
        <f aca="false">IF(A292="","",IF(B292&gt;64,0,MIN($F$3*O292,$F$5)))</f>
        <v/>
      </c>
      <c r="U292" s="2" t="str">
        <f aca="false">IF(A292="","",T292*VLOOKUP(محاسبات!B292,'جدول نرخ فوت-امراض خاص-سرطان'!$C$2:$D$97,2,0)/1000000)</f>
        <v/>
      </c>
      <c r="V292" s="2" t="str">
        <f aca="false">IF(A292="","",IF($F$7="ندارد",0,IF(B292&gt;74,0,VLOOKUP(محاسبات!A292,'جدول نرخ فوت-امراض خاص-سرطان'!$I$2:$J$31,2,0)*محاسبات!O292)))</f>
        <v/>
      </c>
      <c r="W292" s="2" t="str">
        <f aca="false">IF(A292="","",V292*VLOOKUP(B292,'جدول نرخ فوت-امراض خاص-سرطان'!$E$2:$F$100,2,0)/1000000)</f>
        <v/>
      </c>
      <c r="X292" s="2" t="str">
        <f aca="false">IF(A292="","",IF($F$6="ندارد",0,IF(A293="",0,D293*N292^0.5+X293*N292)))</f>
        <v/>
      </c>
      <c r="Y292" s="2" t="str">
        <f aca="false">IF(A292="","",IF(A292&gt;64,0,VLOOKUP(B292,'جدول نرخ فوت-امراض خاص-سرطان'!$G$2:$H$100,2,0)*X292))</f>
        <v/>
      </c>
      <c r="Z292" s="2" t="str">
        <f aca="false">IF(A292="","",Y292+W292+U292+S292)</f>
        <v/>
      </c>
      <c r="AA292" s="2" t="str">
        <f aca="false">IF(A292="","",0.25*(S292)+0.15*(U292+W292+Y292))</f>
        <v/>
      </c>
      <c r="AB292" s="2" t="str">
        <f aca="false">IF(A292="","",$B$10*(M292+Z292+Q292))</f>
        <v/>
      </c>
      <c r="AC292" s="2" t="str">
        <f aca="false">IF(A292="","",D292-Z292-M292-Q292-AB292)</f>
        <v/>
      </c>
      <c r="AD292" s="2" t="str">
        <f aca="false">IF(A292="","",(AC292+AD291)*(1+$S$1))</f>
        <v/>
      </c>
      <c r="AE292" s="2" t="str">
        <f aca="false">IF(A292="","",AD292)</f>
        <v/>
      </c>
    </row>
    <row r="293" customFormat="false" ht="15" hidden="false" customHeight="false" outlineLevel="0" collapsed="false">
      <c r="A293" s="1" t="str">
        <f aca="false">IF(A292&lt;$B$1,A292+1,"")</f>
        <v/>
      </c>
      <c r="B293" s="1" t="str">
        <f aca="false">IF(A293="","",B292+1)</f>
        <v/>
      </c>
      <c r="D293" s="2" t="str">
        <f aca="false">IF(A293="","",IF($B$3="سالانه",D292*(1+$B$6),IF($B$3="ماهانه",(F293*12)/'جدول لیست ها'!$D$1,IF(محاسبات!$B$3="دوماهه",(G293*6)/'جدول لیست ها'!$D$2,IF(محاسبات!$B$3="سه ماهه",(H293*4)/'جدول لیست ها'!$D$3,I293*2/'جدول لیست ها'!$D$4)))))</f>
        <v/>
      </c>
      <c r="E293" s="2" t="str">
        <f aca="false">IF(A293="","",IF($B$3="سالانه",D293+E292,(I293+H293+G293+F293)*$C$3+E292))</f>
        <v/>
      </c>
      <c r="F293" s="2" t="str">
        <f aca="false">IF(A293="","",IF(F292="","",F292*(1+$B$6)))</f>
        <v/>
      </c>
      <c r="G293" s="2" t="str">
        <f aca="false">IF(A293="","",IF(G292="","",G292*(1+$B$6)))</f>
        <v/>
      </c>
      <c r="H293" s="2" t="str">
        <f aca="false">IF(A293="","",IF(H292="","",H292*(1+$B$6)))</f>
        <v/>
      </c>
      <c r="I293" s="2" t="str">
        <f aca="false">IF(A293="","",IF(I292="","",I292*(1+$B$6)))</f>
        <v/>
      </c>
      <c r="J293" s="2" t="str">
        <f aca="false">IF(A293="","",0)</f>
        <v/>
      </c>
      <c r="K293" s="2" t="str">
        <f aca="false">IF(A293="","",$J$2*(1-$M$3)*(D293-Z293))</f>
        <v/>
      </c>
      <c r="L293" s="2" t="str">
        <f aca="false">IF(A293="","",IF(A293&lt;=5,$J$3*(1-$M$2)*O293,0))</f>
        <v/>
      </c>
      <c r="M293" s="2" t="str">
        <f aca="false">IF(A293="","",J293+K293+L293)</f>
        <v/>
      </c>
      <c r="N293" s="1" t="str">
        <f aca="false">IF(A293="","",IF(A293&lt;=2,$Q$2,IF(A293&lt;=4,$R$2,$S$2)))</f>
        <v/>
      </c>
      <c r="O293" s="2" t="str">
        <f aca="false">IF(A293="","",MIN(O292*(1+$B$7),4000000000))</f>
        <v/>
      </c>
      <c r="P293" s="1" t="str">
        <f aca="false">IF(A293="","",VLOOKUP(B293,'جدول نرخ فوت-امراض خاص-سرطان'!$A$2:$B$100,2,0))</f>
        <v/>
      </c>
      <c r="Q293" s="2" t="str">
        <f aca="false">IF(A293="","",P293*O293*N293^0.5*(1+$J$1))</f>
        <v/>
      </c>
      <c r="R293" s="2" t="str">
        <f aca="false">IF(A293="","",IF(B293&gt;74,0,MIN(4000000000,R292*(1+$B$7))))</f>
        <v/>
      </c>
      <c r="S293" s="2" t="str">
        <f aca="false">IF(A293="","",$J$4/1000*R293)</f>
        <v/>
      </c>
      <c r="T293" s="2" t="str">
        <f aca="false">IF(A293="","",IF(B293&gt;64,0,MIN($F$3*O293,$F$5)))</f>
        <v/>
      </c>
      <c r="U293" s="2" t="str">
        <f aca="false">IF(A293="","",T293*VLOOKUP(محاسبات!B293,'جدول نرخ فوت-امراض خاص-سرطان'!$C$2:$D$97,2,0)/1000000)</f>
        <v/>
      </c>
      <c r="V293" s="2" t="str">
        <f aca="false">IF(A293="","",IF($F$7="ندارد",0,IF(B293&gt;74,0,VLOOKUP(محاسبات!A293,'جدول نرخ فوت-امراض خاص-سرطان'!$I$2:$J$31,2,0)*محاسبات!O293)))</f>
        <v/>
      </c>
      <c r="W293" s="2" t="str">
        <f aca="false">IF(A293="","",V293*VLOOKUP(B293,'جدول نرخ فوت-امراض خاص-سرطان'!$E$2:$F$100,2,0)/1000000)</f>
        <v/>
      </c>
      <c r="X293" s="2" t="str">
        <f aca="false">IF(A293="","",IF($F$6="ندارد",0,IF(A294="",0,D294*N293^0.5+X294*N293)))</f>
        <v/>
      </c>
      <c r="Y293" s="2" t="str">
        <f aca="false">IF(A293="","",IF(A293&gt;64,0,VLOOKUP(B293,'جدول نرخ فوت-امراض خاص-سرطان'!$G$2:$H$100,2,0)*X293))</f>
        <v/>
      </c>
      <c r="Z293" s="2" t="str">
        <f aca="false">IF(A293="","",Y293+W293+U293+S293)</f>
        <v/>
      </c>
      <c r="AA293" s="2" t="str">
        <f aca="false">IF(A293="","",0.25*(S293)+0.15*(U293+W293+Y293))</f>
        <v/>
      </c>
      <c r="AB293" s="2" t="str">
        <f aca="false">IF(A293="","",$B$10*(M293+Z293+Q293))</f>
        <v/>
      </c>
      <c r="AC293" s="2" t="str">
        <f aca="false">IF(A293="","",D293-Z293-M293-Q293-AB293)</f>
        <v/>
      </c>
      <c r="AD293" s="2" t="str">
        <f aca="false">IF(A293="","",(AC293+AD292)*(1+$S$1))</f>
        <v/>
      </c>
      <c r="AE293" s="2" t="str">
        <f aca="false">IF(A293="","",AD293)</f>
        <v/>
      </c>
    </row>
    <row r="294" customFormat="false" ht="15" hidden="false" customHeight="false" outlineLevel="0" collapsed="false">
      <c r="A294" s="1" t="str">
        <f aca="false">IF(A293&lt;$B$1,A293+1,"")</f>
        <v/>
      </c>
      <c r="B294" s="1" t="str">
        <f aca="false">IF(A294="","",B293+1)</f>
        <v/>
      </c>
      <c r="D294" s="2" t="str">
        <f aca="false">IF(A294="","",IF($B$3="سالانه",D293*(1+$B$6),IF($B$3="ماهانه",(F294*12)/'جدول لیست ها'!$D$1,IF(محاسبات!$B$3="دوماهه",(G294*6)/'جدول لیست ها'!$D$2,IF(محاسبات!$B$3="سه ماهه",(H294*4)/'جدول لیست ها'!$D$3,I294*2/'جدول لیست ها'!$D$4)))))</f>
        <v/>
      </c>
      <c r="E294" s="2" t="str">
        <f aca="false">IF(A294="","",IF($B$3="سالانه",D294+E293,(I294+H294+G294+F294)*$C$3+E293))</f>
        <v/>
      </c>
      <c r="F294" s="2" t="str">
        <f aca="false">IF(A294="","",IF(F293="","",F293*(1+$B$6)))</f>
        <v/>
      </c>
      <c r="G294" s="2" t="str">
        <f aca="false">IF(A294="","",IF(G293="","",G293*(1+$B$6)))</f>
        <v/>
      </c>
      <c r="H294" s="2" t="str">
        <f aca="false">IF(A294="","",IF(H293="","",H293*(1+$B$6)))</f>
        <v/>
      </c>
      <c r="I294" s="2" t="str">
        <f aca="false">IF(A294="","",IF(I293="","",I293*(1+$B$6)))</f>
        <v/>
      </c>
      <c r="J294" s="2" t="str">
        <f aca="false">IF(A294="","",0)</f>
        <v/>
      </c>
      <c r="K294" s="2" t="str">
        <f aca="false">IF(A294="","",$J$2*(1-$M$3)*(D294-Z294))</f>
        <v/>
      </c>
      <c r="L294" s="2" t="str">
        <f aca="false">IF(A294="","",IF(A294&lt;=5,$J$3*(1-$M$2)*O294,0))</f>
        <v/>
      </c>
      <c r="M294" s="2" t="str">
        <f aca="false">IF(A294="","",J294+K294+L294)</f>
        <v/>
      </c>
      <c r="N294" s="1" t="str">
        <f aca="false">IF(A294="","",IF(A294&lt;=2,$Q$2,IF(A294&lt;=4,$R$2,$S$2)))</f>
        <v/>
      </c>
      <c r="O294" s="2" t="str">
        <f aca="false">IF(A294="","",MIN(O293*(1+$B$7),4000000000))</f>
        <v/>
      </c>
      <c r="P294" s="1" t="str">
        <f aca="false">IF(A294="","",VLOOKUP(B294,'جدول نرخ فوت-امراض خاص-سرطان'!$A$2:$B$100,2,0))</f>
        <v/>
      </c>
      <c r="Q294" s="2" t="str">
        <f aca="false">IF(A294="","",P294*O294*N294^0.5*(1+$J$1))</f>
        <v/>
      </c>
      <c r="R294" s="2" t="str">
        <f aca="false">IF(A294="","",IF(B294&gt;74,0,MIN(4000000000,R293*(1+$B$7))))</f>
        <v/>
      </c>
      <c r="S294" s="2" t="str">
        <f aca="false">IF(A294="","",$J$4/1000*R294)</f>
        <v/>
      </c>
      <c r="T294" s="2" t="str">
        <f aca="false">IF(A294="","",IF(B294&gt;64,0,MIN($F$3*O294,$F$5)))</f>
        <v/>
      </c>
      <c r="U294" s="2" t="str">
        <f aca="false">IF(A294="","",T294*VLOOKUP(محاسبات!B294,'جدول نرخ فوت-امراض خاص-سرطان'!$C$2:$D$97,2,0)/1000000)</f>
        <v/>
      </c>
      <c r="V294" s="2" t="str">
        <f aca="false">IF(A294="","",IF($F$7="ندارد",0,IF(B294&gt;74,0,VLOOKUP(محاسبات!A294,'جدول نرخ فوت-امراض خاص-سرطان'!$I$2:$J$31,2,0)*محاسبات!O294)))</f>
        <v/>
      </c>
      <c r="W294" s="2" t="str">
        <f aca="false">IF(A294="","",V294*VLOOKUP(B294,'جدول نرخ فوت-امراض خاص-سرطان'!$E$2:$F$100,2,0)/1000000)</f>
        <v/>
      </c>
      <c r="X294" s="2" t="str">
        <f aca="false">IF(A294="","",IF($F$6="ندارد",0,IF(A295="",0,D295*N294^0.5+X295*N294)))</f>
        <v/>
      </c>
      <c r="Y294" s="2" t="str">
        <f aca="false">IF(A294="","",IF(A294&gt;64,0,VLOOKUP(B294,'جدول نرخ فوت-امراض خاص-سرطان'!$G$2:$H$100,2,0)*X294))</f>
        <v/>
      </c>
      <c r="Z294" s="2" t="str">
        <f aca="false">IF(A294="","",Y294+W294+U294+S294)</f>
        <v/>
      </c>
      <c r="AA294" s="2" t="str">
        <f aca="false">IF(A294="","",0.25*(S294)+0.15*(U294+W294+Y294))</f>
        <v/>
      </c>
      <c r="AB294" s="2" t="str">
        <f aca="false">IF(A294="","",$B$10*(M294+Z294+Q294))</f>
        <v/>
      </c>
      <c r="AC294" s="2" t="str">
        <f aca="false">IF(A294="","",D294-Z294-M294-Q294-AB294)</f>
        <v/>
      </c>
      <c r="AD294" s="2" t="str">
        <f aca="false">IF(A294="","",(AC294+AD293)*(1+$S$1))</f>
        <v/>
      </c>
      <c r="AE294" s="2" t="str">
        <f aca="false">IF(A294="","",AD294)</f>
        <v/>
      </c>
    </row>
    <row r="295" customFormat="false" ht="15" hidden="false" customHeight="false" outlineLevel="0" collapsed="false">
      <c r="A295" s="1" t="str">
        <f aca="false">IF(A294&lt;$B$1,A294+1,"")</f>
        <v/>
      </c>
      <c r="B295" s="1" t="str">
        <f aca="false">IF(A295="","",B294+1)</f>
        <v/>
      </c>
      <c r="D295" s="2" t="str">
        <f aca="false">IF(A295="","",IF($B$3="سالانه",D294*(1+$B$6),IF($B$3="ماهانه",(F295*12)/'جدول لیست ها'!$D$1,IF(محاسبات!$B$3="دوماهه",(G295*6)/'جدول لیست ها'!$D$2,IF(محاسبات!$B$3="سه ماهه",(H295*4)/'جدول لیست ها'!$D$3,I295*2/'جدول لیست ها'!$D$4)))))</f>
        <v/>
      </c>
      <c r="E295" s="2" t="str">
        <f aca="false">IF(A295="","",IF($B$3="سالانه",D295+E294,(I295+H295+G295+F295)*$C$3+E294))</f>
        <v/>
      </c>
      <c r="F295" s="2" t="str">
        <f aca="false">IF(A295="","",IF(F294="","",F294*(1+$B$6)))</f>
        <v/>
      </c>
      <c r="G295" s="2" t="str">
        <f aca="false">IF(A295="","",IF(G294="","",G294*(1+$B$6)))</f>
        <v/>
      </c>
      <c r="H295" s="2" t="str">
        <f aca="false">IF(A295="","",IF(H294="","",H294*(1+$B$6)))</f>
        <v/>
      </c>
      <c r="I295" s="2" t="str">
        <f aca="false">IF(A295="","",IF(I294="","",I294*(1+$B$6)))</f>
        <v/>
      </c>
      <c r="J295" s="2" t="str">
        <f aca="false">IF(A295="","",0)</f>
        <v/>
      </c>
      <c r="K295" s="2" t="str">
        <f aca="false">IF(A295="","",$J$2*(1-$M$3)*(D295-Z295))</f>
        <v/>
      </c>
      <c r="L295" s="2" t="str">
        <f aca="false">IF(A295="","",IF(A295&lt;=5,$J$3*(1-$M$2)*O295,0))</f>
        <v/>
      </c>
      <c r="M295" s="2" t="str">
        <f aca="false">IF(A295="","",J295+K295+L295)</f>
        <v/>
      </c>
      <c r="N295" s="1" t="str">
        <f aca="false">IF(A295="","",IF(A295&lt;=2,$Q$2,IF(A295&lt;=4,$R$2,$S$2)))</f>
        <v/>
      </c>
      <c r="O295" s="2" t="str">
        <f aca="false">IF(A295="","",MIN(O294*(1+$B$7),4000000000))</f>
        <v/>
      </c>
      <c r="P295" s="1" t="str">
        <f aca="false">IF(A295="","",VLOOKUP(B295,'جدول نرخ فوت-امراض خاص-سرطان'!$A$2:$B$100,2,0))</f>
        <v/>
      </c>
      <c r="Q295" s="2" t="str">
        <f aca="false">IF(A295="","",P295*O295*N295^0.5*(1+$J$1))</f>
        <v/>
      </c>
      <c r="R295" s="2" t="str">
        <f aca="false">IF(A295="","",IF(B295&gt;74,0,MIN(4000000000,R294*(1+$B$7))))</f>
        <v/>
      </c>
      <c r="S295" s="2" t="str">
        <f aca="false">IF(A295="","",$J$4/1000*R295)</f>
        <v/>
      </c>
      <c r="T295" s="2" t="str">
        <f aca="false">IF(A295="","",IF(B295&gt;64,0,MIN($F$3*O295,$F$5)))</f>
        <v/>
      </c>
      <c r="U295" s="2" t="str">
        <f aca="false">IF(A295="","",T295*VLOOKUP(محاسبات!B295,'جدول نرخ فوت-امراض خاص-سرطان'!$C$2:$D$97,2,0)/1000000)</f>
        <v/>
      </c>
      <c r="V295" s="2" t="str">
        <f aca="false">IF(A295="","",IF($F$7="ندارد",0,IF(B295&gt;74,0,VLOOKUP(محاسبات!A295,'جدول نرخ فوت-امراض خاص-سرطان'!$I$2:$J$31,2,0)*محاسبات!O295)))</f>
        <v/>
      </c>
      <c r="W295" s="2" t="str">
        <f aca="false">IF(A295="","",V295*VLOOKUP(B295,'جدول نرخ فوت-امراض خاص-سرطان'!$E$2:$F$100,2,0)/1000000)</f>
        <v/>
      </c>
      <c r="X295" s="2" t="str">
        <f aca="false">IF(A295="","",IF($F$6="ندارد",0,IF(A296="",0,D296*N295^0.5+X296*N295)))</f>
        <v/>
      </c>
      <c r="Y295" s="2" t="str">
        <f aca="false">IF(A295="","",IF(A295&gt;64,0,VLOOKUP(B295,'جدول نرخ فوت-امراض خاص-سرطان'!$G$2:$H$100,2,0)*X295))</f>
        <v/>
      </c>
      <c r="Z295" s="2" t="str">
        <f aca="false">IF(A295="","",Y295+W295+U295+S295)</f>
        <v/>
      </c>
      <c r="AA295" s="2" t="str">
        <f aca="false">IF(A295="","",0.25*(S295)+0.15*(U295+W295+Y295))</f>
        <v/>
      </c>
      <c r="AB295" s="2" t="str">
        <f aca="false">IF(A295="","",$B$10*(M295+Z295+Q295))</f>
        <v/>
      </c>
      <c r="AC295" s="2" t="str">
        <f aca="false">IF(A295="","",D295-Z295-M295-Q295-AB295)</f>
        <v/>
      </c>
      <c r="AD295" s="2" t="str">
        <f aca="false">IF(A295="","",(AC295+AD294)*(1+$S$1))</f>
        <v/>
      </c>
      <c r="AE295" s="2" t="str">
        <f aca="false">IF(A295="","",AD295)</f>
        <v/>
      </c>
    </row>
    <row r="296" customFormat="false" ht="15" hidden="false" customHeight="false" outlineLevel="0" collapsed="false">
      <c r="A296" s="1" t="str">
        <f aca="false">IF(A295&lt;$B$1,A295+1,"")</f>
        <v/>
      </c>
      <c r="B296" s="1" t="str">
        <f aca="false">IF(A296="","",B295+1)</f>
        <v/>
      </c>
      <c r="D296" s="2" t="str">
        <f aca="false">IF(A296="","",IF($B$3="سالانه",D295*(1+$B$6),IF($B$3="ماهانه",(F296*12)/'جدول لیست ها'!$D$1,IF(محاسبات!$B$3="دوماهه",(G296*6)/'جدول لیست ها'!$D$2,IF(محاسبات!$B$3="سه ماهه",(H296*4)/'جدول لیست ها'!$D$3,I296*2/'جدول لیست ها'!$D$4)))))</f>
        <v/>
      </c>
      <c r="E296" s="2" t="str">
        <f aca="false">IF(A296="","",IF($B$3="سالانه",D296+E295,(I296+H296+G296+F296)*$C$3+E295))</f>
        <v/>
      </c>
      <c r="F296" s="2" t="str">
        <f aca="false">IF(A296="","",IF(F295="","",F295*(1+$B$6)))</f>
        <v/>
      </c>
      <c r="G296" s="2" t="str">
        <f aca="false">IF(A296="","",IF(G295="","",G295*(1+$B$6)))</f>
        <v/>
      </c>
      <c r="H296" s="2" t="str">
        <f aca="false">IF(A296="","",IF(H295="","",H295*(1+$B$6)))</f>
        <v/>
      </c>
      <c r="I296" s="2" t="str">
        <f aca="false">IF(A296="","",IF(I295="","",I295*(1+$B$6)))</f>
        <v/>
      </c>
      <c r="J296" s="2" t="str">
        <f aca="false">IF(A296="","",0)</f>
        <v/>
      </c>
      <c r="K296" s="2" t="str">
        <f aca="false">IF(A296="","",$J$2*(1-$M$3)*(D296-Z296))</f>
        <v/>
      </c>
      <c r="L296" s="2" t="str">
        <f aca="false">IF(A296="","",IF(A296&lt;=5,$J$3*(1-$M$2)*O296,0))</f>
        <v/>
      </c>
      <c r="M296" s="2" t="str">
        <f aca="false">IF(A296="","",J296+K296+L296)</f>
        <v/>
      </c>
      <c r="N296" s="1" t="str">
        <f aca="false">IF(A296="","",IF(A296&lt;=2,$Q$2,IF(A296&lt;=4,$R$2,$S$2)))</f>
        <v/>
      </c>
      <c r="O296" s="2" t="str">
        <f aca="false">IF(A296="","",MIN(O295*(1+$B$7),4000000000))</f>
        <v/>
      </c>
      <c r="P296" s="1" t="str">
        <f aca="false">IF(A296="","",VLOOKUP(B296,'جدول نرخ فوت-امراض خاص-سرطان'!$A$2:$B$100,2,0))</f>
        <v/>
      </c>
      <c r="Q296" s="2" t="str">
        <f aca="false">IF(A296="","",P296*O296*N296^0.5*(1+$J$1))</f>
        <v/>
      </c>
      <c r="R296" s="2" t="str">
        <f aca="false">IF(A296="","",IF(B296&gt;74,0,MIN(4000000000,R295*(1+$B$7))))</f>
        <v/>
      </c>
      <c r="S296" s="2" t="str">
        <f aca="false">IF(A296="","",$J$4/1000*R296)</f>
        <v/>
      </c>
      <c r="T296" s="2" t="str">
        <f aca="false">IF(A296="","",IF(B296&gt;64,0,MIN($F$3*O296,$F$5)))</f>
        <v/>
      </c>
      <c r="U296" s="2" t="str">
        <f aca="false">IF(A296="","",T296*VLOOKUP(محاسبات!B296,'جدول نرخ فوت-امراض خاص-سرطان'!$C$2:$D$97,2,0)/1000000)</f>
        <v/>
      </c>
      <c r="V296" s="2" t="str">
        <f aca="false">IF(A296="","",IF($F$7="ندارد",0,IF(B296&gt;74,0,VLOOKUP(محاسبات!A296,'جدول نرخ فوت-امراض خاص-سرطان'!$I$2:$J$31,2,0)*محاسبات!O296)))</f>
        <v/>
      </c>
      <c r="W296" s="2" t="str">
        <f aca="false">IF(A296="","",V296*VLOOKUP(B296,'جدول نرخ فوت-امراض خاص-سرطان'!$E$2:$F$100,2,0)/1000000)</f>
        <v/>
      </c>
      <c r="X296" s="2" t="str">
        <f aca="false">IF(A296="","",IF($F$6="ندارد",0,IF(A297="",0,D297*N296^0.5+X297*N296)))</f>
        <v/>
      </c>
      <c r="Y296" s="2" t="str">
        <f aca="false">IF(A296="","",IF(A296&gt;64,0,VLOOKUP(B296,'جدول نرخ فوت-امراض خاص-سرطان'!$G$2:$H$100,2,0)*X296))</f>
        <v/>
      </c>
      <c r="Z296" s="2" t="str">
        <f aca="false">IF(A296="","",Y296+W296+U296+S296)</f>
        <v/>
      </c>
      <c r="AA296" s="2" t="str">
        <f aca="false">IF(A296="","",0.25*(S296)+0.15*(U296+W296+Y296))</f>
        <v/>
      </c>
      <c r="AB296" s="2" t="str">
        <f aca="false">IF(A296="","",$B$10*(M296+Z296+Q296))</f>
        <v/>
      </c>
      <c r="AC296" s="2" t="str">
        <f aca="false">IF(A296="","",D296-Z296-M296-Q296-AB296)</f>
        <v/>
      </c>
      <c r="AD296" s="2" t="str">
        <f aca="false">IF(A296="","",(AC296+AD295)*(1+$S$1))</f>
        <v/>
      </c>
      <c r="AE296" s="2" t="str">
        <f aca="false">IF(A296="","",AD296)</f>
        <v/>
      </c>
    </row>
    <row r="297" customFormat="false" ht="15" hidden="false" customHeight="false" outlineLevel="0" collapsed="false">
      <c r="A297" s="1" t="str">
        <f aca="false">IF(A296&lt;$B$1,A296+1,"")</f>
        <v/>
      </c>
      <c r="B297" s="1" t="str">
        <f aca="false">IF(A297="","",B296+1)</f>
        <v/>
      </c>
      <c r="D297" s="2" t="str">
        <f aca="false">IF(A297="","",IF($B$3="سالانه",D296*(1+$B$6),IF($B$3="ماهانه",(F297*12)/'جدول لیست ها'!$D$1,IF(محاسبات!$B$3="دوماهه",(G297*6)/'جدول لیست ها'!$D$2,IF(محاسبات!$B$3="سه ماهه",(H297*4)/'جدول لیست ها'!$D$3,I297*2/'جدول لیست ها'!$D$4)))))</f>
        <v/>
      </c>
      <c r="E297" s="2" t="str">
        <f aca="false">IF(A297="","",IF($B$3="سالانه",D297+E296,(I297+H297+G297+F297)*$C$3+E296))</f>
        <v/>
      </c>
      <c r="F297" s="2" t="str">
        <f aca="false">IF(A297="","",IF(F296="","",F296*(1+$B$6)))</f>
        <v/>
      </c>
      <c r="G297" s="2" t="str">
        <f aca="false">IF(A297="","",IF(G296="","",G296*(1+$B$6)))</f>
        <v/>
      </c>
      <c r="H297" s="2" t="str">
        <f aca="false">IF(A297="","",IF(H296="","",H296*(1+$B$6)))</f>
        <v/>
      </c>
      <c r="I297" s="2" t="str">
        <f aca="false">IF(A297="","",IF(I296="","",I296*(1+$B$6)))</f>
        <v/>
      </c>
      <c r="J297" s="2" t="str">
        <f aca="false">IF(A297="","",0)</f>
        <v/>
      </c>
      <c r="K297" s="2" t="str">
        <f aca="false">IF(A297="","",$J$2*(1-$M$3)*(D297-Z297))</f>
        <v/>
      </c>
      <c r="L297" s="2" t="str">
        <f aca="false">IF(A297="","",IF(A297&lt;=5,$J$3*(1-$M$2)*O297,0))</f>
        <v/>
      </c>
      <c r="M297" s="2" t="str">
        <f aca="false">IF(A297="","",J297+K297+L297)</f>
        <v/>
      </c>
      <c r="N297" s="1" t="str">
        <f aca="false">IF(A297="","",IF(A297&lt;=2,$Q$2,IF(A297&lt;=4,$R$2,$S$2)))</f>
        <v/>
      </c>
      <c r="O297" s="2" t="str">
        <f aca="false">IF(A297="","",MIN(O296*(1+$B$7),4000000000))</f>
        <v/>
      </c>
      <c r="P297" s="1" t="str">
        <f aca="false">IF(A297="","",VLOOKUP(B297,'جدول نرخ فوت-امراض خاص-سرطان'!$A$2:$B$100,2,0))</f>
        <v/>
      </c>
      <c r="Q297" s="2" t="str">
        <f aca="false">IF(A297="","",P297*O297*N297^0.5*(1+$J$1))</f>
        <v/>
      </c>
      <c r="R297" s="2" t="str">
        <f aca="false">IF(A297="","",IF(B297&gt;74,0,MIN(4000000000,R296*(1+$B$7))))</f>
        <v/>
      </c>
      <c r="S297" s="2" t="str">
        <f aca="false">IF(A297="","",$J$4/1000*R297)</f>
        <v/>
      </c>
      <c r="T297" s="2" t="str">
        <f aca="false">IF(A297="","",IF(B297&gt;64,0,MIN($F$3*O297,$F$5)))</f>
        <v/>
      </c>
      <c r="U297" s="2" t="str">
        <f aca="false">IF(A297="","",T297*VLOOKUP(محاسبات!B297,'جدول نرخ فوت-امراض خاص-سرطان'!$C$2:$D$97,2,0)/1000000)</f>
        <v/>
      </c>
      <c r="V297" s="2" t="str">
        <f aca="false">IF(A297="","",IF($F$7="ندارد",0,IF(B297&gt;74,0,VLOOKUP(محاسبات!A297,'جدول نرخ فوت-امراض خاص-سرطان'!$I$2:$J$31,2,0)*محاسبات!O297)))</f>
        <v/>
      </c>
      <c r="W297" s="2" t="str">
        <f aca="false">IF(A297="","",V297*VLOOKUP(B297,'جدول نرخ فوت-امراض خاص-سرطان'!$E$2:$F$100,2,0)/1000000)</f>
        <v/>
      </c>
      <c r="X297" s="2" t="str">
        <f aca="false">IF(A297="","",IF($F$6="ندارد",0,IF(A298="",0,D298*N297^0.5+X298*N297)))</f>
        <v/>
      </c>
      <c r="Y297" s="2" t="str">
        <f aca="false">IF(A297="","",IF(A297&gt;64,0,VLOOKUP(B297,'جدول نرخ فوت-امراض خاص-سرطان'!$G$2:$H$100,2,0)*X297))</f>
        <v/>
      </c>
      <c r="Z297" s="2" t="str">
        <f aca="false">IF(A297="","",Y297+W297+U297+S297)</f>
        <v/>
      </c>
      <c r="AA297" s="2" t="str">
        <f aca="false">IF(A297="","",0.25*(S297)+0.15*(U297+W297+Y297))</f>
        <v/>
      </c>
      <c r="AB297" s="2" t="str">
        <f aca="false">IF(A297="","",$B$10*(M297+Z297+Q297))</f>
        <v/>
      </c>
      <c r="AC297" s="2" t="str">
        <f aca="false">IF(A297="","",D297-Z297-M297-Q297-AB297)</f>
        <v/>
      </c>
      <c r="AD297" s="2" t="str">
        <f aca="false">IF(A297="","",(AC297+AD296)*(1+$S$1))</f>
        <v/>
      </c>
      <c r="AE297" s="2" t="str">
        <f aca="false">IF(A297="","",AD297)</f>
        <v/>
      </c>
    </row>
    <row r="298" customFormat="false" ht="15" hidden="false" customHeight="false" outlineLevel="0" collapsed="false">
      <c r="A298" s="1" t="str">
        <f aca="false">IF(A297&lt;$B$1,A297+1,"")</f>
        <v/>
      </c>
      <c r="B298" s="1" t="str">
        <f aca="false">IF(A298="","",B297+1)</f>
        <v/>
      </c>
      <c r="D298" s="2" t="str">
        <f aca="false">IF(A298="","",IF($B$3="سالانه",D297*(1+$B$6),IF($B$3="ماهانه",(F298*12)/'جدول لیست ها'!$D$1,IF(محاسبات!$B$3="دوماهه",(G298*6)/'جدول لیست ها'!$D$2,IF(محاسبات!$B$3="سه ماهه",(H298*4)/'جدول لیست ها'!$D$3,I298*2/'جدول لیست ها'!$D$4)))))</f>
        <v/>
      </c>
      <c r="E298" s="2" t="str">
        <f aca="false">IF(A298="","",IF($B$3="سالانه",D298+E297,(I298+H298+G298+F298)*$C$3+E297))</f>
        <v/>
      </c>
      <c r="F298" s="2" t="str">
        <f aca="false">IF(A298="","",IF(F297="","",F297*(1+$B$6)))</f>
        <v/>
      </c>
      <c r="G298" s="2" t="str">
        <f aca="false">IF(A298="","",IF(G297="","",G297*(1+$B$6)))</f>
        <v/>
      </c>
      <c r="H298" s="2" t="str">
        <f aca="false">IF(A298="","",IF(H297="","",H297*(1+$B$6)))</f>
        <v/>
      </c>
      <c r="I298" s="2" t="str">
        <f aca="false">IF(A298="","",IF(I297="","",I297*(1+$B$6)))</f>
        <v/>
      </c>
      <c r="J298" s="2" t="str">
        <f aca="false">IF(A298="","",0)</f>
        <v/>
      </c>
      <c r="K298" s="2" t="str">
        <f aca="false">IF(A298="","",$J$2*(1-$M$3)*(D298-Z298))</f>
        <v/>
      </c>
      <c r="L298" s="2" t="str">
        <f aca="false">IF(A298="","",IF(A298&lt;=5,$J$3*(1-$M$2)*O298,0))</f>
        <v/>
      </c>
      <c r="M298" s="2" t="str">
        <f aca="false">IF(A298="","",J298+K298+L298)</f>
        <v/>
      </c>
      <c r="N298" s="1" t="str">
        <f aca="false">IF(A298="","",IF(A298&lt;=2,$Q$2,IF(A298&lt;=4,$R$2,$S$2)))</f>
        <v/>
      </c>
      <c r="O298" s="2" t="str">
        <f aca="false">IF(A298="","",MIN(O297*(1+$B$7),4000000000))</f>
        <v/>
      </c>
      <c r="P298" s="1" t="str">
        <f aca="false">IF(A298="","",VLOOKUP(B298,'جدول نرخ فوت-امراض خاص-سرطان'!$A$2:$B$100,2,0))</f>
        <v/>
      </c>
      <c r="Q298" s="2" t="str">
        <f aca="false">IF(A298="","",P298*O298*N298^0.5*(1+$J$1))</f>
        <v/>
      </c>
      <c r="R298" s="2" t="str">
        <f aca="false">IF(A298="","",IF(B298&gt;74,0,MIN(4000000000,R297*(1+$B$7))))</f>
        <v/>
      </c>
      <c r="S298" s="2" t="str">
        <f aca="false">IF(A298="","",$J$4/1000*R298)</f>
        <v/>
      </c>
      <c r="T298" s="2" t="str">
        <f aca="false">IF(A298="","",IF(B298&gt;64,0,MIN($F$3*O298,$F$5)))</f>
        <v/>
      </c>
      <c r="U298" s="2" t="str">
        <f aca="false">IF(A298="","",T298*VLOOKUP(محاسبات!B298,'جدول نرخ فوت-امراض خاص-سرطان'!$C$2:$D$97,2,0)/1000000)</f>
        <v/>
      </c>
      <c r="V298" s="2" t="str">
        <f aca="false">IF(A298="","",IF($F$7="ندارد",0,IF(B298&gt;74,0,VLOOKUP(محاسبات!A298,'جدول نرخ فوت-امراض خاص-سرطان'!$I$2:$J$31,2,0)*محاسبات!O298)))</f>
        <v/>
      </c>
      <c r="W298" s="2" t="str">
        <f aca="false">IF(A298="","",V298*VLOOKUP(B298,'جدول نرخ فوت-امراض خاص-سرطان'!$E$2:$F$100,2,0)/1000000)</f>
        <v/>
      </c>
      <c r="X298" s="2" t="str">
        <f aca="false">IF(A298="","",IF($F$6="ندارد",0,IF(A299="",0,D299*N298^0.5+X299*N298)))</f>
        <v/>
      </c>
      <c r="Y298" s="2" t="str">
        <f aca="false">IF(A298="","",IF(A298&gt;64,0,VLOOKUP(B298,'جدول نرخ فوت-امراض خاص-سرطان'!$G$2:$H$100,2,0)*X298))</f>
        <v/>
      </c>
      <c r="Z298" s="2" t="str">
        <f aca="false">IF(A298="","",Y298+W298+U298+S298)</f>
        <v/>
      </c>
      <c r="AA298" s="2" t="str">
        <f aca="false">IF(A298="","",0.25*(S298)+0.15*(U298+W298+Y298))</f>
        <v/>
      </c>
      <c r="AB298" s="2" t="str">
        <f aca="false">IF(A298="","",$B$10*(M298+Z298+Q298))</f>
        <v/>
      </c>
      <c r="AC298" s="2" t="str">
        <f aca="false">IF(A298="","",D298-Z298-M298-Q298-AB298)</f>
        <v/>
      </c>
      <c r="AD298" s="2" t="str">
        <f aca="false">IF(A298="","",(AC298+AD297)*(1+$S$1))</f>
        <v/>
      </c>
      <c r="AE298" s="2" t="str">
        <f aca="false">IF(A298="","",AD298)</f>
        <v/>
      </c>
    </row>
    <row r="299" customFormat="false" ht="15" hidden="false" customHeight="false" outlineLevel="0" collapsed="false">
      <c r="A299" s="1" t="str">
        <f aca="false">IF(A298&lt;$B$1,A298+1,"")</f>
        <v/>
      </c>
      <c r="B299" s="1" t="str">
        <f aca="false">IF(A299="","",B298+1)</f>
        <v/>
      </c>
      <c r="D299" s="2" t="str">
        <f aca="false">IF(A299="","",IF($B$3="سالانه",D298*(1+$B$6),IF($B$3="ماهانه",(F299*12)/'جدول لیست ها'!$D$1,IF(محاسبات!$B$3="دوماهه",(G299*6)/'جدول لیست ها'!$D$2,IF(محاسبات!$B$3="سه ماهه",(H299*4)/'جدول لیست ها'!$D$3,I299*2/'جدول لیست ها'!$D$4)))))</f>
        <v/>
      </c>
      <c r="E299" s="2" t="str">
        <f aca="false">IF(A299="","",IF($B$3="سالانه",D299+E298,(I299+H299+G299+F299)*$C$3+E298))</f>
        <v/>
      </c>
      <c r="F299" s="2" t="str">
        <f aca="false">IF(A299="","",IF(F298="","",F298*(1+$B$6)))</f>
        <v/>
      </c>
      <c r="G299" s="2" t="str">
        <f aca="false">IF(A299="","",IF(G298="","",G298*(1+$B$6)))</f>
        <v/>
      </c>
      <c r="H299" s="2" t="str">
        <f aca="false">IF(A299="","",IF(H298="","",H298*(1+$B$6)))</f>
        <v/>
      </c>
      <c r="I299" s="2" t="str">
        <f aca="false">IF(A299="","",IF(I298="","",I298*(1+$B$6)))</f>
        <v/>
      </c>
      <c r="J299" s="2" t="str">
        <f aca="false">IF(A299="","",0)</f>
        <v/>
      </c>
      <c r="K299" s="2" t="str">
        <f aca="false">IF(A299="","",$J$2*(1-$M$3)*(D299-Z299))</f>
        <v/>
      </c>
      <c r="L299" s="2" t="str">
        <f aca="false">IF(A299="","",IF(A299&lt;=5,$J$3*(1-$M$2)*O299,0))</f>
        <v/>
      </c>
      <c r="M299" s="2" t="str">
        <f aca="false">IF(A299="","",J299+K299+L299)</f>
        <v/>
      </c>
      <c r="N299" s="1" t="str">
        <f aca="false">IF(A299="","",IF(A299&lt;=2,$Q$2,IF(A299&lt;=4,$R$2,$S$2)))</f>
        <v/>
      </c>
      <c r="O299" s="2" t="str">
        <f aca="false">IF(A299="","",MIN(O298*(1+$B$7),4000000000))</f>
        <v/>
      </c>
      <c r="P299" s="1" t="str">
        <f aca="false">IF(A299="","",VLOOKUP(B299,'جدول نرخ فوت-امراض خاص-سرطان'!$A$2:$B$100,2,0))</f>
        <v/>
      </c>
      <c r="Q299" s="2" t="str">
        <f aca="false">IF(A299="","",P299*O299*N299^0.5*(1+$J$1))</f>
        <v/>
      </c>
      <c r="R299" s="2" t="str">
        <f aca="false">IF(A299="","",IF(B299&gt;74,0,MIN(4000000000,R298*(1+$B$7))))</f>
        <v/>
      </c>
      <c r="S299" s="2" t="str">
        <f aca="false">IF(A299="","",$J$4/1000*R299)</f>
        <v/>
      </c>
      <c r="T299" s="2" t="str">
        <f aca="false">IF(A299="","",IF(B299&gt;64,0,MIN($F$3*O299,$F$5)))</f>
        <v/>
      </c>
      <c r="U299" s="2" t="str">
        <f aca="false">IF(A299="","",T299*VLOOKUP(محاسبات!B299,'جدول نرخ فوت-امراض خاص-سرطان'!$C$2:$D$97,2,0)/1000000)</f>
        <v/>
      </c>
      <c r="V299" s="2" t="str">
        <f aca="false">IF(A299="","",IF($F$7="ندارد",0,IF(B299&gt;74,0,VLOOKUP(محاسبات!A299,'جدول نرخ فوت-امراض خاص-سرطان'!$I$2:$J$31,2,0)*محاسبات!O299)))</f>
        <v/>
      </c>
      <c r="W299" s="2" t="str">
        <f aca="false">IF(A299="","",V299*VLOOKUP(B299,'جدول نرخ فوت-امراض خاص-سرطان'!$E$2:$F$100,2,0)/1000000)</f>
        <v/>
      </c>
      <c r="X299" s="2" t="str">
        <f aca="false">IF(A299="","",IF($F$6="ندارد",0,IF(A300="",0,D300*N299^0.5+X300*N299)))</f>
        <v/>
      </c>
      <c r="Y299" s="2" t="str">
        <f aca="false">IF(A299="","",IF(A299&gt;64,0,VLOOKUP(B299,'جدول نرخ فوت-امراض خاص-سرطان'!$G$2:$H$100,2,0)*X299))</f>
        <v/>
      </c>
      <c r="Z299" s="2" t="str">
        <f aca="false">IF(A299="","",Y299+W299+U299+S299)</f>
        <v/>
      </c>
      <c r="AA299" s="2" t="str">
        <f aca="false">IF(A299="","",0.25*(S299)+0.15*(U299+W299+Y299))</f>
        <v/>
      </c>
      <c r="AB299" s="2" t="str">
        <f aca="false">IF(A299="","",$B$10*(M299+Z299+Q299))</f>
        <v/>
      </c>
      <c r="AC299" s="2" t="str">
        <f aca="false">IF(A299="","",D299-Z299-M299-Q299-AB299)</f>
        <v/>
      </c>
      <c r="AD299" s="2" t="str">
        <f aca="false">IF(A299="","",(AC299+AD298)*(1+$S$1))</f>
        <v/>
      </c>
      <c r="AE299" s="2" t="str">
        <f aca="false">IF(A299="","",AD299)</f>
        <v/>
      </c>
    </row>
    <row r="300" customFormat="false" ht="15" hidden="false" customHeight="false" outlineLevel="0" collapsed="false">
      <c r="A300" s="1" t="str">
        <f aca="false">IF(A299&lt;$B$1,A299+1,"")</f>
        <v/>
      </c>
      <c r="B300" s="1" t="str">
        <f aca="false">IF(A300="","",B299+1)</f>
        <v/>
      </c>
      <c r="D300" s="2" t="str">
        <f aca="false">IF(A300="","",IF($B$3="سالانه",D299*(1+$B$6),IF($B$3="ماهانه",(F300*12)/'جدول لیست ها'!$D$1,IF(محاسبات!$B$3="دوماهه",(G300*6)/'جدول لیست ها'!$D$2,IF(محاسبات!$B$3="سه ماهه",(H300*4)/'جدول لیست ها'!$D$3,I300*2/'جدول لیست ها'!$D$4)))))</f>
        <v/>
      </c>
      <c r="E300" s="2" t="str">
        <f aca="false">IF(A300="","",IF($B$3="سالانه",D300+E299,(I300+H300+G300+F300)*$C$3+E299))</f>
        <v/>
      </c>
      <c r="F300" s="2" t="str">
        <f aca="false">IF(A300="","",IF(F299="","",F299*(1+$B$6)))</f>
        <v/>
      </c>
      <c r="G300" s="2" t="str">
        <f aca="false">IF(A300="","",IF(G299="","",G299*(1+$B$6)))</f>
        <v/>
      </c>
      <c r="H300" s="2" t="str">
        <f aca="false">IF(A300="","",IF(H299="","",H299*(1+$B$6)))</f>
        <v/>
      </c>
      <c r="I300" s="2" t="str">
        <f aca="false">IF(A300="","",IF(I299="","",I299*(1+$B$6)))</f>
        <v/>
      </c>
      <c r="J300" s="2" t="str">
        <f aca="false">IF(A300="","",0)</f>
        <v/>
      </c>
      <c r="K300" s="2" t="str">
        <f aca="false">IF(A300="","",$J$2*(1-$M$3)*(D300-Z300))</f>
        <v/>
      </c>
      <c r="L300" s="2" t="str">
        <f aca="false">IF(A300="","",IF(A300&lt;=5,$J$3*(1-$M$2)*O300,0))</f>
        <v/>
      </c>
      <c r="M300" s="2" t="str">
        <f aca="false">IF(A300="","",J300+K300+L300)</f>
        <v/>
      </c>
      <c r="N300" s="1" t="str">
        <f aca="false">IF(A300="","",IF(A300&lt;=2,$Q$2,IF(A300&lt;=4,$R$2,$S$2)))</f>
        <v/>
      </c>
      <c r="O300" s="2" t="str">
        <f aca="false">IF(A300="","",MIN(O299*(1+$B$7),4000000000))</f>
        <v/>
      </c>
      <c r="P300" s="1" t="str">
        <f aca="false">IF(A300="","",VLOOKUP(B300,'جدول نرخ فوت-امراض خاص-سرطان'!$A$2:$B$100,2,0))</f>
        <v/>
      </c>
      <c r="Q300" s="2" t="str">
        <f aca="false">IF(A300="","",P300*O300*N300^0.5*(1+$J$1))</f>
        <v/>
      </c>
      <c r="R300" s="2" t="str">
        <f aca="false">IF(A300="","",IF(B300&gt;74,0,MIN(4000000000,R299*(1+$B$7))))</f>
        <v/>
      </c>
      <c r="S300" s="2" t="str">
        <f aca="false">IF(A300="","",$J$4/1000*R300)</f>
        <v/>
      </c>
      <c r="T300" s="2" t="str">
        <f aca="false">IF(A300="","",IF(B300&gt;64,0,MIN($F$3*O300,$F$5)))</f>
        <v/>
      </c>
      <c r="U300" s="2" t="str">
        <f aca="false">IF(A300="","",T300*VLOOKUP(محاسبات!B300,'جدول نرخ فوت-امراض خاص-سرطان'!$C$2:$D$97,2,0)/1000000)</f>
        <v/>
      </c>
      <c r="V300" s="2" t="str">
        <f aca="false">IF(A300="","",IF($F$7="ندارد",0,IF(B300&gt;74,0,VLOOKUP(محاسبات!A300,'جدول نرخ فوت-امراض خاص-سرطان'!$I$2:$J$31,2,0)*محاسبات!O300)))</f>
        <v/>
      </c>
      <c r="W300" s="2" t="str">
        <f aca="false">IF(A300="","",V300*VLOOKUP(B300,'جدول نرخ فوت-امراض خاص-سرطان'!$E$2:$F$100,2,0)/1000000)</f>
        <v/>
      </c>
      <c r="X300" s="2" t="str">
        <f aca="false">IF(A300="","",IF($F$6="ندارد",0,IF(A301="",0,D301*N300^0.5+X301*N300)))</f>
        <v/>
      </c>
      <c r="Y300" s="2" t="str">
        <f aca="false">IF(A300="","",IF(A300&gt;64,0,VLOOKUP(B300,'جدول نرخ فوت-امراض خاص-سرطان'!$G$2:$H$100,2,0)*X300))</f>
        <v/>
      </c>
      <c r="Z300" s="2" t="str">
        <f aca="false">IF(A300="","",Y300+W300+U300+S300)</f>
        <v/>
      </c>
      <c r="AA300" s="2" t="str">
        <f aca="false">IF(A300="","",0.25*(S300)+0.15*(U300+W300+Y300))</f>
        <v/>
      </c>
      <c r="AB300" s="2" t="str">
        <f aca="false">IF(A300="","",$B$10*(M300+Z300+Q300))</f>
        <v/>
      </c>
      <c r="AC300" s="2" t="str">
        <f aca="false">IF(A300="","",D300-Z300-M300-Q300-AB300)</f>
        <v/>
      </c>
      <c r="AD300" s="2" t="str">
        <f aca="false">IF(A300="","",(AC300+AD299)*(1+$S$1))</f>
        <v/>
      </c>
      <c r="AE300" s="2" t="str">
        <f aca="false">IF(A300="","",AD300)</f>
        <v/>
      </c>
    </row>
    <row r="301" customFormat="false" ht="15" hidden="false" customHeight="false" outlineLevel="0" collapsed="false">
      <c r="A301" s="1" t="str">
        <f aca="false">IF(A300&lt;$B$1,A300+1,"")</f>
        <v/>
      </c>
      <c r="B301" s="1" t="str">
        <f aca="false">IF(A301="","",B300+1)</f>
        <v/>
      </c>
      <c r="D301" s="2" t="str">
        <f aca="false">IF(A301="","",IF($B$3="سالانه",D300*(1+$B$6),IF($B$3="ماهانه",(F301*12)/'جدول لیست ها'!$D$1,IF(محاسبات!$B$3="دوماهه",(G301*6)/'جدول لیست ها'!$D$2,IF(محاسبات!$B$3="سه ماهه",(H301*4)/'جدول لیست ها'!$D$3,I301*2/'جدول لیست ها'!$D$4)))))</f>
        <v/>
      </c>
      <c r="E301" s="2" t="str">
        <f aca="false">IF(A301="","",IF($B$3="سالانه",D301+E300,(I301+H301+G301+F301)*$C$3+E300))</f>
        <v/>
      </c>
      <c r="F301" s="2" t="str">
        <f aca="false">IF(A301="","",IF(F300="","",F300*(1+$B$6)))</f>
        <v/>
      </c>
      <c r="G301" s="2" t="str">
        <f aca="false">IF(A301="","",IF(G300="","",G300*(1+$B$6)))</f>
        <v/>
      </c>
      <c r="H301" s="2" t="str">
        <f aca="false">IF(A301="","",IF(H300="","",H300*(1+$B$6)))</f>
        <v/>
      </c>
      <c r="I301" s="2" t="str">
        <f aca="false">IF(A301="","",IF(I300="","",I300*(1+$B$6)))</f>
        <v/>
      </c>
      <c r="J301" s="2" t="str">
        <f aca="false">IF(A301="","",0)</f>
        <v/>
      </c>
      <c r="K301" s="2" t="str">
        <f aca="false">IF(A301="","",$J$2*(1-$M$3)*(D301-Z301))</f>
        <v/>
      </c>
      <c r="L301" s="2" t="str">
        <f aca="false">IF(A301="","",IF(A301&lt;=5,$J$3*(1-$M$2)*O301,0))</f>
        <v/>
      </c>
      <c r="M301" s="2" t="str">
        <f aca="false">IF(A301="","",J301+K301+L301)</f>
        <v/>
      </c>
      <c r="N301" s="1" t="str">
        <f aca="false">IF(A301="","",IF(A301&lt;=2,$Q$2,IF(A301&lt;=4,$R$2,$S$2)))</f>
        <v/>
      </c>
      <c r="O301" s="2" t="str">
        <f aca="false">IF(A301="","",MIN(O300*(1+$B$7),4000000000))</f>
        <v/>
      </c>
      <c r="P301" s="1" t="str">
        <f aca="false">IF(A301="","",VLOOKUP(B301,'جدول نرخ فوت-امراض خاص-سرطان'!$A$2:$B$100,2,0))</f>
        <v/>
      </c>
      <c r="Q301" s="2" t="str">
        <f aca="false">IF(A301="","",P301*O301*N301^0.5*(1+$J$1))</f>
        <v/>
      </c>
      <c r="R301" s="2" t="str">
        <f aca="false">IF(A301="","",IF(B301&gt;74,0,MIN(4000000000,R300*(1+$B$7))))</f>
        <v/>
      </c>
      <c r="S301" s="2" t="str">
        <f aca="false">IF(A301="","",$J$4/1000*R301)</f>
        <v/>
      </c>
      <c r="T301" s="2" t="str">
        <f aca="false">IF(A301="","",IF(B301&gt;64,0,MIN($F$3*O301,$F$5)))</f>
        <v/>
      </c>
      <c r="U301" s="2" t="str">
        <f aca="false">IF(A301="","",T301*VLOOKUP(محاسبات!B301,'جدول نرخ فوت-امراض خاص-سرطان'!$C$2:$D$97,2,0)/1000000)</f>
        <v/>
      </c>
      <c r="V301" s="2" t="str">
        <f aca="false">IF(A301="","",IF($F$7="ندارد",0,IF(B301&gt;74,0,VLOOKUP(محاسبات!A301,'جدول نرخ فوت-امراض خاص-سرطان'!$I$2:$J$31,2,0)*محاسبات!O301)))</f>
        <v/>
      </c>
      <c r="W301" s="2" t="str">
        <f aca="false">IF(A301="","",V301*VLOOKUP(B301,'جدول نرخ فوت-امراض خاص-سرطان'!$E$2:$F$100,2,0)/1000000)</f>
        <v/>
      </c>
      <c r="X301" s="2" t="str">
        <f aca="false">IF(A301="","",IF($F$6="ندارد",0,IF(A302="",0,D302*N301^0.5+X302*N301)))</f>
        <v/>
      </c>
      <c r="Y301" s="2" t="str">
        <f aca="false">IF(A301="","",IF(A301&gt;64,0,VLOOKUP(B301,'جدول نرخ فوت-امراض خاص-سرطان'!$G$2:$H$100,2,0)*X301))</f>
        <v/>
      </c>
      <c r="Z301" s="2" t="str">
        <f aca="false">IF(A301="","",Y301+W301+U301+S301)</f>
        <v/>
      </c>
      <c r="AA301" s="2" t="str">
        <f aca="false">IF(A301="","",0.25*(S301)+0.15*(U301+W301+Y301))</f>
        <v/>
      </c>
      <c r="AB301" s="2" t="str">
        <f aca="false">IF(A301="","",$B$10*(M301+Z301+Q301))</f>
        <v/>
      </c>
      <c r="AC301" s="2" t="str">
        <f aca="false">IF(A301="","",D301-Z301-M301-Q301-AB301)</f>
        <v/>
      </c>
      <c r="AD301" s="2" t="str">
        <f aca="false">IF(A301="","",(AC301+AD300)*(1+$S$1))</f>
        <v/>
      </c>
      <c r="AE301" s="2" t="str">
        <f aca="false">IF(A301="","",AD301)</f>
        <v/>
      </c>
    </row>
    <row r="302" customFormat="false" ht="15" hidden="false" customHeight="false" outlineLevel="0" collapsed="false">
      <c r="A302" s="1" t="str">
        <f aca="false">IF(A301&lt;$B$1,A301+1,"")</f>
        <v/>
      </c>
      <c r="B302" s="1" t="str">
        <f aca="false">IF(A302="","",B301+1)</f>
        <v/>
      </c>
      <c r="D302" s="2" t="str">
        <f aca="false">IF(A302="","",IF($B$3="سالانه",D301*(1+$B$6),IF($B$3="ماهانه",(F302*12)/'جدول لیست ها'!$D$1,IF(محاسبات!$B$3="دوماهه",(G302*6)/'جدول لیست ها'!$D$2,IF(محاسبات!$B$3="سه ماهه",(H302*4)/'جدول لیست ها'!$D$3,I302*2/'جدول لیست ها'!$D$4)))))</f>
        <v/>
      </c>
      <c r="E302" s="2" t="str">
        <f aca="false">IF(A302="","",IF($B$3="سالانه",D302+E301,(I302+H302+G302+F302)*$C$3+E301))</f>
        <v/>
      </c>
      <c r="F302" s="2" t="str">
        <f aca="false">IF(A302="","",IF(F301="","",F301*(1+$B$6)))</f>
        <v/>
      </c>
      <c r="G302" s="2" t="str">
        <f aca="false">IF(A302="","",IF(G301="","",G301*(1+$B$6)))</f>
        <v/>
      </c>
      <c r="H302" s="2" t="str">
        <f aca="false">IF(A302="","",IF(H301="","",H301*(1+$B$6)))</f>
        <v/>
      </c>
      <c r="I302" s="2" t="str">
        <f aca="false">IF(A302="","",IF(I301="","",I301*(1+$B$6)))</f>
        <v/>
      </c>
      <c r="J302" s="2" t="str">
        <f aca="false">IF(A302="","",0)</f>
        <v/>
      </c>
      <c r="K302" s="2" t="str">
        <f aca="false">IF(A302="","",$J$2*(1-$M$3)*(D302-Z302))</f>
        <v/>
      </c>
      <c r="L302" s="2" t="str">
        <f aca="false">IF(A302="","",IF(A302&lt;=5,$J$3*(1-$M$2)*O302,0))</f>
        <v/>
      </c>
      <c r="M302" s="2" t="str">
        <f aca="false">IF(A302="","",J302+K302+L302)</f>
        <v/>
      </c>
      <c r="N302" s="1" t="str">
        <f aca="false">IF(A302="","",IF(A302&lt;=2,$Q$2,IF(A302&lt;=4,$R$2,$S$2)))</f>
        <v/>
      </c>
      <c r="O302" s="2" t="str">
        <f aca="false">IF(A302="","",MIN(O301*(1+$B$7),4000000000))</f>
        <v/>
      </c>
      <c r="P302" s="1" t="str">
        <f aca="false">IF(A302="","",VLOOKUP(B302,'جدول نرخ فوت-امراض خاص-سرطان'!$A$2:$B$100,2,0))</f>
        <v/>
      </c>
      <c r="Q302" s="2" t="str">
        <f aca="false">IF(A302="","",P302*O302*N302^0.5*(1+$J$1))</f>
        <v/>
      </c>
      <c r="R302" s="2" t="str">
        <f aca="false">IF(A302="","",IF(B302&gt;74,0,MIN(4000000000,R301*(1+$B$7))))</f>
        <v/>
      </c>
      <c r="S302" s="2" t="str">
        <f aca="false">IF(A302="","",$J$4/1000*R302)</f>
        <v/>
      </c>
      <c r="T302" s="2" t="str">
        <f aca="false">IF(A302="","",IF(B302&gt;64,0,MIN($F$3*O302,$F$5)))</f>
        <v/>
      </c>
      <c r="U302" s="2" t="str">
        <f aca="false">IF(A302="","",T302*VLOOKUP(محاسبات!B302,'جدول نرخ فوت-امراض خاص-سرطان'!$C$2:$D$97,2,0)/1000000)</f>
        <v/>
      </c>
      <c r="V302" s="2" t="str">
        <f aca="false">IF(A302="","",IF($F$7="ندارد",0,IF(B302&gt;74,0,VLOOKUP(محاسبات!A302,'جدول نرخ فوت-امراض خاص-سرطان'!$I$2:$J$31,2,0)*محاسبات!O302)))</f>
        <v/>
      </c>
      <c r="W302" s="2" t="str">
        <f aca="false">IF(A302="","",V302*VLOOKUP(B302,'جدول نرخ فوت-امراض خاص-سرطان'!$E$2:$F$100,2,0)/1000000)</f>
        <v/>
      </c>
      <c r="X302" s="2" t="str">
        <f aca="false">IF(A302="","",IF($F$6="ندارد",0,IF(A303="",0,D303*N302^0.5+X303*N302)))</f>
        <v/>
      </c>
      <c r="Y302" s="2" t="str">
        <f aca="false">IF(A302="","",IF(A302&gt;64,0,VLOOKUP(B302,'جدول نرخ فوت-امراض خاص-سرطان'!$G$2:$H$100,2,0)*X302))</f>
        <v/>
      </c>
      <c r="Z302" s="2" t="str">
        <f aca="false">IF(A302="","",Y302+W302+U302+S302)</f>
        <v/>
      </c>
      <c r="AA302" s="2" t="str">
        <f aca="false">IF(A302="","",0.25*(S302)+0.15*(U302+W302+Y302))</f>
        <v/>
      </c>
      <c r="AB302" s="2" t="str">
        <f aca="false">IF(A302="","",$B$10*(M302+Z302+Q302))</f>
        <v/>
      </c>
      <c r="AC302" s="2" t="str">
        <f aca="false">IF(A302="","",D302-Z302-M302-Q302-AB302)</f>
        <v/>
      </c>
      <c r="AD302" s="2" t="str">
        <f aca="false">IF(A302="","",(AC302+AD301)*(1+$S$1))</f>
        <v/>
      </c>
      <c r="AE302" s="2" t="str">
        <f aca="false">IF(A302="","",AD302)</f>
        <v/>
      </c>
    </row>
    <row r="303" customFormat="false" ht="15" hidden="false" customHeight="false" outlineLevel="0" collapsed="false">
      <c r="A303" s="1" t="str">
        <f aca="false">IF(A302&lt;$B$1,A302+1,"")</f>
        <v/>
      </c>
      <c r="B303" s="1" t="str">
        <f aca="false">IF(A303="","",B302+1)</f>
        <v/>
      </c>
      <c r="D303" s="2" t="str">
        <f aca="false">IF(A303="","",IF($B$3="سالانه",D302*(1+$B$6),IF($B$3="ماهانه",(F303*12)/'جدول لیست ها'!$D$1,IF(محاسبات!$B$3="دوماهه",(G303*6)/'جدول لیست ها'!$D$2,IF(محاسبات!$B$3="سه ماهه",(H303*4)/'جدول لیست ها'!$D$3,I303*2/'جدول لیست ها'!$D$4)))))</f>
        <v/>
      </c>
      <c r="E303" s="2" t="str">
        <f aca="false">IF(A303="","",IF($B$3="سالانه",D303+E302,(I303+H303+G303+F303)*$C$3+E302))</f>
        <v/>
      </c>
      <c r="F303" s="2" t="str">
        <f aca="false">IF(A303="","",IF(F302="","",F302*(1+$B$6)))</f>
        <v/>
      </c>
      <c r="G303" s="2" t="str">
        <f aca="false">IF(A303="","",IF(G302="","",G302*(1+$B$6)))</f>
        <v/>
      </c>
      <c r="H303" s="2" t="str">
        <f aca="false">IF(A303="","",IF(H302="","",H302*(1+$B$6)))</f>
        <v/>
      </c>
      <c r="I303" s="2" t="str">
        <f aca="false">IF(A303="","",IF(I302="","",I302*(1+$B$6)))</f>
        <v/>
      </c>
      <c r="J303" s="2" t="str">
        <f aca="false">IF(A303="","",0)</f>
        <v/>
      </c>
      <c r="K303" s="2" t="str">
        <f aca="false">IF(A303="","",$J$2*(1-$M$3)*(D303-Z303))</f>
        <v/>
      </c>
      <c r="L303" s="2" t="str">
        <f aca="false">IF(A303="","",IF(A303&lt;=5,$J$3*(1-$M$2)*O303,0))</f>
        <v/>
      </c>
      <c r="M303" s="2" t="str">
        <f aca="false">IF(A303="","",J303+K303+L303)</f>
        <v/>
      </c>
      <c r="N303" s="1" t="str">
        <f aca="false">IF(A303="","",IF(A303&lt;=2,$Q$2,IF(A303&lt;=4,$R$2,$S$2)))</f>
        <v/>
      </c>
      <c r="O303" s="2" t="str">
        <f aca="false">IF(A303="","",MIN(O302*(1+$B$7),4000000000))</f>
        <v/>
      </c>
      <c r="P303" s="1" t="str">
        <f aca="false">IF(A303="","",VLOOKUP(B303,'جدول نرخ فوت-امراض خاص-سرطان'!$A$2:$B$100,2,0))</f>
        <v/>
      </c>
      <c r="Q303" s="2" t="str">
        <f aca="false">IF(A303="","",P303*O303*N303^0.5*(1+$J$1))</f>
        <v/>
      </c>
      <c r="R303" s="2" t="str">
        <f aca="false">IF(A303="","",IF(B303&gt;74,0,MIN(4000000000,R302*(1+$B$7))))</f>
        <v/>
      </c>
      <c r="S303" s="2" t="str">
        <f aca="false">IF(A303="","",$J$4/1000*R303)</f>
        <v/>
      </c>
      <c r="T303" s="2" t="str">
        <f aca="false">IF(A303="","",IF(B303&gt;64,0,MIN($F$3*O303,$F$5)))</f>
        <v/>
      </c>
      <c r="U303" s="2" t="str">
        <f aca="false">IF(A303="","",T303*VLOOKUP(محاسبات!B303,'جدول نرخ فوت-امراض خاص-سرطان'!$C$2:$D$97,2,0)/1000000)</f>
        <v/>
      </c>
      <c r="V303" s="2" t="str">
        <f aca="false">IF(A303="","",IF($F$7="ندارد",0,IF(B303&gt;74,0,VLOOKUP(محاسبات!A303,'جدول نرخ فوت-امراض خاص-سرطان'!$I$2:$J$31,2,0)*محاسبات!O303)))</f>
        <v/>
      </c>
      <c r="W303" s="2" t="str">
        <f aca="false">IF(A303="","",V303*VLOOKUP(B303,'جدول نرخ فوت-امراض خاص-سرطان'!$E$2:$F$100,2,0)/1000000)</f>
        <v/>
      </c>
      <c r="X303" s="2" t="str">
        <f aca="false">IF(A303="","",IF($F$6="ندارد",0,IF(A304="",0,D304*N303^0.5+X304*N303)))</f>
        <v/>
      </c>
      <c r="Y303" s="2" t="str">
        <f aca="false">IF(A303="","",IF(A303&gt;64,0,VLOOKUP(B303,'جدول نرخ فوت-امراض خاص-سرطان'!$G$2:$H$100,2,0)*X303))</f>
        <v/>
      </c>
      <c r="Z303" s="2" t="str">
        <f aca="false">IF(A303="","",Y303+W303+U303+S303)</f>
        <v/>
      </c>
      <c r="AA303" s="2" t="str">
        <f aca="false">IF(A303="","",0.25*(S303)+0.15*(U303+W303+Y303))</f>
        <v/>
      </c>
      <c r="AB303" s="2" t="str">
        <f aca="false">IF(A303="","",$B$10*(M303+Z303+Q303))</f>
        <v/>
      </c>
      <c r="AC303" s="2" t="str">
        <f aca="false">IF(A303="","",D303-Z303-M303-Q303-AB303)</f>
        <v/>
      </c>
      <c r="AD303" s="2" t="str">
        <f aca="false">IF(A303="","",(AC303+AD302)*(1+$S$1))</f>
        <v/>
      </c>
      <c r="AE303" s="2" t="str">
        <f aca="false">IF(A303="","",AD303)</f>
        <v/>
      </c>
    </row>
    <row r="304" customFormat="false" ht="15" hidden="false" customHeight="false" outlineLevel="0" collapsed="false">
      <c r="A304" s="1" t="str">
        <f aca="false">IF(A303&lt;$B$1,A303+1,"")</f>
        <v/>
      </c>
      <c r="B304" s="1" t="str">
        <f aca="false">IF(A304="","",B303+1)</f>
        <v/>
      </c>
      <c r="D304" s="2" t="str">
        <f aca="false">IF(A304="","",IF($B$3="سالانه",D303*(1+$B$6),IF($B$3="ماهانه",(F304*12)/'جدول لیست ها'!$D$1,IF(محاسبات!$B$3="دوماهه",(G304*6)/'جدول لیست ها'!$D$2,IF(محاسبات!$B$3="سه ماهه",(H304*4)/'جدول لیست ها'!$D$3,I304*2/'جدول لیست ها'!$D$4)))))</f>
        <v/>
      </c>
      <c r="E304" s="2" t="str">
        <f aca="false">IF(A304="","",IF($B$3="سالانه",D304+E303,(I304+H304+G304+F304)*$C$3+E303))</f>
        <v/>
      </c>
      <c r="F304" s="2" t="str">
        <f aca="false">IF(A304="","",IF(F303="","",F303*(1+$B$6)))</f>
        <v/>
      </c>
      <c r="G304" s="2" t="str">
        <f aca="false">IF(A304="","",IF(G303="","",G303*(1+$B$6)))</f>
        <v/>
      </c>
      <c r="H304" s="2" t="str">
        <f aca="false">IF(A304="","",IF(H303="","",H303*(1+$B$6)))</f>
        <v/>
      </c>
      <c r="I304" s="2" t="str">
        <f aca="false">IF(A304="","",IF(I303="","",I303*(1+$B$6)))</f>
        <v/>
      </c>
      <c r="J304" s="2" t="str">
        <f aca="false">IF(A304="","",0)</f>
        <v/>
      </c>
      <c r="K304" s="2" t="str">
        <f aca="false">IF(A304="","",$J$2*(1-$M$3)*(D304-Z304))</f>
        <v/>
      </c>
      <c r="L304" s="2" t="str">
        <f aca="false">IF(A304="","",IF(A304&lt;=5,$J$3*(1-$M$2)*O304,0))</f>
        <v/>
      </c>
      <c r="M304" s="2" t="str">
        <f aca="false">IF(A304="","",J304+K304+L304)</f>
        <v/>
      </c>
      <c r="N304" s="1" t="str">
        <f aca="false">IF(A304="","",IF(A304&lt;=2,$Q$2,IF(A304&lt;=4,$R$2,$S$2)))</f>
        <v/>
      </c>
      <c r="O304" s="2" t="str">
        <f aca="false">IF(A304="","",MIN(O303*(1+$B$7),4000000000))</f>
        <v/>
      </c>
      <c r="P304" s="1" t="str">
        <f aca="false">IF(A304="","",VLOOKUP(B304,'جدول نرخ فوت-امراض خاص-سرطان'!$A$2:$B$100,2,0))</f>
        <v/>
      </c>
      <c r="Q304" s="2" t="str">
        <f aca="false">IF(A304="","",P304*O304*N304^0.5*(1+$J$1))</f>
        <v/>
      </c>
      <c r="R304" s="2" t="str">
        <f aca="false">IF(A304="","",IF(B304&gt;74,0,MIN(4000000000,R303*(1+$B$7))))</f>
        <v/>
      </c>
      <c r="S304" s="2" t="str">
        <f aca="false">IF(A304="","",$J$4/1000*R304)</f>
        <v/>
      </c>
      <c r="T304" s="2" t="str">
        <f aca="false">IF(A304="","",IF(B304&gt;64,0,MIN($F$3*O304,$F$5)))</f>
        <v/>
      </c>
      <c r="U304" s="2" t="str">
        <f aca="false">IF(A304="","",T304*VLOOKUP(محاسبات!B304,'جدول نرخ فوت-امراض خاص-سرطان'!$C$2:$D$97,2,0)/1000000)</f>
        <v/>
      </c>
      <c r="V304" s="2" t="str">
        <f aca="false">IF(A304="","",IF($F$7="ندارد",0,IF(B304&gt;74,0,VLOOKUP(محاسبات!A304,'جدول نرخ فوت-امراض خاص-سرطان'!$I$2:$J$31,2,0)*محاسبات!O304)))</f>
        <v/>
      </c>
      <c r="W304" s="2" t="str">
        <f aca="false">IF(A304="","",V304*VLOOKUP(B304,'جدول نرخ فوت-امراض خاص-سرطان'!$E$2:$F$100,2,0)/1000000)</f>
        <v/>
      </c>
      <c r="X304" s="2" t="str">
        <f aca="false">IF(A304="","",IF($F$6="ندارد",0,IF(A305="",0,D305*N304^0.5+X305*N304)))</f>
        <v/>
      </c>
      <c r="Y304" s="2" t="str">
        <f aca="false">IF(A304="","",IF(A304&gt;64,0,VLOOKUP(B304,'جدول نرخ فوت-امراض خاص-سرطان'!$G$2:$H$100,2,0)*X304))</f>
        <v/>
      </c>
      <c r="Z304" s="2" t="str">
        <f aca="false">IF(A304="","",Y304+W304+U304+S304)</f>
        <v/>
      </c>
      <c r="AA304" s="2" t="str">
        <f aca="false">IF(A304="","",0.25*(S304)+0.15*(U304+W304+Y304))</f>
        <v/>
      </c>
      <c r="AB304" s="2" t="str">
        <f aca="false">IF(A304="","",$B$10*(M304+Z304+Q304))</f>
        <v/>
      </c>
      <c r="AC304" s="2" t="str">
        <f aca="false">IF(A304="","",D304-Z304-M304-Q304-AB304)</f>
        <v/>
      </c>
      <c r="AD304" s="2" t="str">
        <f aca="false">IF(A304="","",(AC304+AD303)*(1+$S$1))</f>
        <v/>
      </c>
      <c r="AE304" s="2" t="str">
        <f aca="false">IF(A304="","",AD304)</f>
        <v/>
      </c>
    </row>
    <row r="305" customFormat="false" ht="15" hidden="false" customHeight="false" outlineLevel="0" collapsed="false">
      <c r="A305" s="1" t="str">
        <f aca="false">IF(A304&lt;$B$1,A304+1,"")</f>
        <v/>
      </c>
      <c r="B305" s="1" t="str">
        <f aca="false">IF(A305="","",B304+1)</f>
        <v/>
      </c>
      <c r="D305" s="2" t="str">
        <f aca="false">IF(A305="","",IF($B$3="سالانه",D304*(1+$B$6),IF($B$3="ماهانه",(F305*12)/'جدول لیست ها'!$D$1,IF(محاسبات!$B$3="دوماهه",(G305*6)/'جدول لیست ها'!$D$2,IF(محاسبات!$B$3="سه ماهه",(H305*4)/'جدول لیست ها'!$D$3,I305*2/'جدول لیست ها'!$D$4)))))</f>
        <v/>
      </c>
      <c r="E305" s="2" t="str">
        <f aca="false">IF(A305="","",IF($B$3="سالانه",D305+E304,(I305+H305+G305+F305)*$C$3+E304))</f>
        <v/>
      </c>
      <c r="F305" s="2" t="str">
        <f aca="false">IF(A305="","",IF(F304="","",F304*(1+$B$6)))</f>
        <v/>
      </c>
      <c r="G305" s="2" t="str">
        <f aca="false">IF(A305="","",IF(G304="","",G304*(1+$B$6)))</f>
        <v/>
      </c>
      <c r="H305" s="2" t="str">
        <f aca="false">IF(A305="","",IF(H304="","",H304*(1+$B$6)))</f>
        <v/>
      </c>
      <c r="I305" s="2" t="str">
        <f aca="false">IF(A305="","",IF(I304="","",I304*(1+$B$6)))</f>
        <v/>
      </c>
      <c r="J305" s="2" t="str">
        <f aca="false">IF(A305="","",0)</f>
        <v/>
      </c>
      <c r="K305" s="2" t="str">
        <f aca="false">IF(A305="","",$J$2*(1-$M$3)*(D305-Z305))</f>
        <v/>
      </c>
      <c r="L305" s="2" t="str">
        <f aca="false">IF(A305="","",IF(A305&lt;=5,$J$3*(1-$M$2)*O305,0))</f>
        <v/>
      </c>
      <c r="M305" s="2" t="str">
        <f aca="false">IF(A305="","",J305+K305+L305)</f>
        <v/>
      </c>
      <c r="N305" s="1" t="str">
        <f aca="false">IF(A305="","",IF(A305&lt;=2,$Q$2,IF(A305&lt;=4,$R$2,$S$2)))</f>
        <v/>
      </c>
      <c r="O305" s="2" t="str">
        <f aca="false">IF(A305="","",MIN(O304*(1+$B$7),4000000000))</f>
        <v/>
      </c>
      <c r="P305" s="1" t="str">
        <f aca="false">IF(A305="","",VLOOKUP(B305,'جدول نرخ فوت-امراض خاص-سرطان'!$A$2:$B$100,2,0))</f>
        <v/>
      </c>
      <c r="Q305" s="2" t="str">
        <f aca="false">IF(A305="","",P305*O305*N305^0.5*(1+$J$1))</f>
        <v/>
      </c>
      <c r="R305" s="2" t="str">
        <f aca="false">IF(A305="","",IF(B305&gt;74,0,MIN(4000000000,R304*(1+$B$7))))</f>
        <v/>
      </c>
      <c r="S305" s="2" t="str">
        <f aca="false">IF(A305="","",$J$4/1000*R305)</f>
        <v/>
      </c>
      <c r="T305" s="2" t="str">
        <f aca="false">IF(A305="","",IF(B305&gt;64,0,MIN($F$3*O305,$F$5)))</f>
        <v/>
      </c>
      <c r="U305" s="2" t="str">
        <f aca="false">IF(A305="","",T305*VLOOKUP(محاسبات!B305,'جدول نرخ فوت-امراض خاص-سرطان'!$C$2:$D$97,2,0)/1000000)</f>
        <v/>
      </c>
      <c r="V305" s="2" t="str">
        <f aca="false">IF(A305="","",IF($F$7="ندارد",0,IF(B305&gt;74,0,VLOOKUP(محاسبات!A305,'جدول نرخ فوت-امراض خاص-سرطان'!$I$2:$J$31,2,0)*محاسبات!O305)))</f>
        <v/>
      </c>
      <c r="W305" s="2" t="str">
        <f aca="false">IF(A305="","",V305*VLOOKUP(B305,'جدول نرخ فوت-امراض خاص-سرطان'!$E$2:$F$100,2,0)/1000000)</f>
        <v/>
      </c>
      <c r="X305" s="2" t="str">
        <f aca="false">IF(A305="","",IF($F$6="ندارد",0,IF(A306="",0,D306*N305^0.5+X306*N305)))</f>
        <v/>
      </c>
      <c r="Y305" s="2" t="str">
        <f aca="false">IF(A305="","",IF(A305&gt;64,0,VLOOKUP(B305,'جدول نرخ فوت-امراض خاص-سرطان'!$G$2:$H$100,2,0)*X305))</f>
        <v/>
      </c>
      <c r="Z305" s="2" t="str">
        <f aca="false">IF(A305="","",Y305+W305+U305+S305)</f>
        <v/>
      </c>
      <c r="AA305" s="2" t="str">
        <f aca="false">IF(A305="","",0.25*(S305)+0.15*(U305+W305+Y305))</f>
        <v/>
      </c>
      <c r="AB305" s="2" t="str">
        <f aca="false">IF(A305="","",$B$10*(M305+Z305+Q305))</f>
        <v/>
      </c>
      <c r="AC305" s="2" t="str">
        <f aca="false">IF(A305="","",D305-Z305-M305-Q305-AB305)</f>
        <v/>
      </c>
      <c r="AD305" s="2" t="str">
        <f aca="false">IF(A305="","",(AC305+AD304)*(1+$S$1))</f>
        <v/>
      </c>
      <c r="AE305" s="2" t="str">
        <f aca="false">IF(A305="","",AD305)</f>
        <v/>
      </c>
    </row>
    <row r="306" customFormat="false" ht="15" hidden="false" customHeight="false" outlineLevel="0" collapsed="false">
      <c r="A306" s="1" t="str">
        <f aca="false">IF(A305&lt;$B$1,A305+1,"")</f>
        <v/>
      </c>
      <c r="B306" s="1" t="str">
        <f aca="false">IF(A306="","",B305+1)</f>
        <v/>
      </c>
      <c r="D306" s="2" t="str">
        <f aca="false">IF(A306="","",IF($B$3="سالانه",D305*(1+$B$6),IF($B$3="ماهانه",(F306*12)/'جدول لیست ها'!$D$1,IF(محاسبات!$B$3="دوماهه",(G306*6)/'جدول لیست ها'!$D$2,IF(محاسبات!$B$3="سه ماهه",(H306*4)/'جدول لیست ها'!$D$3,I306*2/'جدول لیست ها'!$D$4)))))</f>
        <v/>
      </c>
      <c r="E306" s="2" t="str">
        <f aca="false">IF(A306="","",IF($B$3="سالانه",D306+E305,(I306+H306+G306+F306)*$C$3+E305))</f>
        <v/>
      </c>
      <c r="F306" s="2" t="str">
        <f aca="false">IF(A306="","",IF(F305="","",F305*(1+$B$6)))</f>
        <v/>
      </c>
      <c r="G306" s="2" t="str">
        <f aca="false">IF(A306="","",IF(G305="","",G305*(1+$B$6)))</f>
        <v/>
      </c>
      <c r="H306" s="2" t="str">
        <f aca="false">IF(A306="","",IF(H305="","",H305*(1+$B$6)))</f>
        <v/>
      </c>
      <c r="I306" s="2" t="str">
        <f aca="false">IF(A306="","",IF(I305="","",I305*(1+$B$6)))</f>
        <v/>
      </c>
      <c r="J306" s="2" t="str">
        <f aca="false">IF(A306="","",0)</f>
        <v/>
      </c>
      <c r="K306" s="2" t="str">
        <f aca="false">IF(A306="","",$J$2*(1-$M$3)*(D306-Z306))</f>
        <v/>
      </c>
      <c r="L306" s="2" t="str">
        <f aca="false">IF(A306="","",IF(A306&lt;=5,$J$3*(1-$M$2)*O306,0))</f>
        <v/>
      </c>
      <c r="M306" s="2" t="str">
        <f aca="false">IF(A306="","",J306+K306+L306)</f>
        <v/>
      </c>
      <c r="N306" s="1" t="str">
        <f aca="false">IF(A306="","",IF(A306&lt;=2,$Q$2,IF(A306&lt;=4,$R$2,$S$2)))</f>
        <v/>
      </c>
      <c r="O306" s="2" t="str">
        <f aca="false">IF(A306="","",MIN(O305*(1+$B$7),4000000000))</f>
        <v/>
      </c>
      <c r="P306" s="1" t="str">
        <f aca="false">IF(A306="","",VLOOKUP(B306,'جدول نرخ فوت-امراض خاص-سرطان'!$A$2:$B$100,2,0))</f>
        <v/>
      </c>
      <c r="Q306" s="2" t="str">
        <f aca="false">IF(A306="","",P306*O306*N306^0.5*(1+$J$1))</f>
        <v/>
      </c>
      <c r="R306" s="2" t="str">
        <f aca="false">IF(A306="","",IF(B306&gt;74,0,MIN(4000000000,R305*(1+$B$7))))</f>
        <v/>
      </c>
      <c r="S306" s="2" t="str">
        <f aca="false">IF(A306="","",$J$4/1000*R306)</f>
        <v/>
      </c>
      <c r="T306" s="2" t="str">
        <f aca="false">IF(A306="","",IF(B306&gt;64,0,MIN($F$3*O306,$F$5)))</f>
        <v/>
      </c>
      <c r="U306" s="2" t="str">
        <f aca="false">IF(A306="","",T306*VLOOKUP(محاسبات!B306,'جدول نرخ فوت-امراض خاص-سرطان'!$C$2:$D$97,2,0)/1000000)</f>
        <v/>
      </c>
      <c r="V306" s="2" t="str">
        <f aca="false">IF(A306="","",IF($F$7="ندارد",0,IF(B306&gt;74,0,VLOOKUP(محاسبات!A306,'جدول نرخ فوت-امراض خاص-سرطان'!$I$2:$J$31,2,0)*محاسبات!O306)))</f>
        <v/>
      </c>
      <c r="W306" s="2" t="str">
        <f aca="false">IF(A306="","",V306*VLOOKUP(B306,'جدول نرخ فوت-امراض خاص-سرطان'!$E$2:$F$100,2,0)/1000000)</f>
        <v/>
      </c>
      <c r="X306" s="2" t="str">
        <f aca="false">IF(A306="","",IF($F$6="ندارد",0,IF(A307="",0,D307*N306^0.5+X307*N306)))</f>
        <v/>
      </c>
      <c r="Y306" s="2" t="str">
        <f aca="false">IF(A306="","",IF(A306&gt;64,0,VLOOKUP(B306,'جدول نرخ فوت-امراض خاص-سرطان'!$G$2:$H$100,2,0)*X306))</f>
        <v/>
      </c>
      <c r="Z306" s="2" t="str">
        <f aca="false">IF(A306="","",Y306+W306+U306+S306)</f>
        <v/>
      </c>
      <c r="AA306" s="2" t="str">
        <f aca="false">IF(A306="","",0.25*(S306)+0.15*(U306+W306+Y306))</f>
        <v/>
      </c>
      <c r="AB306" s="2" t="str">
        <f aca="false">IF(A306="","",$B$10*(M306+Z306+Q306))</f>
        <v/>
      </c>
      <c r="AC306" s="2" t="str">
        <f aca="false">IF(A306="","",D306-Z306-M306-Q306-AB306)</f>
        <v/>
      </c>
      <c r="AD306" s="2" t="str">
        <f aca="false">IF(A306="","",(AC306+AD305)*(1+$S$1))</f>
        <v/>
      </c>
      <c r="AE306" s="2" t="str">
        <f aca="false">IF(A306="","",AD306)</f>
        <v/>
      </c>
    </row>
    <row r="307" customFormat="false" ht="15" hidden="false" customHeight="false" outlineLevel="0" collapsed="false">
      <c r="A307" s="1" t="str">
        <f aca="false">IF(A306&lt;$B$1,A306+1,"")</f>
        <v/>
      </c>
      <c r="B307" s="1" t="str">
        <f aca="false">IF(A307="","",B306+1)</f>
        <v/>
      </c>
      <c r="D307" s="2" t="str">
        <f aca="false">IF(A307="","",IF($B$3="سالانه",D306*(1+$B$6),IF($B$3="ماهانه",(F307*12)/'جدول لیست ها'!$D$1,IF(محاسبات!$B$3="دوماهه",(G307*6)/'جدول لیست ها'!$D$2,IF(محاسبات!$B$3="سه ماهه",(H307*4)/'جدول لیست ها'!$D$3,I307*2/'جدول لیست ها'!$D$4)))))</f>
        <v/>
      </c>
      <c r="E307" s="2" t="str">
        <f aca="false">IF(A307="","",IF($B$3="سالانه",D307+E306,(I307+H307+G307+F307)*$C$3+E306))</f>
        <v/>
      </c>
      <c r="F307" s="2" t="str">
        <f aca="false">IF(A307="","",IF(F306="","",F306*(1+$B$6)))</f>
        <v/>
      </c>
      <c r="G307" s="2" t="str">
        <f aca="false">IF(A307="","",IF(G306="","",G306*(1+$B$6)))</f>
        <v/>
      </c>
      <c r="H307" s="2" t="str">
        <f aca="false">IF(A307="","",IF(H306="","",H306*(1+$B$6)))</f>
        <v/>
      </c>
      <c r="I307" s="2" t="str">
        <f aca="false">IF(A307="","",IF(I306="","",I306*(1+$B$6)))</f>
        <v/>
      </c>
      <c r="J307" s="2" t="str">
        <f aca="false">IF(A307="","",0)</f>
        <v/>
      </c>
      <c r="K307" s="2" t="str">
        <f aca="false">IF(A307="","",$J$2*(1-$M$3)*(D307-Z307))</f>
        <v/>
      </c>
      <c r="L307" s="2" t="str">
        <f aca="false">IF(A307="","",IF(A307&lt;=5,$J$3*(1-$M$2)*O307,0))</f>
        <v/>
      </c>
      <c r="M307" s="2" t="str">
        <f aca="false">IF(A307="","",J307+K307+L307)</f>
        <v/>
      </c>
      <c r="N307" s="1" t="str">
        <f aca="false">IF(A307="","",IF(A307&lt;=2,$Q$2,IF(A307&lt;=4,$R$2,$S$2)))</f>
        <v/>
      </c>
      <c r="O307" s="2" t="str">
        <f aca="false">IF(A307="","",MIN(O306*(1+$B$7),4000000000))</f>
        <v/>
      </c>
      <c r="P307" s="1" t="str">
        <f aca="false">IF(A307="","",VLOOKUP(B307,'جدول نرخ فوت-امراض خاص-سرطان'!$A$2:$B$100,2,0))</f>
        <v/>
      </c>
      <c r="Q307" s="2" t="str">
        <f aca="false">IF(A307="","",P307*O307*N307^0.5*(1+$J$1))</f>
        <v/>
      </c>
      <c r="R307" s="2" t="str">
        <f aca="false">IF(A307="","",IF(B307&gt;74,0,MIN(4000000000,R306*(1+$B$7))))</f>
        <v/>
      </c>
      <c r="S307" s="2" t="str">
        <f aca="false">IF(A307="","",$J$4/1000*R307)</f>
        <v/>
      </c>
      <c r="T307" s="2" t="str">
        <f aca="false">IF(A307="","",IF(B307&gt;64,0,MIN($F$3*O307,$F$5)))</f>
        <v/>
      </c>
      <c r="U307" s="2" t="str">
        <f aca="false">IF(A307="","",T307*VLOOKUP(محاسبات!B307,'جدول نرخ فوت-امراض خاص-سرطان'!$C$2:$D$97,2,0)/1000000)</f>
        <v/>
      </c>
      <c r="V307" s="2" t="str">
        <f aca="false">IF(A307="","",IF($F$7="ندارد",0,IF(B307&gt;74,0,VLOOKUP(محاسبات!A307,'جدول نرخ فوت-امراض خاص-سرطان'!$I$2:$J$31,2,0)*محاسبات!O307)))</f>
        <v/>
      </c>
      <c r="W307" s="2" t="str">
        <f aca="false">IF(A307="","",V307*VLOOKUP(B307,'جدول نرخ فوت-امراض خاص-سرطان'!$E$2:$F$100,2,0)/1000000)</f>
        <v/>
      </c>
      <c r="X307" s="2" t="str">
        <f aca="false">IF(A307="","",IF($F$6="ندارد",0,IF(A308="",0,D308*N307^0.5+X308*N307)))</f>
        <v/>
      </c>
      <c r="Y307" s="2" t="str">
        <f aca="false">IF(A307="","",IF(A307&gt;64,0,VLOOKUP(B307,'جدول نرخ فوت-امراض خاص-سرطان'!$G$2:$H$100,2,0)*X307))</f>
        <v/>
      </c>
      <c r="Z307" s="2" t="str">
        <f aca="false">IF(A307="","",Y307+W307+U307+S307)</f>
        <v/>
      </c>
      <c r="AA307" s="2" t="str">
        <f aca="false">IF(A307="","",0.25*(S307)+0.15*(U307+W307+Y307))</f>
        <v/>
      </c>
      <c r="AB307" s="2" t="str">
        <f aca="false">IF(A307="","",$B$10*(M307+Z307+Q307))</f>
        <v/>
      </c>
      <c r="AC307" s="2" t="str">
        <f aca="false">IF(A307="","",D307-Z307-M307-Q307-AB307)</f>
        <v/>
      </c>
      <c r="AD307" s="2" t="str">
        <f aca="false">IF(A307="","",(AC307+AD306)*(1+$S$1))</f>
        <v/>
      </c>
      <c r="AE307" s="2" t="str">
        <f aca="false">IF(A307="","",AD307)</f>
        <v/>
      </c>
    </row>
    <row r="308" customFormat="false" ht="15" hidden="false" customHeight="false" outlineLevel="0" collapsed="false">
      <c r="A308" s="1" t="str">
        <f aca="false">IF(A307&lt;$B$1,A307+1,"")</f>
        <v/>
      </c>
      <c r="B308" s="1" t="str">
        <f aca="false">IF(A308="","",B307+1)</f>
        <v/>
      </c>
      <c r="D308" s="2" t="str">
        <f aca="false">IF(A308="","",IF($B$3="سالانه",D307*(1+$B$6),IF($B$3="ماهانه",(F308*12)/'جدول لیست ها'!$D$1,IF(محاسبات!$B$3="دوماهه",(G308*6)/'جدول لیست ها'!$D$2,IF(محاسبات!$B$3="سه ماهه",(H308*4)/'جدول لیست ها'!$D$3,I308*2/'جدول لیست ها'!$D$4)))))</f>
        <v/>
      </c>
      <c r="E308" s="2" t="str">
        <f aca="false">IF(A308="","",IF($B$3="سالانه",D308+E307,(I308+H308+G308+F308)*$C$3+E307))</f>
        <v/>
      </c>
      <c r="F308" s="2" t="str">
        <f aca="false">IF(A308="","",IF(F307="","",F307*(1+$B$6)))</f>
        <v/>
      </c>
      <c r="G308" s="2" t="str">
        <f aca="false">IF(A308="","",IF(G307="","",G307*(1+$B$6)))</f>
        <v/>
      </c>
      <c r="H308" s="2" t="str">
        <f aca="false">IF(A308="","",IF(H307="","",H307*(1+$B$6)))</f>
        <v/>
      </c>
      <c r="I308" s="2" t="str">
        <f aca="false">IF(A308="","",IF(I307="","",I307*(1+$B$6)))</f>
        <v/>
      </c>
      <c r="J308" s="2" t="str">
        <f aca="false">IF(A308="","",0)</f>
        <v/>
      </c>
      <c r="K308" s="2" t="str">
        <f aca="false">IF(A308="","",$J$2*(1-$M$3)*(D308-Z308))</f>
        <v/>
      </c>
      <c r="L308" s="2" t="str">
        <f aca="false">IF(A308="","",IF(A308&lt;=5,$J$3*(1-$M$2)*O308,0))</f>
        <v/>
      </c>
      <c r="M308" s="2" t="str">
        <f aca="false">IF(A308="","",J308+K308+L308)</f>
        <v/>
      </c>
      <c r="N308" s="1" t="str">
        <f aca="false">IF(A308="","",IF(A308&lt;=2,$Q$2,IF(A308&lt;=4,$R$2,$S$2)))</f>
        <v/>
      </c>
      <c r="O308" s="2" t="str">
        <f aca="false">IF(A308="","",MIN(O307*(1+$B$7),4000000000))</f>
        <v/>
      </c>
      <c r="P308" s="1" t="str">
        <f aca="false">IF(A308="","",VLOOKUP(B308,'جدول نرخ فوت-امراض خاص-سرطان'!$A$2:$B$100,2,0))</f>
        <v/>
      </c>
      <c r="Q308" s="2" t="str">
        <f aca="false">IF(A308="","",P308*O308*N308^0.5*(1+$J$1))</f>
        <v/>
      </c>
      <c r="R308" s="2" t="str">
        <f aca="false">IF(A308="","",IF(B308&gt;74,0,MIN(4000000000,R307*(1+$B$7))))</f>
        <v/>
      </c>
      <c r="S308" s="2" t="str">
        <f aca="false">IF(A308="","",$J$4/1000*R308)</f>
        <v/>
      </c>
      <c r="T308" s="2" t="str">
        <f aca="false">IF(A308="","",IF(B308&gt;64,0,MIN($F$3*O308,$F$5)))</f>
        <v/>
      </c>
      <c r="U308" s="2" t="str">
        <f aca="false">IF(A308="","",T308*VLOOKUP(محاسبات!B308,'جدول نرخ فوت-امراض خاص-سرطان'!$C$2:$D$97,2,0)/1000000)</f>
        <v/>
      </c>
      <c r="V308" s="2" t="str">
        <f aca="false">IF(A308="","",IF($F$7="ندارد",0,IF(B308&gt;74,0,VLOOKUP(محاسبات!A308,'جدول نرخ فوت-امراض خاص-سرطان'!$I$2:$J$31,2,0)*محاسبات!O308)))</f>
        <v/>
      </c>
      <c r="W308" s="2" t="str">
        <f aca="false">IF(A308="","",V308*VLOOKUP(B308,'جدول نرخ فوت-امراض خاص-سرطان'!$E$2:$F$100,2,0)/1000000)</f>
        <v/>
      </c>
      <c r="X308" s="2" t="str">
        <f aca="false">IF(A308="","",IF($F$6="ندارد",0,IF(A309="",0,D309*N308^0.5+X309*N308)))</f>
        <v/>
      </c>
      <c r="Y308" s="2" t="str">
        <f aca="false">IF(A308="","",IF(A308&gt;64,0,VLOOKUP(B308,'جدول نرخ فوت-امراض خاص-سرطان'!$G$2:$H$100,2,0)*X308))</f>
        <v/>
      </c>
      <c r="Z308" s="2" t="str">
        <f aca="false">IF(A308="","",Y308+W308+U308+S308)</f>
        <v/>
      </c>
      <c r="AA308" s="2" t="str">
        <f aca="false">IF(A308="","",0.25*(S308)+0.15*(U308+W308+Y308))</f>
        <v/>
      </c>
      <c r="AB308" s="2" t="str">
        <f aca="false">IF(A308="","",$B$10*(M308+Z308+Q308))</f>
        <v/>
      </c>
      <c r="AC308" s="2" t="str">
        <f aca="false">IF(A308="","",D308-Z308-M308-Q308-AB308)</f>
        <v/>
      </c>
      <c r="AD308" s="2" t="str">
        <f aca="false">IF(A308="","",(AC308+AD307)*(1+$S$1))</f>
        <v/>
      </c>
      <c r="AE308" s="2" t="str">
        <f aca="false">IF(A308="","",AD308)</f>
        <v/>
      </c>
    </row>
    <row r="309" customFormat="false" ht="15" hidden="false" customHeight="false" outlineLevel="0" collapsed="false">
      <c r="A309" s="1" t="str">
        <f aca="false">IF(A308&lt;$B$1,A308+1,"")</f>
        <v/>
      </c>
      <c r="B309" s="1" t="str">
        <f aca="false">IF(A309="","",B308+1)</f>
        <v/>
      </c>
      <c r="D309" s="2" t="str">
        <f aca="false">IF(A309="","",IF($B$3="سالانه",D308*(1+$B$6),IF($B$3="ماهانه",(F309*12)/'جدول لیست ها'!$D$1,IF(محاسبات!$B$3="دوماهه",(G309*6)/'جدول لیست ها'!$D$2,IF(محاسبات!$B$3="سه ماهه",(H309*4)/'جدول لیست ها'!$D$3,I309*2/'جدول لیست ها'!$D$4)))))</f>
        <v/>
      </c>
      <c r="E309" s="2" t="str">
        <f aca="false">IF(A309="","",IF($B$3="سالانه",D309+E308,(I309+H309+G309+F309)*$C$3+E308))</f>
        <v/>
      </c>
      <c r="F309" s="2" t="str">
        <f aca="false">IF(A309="","",IF(F308="","",F308*(1+$B$6)))</f>
        <v/>
      </c>
      <c r="G309" s="2" t="str">
        <f aca="false">IF(A309="","",IF(G308="","",G308*(1+$B$6)))</f>
        <v/>
      </c>
      <c r="H309" s="2" t="str">
        <f aca="false">IF(A309="","",IF(H308="","",H308*(1+$B$6)))</f>
        <v/>
      </c>
      <c r="I309" s="2" t="str">
        <f aca="false">IF(A309="","",IF(I308="","",I308*(1+$B$6)))</f>
        <v/>
      </c>
      <c r="J309" s="2" t="str">
        <f aca="false">IF(A309="","",0)</f>
        <v/>
      </c>
      <c r="K309" s="2" t="str">
        <f aca="false">IF(A309="","",$J$2*(1-$M$3)*(D309-Z309))</f>
        <v/>
      </c>
      <c r="L309" s="2" t="str">
        <f aca="false">IF(A309="","",IF(A309&lt;=5,$J$3*(1-$M$2)*O309,0))</f>
        <v/>
      </c>
      <c r="M309" s="2" t="str">
        <f aca="false">IF(A309="","",J309+K309+L309)</f>
        <v/>
      </c>
      <c r="N309" s="1" t="str">
        <f aca="false">IF(A309="","",IF(A309&lt;=2,$Q$2,IF(A309&lt;=4,$R$2,$S$2)))</f>
        <v/>
      </c>
      <c r="O309" s="2" t="str">
        <f aca="false">IF(A309="","",MIN(O308*(1+$B$7),4000000000))</f>
        <v/>
      </c>
      <c r="P309" s="1" t="str">
        <f aca="false">IF(A309="","",VLOOKUP(B309,'جدول نرخ فوت-امراض خاص-سرطان'!$A$2:$B$100,2,0))</f>
        <v/>
      </c>
      <c r="Q309" s="2" t="str">
        <f aca="false">IF(A309="","",P309*O309*N309^0.5*(1+$J$1))</f>
        <v/>
      </c>
      <c r="R309" s="2" t="str">
        <f aca="false">IF(A309="","",IF(B309&gt;74,0,MIN(4000000000,R308*(1+$B$7))))</f>
        <v/>
      </c>
      <c r="S309" s="2" t="str">
        <f aca="false">IF(A309="","",$J$4/1000*R309)</f>
        <v/>
      </c>
      <c r="T309" s="2" t="str">
        <f aca="false">IF(A309="","",IF(B309&gt;64,0,MIN($F$3*O309,$F$5)))</f>
        <v/>
      </c>
      <c r="U309" s="2" t="str">
        <f aca="false">IF(A309="","",T309*VLOOKUP(محاسبات!B309,'جدول نرخ فوت-امراض خاص-سرطان'!$C$2:$D$97,2,0)/1000000)</f>
        <v/>
      </c>
      <c r="V309" s="2" t="str">
        <f aca="false">IF(A309="","",IF($F$7="ندارد",0,IF(B309&gt;74,0,VLOOKUP(محاسبات!A309,'جدول نرخ فوت-امراض خاص-سرطان'!$I$2:$J$31,2,0)*محاسبات!O309)))</f>
        <v/>
      </c>
      <c r="W309" s="2" t="str">
        <f aca="false">IF(A309="","",V309*VLOOKUP(B309,'جدول نرخ فوت-امراض خاص-سرطان'!$E$2:$F$100,2,0)/1000000)</f>
        <v/>
      </c>
      <c r="X309" s="2" t="str">
        <f aca="false">IF(A309="","",IF($F$6="ندارد",0,IF(A310="",0,D310*N309^0.5+X310*N309)))</f>
        <v/>
      </c>
      <c r="Y309" s="2" t="str">
        <f aca="false">IF(A309="","",IF(A309&gt;64,0,VLOOKUP(B309,'جدول نرخ فوت-امراض خاص-سرطان'!$G$2:$H$100,2,0)*X309))</f>
        <v/>
      </c>
      <c r="Z309" s="2" t="str">
        <f aca="false">IF(A309="","",Y309+W309+U309+S309)</f>
        <v/>
      </c>
      <c r="AA309" s="2" t="str">
        <f aca="false">IF(A309="","",0.25*(S309)+0.15*(U309+W309+Y309))</f>
        <v/>
      </c>
      <c r="AB309" s="2" t="str">
        <f aca="false">IF(A309="","",$B$10*(M309+Z309+Q309))</f>
        <v/>
      </c>
      <c r="AC309" s="2" t="str">
        <f aca="false">IF(A309="","",D309-Z309-M309-Q309-AB309)</f>
        <v/>
      </c>
      <c r="AD309" s="2" t="str">
        <f aca="false">IF(A309="","",(AC309+AD308)*(1+$S$1))</f>
        <v/>
      </c>
      <c r="AE309" s="2" t="str">
        <f aca="false">IF(A309="","",AD309)</f>
        <v/>
      </c>
    </row>
    <row r="310" customFormat="false" ht="15" hidden="false" customHeight="false" outlineLevel="0" collapsed="false">
      <c r="A310" s="1" t="str">
        <f aca="false">IF(A309&lt;$B$1,A309+1,"")</f>
        <v/>
      </c>
      <c r="B310" s="1" t="str">
        <f aca="false">IF(A310="","",B309+1)</f>
        <v/>
      </c>
      <c r="D310" s="2" t="str">
        <f aca="false">IF(A310="","",IF($B$3="سالانه",D309*(1+$B$6),IF($B$3="ماهانه",(F310*12)/'جدول لیست ها'!$D$1,IF(محاسبات!$B$3="دوماهه",(G310*6)/'جدول لیست ها'!$D$2,IF(محاسبات!$B$3="سه ماهه",(H310*4)/'جدول لیست ها'!$D$3,I310*2/'جدول لیست ها'!$D$4)))))</f>
        <v/>
      </c>
      <c r="E310" s="2" t="str">
        <f aca="false">IF(A310="","",IF($B$3="سالانه",D310+E309,(I310+H310+G310+F310)*$C$3+E309))</f>
        <v/>
      </c>
      <c r="F310" s="2" t="str">
        <f aca="false">IF(A310="","",IF(F309="","",F309*(1+$B$6)))</f>
        <v/>
      </c>
      <c r="G310" s="2" t="str">
        <f aca="false">IF(A310="","",IF(G309="","",G309*(1+$B$6)))</f>
        <v/>
      </c>
      <c r="H310" s="2" t="str">
        <f aca="false">IF(A310="","",IF(H309="","",H309*(1+$B$6)))</f>
        <v/>
      </c>
      <c r="I310" s="2" t="str">
        <f aca="false">IF(A310="","",IF(I309="","",I309*(1+$B$6)))</f>
        <v/>
      </c>
      <c r="J310" s="2" t="str">
        <f aca="false">IF(A310="","",0)</f>
        <v/>
      </c>
      <c r="K310" s="2" t="str">
        <f aca="false">IF(A310="","",$J$2*(1-$M$3)*(D310-Z310))</f>
        <v/>
      </c>
      <c r="L310" s="2" t="str">
        <f aca="false">IF(A310="","",IF(A310&lt;=5,$J$3*(1-$M$2)*O310,0))</f>
        <v/>
      </c>
      <c r="M310" s="2" t="str">
        <f aca="false">IF(A310="","",J310+K310+L310)</f>
        <v/>
      </c>
      <c r="N310" s="1" t="str">
        <f aca="false">IF(A310="","",IF(A310&lt;=2,$Q$2,IF(A310&lt;=4,$R$2,$S$2)))</f>
        <v/>
      </c>
      <c r="O310" s="2" t="str">
        <f aca="false">IF(A310="","",MIN(O309*(1+$B$7),4000000000))</f>
        <v/>
      </c>
      <c r="P310" s="1" t="str">
        <f aca="false">IF(A310="","",VLOOKUP(B310,'جدول نرخ فوت-امراض خاص-سرطان'!$A$2:$B$100,2,0))</f>
        <v/>
      </c>
      <c r="Q310" s="2" t="str">
        <f aca="false">IF(A310="","",P310*O310*N310^0.5*(1+$J$1))</f>
        <v/>
      </c>
      <c r="R310" s="2" t="str">
        <f aca="false">IF(A310="","",IF(B310&gt;74,0,MIN(4000000000,R309*(1+$B$7))))</f>
        <v/>
      </c>
      <c r="S310" s="2" t="str">
        <f aca="false">IF(A310="","",$J$4/1000*R310)</f>
        <v/>
      </c>
      <c r="T310" s="2" t="str">
        <f aca="false">IF(A310="","",IF(B310&gt;64,0,MIN($F$3*O310,$F$5)))</f>
        <v/>
      </c>
      <c r="U310" s="2" t="str">
        <f aca="false">IF(A310="","",T310*VLOOKUP(محاسبات!B310,'جدول نرخ فوت-امراض خاص-سرطان'!$C$2:$D$97,2,0)/1000000)</f>
        <v/>
      </c>
      <c r="V310" s="2" t="str">
        <f aca="false">IF(A310="","",IF($F$7="ندارد",0,IF(B310&gt;74,0,VLOOKUP(محاسبات!A310,'جدول نرخ فوت-امراض خاص-سرطان'!$I$2:$J$31,2,0)*محاسبات!O310)))</f>
        <v/>
      </c>
      <c r="W310" s="2" t="str">
        <f aca="false">IF(A310="","",V310*VLOOKUP(B310,'جدول نرخ فوت-امراض خاص-سرطان'!$E$2:$F$100,2,0)/1000000)</f>
        <v/>
      </c>
      <c r="X310" s="2" t="str">
        <f aca="false">IF(A310="","",IF($F$6="ندارد",0,IF(A311="",0,D311*N310^0.5+X311*N310)))</f>
        <v/>
      </c>
      <c r="Y310" s="2" t="str">
        <f aca="false">IF(A310="","",IF(A310&gt;64,0,VLOOKUP(B310,'جدول نرخ فوت-امراض خاص-سرطان'!$G$2:$H$100,2,0)*X310))</f>
        <v/>
      </c>
      <c r="Z310" s="2" t="str">
        <f aca="false">IF(A310="","",Y310+W310+U310+S310)</f>
        <v/>
      </c>
      <c r="AA310" s="2" t="str">
        <f aca="false">IF(A310="","",0.25*(S310)+0.15*(U310+W310+Y310))</f>
        <v/>
      </c>
      <c r="AB310" s="2" t="str">
        <f aca="false">IF(A310="","",$B$10*(M310+Z310+Q310))</f>
        <v/>
      </c>
      <c r="AC310" s="2" t="str">
        <f aca="false">IF(A310="","",D310-Z310-M310-Q310-AB310)</f>
        <v/>
      </c>
      <c r="AD310" s="2" t="str">
        <f aca="false">IF(A310="","",(AC310+AD309)*(1+$S$1))</f>
        <v/>
      </c>
      <c r="AE310" s="2" t="str">
        <f aca="false">IF(A310="","",AD310)</f>
        <v/>
      </c>
    </row>
    <row r="311" customFormat="false" ht="15" hidden="false" customHeight="false" outlineLevel="0" collapsed="false">
      <c r="A311" s="1" t="str">
        <f aca="false">IF(A310&lt;$B$1,A310+1,"")</f>
        <v/>
      </c>
      <c r="B311" s="1" t="str">
        <f aca="false">IF(A311="","",B310+1)</f>
        <v/>
      </c>
      <c r="D311" s="2" t="str">
        <f aca="false">IF(A311="","",IF($B$3="سالانه",D310*(1+$B$6),IF($B$3="ماهانه",(F311*12)/'جدول لیست ها'!$D$1,IF(محاسبات!$B$3="دوماهه",(G311*6)/'جدول لیست ها'!$D$2,IF(محاسبات!$B$3="سه ماهه",(H311*4)/'جدول لیست ها'!$D$3,I311*2/'جدول لیست ها'!$D$4)))))</f>
        <v/>
      </c>
      <c r="E311" s="2" t="str">
        <f aca="false">IF(A311="","",IF($B$3="سالانه",D311+E310,(I311+H311+G311+F311)*$C$3+E310))</f>
        <v/>
      </c>
      <c r="F311" s="2" t="str">
        <f aca="false">IF(A311="","",IF(F310="","",F310*(1+$B$6)))</f>
        <v/>
      </c>
      <c r="G311" s="2" t="str">
        <f aca="false">IF(A311="","",IF(G310="","",G310*(1+$B$6)))</f>
        <v/>
      </c>
      <c r="H311" s="2" t="str">
        <f aca="false">IF(A311="","",IF(H310="","",H310*(1+$B$6)))</f>
        <v/>
      </c>
      <c r="I311" s="2" t="str">
        <f aca="false">IF(A311="","",IF(I310="","",I310*(1+$B$6)))</f>
        <v/>
      </c>
      <c r="J311" s="2" t="str">
        <f aca="false">IF(A311="","",0)</f>
        <v/>
      </c>
      <c r="K311" s="2" t="str">
        <f aca="false">IF(A311="","",$J$2*(1-$M$3)*(D311-Z311))</f>
        <v/>
      </c>
      <c r="L311" s="2" t="str">
        <f aca="false">IF(A311="","",IF(A311&lt;=5,$J$3*(1-$M$2)*O311,0))</f>
        <v/>
      </c>
      <c r="M311" s="2" t="str">
        <f aca="false">IF(A311="","",J311+K311+L311)</f>
        <v/>
      </c>
      <c r="N311" s="1" t="str">
        <f aca="false">IF(A311="","",IF(A311&lt;=2,$Q$2,IF(A311&lt;=4,$R$2,$S$2)))</f>
        <v/>
      </c>
      <c r="O311" s="2" t="str">
        <f aca="false">IF(A311="","",MIN(O310*(1+$B$7),4000000000))</f>
        <v/>
      </c>
      <c r="P311" s="1" t="str">
        <f aca="false">IF(A311="","",VLOOKUP(B311,'جدول نرخ فوت-امراض خاص-سرطان'!$A$2:$B$100,2,0))</f>
        <v/>
      </c>
      <c r="Q311" s="2" t="str">
        <f aca="false">IF(A311="","",P311*O311*N311^0.5*(1+$J$1))</f>
        <v/>
      </c>
      <c r="R311" s="2" t="str">
        <f aca="false">IF(A311="","",IF(B311&gt;74,0,MIN(4000000000,R310*(1+$B$7))))</f>
        <v/>
      </c>
      <c r="S311" s="2" t="str">
        <f aca="false">IF(A311="","",$J$4/1000*R311)</f>
        <v/>
      </c>
      <c r="T311" s="2" t="str">
        <f aca="false">IF(A311="","",IF(B311&gt;64,0,MIN($F$3*O311,$F$5)))</f>
        <v/>
      </c>
      <c r="U311" s="2" t="str">
        <f aca="false">IF(A311="","",T311*VLOOKUP(محاسبات!B311,'جدول نرخ فوت-امراض خاص-سرطان'!$C$2:$D$97,2,0)/1000000)</f>
        <v/>
      </c>
      <c r="V311" s="2" t="str">
        <f aca="false">IF(A311="","",IF($F$7="ندارد",0,IF(B311&gt;74,0,VLOOKUP(محاسبات!A311,'جدول نرخ فوت-امراض خاص-سرطان'!$I$2:$J$31,2,0)*محاسبات!O311)))</f>
        <v/>
      </c>
      <c r="W311" s="2" t="str">
        <f aca="false">IF(A311="","",V311*VLOOKUP(B311,'جدول نرخ فوت-امراض خاص-سرطان'!$E$2:$F$100,2,0)/1000000)</f>
        <v/>
      </c>
      <c r="X311" s="2" t="str">
        <f aca="false">IF(A311="","",IF($F$6="ندارد",0,IF(A312="",0,D312*N311^0.5+X312*N311)))</f>
        <v/>
      </c>
      <c r="Y311" s="2" t="str">
        <f aca="false">IF(A311="","",IF(A311&gt;64,0,VLOOKUP(B311,'جدول نرخ فوت-امراض خاص-سرطان'!$G$2:$H$100,2,0)*X311))</f>
        <v/>
      </c>
      <c r="Z311" s="2" t="str">
        <f aca="false">IF(A311="","",Y311+W311+U311+S311)</f>
        <v/>
      </c>
      <c r="AA311" s="2" t="str">
        <f aca="false">IF(A311="","",0.25*(S311)+0.15*(U311+W311+Y311))</f>
        <v/>
      </c>
      <c r="AB311" s="2" t="str">
        <f aca="false">IF(A311="","",$B$10*(M311+Z311+Q311))</f>
        <v/>
      </c>
      <c r="AC311" s="2" t="str">
        <f aca="false">IF(A311="","",D311-Z311-M311-Q311-AB311)</f>
        <v/>
      </c>
      <c r="AD311" s="2" t="str">
        <f aca="false">IF(A311="","",(AC311+AD310)*(1+$S$1))</f>
        <v/>
      </c>
      <c r="AE311" s="2" t="str">
        <f aca="false">IF(A311="","",AD311)</f>
        <v/>
      </c>
    </row>
    <row r="312" customFormat="false" ht="15" hidden="false" customHeight="false" outlineLevel="0" collapsed="false">
      <c r="A312" s="1" t="str">
        <f aca="false">IF(A311&lt;$B$1,A311+1,"")</f>
        <v/>
      </c>
      <c r="B312" s="1" t="str">
        <f aca="false">IF(A312="","",B311+1)</f>
        <v/>
      </c>
      <c r="D312" s="2" t="str">
        <f aca="false">IF(A312="","",IF($B$3="سالانه",D311*(1+$B$6),IF($B$3="ماهانه",(F312*12)/'جدول لیست ها'!$D$1,IF(محاسبات!$B$3="دوماهه",(G312*6)/'جدول لیست ها'!$D$2,IF(محاسبات!$B$3="سه ماهه",(H312*4)/'جدول لیست ها'!$D$3,I312*2/'جدول لیست ها'!$D$4)))))</f>
        <v/>
      </c>
      <c r="E312" s="2" t="str">
        <f aca="false">IF(A312="","",IF($B$3="سالانه",D312+E311,(I312+H312+G312+F312)*$C$3+E311))</f>
        <v/>
      </c>
      <c r="F312" s="2" t="str">
        <f aca="false">IF(A312="","",IF(F311="","",F311*(1+$B$6)))</f>
        <v/>
      </c>
      <c r="G312" s="2" t="str">
        <f aca="false">IF(A312="","",IF(G311="","",G311*(1+$B$6)))</f>
        <v/>
      </c>
      <c r="H312" s="2" t="str">
        <f aca="false">IF(A312="","",IF(H311="","",H311*(1+$B$6)))</f>
        <v/>
      </c>
      <c r="I312" s="2" t="str">
        <f aca="false">IF(A312="","",IF(I311="","",I311*(1+$B$6)))</f>
        <v/>
      </c>
      <c r="J312" s="2" t="str">
        <f aca="false">IF(A312="","",0)</f>
        <v/>
      </c>
      <c r="K312" s="2" t="str">
        <f aca="false">IF(A312="","",$J$2*(1-$M$3)*(D312-Z312))</f>
        <v/>
      </c>
      <c r="L312" s="2" t="str">
        <f aca="false">IF(A312="","",IF(A312&lt;=5,$J$3*(1-$M$2)*O312,0))</f>
        <v/>
      </c>
      <c r="M312" s="2" t="str">
        <f aca="false">IF(A312="","",J312+K312+L312)</f>
        <v/>
      </c>
      <c r="N312" s="1" t="str">
        <f aca="false">IF(A312="","",IF(A312&lt;=2,$Q$2,IF(A312&lt;=4,$R$2,$S$2)))</f>
        <v/>
      </c>
      <c r="O312" s="2" t="str">
        <f aca="false">IF(A312="","",MIN(O311*(1+$B$7),4000000000))</f>
        <v/>
      </c>
      <c r="P312" s="1" t="str">
        <f aca="false">IF(A312="","",VLOOKUP(B312,'جدول نرخ فوت-امراض خاص-سرطان'!$A$2:$B$100,2,0))</f>
        <v/>
      </c>
      <c r="Q312" s="2" t="str">
        <f aca="false">IF(A312="","",P312*O312*N312^0.5*(1+$J$1))</f>
        <v/>
      </c>
      <c r="R312" s="2" t="str">
        <f aca="false">IF(A312="","",IF(B312&gt;74,0,MIN(4000000000,R311*(1+$B$7))))</f>
        <v/>
      </c>
      <c r="S312" s="2" t="str">
        <f aca="false">IF(A312="","",$J$4/1000*R312)</f>
        <v/>
      </c>
      <c r="T312" s="2" t="str">
        <f aca="false">IF(A312="","",IF(B312&gt;64,0,MIN($F$3*O312,$F$5)))</f>
        <v/>
      </c>
      <c r="U312" s="2" t="str">
        <f aca="false">IF(A312="","",T312*VLOOKUP(محاسبات!B312,'جدول نرخ فوت-امراض خاص-سرطان'!$C$2:$D$97,2,0)/1000000)</f>
        <v/>
      </c>
      <c r="V312" s="2" t="str">
        <f aca="false">IF(A312="","",IF($F$7="ندارد",0,IF(B312&gt;74,0,VLOOKUP(محاسبات!A312,'جدول نرخ فوت-امراض خاص-سرطان'!$I$2:$J$31,2,0)*محاسبات!O312)))</f>
        <v/>
      </c>
      <c r="W312" s="2" t="str">
        <f aca="false">IF(A312="","",V312*VLOOKUP(B312,'جدول نرخ فوت-امراض خاص-سرطان'!$E$2:$F$100,2,0)/1000000)</f>
        <v/>
      </c>
      <c r="X312" s="2" t="str">
        <f aca="false">IF(A312="","",IF($F$6="ندارد",0,IF(A313="",0,D313*N312^0.5+X313*N312)))</f>
        <v/>
      </c>
      <c r="Y312" s="2" t="str">
        <f aca="false">IF(A312="","",IF(A312&gt;64,0,VLOOKUP(B312,'جدول نرخ فوت-امراض خاص-سرطان'!$G$2:$H$100,2,0)*X312))</f>
        <v/>
      </c>
      <c r="Z312" s="2" t="str">
        <f aca="false">IF(A312="","",Y312+W312+U312+S312)</f>
        <v/>
      </c>
      <c r="AA312" s="2" t="str">
        <f aca="false">IF(A312="","",0.25*(S312)+0.15*(U312+W312+Y312))</f>
        <v/>
      </c>
      <c r="AB312" s="2" t="str">
        <f aca="false">IF(A312="","",$B$10*(M312+Z312+Q312))</f>
        <v/>
      </c>
      <c r="AC312" s="2" t="str">
        <f aca="false">IF(A312="","",D312-Z312-M312-Q312-AB312)</f>
        <v/>
      </c>
      <c r="AD312" s="2" t="str">
        <f aca="false">IF(A312="","",(AC312+AD311)*(1+$S$1))</f>
        <v/>
      </c>
      <c r="AE312" s="2" t="str">
        <f aca="false">IF(A312="","",AD312)</f>
        <v/>
      </c>
    </row>
    <row r="313" customFormat="false" ht="15" hidden="false" customHeight="false" outlineLevel="0" collapsed="false">
      <c r="A313" s="1" t="str">
        <f aca="false">IF(A312&lt;$B$1,A312+1,"")</f>
        <v/>
      </c>
      <c r="B313" s="1" t="str">
        <f aca="false">IF(A313="","",B312+1)</f>
        <v/>
      </c>
      <c r="D313" s="2" t="str">
        <f aca="false">IF(A313="","",IF($B$3="سالانه",D312*(1+$B$6),IF($B$3="ماهانه",(F313*12)/'جدول لیست ها'!$D$1,IF(محاسبات!$B$3="دوماهه",(G313*6)/'جدول لیست ها'!$D$2,IF(محاسبات!$B$3="سه ماهه",(H313*4)/'جدول لیست ها'!$D$3,I313*2/'جدول لیست ها'!$D$4)))))</f>
        <v/>
      </c>
      <c r="E313" s="2" t="str">
        <f aca="false">IF(A313="","",IF($B$3="سالانه",D313+E312,(I313+H313+G313+F313)*$C$3+E312))</f>
        <v/>
      </c>
      <c r="F313" s="2" t="str">
        <f aca="false">IF(A313="","",IF(F312="","",F312*(1+$B$6)))</f>
        <v/>
      </c>
      <c r="G313" s="2" t="str">
        <f aca="false">IF(A313="","",IF(G312="","",G312*(1+$B$6)))</f>
        <v/>
      </c>
      <c r="H313" s="2" t="str">
        <f aca="false">IF(A313="","",IF(H312="","",H312*(1+$B$6)))</f>
        <v/>
      </c>
      <c r="I313" s="2" t="str">
        <f aca="false">IF(A313="","",IF(I312="","",I312*(1+$B$6)))</f>
        <v/>
      </c>
      <c r="J313" s="2" t="str">
        <f aca="false">IF(A313="","",0)</f>
        <v/>
      </c>
      <c r="K313" s="2" t="str">
        <f aca="false">IF(A313="","",$J$2*(1-$M$3)*(D313-Z313))</f>
        <v/>
      </c>
      <c r="L313" s="2" t="str">
        <f aca="false">IF(A313="","",IF(A313&lt;=5,$J$3*(1-$M$2)*O313,0))</f>
        <v/>
      </c>
      <c r="M313" s="2" t="str">
        <f aca="false">IF(A313="","",J313+K313+L313)</f>
        <v/>
      </c>
      <c r="N313" s="1" t="str">
        <f aca="false">IF(A313="","",IF(A313&lt;=2,$Q$2,IF(A313&lt;=4,$R$2,$S$2)))</f>
        <v/>
      </c>
      <c r="O313" s="2" t="str">
        <f aca="false">IF(A313="","",MIN(O312*(1+$B$7),4000000000))</f>
        <v/>
      </c>
      <c r="P313" s="1" t="str">
        <f aca="false">IF(A313="","",VLOOKUP(B313,'جدول نرخ فوت-امراض خاص-سرطان'!$A$2:$B$100,2,0))</f>
        <v/>
      </c>
      <c r="Q313" s="2" t="str">
        <f aca="false">IF(A313="","",P313*O313*N313^0.5*(1+$J$1))</f>
        <v/>
      </c>
      <c r="R313" s="2" t="str">
        <f aca="false">IF(A313="","",IF(B313&gt;74,0,MIN(4000000000,R312*(1+$B$7))))</f>
        <v/>
      </c>
      <c r="S313" s="2" t="str">
        <f aca="false">IF(A313="","",$J$4/1000*R313)</f>
        <v/>
      </c>
      <c r="T313" s="2" t="str">
        <f aca="false">IF(A313="","",IF(B313&gt;64,0,MIN($F$3*O313,$F$5)))</f>
        <v/>
      </c>
      <c r="U313" s="2" t="str">
        <f aca="false">IF(A313="","",T313*VLOOKUP(محاسبات!B313,'جدول نرخ فوت-امراض خاص-سرطان'!$C$2:$D$97,2,0)/1000000)</f>
        <v/>
      </c>
      <c r="V313" s="2" t="str">
        <f aca="false">IF(A313="","",IF($F$7="ندارد",0,IF(B313&gt;74,0,VLOOKUP(محاسبات!A313,'جدول نرخ فوت-امراض خاص-سرطان'!$I$2:$J$31,2,0)*محاسبات!O313)))</f>
        <v/>
      </c>
      <c r="W313" s="2" t="str">
        <f aca="false">IF(A313="","",V313*VLOOKUP(B313,'جدول نرخ فوت-امراض خاص-سرطان'!$E$2:$F$100,2,0)/1000000)</f>
        <v/>
      </c>
      <c r="X313" s="2" t="str">
        <f aca="false">IF(A313="","",IF($F$6="ندارد",0,IF(A314="",0,D314*N313^0.5+X314*N313)))</f>
        <v/>
      </c>
      <c r="Y313" s="2" t="str">
        <f aca="false">IF(A313="","",IF(A313&gt;64,0,VLOOKUP(B313,'جدول نرخ فوت-امراض خاص-سرطان'!$G$2:$H$100,2,0)*X313))</f>
        <v/>
      </c>
      <c r="Z313" s="2" t="str">
        <f aca="false">IF(A313="","",Y313+W313+U313+S313)</f>
        <v/>
      </c>
      <c r="AA313" s="2" t="str">
        <f aca="false">IF(A313="","",0.25*(S313)+0.15*(U313+W313+Y313))</f>
        <v/>
      </c>
      <c r="AB313" s="2" t="str">
        <f aca="false">IF(A313="","",$B$10*(M313+Z313+Q313))</f>
        <v/>
      </c>
      <c r="AC313" s="2" t="str">
        <f aca="false">IF(A313="","",D313-Z313-M313-Q313-AB313)</f>
        <v/>
      </c>
      <c r="AD313" s="2" t="str">
        <f aca="false">IF(A313="","",(AC313+AD312)*(1+$S$1))</f>
        <v/>
      </c>
      <c r="AE313" s="2" t="str">
        <f aca="false">IF(A313="","",AD313)</f>
        <v/>
      </c>
    </row>
    <row r="314" customFormat="false" ht="15" hidden="false" customHeight="false" outlineLevel="0" collapsed="false">
      <c r="A314" s="1" t="str">
        <f aca="false">IF(A313&lt;$B$1,A313+1,"")</f>
        <v/>
      </c>
      <c r="B314" s="1" t="str">
        <f aca="false">IF(A314="","",B313+1)</f>
        <v/>
      </c>
      <c r="D314" s="2" t="str">
        <f aca="false">IF(A314="","",IF($B$3="سالانه",D313*(1+$B$6),IF($B$3="ماهانه",(F314*12)/'جدول لیست ها'!$D$1,IF(محاسبات!$B$3="دوماهه",(G314*6)/'جدول لیست ها'!$D$2,IF(محاسبات!$B$3="سه ماهه",(H314*4)/'جدول لیست ها'!$D$3,I314*2/'جدول لیست ها'!$D$4)))))</f>
        <v/>
      </c>
      <c r="E314" s="2" t="str">
        <f aca="false">IF(A314="","",IF($B$3="سالانه",D314+E313,(I314+H314+G314+F314)*$C$3+E313))</f>
        <v/>
      </c>
      <c r="F314" s="2" t="str">
        <f aca="false">IF(A314="","",IF(F313="","",F313*(1+$B$6)))</f>
        <v/>
      </c>
      <c r="G314" s="2" t="str">
        <f aca="false">IF(A314="","",IF(G313="","",G313*(1+$B$6)))</f>
        <v/>
      </c>
      <c r="H314" s="2" t="str">
        <f aca="false">IF(A314="","",IF(H313="","",H313*(1+$B$6)))</f>
        <v/>
      </c>
      <c r="I314" s="2" t="str">
        <f aca="false">IF(A314="","",IF(I313="","",I313*(1+$B$6)))</f>
        <v/>
      </c>
      <c r="J314" s="2" t="str">
        <f aca="false">IF(A314="","",0)</f>
        <v/>
      </c>
      <c r="K314" s="2" t="str">
        <f aca="false">IF(A314="","",$J$2*(1-$M$3)*(D314-Z314))</f>
        <v/>
      </c>
      <c r="L314" s="2" t="str">
        <f aca="false">IF(A314="","",IF(A314&lt;=5,$J$3*(1-$M$2)*O314,0))</f>
        <v/>
      </c>
      <c r="M314" s="2" t="str">
        <f aca="false">IF(A314="","",J314+K314+L314)</f>
        <v/>
      </c>
      <c r="N314" s="1" t="str">
        <f aca="false">IF(A314="","",IF(A314&lt;=2,$Q$2,IF(A314&lt;=4,$R$2,$S$2)))</f>
        <v/>
      </c>
      <c r="O314" s="2" t="str">
        <f aca="false">IF(A314="","",MIN(O313*(1+$B$7),4000000000))</f>
        <v/>
      </c>
      <c r="P314" s="1" t="str">
        <f aca="false">IF(A314="","",VLOOKUP(B314,'جدول نرخ فوت-امراض خاص-سرطان'!$A$2:$B$100,2,0))</f>
        <v/>
      </c>
      <c r="Q314" s="2" t="str">
        <f aca="false">IF(A314="","",P314*O314*N314^0.5*(1+$J$1))</f>
        <v/>
      </c>
      <c r="R314" s="2" t="str">
        <f aca="false">IF(A314="","",IF(B314&gt;74,0,MIN(4000000000,R313*(1+$B$7))))</f>
        <v/>
      </c>
      <c r="S314" s="2" t="str">
        <f aca="false">IF(A314="","",$J$4/1000*R314)</f>
        <v/>
      </c>
      <c r="T314" s="2" t="str">
        <f aca="false">IF(A314="","",IF(B314&gt;64,0,MIN($F$3*O314,$F$5)))</f>
        <v/>
      </c>
      <c r="U314" s="2" t="str">
        <f aca="false">IF(A314="","",T314*VLOOKUP(محاسبات!B314,'جدول نرخ فوت-امراض خاص-سرطان'!$C$2:$D$97,2,0)/1000000)</f>
        <v/>
      </c>
      <c r="V314" s="2" t="str">
        <f aca="false">IF(A314="","",IF($F$7="ندارد",0,IF(B314&gt;74,0,VLOOKUP(محاسبات!A314,'جدول نرخ فوت-امراض خاص-سرطان'!$I$2:$J$31,2,0)*محاسبات!O314)))</f>
        <v/>
      </c>
      <c r="W314" s="2" t="str">
        <f aca="false">IF(A314="","",V314*VLOOKUP(B314,'جدول نرخ فوت-امراض خاص-سرطان'!$E$2:$F$100,2,0)/1000000)</f>
        <v/>
      </c>
      <c r="X314" s="2" t="str">
        <f aca="false">IF(A314="","",IF($F$6="ندارد",0,IF(A315="",0,D315*N314^0.5+X315*N314)))</f>
        <v/>
      </c>
      <c r="Y314" s="2" t="str">
        <f aca="false">IF(A314="","",IF(A314&gt;64,0,VLOOKUP(B314,'جدول نرخ فوت-امراض خاص-سرطان'!$G$2:$H$100,2,0)*X314))</f>
        <v/>
      </c>
      <c r="Z314" s="2" t="str">
        <f aca="false">IF(A314="","",Y314+W314+U314+S314)</f>
        <v/>
      </c>
      <c r="AA314" s="2" t="str">
        <f aca="false">IF(A314="","",0.25*(S314)+0.15*(U314+W314+Y314))</f>
        <v/>
      </c>
      <c r="AB314" s="2" t="str">
        <f aca="false">IF(A314="","",$B$10*(M314+Z314+Q314))</f>
        <v/>
      </c>
      <c r="AC314" s="2" t="str">
        <f aca="false">IF(A314="","",D314-Z314-M314-Q314-AB314)</f>
        <v/>
      </c>
      <c r="AD314" s="2" t="str">
        <f aca="false">IF(A314="","",(AC314+AD313)*(1+$S$1))</f>
        <v/>
      </c>
      <c r="AE314" s="2" t="str">
        <f aca="false">IF(A314="","",AD314)</f>
        <v/>
      </c>
    </row>
    <row r="315" customFormat="false" ht="15" hidden="false" customHeight="false" outlineLevel="0" collapsed="false">
      <c r="A315" s="1" t="str">
        <f aca="false">IF(A314&lt;$B$1,A314+1,"")</f>
        <v/>
      </c>
      <c r="B315" s="1" t="str">
        <f aca="false">IF(A315="","",B314+1)</f>
        <v/>
      </c>
      <c r="D315" s="2" t="str">
        <f aca="false">IF(A315="","",IF($B$3="سالانه",D314*(1+$B$6),IF($B$3="ماهانه",(F315*12)/'جدول لیست ها'!$D$1,IF(محاسبات!$B$3="دوماهه",(G315*6)/'جدول لیست ها'!$D$2,IF(محاسبات!$B$3="سه ماهه",(H315*4)/'جدول لیست ها'!$D$3,I315*2/'جدول لیست ها'!$D$4)))))</f>
        <v/>
      </c>
      <c r="E315" s="2" t="str">
        <f aca="false">IF(A315="","",IF($B$3="سالانه",D315+E314,(I315+H315+G315+F315)*$C$3+E314))</f>
        <v/>
      </c>
      <c r="F315" s="2" t="str">
        <f aca="false">IF(A315="","",IF(F314="","",F314*(1+$B$6)))</f>
        <v/>
      </c>
      <c r="G315" s="2" t="str">
        <f aca="false">IF(A315="","",IF(G314="","",G314*(1+$B$6)))</f>
        <v/>
      </c>
      <c r="H315" s="2" t="str">
        <f aca="false">IF(A315="","",IF(H314="","",H314*(1+$B$6)))</f>
        <v/>
      </c>
      <c r="I315" s="2" t="str">
        <f aca="false">IF(A315="","",IF(I314="","",I314*(1+$B$6)))</f>
        <v/>
      </c>
      <c r="J315" s="2" t="str">
        <f aca="false">IF(A315="","",0)</f>
        <v/>
      </c>
      <c r="K315" s="2" t="str">
        <f aca="false">IF(A315="","",$J$2*(1-$M$3)*(D315-Z315))</f>
        <v/>
      </c>
      <c r="L315" s="2" t="str">
        <f aca="false">IF(A315="","",IF(A315&lt;=5,$J$3*(1-$M$2)*O315,0))</f>
        <v/>
      </c>
      <c r="M315" s="2" t="str">
        <f aca="false">IF(A315="","",J315+K315+L315)</f>
        <v/>
      </c>
      <c r="N315" s="1" t="str">
        <f aca="false">IF(A315="","",IF(A315&lt;=2,$Q$2,IF(A315&lt;=4,$R$2,$S$2)))</f>
        <v/>
      </c>
      <c r="O315" s="2" t="str">
        <f aca="false">IF(A315="","",MIN(O314*(1+$B$7),4000000000))</f>
        <v/>
      </c>
      <c r="P315" s="1" t="str">
        <f aca="false">IF(A315="","",VLOOKUP(B315,'جدول نرخ فوت-امراض خاص-سرطان'!$A$2:$B$100,2,0))</f>
        <v/>
      </c>
      <c r="Q315" s="2" t="str">
        <f aca="false">IF(A315="","",P315*O315*N315^0.5*(1+$J$1))</f>
        <v/>
      </c>
      <c r="R315" s="2" t="str">
        <f aca="false">IF(A315="","",IF(B315&gt;74,0,MIN(4000000000,R314*(1+$B$7))))</f>
        <v/>
      </c>
      <c r="S315" s="2" t="str">
        <f aca="false">IF(A315="","",$J$4/1000*R315)</f>
        <v/>
      </c>
      <c r="T315" s="2" t="str">
        <f aca="false">IF(A315="","",IF(B315&gt;64,0,MIN($F$3*O315,$F$5)))</f>
        <v/>
      </c>
      <c r="U315" s="2" t="str">
        <f aca="false">IF(A315="","",T315*VLOOKUP(محاسبات!B315,'جدول نرخ فوت-امراض خاص-سرطان'!$C$2:$D$97,2,0)/1000000)</f>
        <v/>
      </c>
      <c r="V315" s="2" t="str">
        <f aca="false">IF(A315="","",IF($F$7="ندارد",0,IF(B315&gt;74,0,VLOOKUP(محاسبات!A315,'جدول نرخ فوت-امراض خاص-سرطان'!$I$2:$J$31,2,0)*محاسبات!O315)))</f>
        <v/>
      </c>
      <c r="W315" s="2" t="str">
        <f aca="false">IF(A315="","",V315*VLOOKUP(B315,'جدول نرخ فوت-امراض خاص-سرطان'!$E$2:$F$100,2,0)/1000000)</f>
        <v/>
      </c>
      <c r="X315" s="2" t="str">
        <f aca="false">IF(A315="","",IF($F$6="ندارد",0,IF(A316="",0,D316*N315^0.5+X316*N315)))</f>
        <v/>
      </c>
      <c r="Y315" s="2" t="str">
        <f aca="false">IF(A315="","",IF(A315&gt;64,0,VLOOKUP(B315,'جدول نرخ فوت-امراض خاص-سرطان'!$G$2:$H$100,2,0)*X315))</f>
        <v/>
      </c>
      <c r="Z315" s="2" t="str">
        <f aca="false">IF(A315="","",Y315+W315+U315+S315)</f>
        <v/>
      </c>
      <c r="AA315" s="2" t="str">
        <f aca="false">IF(A315="","",0.25*(S315)+0.15*(U315+W315+Y315))</f>
        <v/>
      </c>
      <c r="AB315" s="2" t="str">
        <f aca="false">IF(A315="","",$B$10*(M315+Z315+Q315))</f>
        <v/>
      </c>
      <c r="AC315" s="2" t="str">
        <f aca="false">IF(A315="","",D315-Z315-M315-Q315-AB315)</f>
        <v/>
      </c>
      <c r="AD315" s="2" t="str">
        <f aca="false">IF(A315="","",(AC315+AD314)*(1+$S$1))</f>
        <v/>
      </c>
      <c r="AE315" s="2" t="str">
        <f aca="false">IF(A315="","",AD315)</f>
        <v/>
      </c>
    </row>
    <row r="316" customFormat="false" ht="15" hidden="false" customHeight="false" outlineLevel="0" collapsed="false">
      <c r="A316" s="1" t="str">
        <f aca="false">IF(A315&lt;$B$1,A315+1,"")</f>
        <v/>
      </c>
      <c r="B316" s="1" t="str">
        <f aca="false">IF(A316="","",B315+1)</f>
        <v/>
      </c>
      <c r="D316" s="2" t="str">
        <f aca="false">IF(A316="","",IF($B$3="سالانه",D315*(1+$B$6),IF($B$3="ماهانه",(F316*12)/'جدول لیست ها'!$D$1,IF(محاسبات!$B$3="دوماهه",(G316*6)/'جدول لیست ها'!$D$2,IF(محاسبات!$B$3="سه ماهه",(H316*4)/'جدول لیست ها'!$D$3,I316*2/'جدول لیست ها'!$D$4)))))</f>
        <v/>
      </c>
      <c r="E316" s="2" t="str">
        <f aca="false">IF(A316="","",IF($B$3="سالانه",D316+E315,(I316+H316+G316+F316)*$C$3+E315))</f>
        <v/>
      </c>
      <c r="F316" s="2" t="str">
        <f aca="false">IF(A316="","",IF(F315="","",F315*(1+$B$6)))</f>
        <v/>
      </c>
      <c r="G316" s="2" t="str">
        <f aca="false">IF(A316="","",IF(G315="","",G315*(1+$B$6)))</f>
        <v/>
      </c>
      <c r="H316" s="2" t="str">
        <f aca="false">IF(A316="","",IF(H315="","",H315*(1+$B$6)))</f>
        <v/>
      </c>
      <c r="I316" s="2" t="str">
        <f aca="false">IF(A316="","",IF(I315="","",I315*(1+$B$6)))</f>
        <v/>
      </c>
      <c r="J316" s="2" t="str">
        <f aca="false">IF(A316="","",0)</f>
        <v/>
      </c>
      <c r="K316" s="2" t="str">
        <f aca="false">IF(A316="","",$J$2*(1-$M$3)*(D316-Z316))</f>
        <v/>
      </c>
      <c r="L316" s="2" t="str">
        <f aca="false">IF(A316="","",IF(A316&lt;=5,$J$3*(1-$M$2)*O316,0))</f>
        <v/>
      </c>
      <c r="M316" s="2" t="str">
        <f aca="false">IF(A316="","",J316+K316+L316)</f>
        <v/>
      </c>
      <c r="N316" s="1" t="str">
        <f aca="false">IF(A316="","",IF(A316&lt;=2,$Q$2,IF(A316&lt;=4,$R$2,$S$2)))</f>
        <v/>
      </c>
      <c r="O316" s="2" t="str">
        <f aca="false">IF(A316="","",MIN(O315*(1+$B$7),4000000000))</f>
        <v/>
      </c>
      <c r="P316" s="1" t="str">
        <f aca="false">IF(A316="","",VLOOKUP(B316,'جدول نرخ فوت-امراض خاص-سرطان'!$A$2:$B$100,2,0))</f>
        <v/>
      </c>
      <c r="Q316" s="2" t="str">
        <f aca="false">IF(A316="","",P316*O316*N316^0.5*(1+$J$1))</f>
        <v/>
      </c>
      <c r="R316" s="2" t="str">
        <f aca="false">IF(A316="","",IF(B316&gt;74,0,MIN(4000000000,R315*(1+$B$7))))</f>
        <v/>
      </c>
      <c r="S316" s="2" t="str">
        <f aca="false">IF(A316="","",$J$4/1000*R316)</f>
        <v/>
      </c>
      <c r="T316" s="2" t="str">
        <f aca="false">IF(A316="","",IF(B316&gt;64,0,MIN($F$3*O316,$F$5)))</f>
        <v/>
      </c>
      <c r="U316" s="2" t="str">
        <f aca="false">IF(A316="","",T316*VLOOKUP(محاسبات!B316,'جدول نرخ فوت-امراض خاص-سرطان'!$C$2:$D$97,2,0)/1000000)</f>
        <v/>
      </c>
      <c r="V316" s="2" t="str">
        <f aca="false">IF(A316="","",IF($F$7="ندارد",0,IF(B316&gt;74,0,VLOOKUP(محاسبات!A316,'جدول نرخ فوت-امراض خاص-سرطان'!$I$2:$J$31,2,0)*محاسبات!O316)))</f>
        <v/>
      </c>
      <c r="W316" s="2" t="str">
        <f aca="false">IF(A316="","",V316*VLOOKUP(B316,'جدول نرخ فوت-امراض خاص-سرطان'!$E$2:$F$100,2,0)/1000000)</f>
        <v/>
      </c>
      <c r="X316" s="2" t="str">
        <f aca="false">IF(A316="","",IF($F$6="ندارد",0,IF(A317="",0,D317*N316^0.5+X317*N316)))</f>
        <v/>
      </c>
      <c r="Y316" s="2" t="str">
        <f aca="false">IF(A316="","",IF(A316&gt;64,0,VLOOKUP(B316,'جدول نرخ فوت-امراض خاص-سرطان'!$G$2:$H$100,2,0)*X316))</f>
        <v/>
      </c>
      <c r="Z316" s="2" t="str">
        <f aca="false">IF(A316="","",Y316+W316+U316+S316)</f>
        <v/>
      </c>
      <c r="AA316" s="2" t="str">
        <f aca="false">IF(A316="","",0.25*(S316)+0.15*(U316+W316+Y316))</f>
        <v/>
      </c>
      <c r="AB316" s="2" t="str">
        <f aca="false">IF(A316="","",$B$10*(M316+Z316+Q316))</f>
        <v/>
      </c>
      <c r="AC316" s="2" t="str">
        <f aca="false">IF(A316="","",D316-Z316-M316-Q316-AB316)</f>
        <v/>
      </c>
      <c r="AD316" s="2" t="str">
        <f aca="false">IF(A316="","",(AC316+AD315)*(1+$S$1))</f>
        <v/>
      </c>
      <c r="AE316" s="2" t="str">
        <f aca="false">IF(A316="","",AD316)</f>
        <v/>
      </c>
    </row>
    <row r="317" customFormat="false" ht="15" hidden="false" customHeight="false" outlineLevel="0" collapsed="false">
      <c r="A317" s="1" t="str">
        <f aca="false">IF(A316&lt;$B$1,A316+1,"")</f>
        <v/>
      </c>
      <c r="B317" s="1" t="str">
        <f aca="false">IF(A317="","",B316+1)</f>
        <v/>
      </c>
      <c r="D317" s="2" t="str">
        <f aca="false">IF(A317="","",IF($B$3="سالانه",D316*(1+$B$6),IF($B$3="ماهانه",(F317*12)/'جدول لیست ها'!$D$1,IF(محاسبات!$B$3="دوماهه",(G317*6)/'جدول لیست ها'!$D$2,IF(محاسبات!$B$3="سه ماهه",(H317*4)/'جدول لیست ها'!$D$3,I317*2/'جدول لیست ها'!$D$4)))))</f>
        <v/>
      </c>
      <c r="E317" s="2" t="str">
        <f aca="false">IF(A317="","",IF($B$3="سالانه",D317+E316,(I317+H317+G317+F317)*$C$3+E316))</f>
        <v/>
      </c>
      <c r="F317" s="2" t="str">
        <f aca="false">IF(A317="","",IF(F316="","",F316*(1+$B$6)))</f>
        <v/>
      </c>
      <c r="G317" s="2" t="str">
        <f aca="false">IF(A317="","",IF(G316="","",G316*(1+$B$6)))</f>
        <v/>
      </c>
      <c r="H317" s="2" t="str">
        <f aca="false">IF(A317="","",IF(H316="","",H316*(1+$B$6)))</f>
        <v/>
      </c>
      <c r="I317" s="2" t="str">
        <f aca="false">IF(A317="","",IF(I316="","",I316*(1+$B$6)))</f>
        <v/>
      </c>
      <c r="J317" s="2" t="str">
        <f aca="false">IF(A317="","",0)</f>
        <v/>
      </c>
      <c r="K317" s="2" t="str">
        <f aca="false">IF(A317="","",$J$2*(1-$M$3)*(D317-Z317))</f>
        <v/>
      </c>
      <c r="L317" s="2" t="str">
        <f aca="false">IF(A317="","",IF(A317&lt;=5,$J$3*(1-$M$2)*O317,0))</f>
        <v/>
      </c>
      <c r="M317" s="2" t="str">
        <f aca="false">IF(A317="","",J317+K317+L317)</f>
        <v/>
      </c>
      <c r="N317" s="1" t="str">
        <f aca="false">IF(A317="","",IF(A317&lt;=2,$Q$2,IF(A317&lt;=4,$R$2,$S$2)))</f>
        <v/>
      </c>
      <c r="O317" s="2" t="str">
        <f aca="false">IF(A317="","",MIN(O316*(1+$B$7),4000000000))</f>
        <v/>
      </c>
      <c r="P317" s="1" t="str">
        <f aca="false">IF(A317="","",VLOOKUP(B317,'جدول نرخ فوت-امراض خاص-سرطان'!$A$2:$B$100,2,0))</f>
        <v/>
      </c>
      <c r="Q317" s="2" t="str">
        <f aca="false">IF(A317="","",P317*O317*N317^0.5*(1+$J$1))</f>
        <v/>
      </c>
      <c r="R317" s="2" t="str">
        <f aca="false">IF(A317="","",IF(B317&gt;74,0,MIN(4000000000,R316*(1+$B$7))))</f>
        <v/>
      </c>
      <c r="S317" s="2" t="str">
        <f aca="false">IF(A317="","",$J$4/1000*R317)</f>
        <v/>
      </c>
      <c r="T317" s="2" t="str">
        <f aca="false">IF(A317="","",IF(B317&gt;64,0,MIN($F$3*O317,$F$5)))</f>
        <v/>
      </c>
      <c r="U317" s="2" t="str">
        <f aca="false">IF(A317="","",T317*VLOOKUP(محاسبات!B317,'جدول نرخ فوت-امراض خاص-سرطان'!$C$2:$D$97,2,0)/1000000)</f>
        <v/>
      </c>
      <c r="V317" s="2" t="str">
        <f aca="false">IF(A317="","",IF($F$7="ندارد",0,IF(B317&gt;74,0,VLOOKUP(محاسبات!A317,'جدول نرخ فوت-امراض خاص-سرطان'!$I$2:$J$31,2,0)*محاسبات!O317)))</f>
        <v/>
      </c>
      <c r="W317" s="2" t="str">
        <f aca="false">IF(A317="","",V317*VLOOKUP(B317,'جدول نرخ فوت-امراض خاص-سرطان'!$E$2:$F$100,2,0)/1000000)</f>
        <v/>
      </c>
      <c r="X317" s="2" t="str">
        <f aca="false">IF(A317="","",IF($F$6="ندارد",0,IF(A318="",0,D318*N317^0.5+X318*N317)))</f>
        <v/>
      </c>
      <c r="Y317" s="2" t="str">
        <f aca="false">IF(A317="","",IF(A317&gt;64,0,VLOOKUP(B317,'جدول نرخ فوت-امراض خاص-سرطان'!$G$2:$H$100,2,0)*X317))</f>
        <v/>
      </c>
      <c r="Z317" s="2" t="str">
        <f aca="false">IF(A317="","",Y317+W317+U317+S317)</f>
        <v/>
      </c>
      <c r="AA317" s="2" t="str">
        <f aca="false">IF(A317="","",0.25*(S317)+0.15*(U317+W317+Y317))</f>
        <v/>
      </c>
      <c r="AB317" s="2" t="str">
        <f aca="false">IF(A317="","",$B$10*(M317+Z317+Q317))</f>
        <v/>
      </c>
      <c r="AC317" s="2" t="str">
        <f aca="false">IF(A317="","",D317-Z317-M317-Q317-AB317)</f>
        <v/>
      </c>
      <c r="AD317" s="2" t="str">
        <f aca="false">IF(A317="","",(AC317+AD316)*(1+$S$1))</f>
        <v/>
      </c>
      <c r="AE317" s="2" t="str">
        <f aca="false">IF(A317="","",AD317)</f>
        <v/>
      </c>
    </row>
    <row r="318" customFormat="false" ht="15" hidden="false" customHeight="false" outlineLevel="0" collapsed="false">
      <c r="A318" s="1" t="str">
        <f aca="false">IF(A317&lt;$B$1,A317+1,"")</f>
        <v/>
      </c>
      <c r="B318" s="1" t="str">
        <f aca="false">IF(A318="","",B317+1)</f>
        <v/>
      </c>
      <c r="D318" s="2" t="str">
        <f aca="false">IF(A318="","",IF($B$3="سالانه",D317*(1+$B$6),IF($B$3="ماهانه",(F318*12)/'جدول لیست ها'!$D$1,IF(محاسبات!$B$3="دوماهه",(G318*6)/'جدول لیست ها'!$D$2,IF(محاسبات!$B$3="سه ماهه",(H318*4)/'جدول لیست ها'!$D$3,I318*2/'جدول لیست ها'!$D$4)))))</f>
        <v/>
      </c>
      <c r="E318" s="2" t="str">
        <f aca="false">IF(A318="","",IF($B$3="سالانه",D318+E317,(I318+H318+G318+F318)*$C$3+E317))</f>
        <v/>
      </c>
      <c r="F318" s="2" t="str">
        <f aca="false">IF(A318="","",IF(F317="","",F317*(1+$B$6)))</f>
        <v/>
      </c>
      <c r="G318" s="2" t="str">
        <f aca="false">IF(A318="","",IF(G317="","",G317*(1+$B$6)))</f>
        <v/>
      </c>
      <c r="H318" s="2" t="str">
        <f aca="false">IF(A318="","",IF(H317="","",H317*(1+$B$6)))</f>
        <v/>
      </c>
      <c r="I318" s="2" t="str">
        <f aca="false">IF(A318="","",IF(I317="","",I317*(1+$B$6)))</f>
        <v/>
      </c>
      <c r="J318" s="2" t="str">
        <f aca="false">IF(A318="","",0)</f>
        <v/>
      </c>
      <c r="K318" s="2" t="str">
        <f aca="false">IF(A318="","",$J$2*(1-$M$3)*(D318-Z318))</f>
        <v/>
      </c>
      <c r="L318" s="2" t="str">
        <f aca="false">IF(A318="","",IF(A318&lt;=5,$J$3*(1-$M$2)*O318,0))</f>
        <v/>
      </c>
      <c r="M318" s="2" t="str">
        <f aca="false">IF(A318="","",J318+K318+L318)</f>
        <v/>
      </c>
      <c r="N318" s="1" t="str">
        <f aca="false">IF(A318="","",IF(A318&lt;=2,$Q$2,IF(A318&lt;=4,$R$2,$S$2)))</f>
        <v/>
      </c>
      <c r="O318" s="2" t="str">
        <f aca="false">IF(A318="","",MIN(O317*(1+$B$7),4000000000))</f>
        <v/>
      </c>
      <c r="P318" s="1" t="str">
        <f aca="false">IF(A318="","",VLOOKUP(B318,'جدول نرخ فوت-امراض خاص-سرطان'!$A$2:$B$100,2,0))</f>
        <v/>
      </c>
      <c r="Q318" s="2" t="str">
        <f aca="false">IF(A318="","",P318*O318*N318^0.5*(1+$J$1))</f>
        <v/>
      </c>
      <c r="R318" s="2" t="str">
        <f aca="false">IF(A318="","",IF(B318&gt;74,0,MIN(4000000000,R317*(1+$B$7))))</f>
        <v/>
      </c>
      <c r="S318" s="2" t="str">
        <f aca="false">IF(A318="","",$J$4/1000*R318)</f>
        <v/>
      </c>
      <c r="T318" s="2" t="str">
        <f aca="false">IF(A318="","",IF(B318&gt;64,0,MIN($F$3*O318,$F$5)))</f>
        <v/>
      </c>
      <c r="U318" s="2" t="str">
        <f aca="false">IF(A318="","",T318*VLOOKUP(محاسبات!B318,'جدول نرخ فوت-امراض خاص-سرطان'!$C$2:$D$97,2,0)/1000000)</f>
        <v/>
      </c>
      <c r="V318" s="2" t="str">
        <f aca="false">IF(A318="","",IF($F$7="ندارد",0,IF(B318&gt;74,0,VLOOKUP(محاسبات!A318,'جدول نرخ فوت-امراض خاص-سرطان'!$I$2:$J$31,2,0)*محاسبات!O318)))</f>
        <v/>
      </c>
      <c r="W318" s="2" t="str">
        <f aca="false">IF(A318="","",V318*VLOOKUP(B318,'جدول نرخ فوت-امراض خاص-سرطان'!$E$2:$F$100,2,0)/1000000)</f>
        <v/>
      </c>
      <c r="X318" s="2" t="str">
        <f aca="false">IF(A318="","",IF($F$6="ندارد",0,IF(A319="",0,D319*N318^0.5+X319*N318)))</f>
        <v/>
      </c>
      <c r="Y318" s="2" t="str">
        <f aca="false">IF(A318="","",IF(A318&gt;64,0,VLOOKUP(B318,'جدول نرخ فوت-امراض خاص-سرطان'!$G$2:$H$100,2,0)*X318))</f>
        <v/>
      </c>
      <c r="Z318" s="2" t="str">
        <f aca="false">IF(A318="","",Y318+W318+U318+S318)</f>
        <v/>
      </c>
      <c r="AA318" s="2" t="str">
        <f aca="false">IF(A318="","",0.25*(S318)+0.15*(U318+W318+Y318))</f>
        <v/>
      </c>
      <c r="AB318" s="2" t="str">
        <f aca="false">IF(A318="","",$B$10*(M318+Z318+Q318))</f>
        <v/>
      </c>
      <c r="AC318" s="2" t="str">
        <f aca="false">IF(A318="","",D318-Z318-M318-Q318-AB318)</f>
        <v/>
      </c>
      <c r="AD318" s="2" t="str">
        <f aca="false">IF(A318="","",(AC318+AD317)*(1+$S$1))</f>
        <v/>
      </c>
      <c r="AE318" s="2" t="str">
        <f aca="false">IF(A318="","",AD318)</f>
        <v/>
      </c>
    </row>
    <row r="319" customFormat="false" ht="15" hidden="false" customHeight="false" outlineLevel="0" collapsed="false">
      <c r="A319" s="1" t="str">
        <f aca="false">IF(A318&lt;$B$1,A318+1,"")</f>
        <v/>
      </c>
      <c r="B319" s="1" t="str">
        <f aca="false">IF(A319="","",B318+1)</f>
        <v/>
      </c>
      <c r="D319" s="2" t="str">
        <f aca="false">IF(A319="","",IF($B$3="سالانه",D318*(1+$B$6),IF($B$3="ماهانه",(F319*12)/'جدول لیست ها'!$D$1,IF(محاسبات!$B$3="دوماهه",(G319*6)/'جدول لیست ها'!$D$2,IF(محاسبات!$B$3="سه ماهه",(H319*4)/'جدول لیست ها'!$D$3,I319*2/'جدول لیست ها'!$D$4)))))</f>
        <v/>
      </c>
      <c r="E319" s="2" t="str">
        <f aca="false">IF(A319="","",IF($B$3="سالانه",D319+E318,(I319+H319+G319+F319)*$C$3+E318))</f>
        <v/>
      </c>
      <c r="F319" s="2" t="str">
        <f aca="false">IF(A319="","",IF(F318="","",F318*(1+$B$6)))</f>
        <v/>
      </c>
      <c r="G319" s="2" t="str">
        <f aca="false">IF(A319="","",IF(G318="","",G318*(1+$B$6)))</f>
        <v/>
      </c>
      <c r="H319" s="2" t="str">
        <f aca="false">IF(A319="","",IF(H318="","",H318*(1+$B$6)))</f>
        <v/>
      </c>
      <c r="I319" s="2" t="str">
        <f aca="false">IF(A319="","",IF(I318="","",I318*(1+$B$6)))</f>
        <v/>
      </c>
      <c r="J319" s="2" t="str">
        <f aca="false">IF(A319="","",0)</f>
        <v/>
      </c>
      <c r="K319" s="2" t="str">
        <f aca="false">IF(A319="","",$J$2*(1-$M$3)*(D319-Z319))</f>
        <v/>
      </c>
      <c r="L319" s="2" t="str">
        <f aca="false">IF(A319="","",IF(A319&lt;=5,$J$3*(1-$M$2)*O319,0))</f>
        <v/>
      </c>
      <c r="M319" s="2" t="str">
        <f aca="false">IF(A319="","",J319+K319+L319)</f>
        <v/>
      </c>
      <c r="N319" s="1" t="str">
        <f aca="false">IF(A319="","",IF(A319&lt;=2,$Q$2,IF(A319&lt;=4,$R$2,$S$2)))</f>
        <v/>
      </c>
      <c r="O319" s="2" t="str">
        <f aca="false">IF(A319="","",MIN(O318*(1+$B$7),4000000000))</f>
        <v/>
      </c>
      <c r="P319" s="1" t="str">
        <f aca="false">IF(A319="","",VLOOKUP(B319,'جدول نرخ فوت-امراض خاص-سرطان'!$A$2:$B$100,2,0))</f>
        <v/>
      </c>
      <c r="Q319" s="2" t="str">
        <f aca="false">IF(A319="","",P319*O319*N319^0.5*(1+$J$1))</f>
        <v/>
      </c>
      <c r="R319" s="2" t="str">
        <f aca="false">IF(A319="","",IF(B319&gt;74,0,MIN(4000000000,R318*(1+$B$7))))</f>
        <v/>
      </c>
      <c r="S319" s="2" t="str">
        <f aca="false">IF(A319="","",$J$4/1000*R319)</f>
        <v/>
      </c>
      <c r="T319" s="2" t="str">
        <f aca="false">IF(A319="","",IF(B319&gt;64,0,MIN($F$3*O319,$F$5)))</f>
        <v/>
      </c>
      <c r="U319" s="2" t="str">
        <f aca="false">IF(A319="","",T319*VLOOKUP(محاسبات!B319,'جدول نرخ فوت-امراض خاص-سرطان'!$C$2:$D$97,2,0)/1000000)</f>
        <v/>
      </c>
      <c r="V319" s="2" t="str">
        <f aca="false">IF(A319="","",IF($F$7="ندارد",0,IF(B319&gt;74,0,VLOOKUP(محاسبات!A319,'جدول نرخ فوت-امراض خاص-سرطان'!$I$2:$J$31,2,0)*محاسبات!O319)))</f>
        <v/>
      </c>
      <c r="W319" s="2" t="str">
        <f aca="false">IF(A319="","",V319*VLOOKUP(B319,'جدول نرخ فوت-امراض خاص-سرطان'!$E$2:$F$100,2,0)/1000000)</f>
        <v/>
      </c>
      <c r="X319" s="2" t="str">
        <f aca="false">IF(A319="","",IF($F$6="ندارد",0,IF(A320="",0,D320*N319^0.5+X320*N319)))</f>
        <v/>
      </c>
      <c r="Y319" s="2" t="str">
        <f aca="false">IF(A319="","",IF(A319&gt;64,0,VLOOKUP(B319,'جدول نرخ فوت-امراض خاص-سرطان'!$G$2:$H$100,2,0)*X319))</f>
        <v/>
      </c>
      <c r="Z319" s="2" t="str">
        <f aca="false">IF(A319="","",Y319+W319+U319+S319)</f>
        <v/>
      </c>
      <c r="AA319" s="2" t="str">
        <f aca="false">IF(A319="","",0.25*(S319)+0.15*(U319+W319+Y319))</f>
        <v/>
      </c>
      <c r="AB319" s="2" t="str">
        <f aca="false">IF(A319="","",$B$10*(M319+Z319+Q319))</f>
        <v/>
      </c>
      <c r="AC319" s="2" t="str">
        <f aca="false">IF(A319="","",D319-Z319-M319-Q319-AB319)</f>
        <v/>
      </c>
      <c r="AD319" s="2" t="str">
        <f aca="false">IF(A319="","",(AC319+AD318)*(1+$S$1))</f>
        <v/>
      </c>
      <c r="AE319" s="2" t="str">
        <f aca="false">IF(A319="","",AD319)</f>
        <v/>
      </c>
    </row>
    <row r="320" customFormat="false" ht="15" hidden="false" customHeight="false" outlineLevel="0" collapsed="false">
      <c r="A320" s="1" t="str">
        <f aca="false">IF(A319&lt;$B$1,A319+1,"")</f>
        <v/>
      </c>
      <c r="B320" s="1" t="str">
        <f aca="false">IF(A320="","",B319+1)</f>
        <v/>
      </c>
      <c r="D320" s="2" t="str">
        <f aca="false">IF(A320="","",IF($B$3="سالانه",D319*(1+$B$6),IF($B$3="ماهانه",(F320*12)/'جدول لیست ها'!$D$1,IF(محاسبات!$B$3="دوماهه",(G320*6)/'جدول لیست ها'!$D$2,IF(محاسبات!$B$3="سه ماهه",(H320*4)/'جدول لیست ها'!$D$3,I320*2/'جدول لیست ها'!$D$4)))))</f>
        <v/>
      </c>
      <c r="E320" s="2" t="str">
        <f aca="false">IF(A320="","",IF($B$3="سالانه",D320+E319,(I320+H320+G320+F320)*$C$3+E319))</f>
        <v/>
      </c>
      <c r="F320" s="2" t="str">
        <f aca="false">IF(A320="","",IF(F319="","",F319*(1+$B$6)))</f>
        <v/>
      </c>
      <c r="G320" s="2" t="str">
        <f aca="false">IF(A320="","",IF(G319="","",G319*(1+$B$6)))</f>
        <v/>
      </c>
      <c r="H320" s="2" t="str">
        <f aca="false">IF(A320="","",IF(H319="","",H319*(1+$B$6)))</f>
        <v/>
      </c>
      <c r="I320" s="2" t="str">
        <f aca="false">IF(A320="","",IF(I319="","",I319*(1+$B$6)))</f>
        <v/>
      </c>
      <c r="J320" s="2" t="str">
        <f aca="false">IF(A320="","",0)</f>
        <v/>
      </c>
      <c r="K320" s="2" t="str">
        <f aca="false">IF(A320="","",$J$2*(1-$M$3)*(D320-Z320))</f>
        <v/>
      </c>
      <c r="L320" s="2" t="str">
        <f aca="false">IF(A320="","",IF(A320&lt;=5,$J$3*(1-$M$2)*O320,0))</f>
        <v/>
      </c>
      <c r="M320" s="2" t="str">
        <f aca="false">IF(A320="","",J320+K320+L320)</f>
        <v/>
      </c>
      <c r="N320" s="1" t="str">
        <f aca="false">IF(A320="","",IF(A320&lt;=2,$Q$2,IF(A320&lt;=4,$R$2,$S$2)))</f>
        <v/>
      </c>
      <c r="O320" s="2" t="str">
        <f aca="false">IF(A320="","",MIN(O319*(1+$B$7),4000000000))</f>
        <v/>
      </c>
      <c r="P320" s="1" t="str">
        <f aca="false">IF(A320="","",VLOOKUP(B320,'جدول نرخ فوت-امراض خاص-سرطان'!$A$2:$B$100,2,0))</f>
        <v/>
      </c>
      <c r="Q320" s="2" t="str">
        <f aca="false">IF(A320="","",P320*O320*N320^0.5*(1+$J$1))</f>
        <v/>
      </c>
      <c r="R320" s="2" t="str">
        <f aca="false">IF(A320="","",IF(B320&gt;74,0,MIN(4000000000,R319*(1+$B$7))))</f>
        <v/>
      </c>
      <c r="S320" s="2" t="str">
        <f aca="false">IF(A320="","",$J$4/1000*R320)</f>
        <v/>
      </c>
      <c r="T320" s="2" t="str">
        <f aca="false">IF(A320="","",IF(B320&gt;64,0,MIN($F$3*O320,$F$5)))</f>
        <v/>
      </c>
      <c r="U320" s="2" t="str">
        <f aca="false">IF(A320="","",T320*VLOOKUP(محاسبات!B320,'جدول نرخ فوت-امراض خاص-سرطان'!$C$2:$D$97,2,0)/1000000)</f>
        <v/>
      </c>
      <c r="V320" s="2" t="str">
        <f aca="false">IF(A320="","",IF($F$7="ندارد",0,IF(B320&gt;74,0,VLOOKUP(محاسبات!A320,'جدول نرخ فوت-امراض خاص-سرطان'!$I$2:$J$31,2,0)*محاسبات!O320)))</f>
        <v/>
      </c>
      <c r="W320" s="2" t="str">
        <f aca="false">IF(A320="","",V320*VLOOKUP(B320,'جدول نرخ فوت-امراض خاص-سرطان'!$E$2:$F$100,2,0)/1000000)</f>
        <v/>
      </c>
      <c r="X320" s="2" t="str">
        <f aca="false">IF(A320="","",IF($F$6="ندارد",0,IF(A321="",0,D321*N320^0.5+X321*N320)))</f>
        <v/>
      </c>
      <c r="Y320" s="2" t="str">
        <f aca="false">IF(A320="","",IF(A320&gt;64,0,VLOOKUP(B320,'جدول نرخ فوت-امراض خاص-سرطان'!$G$2:$H$100,2,0)*X320))</f>
        <v/>
      </c>
      <c r="Z320" s="2" t="str">
        <f aca="false">IF(A320="","",Y320+W320+U320+S320)</f>
        <v/>
      </c>
      <c r="AA320" s="2" t="str">
        <f aca="false">IF(A320="","",0.25*(S320)+0.15*(U320+W320+Y320))</f>
        <v/>
      </c>
      <c r="AB320" s="2" t="str">
        <f aca="false">IF(A320="","",$B$10*(M320+Z320+Q320))</f>
        <v/>
      </c>
      <c r="AC320" s="2" t="str">
        <f aca="false">IF(A320="","",D320-Z320-M320-Q320-AB320)</f>
        <v/>
      </c>
      <c r="AD320" s="2" t="str">
        <f aca="false">IF(A320="","",(AC320+AD319)*(1+$S$1))</f>
        <v/>
      </c>
      <c r="AE320" s="2" t="str">
        <f aca="false">IF(A320="","",AD320)</f>
        <v/>
      </c>
    </row>
    <row r="321" customFormat="false" ht="15" hidden="false" customHeight="false" outlineLevel="0" collapsed="false">
      <c r="A321" s="1" t="str">
        <f aca="false">IF(A320&lt;$B$1,A320+1,"")</f>
        <v/>
      </c>
      <c r="B321" s="1" t="str">
        <f aca="false">IF(A321="","",B320+1)</f>
        <v/>
      </c>
      <c r="D321" s="2" t="str">
        <f aca="false">IF(A321="","",IF($B$3="سالانه",D320*(1+$B$6),IF($B$3="ماهانه",(F321*12)/'جدول لیست ها'!$D$1,IF(محاسبات!$B$3="دوماهه",(G321*6)/'جدول لیست ها'!$D$2,IF(محاسبات!$B$3="سه ماهه",(H321*4)/'جدول لیست ها'!$D$3,I321*2/'جدول لیست ها'!$D$4)))))</f>
        <v/>
      </c>
      <c r="E321" s="2" t="str">
        <f aca="false">IF(A321="","",IF($B$3="سالانه",D321+E320,(I321+H321+G321+F321)*$C$3+E320))</f>
        <v/>
      </c>
      <c r="F321" s="2" t="str">
        <f aca="false">IF(A321="","",IF(F320="","",F320*(1+$B$6)))</f>
        <v/>
      </c>
      <c r="G321" s="2" t="str">
        <f aca="false">IF(A321="","",IF(G320="","",G320*(1+$B$6)))</f>
        <v/>
      </c>
      <c r="H321" s="2" t="str">
        <f aca="false">IF(A321="","",IF(H320="","",H320*(1+$B$6)))</f>
        <v/>
      </c>
      <c r="I321" s="2" t="str">
        <f aca="false">IF(A321="","",IF(I320="","",I320*(1+$B$6)))</f>
        <v/>
      </c>
      <c r="J321" s="2" t="str">
        <f aca="false">IF(A321="","",0)</f>
        <v/>
      </c>
      <c r="K321" s="2" t="str">
        <f aca="false">IF(A321="","",$J$2*(1-$M$3)*(D321-Z321))</f>
        <v/>
      </c>
      <c r="L321" s="2" t="str">
        <f aca="false">IF(A321="","",IF(A321&lt;=5,$J$3*(1-$M$2)*O321,0))</f>
        <v/>
      </c>
      <c r="M321" s="2" t="str">
        <f aca="false">IF(A321="","",J321+K321+L321)</f>
        <v/>
      </c>
      <c r="N321" s="1" t="str">
        <f aca="false">IF(A321="","",IF(A321&lt;=2,$Q$2,IF(A321&lt;=4,$R$2,$S$2)))</f>
        <v/>
      </c>
      <c r="O321" s="2" t="str">
        <f aca="false">IF(A321="","",MIN(O320*(1+$B$7),4000000000))</f>
        <v/>
      </c>
      <c r="P321" s="1" t="str">
        <f aca="false">IF(A321="","",VLOOKUP(B321,'جدول نرخ فوت-امراض خاص-سرطان'!$A$2:$B$100,2,0))</f>
        <v/>
      </c>
      <c r="Q321" s="2" t="str">
        <f aca="false">IF(A321="","",P321*O321*N321^0.5*(1+$J$1))</f>
        <v/>
      </c>
      <c r="R321" s="2" t="str">
        <f aca="false">IF(A321="","",IF(B321&gt;74,0,MIN(4000000000,R320*(1+$B$7))))</f>
        <v/>
      </c>
      <c r="S321" s="2" t="str">
        <f aca="false">IF(A321="","",$J$4/1000*R321)</f>
        <v/>
      </c>
      <c r="T321" s="2" t="str">
        <f aca="false">IF(A321="","",IF(B321&gt;64,0,MIN($F$3*O321,$F$5)))</f>
        <v/>
      </c>
      <c r="U321" s="2" t="str">
        <f aca="false">IF(A321="","",T321*VLOOKUP(محاسبات!B321,'جدول نرخ فوت-امراض خاص-سرطان'!$C$2:$D$97,2,0)/1000000)</f>
        <v/>
      </c>
      <c r="V321" s="2" t="str">
        <f aca="false">IF(A321="","",IF($F$7="ندارد",0,IF(B321&gt;74,0,VLOOKUP(محاسبات!A321,'جدول نرخ فوت-امراض خاص-سرطان'!$I$2:$J$31,2,0)*محاسبات!O321)))</f>
        <v/>
      </c>
      <c r="W321" s="2" t="str">
        <f aca="false">IF(A321="","",V321*VLOOKUP(B321,'جدول نرخ فوت-امراض خاص-سرطان'!$E$2:$F$100,2,0)/1000000)</f>
        <v/>
      </c>
      <c r="X321" s="2" t="str">
        <f aca="false">IF(A321="","",IF($F$6="ندارد",0,IF(A322="",0,D322*N321^0.5+X322*N321)))</f>
        <v/>
      </c>
      <c r="Y321" s="2" t="str">
        <f aca="false">IF(A321="","",IF(A321&gt;64,0,VLOOKUP(B321,'جدول نرخ فوت-امراض خاص-سرطان'!$G$2:$H$100,2,0)*X321))</f>
        <v/>
      </c>
      <c r="Z321" s="2" t="str">
        <f aca="false">IF(A321="","",Y321+W321+U321+S321)</f>
        <v/>
      </c>
      <c r="AA321" s="2" t="str">
        <f aca="false">IF(A321="","",0.25*(S321)+0.15*(U321+W321+Y321))</f>
        <v/>
      </c>
      <c r="AB321" s="2" t="str">
        <f aca="false">IF(A321="","",$B$10*(M321+Z321+Q321))</f>
        <v/>
      </c>
      <c r="AC321" s="2" t="str">
        <f aca="false">IF(A321="","",D321-Z321-M321-Q321-AB321)</f>
        <v/>
      </c>
      <c r="AD321" s="2" t="str">
        <f aca="false">IF(A321="","",(AC321+AD320)*(1+$S$1))</f>
        <v/>
      </c>
      <c r="AE321" s="2" t="str">
        <f aca="false">IF(A321="","",AD321)</f>
        <v/>
      </c>
    </row>
    <row r="322" customFormat="false" ht="15" hidden="false" customHeight="false" outlineLevel="0" collapsed="false">
      <c r="A322" s="1" t="str">
        <f aca="false">IF(A321&lt;$B$1,A321+1,"")</f>
        <v/>
      </c>
      <c r="B322" s="1" t="str">
        <f aca="false">IF(A322="","",B321+1)</f>
        <v/>
      </c>
      <c r="D322" s="2" t="str">
        <f aca="false">IF(A322="","",IF($B$3="سالانه",D321*(1+$B$6),IF($B$3="ماهانه",(F322*12)/'جدول لیست ها'!$D$1,IF(محاسبات!$B$3="دوماهه",(G322*6)/'جدول لیست ها'!$D$2,IF(محاسبات!$B$3="سه ماهه",(H322*4)/'جدول لیست ها'!$D$3,I322*2/'جدول لیست ها'!$D$4)))))</f>
        <v/>
      </c>
      <c r="E322" s="2" t="str">
        <f aca="false">IF(A322="","",IF($B$3="سالانه",D322+E321,(I322+H322+G322+F322)*$C$3+E321))</f>
        <v/>
      </c>
      <c r="F322" s="2" t="str">
        <f aca="false">IF(A322="","",IF(F321="","",F321*(1+$B$6)))</f>
        <v/>
      </c>
      <c r="G322" s="2" t="str">
        <f aca="false">IF(A322="","",IF(G321="","",G321*(1+$B$6)))</f>
        <v/>
      </c>
      <c r="H322" s="2" t="str">
        <f aca="false">IF(A322="","",IF(H321="","",H321*(1+$B$6)))</f>
        <v/>
      </c>
      <c r="I322" s="2" t="str">
        <f aca="false">IF(A322="","",IF(I321="","",I321*(1+$B$6)))</f>
        <v/>
      </c>
      <c r="J322" s="2" t="str">
        <f aca="false">IF(A322="","",0)</f>
        <v/>
      </c>
      <c r="K322" s="2" t="str">
        <f aca="false">IF(A322="","",$J$2*(1-$M$3)*(D322-Z322))</f>
        <v/>
      </c>
      <c r="L322" s="2" t="str">
        <f aca="false">IF(A322="","",IF(A322&lt;=5,$J$3*(1-$M$2)*O322,0))</f>
        <v/>
      </c>
      <c r="M322" s="2" t="str">
        <f aca="false">IF(A322="","",J322+K322+L322)</f>
        <v/>
      </c>
      <c r="N322" s="1" t="str">
        <f aca="false">IF(A322="","",IF(A322&lt;=2,$Q$2,IF(A322&lt;=4,$R$2,$S$2)))</f>
        <v/>
      </c>
      <c r="O322" s="2" t="str">
        <f aca="false">IF(A322="","",MIN(O321*(1+$B$7),4000000000))</f>
        <v/>
      </c>
      <c r="P322" s="1" t="str">
        <f aca="false">IF(A322="","",VLOOKUP(B322,'جدول نرخ فوت-امراض خاص-سرطان'!$A$2:$B$100,2,0))</f>
        <v/>
      </c>
      <c r="Q322" s="2" t="str">
        <f aca="false">IF(A322="","",P322*O322*N322^0.5*(1+$J$1))</f>
        <v/>
      </c>
      <c r="R322" s="2" t="str">
        <f aca="false">IF(A322="","",IF(B322&gt;74,0,MIN(4000000000,R321*(1+$B$7))))</f>
        <v/>
      </c>
      <c r="S322" s="2" t="str">
        <f aca="false">IF(A322="","",$J$4/1000*R322)</f>
        <v/>
      </c>
      <c r="T322" s="2" t="str">
        <f aca="false">IF(A322="","",IF(B322&gt;64,0,MIN($F$3*O322,$F$5)))</f>
        <v/>
      </c>
      <c r="U322" s="2" t="str">
        <f aca="false">IF(A322="","",T322*VLOOKUP(محاسبات!B322,'جدول نرخ فوت-امراض خاص-سرطان'!$C$2:$D$97,2,0)/1000000)</f>
        <v/>
      </c>
      <c r="V322" s="2" t="str">
        <f aca="false">IF(A322="","",IF($F$7="ندارد",0,IF(B322&gt;74,0,VLOOKUP(محاسبات!A322,'جدول نرخ فوت-امراض خاص-سرطان'!$I$2:$J$31,2,0)*محاسبات!O322)))</f>
        <v/>
      </c>
      <c r="W322" s="2" t="str">
        <f aca="false">IF(A322="","",V322*VLOOKUP(B322,'جدول نرخ فوت-امراض خاص-سرطان'!$E$2:$F$100,2,0)/1000000)</f>
        <v/>
      </c>
      <c r="X322" s="2" t="str">
        <f aca="false">IF(A322="","",IF($F$6="ندارد",0,IF(A323="",0,D323*N322^0.5+X323*N322)))</f>
        <v/>
      </c>
      <c r="Y322" s="2" t="str">
        <f aca="false">IF(A322="","",IF(A322&gt;64,0,VLOOKUP(B322,'جدول نرخ فوت-امراض خاص-سرطان'!$G$2:$H$100,2,0)*X322))</f>
        <v/>
      </c>
      <c r="Z322" s="2" t="str">
        <f aca="false">IF(A322="","",Y322+W322+U322+S322)</f>
        <v/>
      </c>
      <c r="AA322" s="2" t="str">
        <f aca="false">IF(A322="","",0.25*(S322)+0.15*(U322+W322+Y322))</f>
        <v/>
      </c>
      <c r="AB322" s="2" t="str">
        <f aca="false">IF(A322="","",$B$10*(M322+Z322+Q322))</f>
        <v/>
      </c>
      <c r="AC322" s="2" t="str">
        <f aca="false">IF(A322="","",D322-Z322-M322-Q322-AB322)</f>
        <v/>
      </c>
      <c r="AD322" s="2" t="str">
        <f aca="false">IF(A322="","",(AC322+AD321)*(1+$S$1))</f>
        <v/>
      </c>
      <c r="AE322" s="2" t="str">
        <f aca="false">IF(A322="","",AD322)</f>
        <v/>
      </c>
    </row>
    <row r="323" customFormat="false" ht="15" hidden="false" customHeight="false" outlineLevel="0" collapsed="false">
      <c r="A323" s="1" t="str">
        <f aca="false">IF(A322&lt;$B$1,A322+1,"")</f>
        <v/>
      </c>
      <c r="B323" s="1" t="str">
        <f aca="false">IF(A323="","",B322+1)</f>
        <v/>
      </c>
      <c r="D323" s="2" t="str">
        <f aca="false">IF(A323="","",IF($B$3="سالانه",D322*(1+$B$6),IF($B$3="ماهانه",(F323*12)/'جدول لیست ها'!$D$1,IF(محاسبات!$B$3="دوماهه",(G323*6)/'جدول لیست ها'!$D$2,IF(محاسبات!$B$3="سه ماهه",(H323*4)/'جدول لیست ها'!$D$3,I323*2/'جدول لیست ها'!$D$4)))))</f>
        <v/>
      </c>
      <c r="E323" s="2" t="str">
        <f aca="false">IF(A323="","",IF($B$3="سالانه",D323+E322,(I323+H323+G323+F323)*$C$3+E322))</f>
        <v/>
      </c>
      <c r="F323" s="2" t="str">
        <f aca="false">IF(A323="","",IF(F322="","",F322*(1+$B$6)))</f>
        <v/>
      </c>
      <c r="G323" s="2" t="str">
        <f aca="false">IF(A323="","",IF(G322="","",G322*(1+$B$6)))</f>
        <v/>
      </c>
      <c r="H323" s="2" t="str">
        <f aca="false">IF(A323="","",IF(H322="","",H322*(1+$B$6)))</f>
        <v/>
      </c>
      <c r="I323" s="2" t="str">
        <f aca="false">IF(A323="","",IF(I322="","",I322*(1+$B$6)))</f>
        <v/>
      </c>
      <c r="J323" s="2" t="str">
        <f aca="false">IF(A323="","",0)</f>
        <v/>
      </c>
      <c r="K323" s="2" t="str">
        <f aca="false">IF(A323="","",$J$2*(1-$M$3)*(D323-Z323))</f>
        <v/>
      </c>
      <c r="L323" s="2" t="str">
        <f aca="false">IF(A323="","",IF(A323&lt;=5,$J$3*(1-$M$2)*O323,0))</f>
        <v/>
      </c>
      <c r="M323" s="2" t="str">
        <f aca="false">IF(A323="","",J323+K323+L323)</f>
        <v/>
      </c>
      <c r="N323" s="1" t="str">
        <f aca="false">IF(A323="","",IF(A323&lt;=2,$Q$2,IF(A323&lt;=4,$R$2,$S$2)))</f>
        <v/>
      </c>
      <c r="O323" s="2" t="str">
        <f aca="false">IF(A323="","",MIN(O322*(1+$B$7),4000000000))</f>
        <v/>
      </c>
      <c r="P323" s="1" t="str">
        <f aca="false">IF(A323="","",VLOOKUP(B323,'جدول نرخ فوت-امراض خاص-سرطان'!$A$2:$B$100,2,0))</f>
        <v/>
      </c>
      <c r="Q323" s="2" t="str">
        <f aca="false">IF(A323="","",P323*O323*N323^0.5*(1+$J$1))</f>
        <v/>
      </c>
      <c r="R323" s="2" t="str">
        <f aca="false">IF(A323="","",IF(B323&gt;74,0,MIN(4000000000,R322*(1+$B$7))))</f>
        <v/>
      </c>
      <c r="S323" s="2" t="str">
        <f aca="false">IF(A323="","",$J$4/1000*R323)</f>
        <v/>
      </c>
      <c r="T323" s="2" t="str">
        <f aca="false">IF(A323="","",IF(B323&gt;64,0,MIN($F$3*O323,$F$5)))</f>
        <v/>
      </c>
      <c r="U323" s="2" t="str">
        <f aca="false">IF(A323="","",T323*VLOOKUP(محاسبات!B323,'جدول نرخ فوت-امراض خاص-سرطان'!$C$2:$D$97,2,0)/1000000)</f>
        <v/>
      </c>
      <c r="V323" s="2" t="str">
        <f aca="false">IF(A323="","",IF($F$7="ندارد",0,IF(B323&gt;74,0,VLOOKUP(محاسبات!A323,'جدول نرخ فوت-امراض خاص-سرطان'!$I$2:$J$31,2,0)*محاسبات!O323)))</f>
        <v/>
      </c>
      <c r="W323" s="2" t="str">
        <f aca="false">IF(A323="","",V323*VLOOKUP(B323,'جدول نرخ فوت-امراض خاص-سرطان'!$E$2:$F$100,2,0)/1000000)</f>
        <v/>
      </c>
      <c r="X323" s="2" t="str">
        <f aca="false">IF(A323="","",IF($F$6="ندارد",0,IF(A324="",0,D324*N323^0.5+X324*N323)))</f>
        <v/>
      </c>
      <c r="Y323" s="2" t="str">
        <f aca="false">IF(A323="","",IF(A323&gt;64,0,VLOOKUP(B323,'جدول نرخ فوت-امراض خاص-سرطان'!$G$2:$H$100,2,0)*X323))</f>
        <v/>
      </c>
      <c r="Z323" s="2" t="str">
        <f aca="false">IF(A323="","",Y323+W323+U323+S323)</f>
        <v/>
      </c>
      <c r="AA323" s="2" t="str">
        <f aca="false">IF(A323="","",0.25*(S323)+0.15*(U323+W323+Y323))</f>
        <v/>
      </c>
      <c r="AB323" s="2" t="str">
        <f aca="false">IF(A323="","",$B$10*(M323+Z323+Q323))</f>
        <v/>
      </c>
      <c r="AC323" s="2" t="str">
        <f aca="false">IF(A323="","",D323-Z323-M323-Q323-AB323)</f>
        <v/>
      </c>
      <c r="AD323" s="2" t="str">
        <f aca="false">IF(A323="","",(AC323+AD322)*(1+$S$1))</f>
        <v/>
      </c>
      <c r="AE323" s="2" t="str">
        <f aca="false">IF(A323="","",AD323)</f>
        <v/>
      </c>
    </row>
    <row r="324" customFormat="false" ht="15" hidden="false" customHeight="false" outlineLevel="0" collapsed="false">
      <c r="A324" s="1" t="str">
        <f aca="false">IF(A323&lt;$B$1,A323+1,"")</f>
        <v/>
      </c>
      <c r="B324" s="1" t="str">
        <f aca="false">IF(A324="","",B323+1)</f>
        <v/>
      </c>
      <c r="D324" s="2" t="str">
        <f aca="false">IF(A324="","",IF($B$3="سالانه",D323*(1+$B$6),IF($B$3="ماهانه",(F324*12)/'جدول لیست ها'!$D$1,IF(محاسبات!$B$3="دوماهه",(G324*6)/'جدول لیست ها'!$D$2,IF(محاسبات!$B$3="سه ماهه",(H324*4)/'جدول لیست ها'!$D$3,I324*2/'جدول لیست ها'!$D$4)))))</f>
        <v/>
      </c>
      <c r="E324" s="2" t="str">
        <f aca="false">IF(A324="","",IF($B$3="سالانه",D324+E323,(I324+H324+G324+F324)*$C$3+E323))</f>
        <v/>
      </c>
      <c r="F324" s="2" t="str">
        <f aca="false">IF(A324="","",IF(F323="","",F323*(1+$B$6)))</f>
        <v/>
      </c>
      <c r="G324" s="2" t="str">
        <f aca="false">IF(A324="","",IF(G323="","",G323*(1+$B$6)))</f>
        <v/>
      </c>
      <c r="H324" s="2" t="str">
        <f aca="false">IF(A324="","",IF(H323="","",H323*(1+$B$6)))</f>
        <v/>
      </c>
      <c r="I324" s="2" t="str">
        <f aca="false">IF(A324="","",IF(I323="","",I323*(1+$B$6)))</f>
        <v/>
      </c>
      <c r="J324" s="2" t="str">
        <f aca="false">IF(A324="","",0)</f>
        <v/>
      </c>
      <c r="K324" s="2" t="str">
        <f aca="false">IF(A324="","",$J$2*(1-$M$3)*(D324-Z324))</f>
        <v/>
      </c>
      <c r="L324" s="2" t="str">
        <f aca="false">IF(A324="","",IF(A324&lt;=5,$J$3*(1-$M$2)*O324,0))</f>
        <v/>
      </c>
      <c r="M324" s="2" t="str">
        <f aca="false">IF(A324="","",J324+K324+L324)</f>
        <v/>
      </c>
      <c r="N324" s="1" t="str">
        <f aca="false">IF(A324="","",IF(A324&lt;=2,$Q$2,IF(A324&lt;=4,$R$2,$S$2)))</f>
        <v/>
      </c>
      <c r="O324" s="2" t="str">
        <f aca="false">IF(A324="","",MIN(O323*(1+$B$7),4000000000))</f>
        <v/>
      </c>
      <c r="P324" s="1" t="str">
        <f aca="false">IF(A324="","",VLOOKUP(B324,'جدول نرخ فوت-امراض خاص-سرطان'!$A$2:$B$100,2,0))</f>
        <v/>
      </c>
      <c r="Q324" s="2" t="str">
        <f aca="false">IF(A324="","",P324*O324*N324^0.5*(1+$J$1))</f>
        <v/>
      </c>
      <c r="R324" s="2" t="str">
        <f aca="false">IF(A324="","",IF(B324&gt;74,0,MIN(4000000000,R323*(1+$B$7))))</f>
        <v/>
      </c>
      <c r="S324" s="2" t="str">
        <f aca="false">IF(A324="","",$J$4/1000*R324)</f>
        <v/>
      </c>
      <c r="T324" s="2" t="str">
        <f aca="false">IF(A324="","",IF(B324&gt;64,0,MIN($F$3*O324,$F$5)))</f>
        <v/>
      </c>
      <c r="U324" s="2" t="str">
        <f aca="false">IF(A324="","",T324*VLOOKUP(محاسبات!B324,'جدول نرخ فوت-امراض خاص-سرطان'!$C$2:$D$97,2,0)/1000000)</f>
        <v/>
      </c>
      <c r="V324" s="2" t="str">
        <f aca="false">IF(A324="","",IF($F$7="ندارد",0,IF(B324&gt;74,0,VLOOKUP(محاسبات!A324,'جدول نرخ فوت-امراض خاص-سرطان'!$I$2:$J$31,2,0)*محاسبات!O324)))</f>
        <v/>
      </c>
      <c r="W324" s="2" t="str">
        <f aca="false">IF(A324="","",V324*VLOOKUP(B324,'جدول نرخ فوت-امراض خاص-سرطان'!$E$2:$F$100,2,0)/1000000)</f>
        <v/>
      </c>
      <c r="X324" s="2" t="str">
        <f aca="false">IF(A324="","",IF($F$6="ندارد",0,IF(A325="",0,D325*N324^0.5+X325*N324)))</f>
        <v/>
      </c>
      <c r="Y324" s="2" t="str">
        <f aca="false">IF(A324="","",IF(A324&gt;64,0,VLOOKUP(B324,'جدول نرخ فوت-امراض خاص-سرطان'!$G$2:$H$100,2,0)*X324))</f>
        <v/>
      </c>
      <c r="Z324" s="2" t="str">
        <f aca="false">IF(A324="","",Y324+W324+U324+S324)</f>
        <v/>
      </c>
      <c r="AA324" s="2" t="str">
        <f aca="false">IF(A324="","",0.25*(S324)+0.15*(U324+W324+Y324))</f>
        <v/>
      </c>
      <c r="AB324" s="2" t="str">
        <f aca="false">IF(A324="","",$B$10*(M324+Z324+Q324))</f>
        <v/>
      </c>
      <c r="AC324" s="2" t="str">
        <f aca="false">IF(A324="","",D324-Z324-M324-Q324-AB324)</f>
        <v/>
      </c>
      <c r="AD324" s="2" t="str">
        <f aca="false">IF(A324="","",(AC324+AD323)*(1+$S$1))</f>
        <v/>
      </c>
      <c r="AE324" s="2" t="str">
        <f aca="false">IF(A324="","",AD324)</f>
        <v/>
      </c>
    </row>
    <row r="325" customFormat="false" ht="15" hidden="false" customHeight="false" outlineLevel="0" collapsed="false">
      <c r="A325" s="1" t="str">
        <f aca="false">IF(A324&lt;$B$1,A324+1,"")</f>
        <v/>
      </c>
      <c r="B325" s="1" t="str">
        <f aca="false">IF(A325="","",B324+1)</f>
        <v/>
      </c>
      <c r="D325" s="2" t="str">
        <f aca="false">IF(A325="","",IF($B$3="سالانه",D324*(1+$B$6),IF($B$3="ماهانه",(F325*12)/'جدول لیست ها'!$D$1,IF(محاسبات!$B$3="دوماهه",(G325*6)/'جدول لیست ها'!$D$2,IF(محاسبات!$B$3="سه ماهه",(H325*4)/'جدول لیست ها'!$D$3,I325*2/'جدول لیست ها'!$D$4)))))</f>
        <v/>
      </c>
      <c r="E325" s="2" t="str">
        <f aca="false">IF(A325="","",IF($B$3="سالانه",D325+E324,(I325+H325+G325+F325)*$C$3+E324))</f>
        <v/>
      </c>
      <c r="F325" s="2" t="str">
        <f aca="false">IF(A325="","",IF(F324="","",F324*(1+$B$6)))</f>
        <v/>
      </c>
      <c r="G325" s="2" t="str">
        <f aca="false">IF(A325="","",IF(G324="","",G324*(1+$B$6)))</f>
        <v/>
      </c>
      <c r="H325" s="2" t="str">
        <f aca="false">IF(A325="","",IF(H324="","",H324*(1+$B$6)))</f>
        <v/>
      </c>
      <c r="I325" s="2" t="str">
        <f aca="false">IF(A325="","",IF(I324="","",I324*(1+$B$6)))</f>
        <v/>
      </c>
      <c r="J325" s="2" t="str">
        <f aca="false">IF(A325="","",0)</f>
        <v/>
      </c>
      <c r="K325" s="2" t="str">
        <f aca="false">IF(A325="","",$J$2*(1-$M$3)*(D325-Z325))</f>
        <v/>
      </c>
      <c r="L325" s="2" t="str">
        <f aca="false">IF(A325="","",IF(A325&lt;=5,$J$3*(1-$M$2)*O325,0))</f>
        <v/>
      </c>
      <c r="M325" s="2" t="str">
        <f aca="false">IF(A325="","",J325+K325+L325)</f>
        <v/>
      </c>
      <c r="N325" s="1" t="str">
        <f aca="false">IF(A325="","",IF(A325&lt;=2,$Q$2,IF(A325&lt;=4,$R$2,$S$2)))</f>
        <v/>
      </c>
      <c r="O325" s="2" t="str">
        <f aca="false">IF(A325="","",MIN(O324*(1+$B$7),4000000000))</f>
        <v/>
      </c>
      <c r="P325" s="1" t="str">
        <f aca="false">IF(A325="","",VLOOKUP(B325,'جدول نرخ فوت-امراض خاص-سرطان'!$A$2:$B$100,2,0))</f>
        <v/>
      </c>
      <c r="Q325" s="2" t="str">
        <f aca="false">IF(A325="","",P325*O325*N325^0.5*(1+$J$1))</f>
        <v/>
      </c>
      <c r="R325" s="2" t="str">
        <f aca="false">IF(A325="","",IF(B325&gt;74,0,MIN(4000000000,R324*(1+$B$7))))</f>
        <v/>
      </c>
      <c r="S325" s="2" t="str">
        <f aca="false">IF(A325="","",$J$4/1000*R325)</f>
        <v/>
      </c>
      <c r="T325" s="2" t="str">
        <f aca="false">IF(A325="","",IF(B325&gt;64,0,MIN($F$3*O325,$F$5)))</f>
        <v/>
      </c>
      <c r="U325" s="2" t="str">
        <f aca="false">IF(A325="","",T325*VLOOKUP(محاسبات!B325,'جدول نرخ فوت-امراض خاص-سرطان'!$C$2:$D$97,2,0)/1000000)</f>
        <v/>
      </c>
      <c r="V325" s="2" t="str">
        <f aca="false">IF(A325="","",IF($F$7="ندارد",0,IF(B325&gt;74,0,VLOOKUP(محاسبات!A325,'جدول نرخ فوت-امراض خاص-سرطان'!$I$2:$J$31,2,0)*محاسبات!O325)))</f>
        <v/>
      </c>
      <c r="W325" s="2" t="str">
        <f aca="false">IF(A325="","",V325*VLOOKUP(B325,'جدول نرخ فوت-امراض خاص-سرطان'!$E$2:$F$100,2,0)/1000000)</f>
        <v/>
      </c>
      <c r="X325" s="2" t="str">
        <f aca="false">IF(A325="","",IF($F$6="ندارد",0,IF(A326="",0,D326*N325^0.5+X326*N325)))</f>
        <v/>
      </c>
      <c r="Y325" s="2" t="str">
        <f aca="false">IF(A325="","",IF(A325&gt;64,0,VLOOKUP(B325,'جدول نرخ فوت-امراض خاص-سرطان'!$G$2:$H$100,2,0)*X325))</f>
        <v/>
      </c>
      <c r="Z325" s="2" t="str">
        <f aca="false">IF(A325="","",Y325+W325+U325+S325)</f>
        <v/>
      </c>
      <c r="AA325" s="2" t="str">
        <f aca="false">IF(A325="","",0.25*(S325)+0.15*(U325+W325+Y325))</f>
        <v/>
      </c>
      <c r="AB325" s="2" t="str">
        <f aca="false">IF(A325="","",$B$10*(M325+Z325+Q325))</f>
        <v/>
      </c>
      <c r="AC325" s="2" t="str">
        <f aca="false">IF(A325="","",D325-Z325-M325-Q325-AB325)</f>
        <v/>
      </c>
      <c r="AD325" s="2" t="str">
        <f aca="false">IF(A325="","",(AC325+AD324)*(1+$S$1))</f>
        <v/>
      </c>
      <c r="AE325" s="2" t="str">
        <f aca="false">IF(A325="","",AD325)</f>
        <v/>
      </c>
    </row>
    <row r="326" customFormat="false" ht="15" hidden="false" customHeight="false" outlineLevel="0" collapsed="false">
      <c r="A326" s="1" t="str">
        <f aca="false">IF(A325&lt;$B$1,A325+1,"")</f>
        <v/>
      </c>
      <c r="B326" s="1" t="str">
        <f aca="false">IF(A326="","",B325+1)</f>
        <v/>
      </c>
      <c r="D326" s="2" t="str">
        <f aca="false">IF(A326="","",IF($B$3="سالانه",D325*(1+$B$6),IF($B$3="ماهانه",(F326*12)/'جدول لیست ها'!$D$1,IF(محاسبات!$B$3="دوماهه",(G326*6)/'جدول لیست ها'!$D$2,IF(محاسبات!$B$3="سه ماهه",(H326*4)/'جدول لیست ها'!$D$3,I326*2/'جدول لیست ها'!$D$4)))))</f>
        <v/>
      </c>
      <c r="E326" s="2" t="str">
        <f aca="false">IF(A326="","",IF($B$3="سالانه",D326+E325,(I326+H326+G326+F326)*$C$3+E325))</f>
        <v/>
      </c>
      <c r="F326" s="2" t="str">
        <f aca="false">IF(A326="","",IF(F325="","",F325*(1+$B$6)))</f>
        <v/>
      </c>
      <c r="G326" s="2" t="str">
        <f aca="false">IF(A326="","",IF(G325="","",G325*(1+$B$6)))</f>
        <v/>
      </c>
      <c r="H326" s="2" t="str">
        <f aca="false">IF(A326="","",IF(H325="","",H325*(1+$B$6)))</f>
        <v/>
      </c>
      <c r="I326" s="2" t="str">
        <f aca="false">IF(A326="","",IF(I325="","",I325*(1+$B$6)))</f>
        <v/>
      </c>
      <c r="J326" s="2" t="str">
        <f aca="false">IF(A326="","",0)</f>
        <v/>
      </c>
      <c r="K326" s="2" t="str">
        <f aca="false">IF(A326="","",$J$2*(1-$M$3)*(D326-Z326))</f>
        <v/>
      </c>
      <c r="L326" s="2" t="str">
        <f aca="false">IF(A326="","",IF(A326&lt;=5,$J$3*(1-$M$2)*O326,0))</f>
        <v/>
      </c>
      <c r="M326" s="2" t="str">
        <f aca="false">IF(A326="","",J326+K326+L326)</f>
        <v/>
      </c>
      <c r="N326" s="1" t="str">
        <f aca="false">IF(A326="","",IF(A326&lt;=2,$Q$2,IF(A326&lt;=4,$R$2,$S$2)))</f>
        <v/>
      </c>
      <c r="O326" s="2" t="str">
        <f aca="false">IF(A326="","",MIN(O325*(1+$B$7),4000000000))</f>
        <v/>
      </c>
      <c r="P326" s="1" t="str">
        <f aca="false">IF(A326="","",VLOOKUP(B326,'جدول نرخ فوت-امراض خاص-سرطان'!$A$2:$B$100,2,0))</f>
        <v/>
      </c>
      <c r="Q326" s="2" t="str">
        <f aca="false">IF(A326="","",P326*O326*N326^0.5*(1+$J$1))</f>
        <v/>
      </c>
      <c r="R326" s="2" t="str">
        <f aca="false">IF(A326="","",IF(B326&gt;74,0,MIN(4000000000,R325*(1+$B$7))))</f>
        <v/>
      </c>
      <c r="S326" s="2" t="str">
        <f aca="false">IF(A326="","",$J$4/1000*R326)</f>
        <v/>
      </c>
      <c r="T326" s="2" t="str">
        <f aca="false">IF(A326="","",IF(B326&gt;64,0,MIN($F$3*O326,$F$5)))</f>
        <v/>
      </c>
      <c r="U326" s="2" t="str">
        <f aca="false">IF(A326="","",T326*VLOOKUP(محاسبات!B326,'جدول نرخ فوت-امراض خاص-سرطان'!$C$2:$D$97,2,0)/1000000)</f>
        <v/>
      </c>
      <c r="V326" s="2" t="str">
        <f aca="false">IF(A326="","",IF($F$7="ندارد",0,IF(B326&gt;74,0,VLOOKUP(محاسبات!A326,'جدول نرخ فوت-امراض خاص-سرطان'!$I$2:$J$31,2,0)*محاسبات!O326)))</f>
        <v/>
      </c>
      <c r="W326" s="2" t="str">
        <f aca="false">IF(A326="","",V326*VLOOKUP(B326,'جدول نرخ فوت-امراض خاص-سرطان'!$E$2:$F$100,2,0)/1000000)</f>
        <v/>
      </c>
      <c r="X326" s="2" t="str">
        <f aca="false">IF(A326="","",IF($F$6="ندارد",0,IF(A327="",0,D327*N326^0.5+X327*N326)))</f>
        <v/>
      </c>
      <c r="Y326" s="2" t="str">
        <f aca="false">IF(A326="","",IF(A326&gt;64,0,VLOOKUP(B326,'جدول نرخ فوت-امراض خاص-سرطان'!$G$2:$H$100,2,0)*X326))</f>
        <v/>
      </c>
      <c r="Z326" s="2" t="str">
        <f aca="false">IF(A326="","",Y326+W326+U326+S326)</f>
        <v/>
      </c>
      <c r="AA326" s="2" t="str">
        <f aca="false">IF(A326="","",0.25*(S326)+0.15*(U326+W326+Y326))</f>
        <v/>
      </c>
      <c r="AB326" s="2" t="str">
        <f aca="false">IF(A326="","",$B$10*(M326+Z326+Q326))</f>
        <v/>
      </c>
      <c r="AC326" s="2" t="str">
        <f aca="false">IF(A326="","",D326-Z326-M326-Q326-AB326)</f>
        <v/>
      </c>
      <c r="AD326" s="2" t="str">
        <f aca="false">IF(A326="","",(AC326+AD325)*(1+$S$1))</f>
        <v/>
      </c>
      <c r="AE326" s="2" t="str">
        <f aca="false">IF(A326="","",AD326)</f>
        <v/>
      </c>
    </row>
    <row r="327" customFormat="false" ht="15" hidden="false" customHeight="false" outlineLevel="0" collapsed="false">
      <c r="A327" s="1" t="str">
        <f aca="false">IF(A326&lt;$B$1,A326+1,"")</f>
        <v/>
      </c>
      <c r="B327" s="1" t="str">
        <f aca="false">IF(A327="","",B326+1)</f>
        <v/>
      </c>
      <c r="D327" s="2" t="str">
        <f aca="false">IF(A327="","",IF($B$3="سالانه",D326*(1+$B$6),IF($B$3="ماهانه",(F327*12)/'جدول لیست ها'!$D$1,IF(محاسبات!$B$3="دوماهه",(G327*6)/'جدول لیست ها'!$D$2,IF(محاسبات!$B$3="سه ماهه",(H327*4)/'جدول لیست ها'!$D$3,I327*2/'جدول لیست ها'!$D$4)))))</f>
        <v/>
      </c>
      <c r="E327" s="2" t="str">
        <f aca="false">IF(A327="","",IF($B$3="سالانه",D327+E326,(I327+H327+G327+F327)*$C$3+E326))</f>
        <v/>
      </c>
      <c r="F327" s="2" t="str">
        <f aca="false">IF(A327="","",IF(F326="","",F326*(1+$B$6)))</f>
        <v/>
      </c>
      <c r="G327" s="2" t="str">
        <f aca="false">IF(A327="","",IF(G326="","",G326*(1+$B$6)))</f>
        <v/>
      </c>
      <c r="H327" s="2" t="str">
        <f aca="false">IF(A327="","",IF(H326="","",H326*(1+$B$6)))</f>
        <v/>
      </c>
      <c r="I327" s="2" t="str">
        <f aca="false">IF(A327="","",IF(I326="","",I326*(1+$B$6)))</f>
        <v/>
      </c>
      <c r="J327" s="2" t="str">
        <f aca="false">IF(A327="","",0)</f>
        <v/>
      </c>
      <c r="K327" s="2" t="str">
        <f aca="false">IF(A327="","",$J$2*(1-$M$3)*(D327-Z327))</f>
        <v/>
      </c>
      <c r="L327" s="2" t="str">
        <f aca="false">IF(A327="","",IF(A327&lt;=5,$J$3*(1-$M$2)*O327,0))</f>
        <v/>
      </c>
      <c r="M327" s="2" t="str">
        <f aca="false">IF(A327="","",J327+K327+L327)</f>
        <v/>
      </c>
      <c r="N327" s="1" t="str">
        <f aca="false">IF(A327="","",IF(A327&lt;=2,$Q$2,IF(A327&lt;=4,$R$2,$S$2)))</f>
        <v/>
      </c>
      <c r="O327" s="2" t="str">
        <f aca="false">IF(A327="","",MIN(O326*(1+$B$7),4000000000))</f>
        <v/>
      </c>
      <c r="P327" s="1" t="str">
        <f aca="false">IF(A327="","",VLOOKUP(B327,'جدول نرخ فوت-امراض خاص-سرطان'!$A$2:$B$100,2,0))</f>
        <v/>
      </c>
      <c r="Q327" s="2" t="str">
        <f aca="false">IF(A327="","",P327*O327*N327^0.5*(1+$J$1))</f>
        <v/>
      </c>
      <c r="R327" s="2" t="str">
        <f aca="false">IF(A327="","",IF(B327&gt;74,0,MIN(4000000000,R326*(1+$B$7))))</f>
        <v/>
      </c>
      <c r="S327" s="2" t="str">
        <f aca="false">IF(A327="","",$J$4/1000*R327)</f>
        <v/>
      </c>
      <c r="T327" s="2" t="str">
        <f aca="false">IF(A327="","",IF(B327&gt;64,0,MIN($F$3*O327,$F$5)))</f>
        <v/>
      </c>
      <c r="U327" s="2" t="str">
        <f aca="false">IF(A327="","",T327*VLOOKUP(محاسبات!B327,'جدول نرخ فوت-امراض خاص-سرطان'!$C$2:$D$97,2,0)/1000000)</f>
        <v/>
      </c>
      <c r="V327" s="2" t="str">
        <f aca="false">IF(A327="","",IF($F$7="ندارد",0,IF(B327&gt;74,0,VLOOKUP(محاسبات!A327,'جدول نرخ فوت-امراض خاص-سرطان'!$I$2:$J$31,2,0)*محاسبات!O327)))</f>
        <v/>
      </c>
      <c r="W327" s="2" t="str">
        <f aca="false">IF(A327="","",V327*VLOOKUP(B327,'جدول نرخ فوت-امراض خاص-سرطان'!$E$2:$F$100,2,0)/1000000)</f>
        <v/>
      </c>
      <c r="X327" s="2" t="str">
        <f aca="false">IF(A327="","",IF($F$6="ندارد",0,IF(A328="",0,D328*N327^0.5+X328*N327)))</f>
        <v/>
      </c>
      <c r="Y327" s="2" t="str">
        <f aca="false">IF(A327="","",IF(A327&gt;64,0,VLOOKUP(B327,'جدول نرخ فوت-امراض خاص-سرطان'!$G$2:$H$100,2,0)*X327))</f>
        <v/>
      </c>
      <c r="Z327" s="2" t="str">
        <f aca="false">IF(A327="","",Y327+W327+U327+S327)</f>
        <v/>
      </c>
      <c r="AA327" s="2" t="str">
        <f aca="false">IF(A327="","",0.25*(S327)+0.15*(U327+W327+Y327))</f>
        <v/>
      </c>
      <c r="AB327" s="2" t="str">
        <f aca="false">IF(A327="","",$B$10*(M327+Z327+Q327))</f>
        <v/>
      </c>
      <c r="AC327" s="2" t="str">
        <f aca="false">IF(A327="","",D327-Z327-M327-Q327-AB327)</f>
        <v/>
      </c>
      <c r="AD327" s="2" t="str">
        <f aca="false">IF(A327="","",(AC327+AD326)*(1+$S$1))</f>
        <v/>
      </c>
      <c r="AE327" s="2" t="str">
        <f aca="false">IF(A327="","",AD327)</f>
        <v/>
      </c>
    </row>
    <row r="328" customFormat="false" ht="15" hidden="false" customHeight="false" outlineLevel="0" collapsed="false">
      <c r="A328" s="1" t="str">
        <f aca="false">IF(A327&lt;$B$1,A327+1,"")</f>
        <v/>
      </c>
      <c r="B328" s="1" t="str">
        <f aca="false">IF(A328="","",B327+1)</f>
        <v/>
      </c>
      <c r="D328" s="2" t="str">
        <f aca="false">IF(A328="","",IF($B$3="سالانه",D327*(1+$B$6),IF($B$3="ماهانه",(F328*12)/'جدول لیست ها'!$D$1,IF(محاسبات!$B$3="دوماهه",(G328*6)/'جدول لیست ها'!$D$2,IF(محاسبات!$B$3="سه ماهه",(H328*4)/'جدول لیست ها'!$D$3,I328*2/'جدول لیست ها'!$D$4)))))</f>
        <v/>
      </c>
      <c r="E328" s="2" t="str">
        <f aca="false">IF(A328="","",IF($B$3="سالانه",D328+E327,(I328+H328+G328+F328)*$C$3+E327))</f>
        <v/>
      </c>
      <c r="F328" s="2" t="str">
        <f aca="false">IF(A328="","",IF(F327="","",F327*(1+$B$6)))</f>
        <v/>
      </c>
      <c r="G328" s="2" t="str">
        <f aca="false">IF(A328="","",IF(G327="","",G327*(1+$B$6)))</f>
        <v/>
      </c>
      <c r="H328" s="2" t="str">
        <f aca="false">IF(A328="","",IF(H327="","",H327*(1+$B$6)))</f>
        <v/>
      </c>
      <c r="I328" s="2" t="str">
        <f aca="false">IF(A328="","",IF(I327="","",I327*(1+$B$6)))</f>
        <v/>
      </c>
      <c r="J328" s="2" t="str">
        <f aca="false">IF(A328="","",0)</f>
        <v/>
      </c>
      <c r="K328" s="2" t="str">
        <f aca="false">IF(A328="","",$J$2*(1-$M$3)*(D328-Z328))</f>
        <v/>
      </c>
      <c r="L328" s="2" t="str">
        <f aca="false">IF(A328="","",IF(A328&lt;=5,$J$3*(1-$M$2)*O328,0))</f>
        <v/>
      </c>
      <c r="M328" s="2" t="str">
        <f aca="false">IF(A328="","",J328+K328+L328)</f>
        <v/>
      </c>
      <c r="N328" s="1" t="str">
        <f aca="false">IF(A328="","",IF(A328&lt;=2,$Q$2,IF(A328&lt;=4,$R$2,$S$2)))</f>
        <v/>
      </c>
      <c r="O328" s="2" t="str">
        <f aca="false">IF(A328="","",MIN(O327*(1+$B$7),4000000000))</f>
        <v/>
      </c>
      <c r="P328" s="1" t="str">
        <f aca="false">IF(A328="","",VLOOKUP(B328,'جدول نرخ فوت-امراض خاص-سرطان'!$A$2:$B$100,2,0))</f>
        <v/>
      </c>
      <c r="Q328" s="2" t="str">
        <f aca="false">IF(A328="","",P328*O328*N328^0.5*(1+$J$1))</f>
        <v/>
      </c>
      <c r="R328" s="2" t="str">
        <f aca="false">IF(A328="","",IF(B328&gt;74,0,MIN(4000000000,R327*(1+$B$7))))</f>
        <v/>
      </c>
      <c r="S328" s="2" t="str">
        <f aca="false">IF(A328="","",$J$4/1000*R328)</f>
        <v/>
      </c>
      <c r="T328" s="2" t="str">
        <f aca="false">IF(A328="","",IF(B328&gt;64,0,MIN($F$3*O328,$F$5)))</f>
        <v/>
      </c>
      <c r="U328" s="2" t="str">
        <f aca="false">IF(A328="","",T328*VLOOKUP(محاسبات!B328,'جدول نرخ فوت-امراض خاص-سرطان'!$C$2:$D$97,2,0)/1000000)</f>
        <v/>
      </c>
      <c r="V328" s="2" t="str">
        <f aca="false">IF(A328="","",IF($F$7="ندارد",0,IF(B328&gt;74,0,VLOOKUP(محاسبات!A328,'جدول نرخ فوت-امراض خاص-سرطان'!$I$2:$J$31,2,0)*محاسبات!O328)))</f>
        <v/>
      </c>
      <c r="W328" s="2" t="str">
        <f aca="false">IF(A328="","",V328*VLOOKUP(B328,'جدول نرخ فوت-امراض خاص-سرطان'!$E$2:$F$100,2,0)/1000000)</f>
        <v/>
      </c>
      <c r="X328" s="2" t="str">
        <f aca="false">IF(A328="","",IF($F$6="ندارد",0,IF(A329="",0,D329*N328^0.5+X329*N328)))</f>
        <v/>
      </c>
      <c r="Y328" s="2" t="str">
        <f aca="false">IF(A328="","",IF(A328&gt;64,0,VLOOKUP(B328,'جدول نرخ فوت-امراض خاص-سرطان'!$G$2:$H$100,2,0)*X328))</f>
        <v/>
      </c>
      <c r="Z328" s="2" t="str">
        <f aca="false">IF(A328="","",Y328+W328+U328+S328)</f>
        <v/>
      </c>
      <c r="AA328" s="2" t="str">
        <f aca="false">IF(A328="","",0.25*(S328)+0.15*(U328+W328+Y328))</f>
        <v/>
      </c>
      <c r="AB328" s="2" t="str">
        <f aca="false">IF(A328="","",$B$10*(M328+Z328+Q328))</f>
        <v/>
      </c>
      <c r="AC328" s="2" t="str">
        <f aca="false">IF(A328="","",D328-Z328-M328-Q328-AB328)</f>
        <v/>
      </c>
      <c r="AD328" s="2" t="str">
        <f aca="false">IF(A328="","",(AC328+AD327)*(1+$S$1))</f>
        <v/>
      </c>
      <c r="AE328" s="2" t="str">
        <f aca="false">IF(A328="","",AD328)</f>
        <v/>
      </c>
    </row>
    <row r="329" customFormat="false" ht="15" hidden="false" customHeight="false" outlineLevel="0" collapsed="false">
      <c r="A329" s="1" t="str">
        <f aca="false">IF(A328&lt;$B$1,A328+1,"")</f>
        <v/>
      </c>
      <c r="B329" s="1" t="str">
        <f aca="false">IF(A329="","",B328+1)</f>
        <v/>
      </c>
      <c r="D329" s="2" t="str">
        <f aca="false">IF(A329="","",IF($B$3="سالانه",D328*(1+$B$6),IF($B$3="ماهانه",(F329*12)/'جدول لیست ها'!$D$1,IF(محاسبات!$B$3="دوماهه",(G329*6)/'جدول لیست ها'!$D$2,IF(محاسبات!$B$3="سه ماهه",(H329*4)/'جدول لیست ها'!$D$3,I329*2/'جدول لیست ها'!$D$4)))))</f>
        <v/>
      </c>
      <c r="E329" s="2" t="str">
        <f aca="false">IF(A329="","",IF($B$3="سالانه",D329+E328,(I329+H329+G329+F329)*$C$3+E328))</f>
        <v/>
      </c>
      <c r="F329" s="2" t="str">
        <f aca="false">IF(A329="","",IF(F328="","",F328*(1+$B$6)))</f>
        <v/>
      </c>
      <c r="G329" s="2" t="str">
        <f aca="false">IF(A329="","",IF(G328="","",G328*(1+$B$6)))</f>
        <v/>
      </c>
      <c r="H329" s="2" t="str">
        <f aca="false">IF(A329="","",IF(H328="","",H328*(1+$B$6)))</f>
        <v/>
      </c>
      <c r="I329" s="2" t="str">
        <f aca="false">IF(A329="","",IF(I328="","",I328*(1+$B$6)))</f>
        <v/>
      </c>
      <c r="J329" s="2" t="str">
        <f aca="false">IF(A329="","",0)</f>
        <v/>
      </c>
      <c r="K329" s="2" t="str">
        <f aca="false">IF(A329="","",$J$2*(1-$M$3)*(D329-Z329))</f>
        <v/>
      </c>
      <c r="L329" s="2" t="str">
        <f aca="false">IF(A329="","",IF(A329&lt;=5,$J$3*(1-$M$2)*O329,0))</f>
        <v/>
      </c>
      <c r="M329" s="2" t="str">
        <f aca="false">IF(A329="","",J329+K329+L329)</f>
        <v/>
      </c>
      <c r="N329" s="1" t="str">
        <f aca="false">IF(A329="","",IF(A329&lt;=2,$Q$2,IF(A329&lt;=4,$R$2,$S$2)))</f>
        <v/>
      </c>
      <c r="O329" s="2" t="str">
        <f aca="false">IF(A329="","",MIN(O328*(1+$B$7),4000000000))</f>
        <v/>
      </c>
      <c r="P329" s="1" t="str">
        <f aca="false">IF(A329="","",VLOOKUP(B329,'جدول نرخ فوت-امراض خاص-سرطان'!$A$2:$B$100,2,0))</f>
        <v/>
      </c>
      <c r="Q329" s="2" t="str">
        <f aca="false">IF(A329="","",P329*O329*N329^0.5*(1+$J$1))</f>
        <v/>
      </c>
      <c r="R329" s="2" t="str">
        <f aca="false">IF(A329="","",IF(B329&gt;74,0,MIN(4000000000,R328*(1+$B$7))))</f>
        <v/>
      </c>
      <c r="S329" s="2" t="str">
        <f aca="false">IF(A329="","",$J$4/1000*R329)</f>
        <v/>
      </c>
      <c r="T329" s="2" t="str">
        <f aca="false">IF(A329="","",IF(B329&gt;64,0,MIN($F$3*O329,$F$5)))</f>
        <v/>
      </c>
      <c r="U329" s="2" t="str">
        <f aca="false">IF(A329="","",T329*VLOOKUP(محاسبات!B329,'جدول نرخ فوت-امراض خاص-سرطان'!$C$2:$D$97,2,0)/1000000)</f>
        <v/>
      </c>
      <c r="V329" s="2" t="str">
        <f aca="false">IF(A329="","",IF($F$7="ندارد",0,IF(B329&gt;74,0,VLOOKUP(محاسبات!A329,'جدول نرخ فوت-امراض خاص-سرطان'!$I$2:$J$31,2,0)*محاسبات!O329)))</f>
        <v/>
      </c>
      <c r="W329" s="2" t="str">
        <f aca="false">IF(A329="","",V329*VLOOKUP(B329,'جدول نرخ فوت-امراض خاص-سرطان'!$E$2:$F$100,2,0)/1000000)</f>
        <v/>
      </c>
      <c r="X329" s="2" t="str">
        <f aca="false">IF(A329="","",IF($F$6="ندارد",0,IF(A330="",0,D330*N329^0.5+X330*N329)))</f>
        <v/>
      </c>
      <c r="Y329" s="2" t="str">
        <f aca="false">IF(A329="","",IF(A329&gt;64,0,VLOOKUP(B329,'جدول نرخ فوت-امراض خاص-سرطان'!$G$2:$H$100,2,0)*X329))</f>
        <v/>
      </c>
      <c r="Z329" s="2" t="str">
        <f aca="false">IF(A329="","",Y329+W329+U329+S329)</f>
        <v/>
      </c>
      <c r="AA329" s="2" t="str">
        <f aca="false">IF(A329="","",0.25*(S329)+0.15*(U329+W329+Y329))</f>
        <v/>
      </c>
      <c r="AB329" s="2" t="str">
        <f aca="false">IF(A329="","",$B$10*(M329+Z329+Q329))</f>
        <v/>
      </c>
      <c r="AC329" s="2" t="str">
        <f aca="false">IF(A329="","",D329-Z329-M329-Q329-AB329)</f>
        <v/>
      </c>
      <c r="AD329" s="2" t="str">
        <f aca="false">IF(A329="","",(AC329+AD328)*(1+$S$1))</f>
        <v/>
      </c>
      <c r="AE329" s="2" t="str">
        <f aca="false">IF(A329="","",AD329)</f>
        <v/>
      </c>
    </row>
    <row r="330" customFormat="false" ht="15" hidden="false" customHeight="false" outlineLevel="0" collapsed="false">
      <c r="A330" s="1" t="str">
        <f aca="false">IF(A329&lt;$B$1,A329+1,"")</f>
        <v/>
      </c>
      <c r="B330" s="1" t="str">
        <f aca="false">IF(A330="","",B329+1)</f>
        <v/>
      </c>
      <c r="D330" s="2" t="str">
        <f aca="false">IF(A330="","",IF($B$3="سالانه",D329*(1+$B$6),IF($B$3="ماهانه",(F330*12)/'جدول لیست ها'!$D$1,IF(محاسبات!$B$3="دوماهه",(G330*6)/'جدول لیست ها'!$D$2,IF(محاسبات!$B$3="سه ماهه",(H330*4)/'جدول لیست ها'!$D$3,I330*2/'جدول لیست ها'!$D$4)))))</f>
        <v/>
      </c>
      <c r="E330" s="2" t="str">
        <f aca="false">IF(A330="","",IF($B$3="سالانه",D330+E329,(I330+H330+G330+F330)*$C$3+E329))</f>
        <v/>
      </c>
      <c r="F330" s="2" t="str">
        <f aca="false">IF(A330="","",IF(F329="","",F329*(1+$B$6)))</f>
        <v/>
      </c>
      <c r="G330" s="2" t="str">
        <f aca="false">IF(A330="","",IF(G329="","",G329*(1+$B$6)))</f>
        <v/>
      </c>
      <c r="H330" s="2" t="str">
        <f aca="false">IF(A330="","",IF(H329="","",H329*(1+$B$6)))</f>
        <v/>
      </c>
      <c r="I330" s="2" t="str">
        <f aca="false">IF(A330="","",IF(I329="","",I329*(1+$B$6)))</f>
        <v/>
      </c>
      <c r="J330" s="2" t="str">
        <f aca="false">IF(A330="","",0)</f>
        <v/>
      </c>
      <c r="K330" s="2" t="str">
        <f aca="false">IF(A330="","",$J$2*(1-$M$3)*(D330-Z330))</f>
        <v/>
      </c>
      <c r="L330" s="2" t="str">
        <f aca="false">IF(A330="","",IF(A330&lt;=5,$J$3*(1-$M$2)*O330,0))</f>
        <v/>
      </c>
      <c r="M330" s="2" t="str">
        <f aca="false">IF(A330="","",J330+K330+L330)</f>
        <v/>
      </c>
      <c r="N330" s="1" t="str">
        <f aca="false">IF(A330="","",IF(A330&lt;=2,$Q$2,IF(A330&lt;=4,$R$2,$S$2)))</f>
        <v/>
      </c>
      <c r="O330" s="2" t="str">
        <f aca="false">IF(A330="","",MIN(O329*(1+$B$7),4000000000))</f>
        <v/>
      </c>
      <c r="P330" s="1" t="str">
        <f aca="false">IF(A330="","",VLOOKUP(B330,'جدول نرخ فوت-امراض خاص-سرطان'!$A$2:$B$100,2,0))</f>
        <v/>
      </c>
      <c r="Q330" s="2" t="str">
        <f aca="false">IF(A330="","",P330*O330*N330^0.5*(1+$J$1))</f>
        <v/>
      </c>
      <c r="R330" s="2" t="str">
        <f aca="false">IF(A330="","",IF(B330&gt;74,0,MIN(4000000000,R329*(1+$B$7))))</f>
        <v/>
      </c>
      <c r="S330" s="2" t="str">
        <f aca="false">IF(A330="","",$J$4/1000*R330)</f>
        <v/>
      </c>
      <c r="T330" s="2" t="str">
        <f aca="false">IF(A330="","",IF(B330&gt;64,0,MIN($F$3*O330,$F$5)))</f>
        <v/>
      </c>
      <c r="U330" s="2" t="str">
        <f aca="false">IF(A330="","",T330*VLOOKUP(محاسبات!B330,'جدول نرخ فوت-امراض خاص-سرطان'!$C$2:$D$97,2,0)/1000000)</f>
        <v/>
      </c>
      <c r="V330" s="2" t="str">
        <f aca="false">IF(A330="","",IF($F$7="ندارد",0,IF(B330&gt;74,0,VLOOKUP(محاسبات!A330,'جدول نرخ فوت-امراض خاص-سرطان'!$I$2:$J$31,2,0)*محاسبات!O330)))</f>
        <v/>
      </c>
      <c r="W330" s="2" t="str">
        <f aca="false">IF(A330="","",V330*VLOOKUP(B330,'جدول نرخ فوت-امراض خاص-سرطان'!$E$2:$F$100,2,0)/1000000)</f>
        <v/>
      </c>
      <c r="X330" s="2" t="str">
        <f aca="false">IF(A330="","",IF($F$6="ندارد",0,IF(A331="",0,D331*N330^0.5+X331*N330)))</f>
        <v/>
      </c>
      <c r="Y330" s="2" t="str">
        <f aca="false">IF(A330="","",IF(A330&gt;64,0,VLOOKUP(B330,'جدول نرخ فوت-امراض خاص-سرطان'!$G$2:$H$100,2,0)*X330))</f>
        <v/>
      </c>
      <c r="Z330" s="2" t="str">
        <f aca="false">IF(A330="","",Y330+W330+U330+S330)</f>
        <v/>
      </c>
      <c r="AA330" s="2" t="str">
        <f aca="false">IF(A330="","",0.25*(S330)+0.15*(U330+W330+Y330))</f>
        <v/>
      </c>
      <c r="AB330" s="2" t="str">
        <f aca="false">IF(A330="","",$B$10*(M330+Z330+Q330))</f>
        <v/>
      </c>
      <c r="AC330" s="2" t="str">
        <f aca="false">IF(A330="","",D330-Z330-M330-Q330-AB330)</f>
        <v/>
      </c>
      <c r="AD330" s="2" t="str">
        <f aca="false">IF(A330="","",(AC330+AD329)*(1+$S$1))</f>
        <v/>
      </c>
      <c r="AE330" s="2" t="str">
        <f aca="false">IF(A330="","",AD330)</f>
        <v/>
      </c>
    </row>
    <row r="331" customFormat="false" ht="15" hidden="false" customHeight="false" outlineLevel="0" collapsed="false">
      <c r="A331" s="1" t="str">
        <f aca="false">IF(A330&lt;$B$1,A330+1,"")</f>
        <v/>
      </c>
      <c r="B331" s="1" t="str">
        <f aca="false">IF(A331="","",B330+1)</f>
        <v/>
      </c>
      <c r="D331" s="2" t="str">
        <f aca="false">IF(A331="","",IF($B$3="سالانه",D330*(1+$B$6),IF($B$3="ماهانه",(F331*12)/'جدول لیست ها'!$D$1,IF(محاسبات!$B$3="دوماهه",(G331*6)/'جدول لیست ها'!$D$2,IF(محاسبات!$B$3="سه ماهه",(H331*4)/'جدول لیست ها'!$D$3,I331*2/'جدول لیست ها'!$D$4)))))</f>
        <v/>
      </c>
      <c r="E331" s="2" t="str">
        <f aca="false">IF(A331="","",IF($B$3="سالانه",D331+E330,(I331+H331+G331+F331)*$C$3+E330))</f>
        <v/>
      </c>
      <c r="F331" s="2" t="str">
        <f aca="false">IF(A331="","",IF(F330="","",F330*(1+$B$6)))</f>
        <v/>
      </c>
      <c r="G331" s="2" t="str">
        <f aca="false">IF(A331="","",IF(G330="","",G330*(1+$B$6)))</f>
        <v/>
      </c>
      <c r="H331" s="2" t="str">
        <f aca="false">IF(A331="","",IF(H330="","",H330*(1+$B$6)))</f>
        <v/>
      </c>
      <c r="I331" s="2" t="str">
        <f aca="false">IF(A331="","",IF(I330="","",I330*(1+$B$6)))</f>
        <v/>
      </c>
      <c r="J331" s="2" t="str">
        <f aca="false">IF(A331="","",0)</f>
        <v/>
      </c>
      <c r="K331" s="2" t="str">
        <f aca="false">IF(A331="","",$J$2*(1-$M$3)*(D331-Z331))</f>
        <v/>
      </c>
      <c r="L331" s="2" t="str">
        <f aca="false">IF(A331="","",IF(A331&lt;=5,$J$3*(1-$M$2)*O331,0))</f>
        <v/>
      </c>
      <c r="M331" s="2" t="str">
        <f aca="false">IF(A331="","",J331+K331+L331)</f>
        <v/>
      </c>
      <c r="N331" s="1" t="str">
        <f aca="false">IF(A331="","",IF(A331&lt;=2,$Q$2,IF(A331&lt;=4,$R$2,$S$2)))</f>
        <v/>
      </c>
      <c r="O331" s="2" t="str">
        <f aca="false">IF(A331="","",MIN(O330*(1+$B$7),4000000000))</f>
        <v/>
      </c>
      <c r="P331" s="1" t="str">
        <f aca="false">IF(A331="","",VLOOKUP(B331,'جدول نرخ فوت-امراض خاص-سرطان'!$A$2:$B$100,2,0))</f>
        <v/>
      </c>
      <c r="Q331" s="2" t="str">
        <f aca="false">IF(A331="","",P331*O331*N331^0.5*(1+$J$1))</f>
        <v/>
      </c>
      <c r="R331" s="2" t="str">
        <f aca="false">IF(A331="","",IF(B331&gt;74,0,MIN(4000000000,R330*(1+$B$7))))</f>
        <v/>
      </c>
      <c r="S331" s="2" t="str">
        <f aca="false">IF(A331="","",$J$4/1000*R331)</f>
        <v/>
      </c>
      <c r="T331" s="2" t="str">
        <f aca="false">IF(A331="","",IF(B331&gt;64,0,MIN($F$3*O331,$F$5)))</f>
        <v/>
      </c>
      <c r="U331" s="2" t="str">
        <f aca="false">IF(A331="","",T331*VLOOKUP(محاسبات!B331,'جدول نرخ فوت-امراض خاص-سرطان'!$C$2:$D$97,2,0)/1000000)</f>
        <v/>
      </c>
      <c r="V331" s="2" t="str">
        <f aca="false">IF(A331="","",IF($F$7="ندارد",0,IF(B331&gt;74,0,VLOOKUP(محاسبات!A331,'جدول نرخ فوت-امراض خاص-سرطان'!$I$2:$J$31,2,0)*محاسبات!O331)))</f>
        <v/>
      </c>
      <c r="W331" s="2" t="str">
        <f aca="false">IF(A331="","",V331*VLOOKUP(B331,'جدول نرخ فوت-امراض خاص-سرطان'!$E$2:$F$100,2,0)/1000000)</f>
        <v/>
      </c>
      <c r="X331" s="2" t="str">
        <f aca="false">IF(A331="","",IF($F$6="ندارد",0,IF(A332="",0,D332*N331^0.5+X332*N331)))</f>
        <v/>
      </c>
      <c r="Y331" s="2" t="str">
        <f aca="false">IF(A331="","",IF(A331&gt;64,0,VLOOKUP(B331,'جدول نرخ فوت-امراض خاص-سرطان'!$G$2:$H$100,2,0)*X331))</f>
        <v/>
      </c>
      <c r="Z331" s="2" t="str">
        <f aca="false">IF(A331="","",Y331+W331+U331+S331)</f>
        <v/>
      </c>
      <c r="AA331" s="2" t="str">
        <f aca="false">IF(A331="","",0.25*(S331)+0.15*(U331+W331+Y331))</f>
        <v/>
      </c>
      <c r="AB331" s="2" t="str">
        <f aca="false">IF(A331="","",$B$10*(M331+Z331+Q331))</f>
        <v/>
      </c>
      <c r="AC331" s="2" t="str">
        <f aca="false">IF(A331="","",D331-Z331-M331-Q331-AB331)</f>
        <v/>
      </c>
      <c r="AD331" s="2" t="str">
        <f aca="false">IF(A331="","",(AC331+AD330)*(1+$S$1))</f>
        <v/>
      </c>
      <c r="AE331" s="2" t="str">
        <f aca="false">IF(A331="","",AD331)</f>
        <v/>
      </c>
    </row>
    <row r="332" customFormat="false" ht="15" hidden="false" customHeight="false" outlineLevel="0" collapsed="false">
      <c r="A332" s="1" t="str">
        <f aca="false">IF(A331&lt;$B$1,A331+1,"")</f>
        <v/>
      </c>
      <c r="B332" s="1" t="str">
        <f aca="false">IF(A332="","",B331+1)</f>
        <v/>
      </c>
      <c r="D332" s="2" t="str">
        <f aca="false">IF(A332="","",IF($B$3="سالانه",D331*(1+$B$6),IF($B$3="ماهانه",(F332*12)/'جدول لیست ها'!$D$1,IF(محاسبات!$B$3="دوماهه",(G332*6)/'جدول لیست ها'!$D$2,IF(محاسبات!$B$3="سه ماهه",(H332*4)/'جدول لیست ها'!$D$3,I332*2/'جدول لیست ها'!$D$4)))))</f>
        <v/>
      </c>
      <c r="E332" s="2" t="str">
        <f aca="false">IF(A332="","",IF($B$3="سالانه",D332+E331,(I332+H332+G332+F332)*$C$3+E331))</f>
        <v/>
      </c>
      <c r="F332" s="2" t="str">
        <f aca="false">IF(A332="","",IF(F331="","",F331*(1+$B$6)))</f>
        <v/>
      </c>
      <c r="G332" s="2" t="str">
        <f aca="false">IF(A332="","",IF(G331="","",G331*(1+$B$6)))</f>
        <v/>
      </c>
      <c r="H332" s="2" t="str">
        <f aca="false">IF(A332="","",IF(H331="","",H331*(1+$B$6)))</f>
        <v/>
      </c>
      <c r="I332" s="2" t="str">
        <f aca="false">IF(A332="","",IF(I331="","",I331*(1+$B$6)))</f>
        <v/>
      </c>
      <c r="J332" s="2" t="str">
        <f aca="false">IF(A332="","",0)</f>
        <v/>
      </c>
      <c r="K332" s="2" t="str">
        <f aca="false">IF(A332="","",$J$2*(1-$M$3)*(D332-Z332))</f>
        <v/>
      </c>
      <c r="L332" s="2" t="str">
        <f aca="false">IF(A332="","",IF(A332&lt;=5,$J$3*(1-$M$2)*O332,0))</f>
        <v/>
      </c>
      <c r="M332" s="2" t="str">
        <f aca="false">IF(A332="","",J332+K332+L332)</f>
        <v/>
      </c>
      <c r="N332" s="1" t="str">
        <f aca="false">IF(A332="","",IF(A332&lt;=2,$Q$2,IF(A332&lt;=4,$R$2,$S$2)))</f>
        <v/>
      </c>
      <c r="O332" s="2" t="str">
        <f aca="false">IF(A332="","",MIN(O331*(1+$B$7),4000000000))</f>
        <v/>
      </c>
      <c r="P332" s="1" t="str">
        <f aca="false">IF(A332="","",VLOOKUP(B332,'جدول نرخ فوت-امراض خاص-سرطان'!$A$2:$B$100,2,0))</f>
        <v/>
      </c>
      <c r="Q332" s="2" t="str">
        <f aca="false">IF(A332="","",P332*O332*N332^0.5*(1+$J$1))</f>
        <v/>
      </c>
      <c r="R332" s="2" t="str">
        <f aca="false">IF(A332="","",IF(B332&gt;74,0,MIN(4000000000,R331*(1+$B$7))))</f>
        <v/>
      </c>
      <c r="S332" s="2" t="str">
        <f aca="false">IF(A332="","",$J$4/1000*R332)</f>
        <v/>
      </c>
      <c r="T332" s="2" t="str">
        <f aca="false">IF(A332="","",IF(B332&gt;64,0,MIN($F$3*O332,$F$5)))</f>
        <v/>
      </c>
      <c r="U332" s="2" t="str">
        <f aca="false">IF(A332="","",T332*VLOOKUP(محاسبات!B332,'جدول نرخ فوت-امراض خاص-سرطان'!$C$2:$D$97,2,0)/1000000)</f>
        <v/>
      </c>
      <c r="V332" s="2" t="str">
        <f aca="false">IF(A332="","",IF($F$7="ندارد",0,IF(B332&gt;74,0,VLOOKUP(محاسبات!A332,'جدول نرخ فوت-امراض خاص-سرطان'!$I$2:$J$31,2,0)*محاسبات!O332)))</f>
        <v/>
      </c>
      <c r="W332" s="2" t="str">
        <f aca="false">IF(A332="","",V332*VLOOKUP(B332,'جدول نرخ فوت-امراض خاص-سرطان'!$E$2:$F$100,2,0)/1000000)</f>
        <v/>
      </c>
      <c r="X332" s="2" t="str">
        <f aca="false">IF(A332="","",IF($F$6="ندارد",0,IF(A333="",0,D333*N332^0.5+X333*N332)))</f>
        <v/>
      </c>
      <c r="Y332" s="2" t="str">
        <f aca="false">IF(A332="","",IF(A332&gt;64,0,VLOOKUP(B332,'جدول نرخ فوت-امراض خاص-سرطان'!$G$2:$H$100,2,0)*X332))</f>
        <v/>
      </c>
      <c r="Z332" s="2" t="str">
        <f aca="false">IF(A332="","",Y332+W332+U332+S332)</f>
        <v/>
      </c>
      <c r="AA332" s="2" t="str">
        <f aca="false">IF(A332="","",0.25*(S332)+0.15*(U332+W332+Y332))</f>
        <v/>
      </c>
      <c r="AB332" s="2" t="str">
        <f aca="false">IF(A332="","",$B$10*(M332+Z332+Q332))</f>
        <v/>
      </c>
      <c r="AC332" s="2" t="str">
        <f aca="false">IF(A332="","",D332-Z332-M332-Q332-AB332)</f>
        <v/>
      </c>
      <c r="AD332" s="2" t="str">
        <f aca="false">IF(A332="","",(AC332+AD331)*(1+$S$1))</f>
        <v/>
      </c>
      <c r="AE332" s="2" t="str">
        <f aca="false">IF(A332="","",AD332)</f>
        <v/>
      </c>
    </row>
    <row r="333" customFormat="false" ht="15" hidden="false" customHeight="false" outlineLevel="0" collapsed="false">
      <c r="A333" s="1" t="str">
        <f aca="false">IF(A332&lt;$B$1,A332+1,"")</f>
        <v/>
      </c>
      <c r="B333" s="1" t="str">
        <f aca="false">IF(A333="","",B332+1)</f>
        <v/>
      </c>
      <c r="D333" s="2" t="str">
        <f aca="false">IF(A333="","",IF($B$3="سالانه",D332*(1+$B$6),IF($B$3="ماهانه",(F333*12)/'جدول لیست ها'!$D$1,IF(محاسبات!$B$3="دوماهه",(G333*6)/'جدول لیست ها'!$D$2,IF(محاسبات!$B$3="سه ماهه",(H333*4)/'جدول لیست ها'!$D$3,I333*2/'جدول لیست ها'!$D$4)))))</f>
        <v/>
      </c>
      <c r="E333" s="2" t="str">
        <f aca="false">IF(A333="","",IF($B$3="سالانه",D333+E332,(I333+H333+G333+F333)*$C$3+E332))</f>
        <v/>
      </c>
      <c r="F333" s="2" t="str">
        <f aca="false">IF(A333="","",IF(F332="","",F332*(1+$B$6)))</f>
        <v/>
      </c>
      <c r="G333" s="2" t="str">
        <f aca="false">IF(A333="","",IF(G332="","",G332*(1+$B$6)))</f>
        <v/>
      </c>
      <c r="H333" s="2" t="str">
        <f aca="false">IF(A333="","",IF(H332="","",H332*(1+$B$6)))</f>
        <v/>
      </c>
      <c r="I333" s="2" t="str">
        <f aca="false">IF(A333="","",IF(I332="","",I332*(1+$B$6)))</f>
        <v/>
      </c>
      <c r="J333" s="2" t="str">
        <f aca="false">IF(A333="","",0)</f>
        <v/>
      </c>
      <c r="K333" s="2" t="str">
        <f aca="false">IF(A333="","",$J$2*(1-$M$3)*(D333-Z333))</f>
        <v/>
      </c>
      <c r="L333" s="2" t="str">
        <f aca="false">IF(A333="","",IF(A333&lt;=5,$J$3*(1-$M$2)*O333,0))</f>
        <v/>
      </c>
      <c r="M333" s="2" t="str">
        <f aca="false">IF(A333="","",J333+K333+L333)</f>
        <v/>
      </c>
      <c r="N333" s="1" t="str">
        <f aca="false">IF(A333="","",IF(A333&lt;=2,$Q$2,IF(A333&lt;=4,$R$2,$S$2)))</f>
        <v/>
      </c>
      <c r="O333" s="2" t="str">
        <f aca="false">IF(A333="","",MIN(O332*(1+$B$7),4000000000))</f>
        <v/>
      </c>
      <c r="P333" s="1" t="str">
        <f aca="false">IF(A333="","",VLOOKUP(B333,'جدول نرخ فوت-امراض خاص-سرطان'!$A$2:$B$100,2,0))</f>
        <v/>
      </c>
      <c r="Q333" s="2" t="str">
        <f aca="false">IF(A333="","",P333*O333*N333^0.5*(1+$J$1))</f>
        <v/>
      </c>
      <c r="R333" s="2" t="str">
        <f aca="false">IF(A333="","",IF(B333&gt;74,0,MIN(4000000000,R332*(1+$B$7))))</f>
        <v/>
      </c>
      <c r="S333" s="2" t="str">
        <f aca="false">IF(A333="","",$J$4/1000*R333)</f>
        <v/>
      </c>
      <c r="T333" s="2" t="str">
        <f aca="false">IF(A333="","",IF(B333&gt;64,0,MIN($F$3*O333,$F$5)))</f>
        <v/>
      </c>
      <c r="U333" s="2" t="str">
        <f aca="false">IF(A333="","",T333*VLOOKUP(محاسبات!B333,'جدول نرخ فوت-امراض خاص-سرطان'!$C$2:$D$97,2,0)/1000000)</f>
        <v/>
      </c>
      <c r="V333" s="2" t="str">
        <f aca="false">IF(A333="","",IF($F$7="ندارد",0,IF(B333&gt;74,0,VLOOKUP(محاسبات!A333,'جدول نرخ فوت-امراض خاص-سرطان'!$I$2:$J$31,2,0)*محاسبات!O333)))</f>
        <v/>
      </c>
      <c r="W333" s="2" t="str">
        <f aca="false">IF(A333="","",V333*VLOOKUP(B333,'جدول نرخ فوت-امراض خاص-سرطان'!$E$2:$F$100,2,0)/1000000)</f>
        <v/>
      </c>
      <c r="X333" s="2" t="str">
        <f aca="false">IF(A333="","",IF($F$6="ندارد",0,IF(A334="",0,D334*N333^0.5+X334*N333)))</f>
        <v/>
      </c>
      <c r="Y333" s="2" t="str">
        <f aca="false">IF(A333="","",IF(A333&gt;64,0,VLOOKUP(B333,'جدول نرخ فوت-امراض خاص-سرطان'!$G$2:$H$100,2,0)*X333))</f>
        <v/>
      </c>
      <c r="Z333" s="2" t="str">
        <f aca="false">IF(A333="","",Y333+W333+U333+S333)</f>
        <v/>
      </c>
      <c r="AA333" s="2" t="str">
        <f aca="false">IF(A333="","",0.25*(S333)+0.15*(U333+W333+Y333))</f>
        <v/>
      </c>
      <c r="AB333" s="2" t="str">
        <f aca="false">IF(A333="","",$B$10*(M333+Z333+Q333))</f>
        <v/>
      </c>
      <c r="AC333" s="2" t="str">
        <f aca="false">IF(A333="","",D333-Z333-M333-Q333-AB333)</f>
        <v/>
      </c>
      <c r="AD333" s="2" t="str">
        <f aca="false">IF(A333="","",(AC333+AD332)*(1+$S$1))</f>
        <v/>
      </c>
      <c r="AE333" s="2" t="str">
        <f aca="false">IF(A333="","",AD333)</f>
        <v/>
      </c>
    </row>
    <row r="334" customFormat="false" ht="15" hidden="false" customHeight="false" outlineLevel="0" collapsed="false">
      <c r="A334" s="1" t="str">
        <f aca="false">IF(A333&lt;$B$1,A333+1,"")</f>
        <v/>
      </c>
      <c r="B334" s="1" t="str">
        <f aca="false">IF(A334="","",B333+1)</f>
        <v/>
      </c>
      <c r="D334" s="2" t="str">
        <f aca="false">IF(A334="","",IF($B$3="سالانه",D333*(1+$B$6),IF($B$3="ماهانه",(F334*12)/'جدول لیست ها'!$D$1,IF(محاسبات!$B$3="دوماهه",(G334*6)/'جدول لیست ها'!$D$2,IF(محاسبات!$B$3="سه ماهه",(H334*4)/'جدول لیست ها'!$D$3,I334*2/'جدول لیست ها'!$D$4)))))</f>
        <v/>
      </c>
      <c r="E334" s="2" t="str">
        <f aca="false">IF(A334="","",IF($B$3="سالانه",D334+E333,(I334+H334+G334+F334)*$C$3+E333))</f>
        <v/>
      </c>
      <c r="F334" s="2" t="str">
        <f aca="false">IF(A334="","",IF(F333="","",F333*(1+$B$6)))</f>
        <v/>
      </c>
      <c r="G334" s="2" t="str">
        <f aca="false">IF(A334="","",IF(G333="","",G333*(1+$B$6)))</f>
        <v/>
      </c>
      <c r="H334" s="2" t="str">
        <f aca="false">IF(A334="","",IF(H333="","",H333*(1+$B$6)))</f>
        <v/>
      </c>
      <c r="I334" s="2" t="str">
        <f aca="false">IF(A334="","",IF(I333="","",I333*(1+$B$6)))</f>
        <v/>
      </c>
      <c r="J334" s="2" t="str">
        <f aca="false">IF(A334="","",0)</f>
        <v/>
      </c>
      <c r="K334" s="2" t="str">
        <f aca="false">IF(A334="","",$J$2*(1-$M$3)*(D334-Z334))</f>
        <v/>
      </c>
      <c r="L334" s="2" t="str">
        <f aca="false">IF(A334="","",IF(A334&lt;=5,$J$3*(1-$M$2)*O334,0))</f>
        <v/>
      </c>
      <c r="M334" s="2" t="str">
        <f aca="false">IF(A334="","",J334+K334+L334)</f>
        <v/>
      </c>
      <c r="N334" s="1" t="str">
        <f aca="false">IF(A334="","",IF(A334&lt;=2,$Q$2,IF(A334&lt;=4,$R$2,$S$2)))</f>
        <v/>
      </c>
      <c r="O334" s="2" t="str">
        <f aca="false">IF(A334="","",MIN(O333*(1+$B$7),4000000000))</f>
        <v/>
      </c>
      <c r="P334" s="1" t="str">
        <f aca="false">IF(A334="","",VLOOKUP(B334,'جدول نرخ فوت-امراض خاص-سرطان'!$A$2:$B$100,2,0))</f>
        <v/>
      </c>
      <c r="Q334" s="2" t="str">
        <f aca="false">IF(A334="","",P334*O334*N334^0.5*(1+$J$1))</f>
        <v/>
      </c>
      <c r="R334" s="2" t="str">
        <f aca="false">IF(A334="","",IF(B334&gt;74,0,MIN(4000000000,R333*(1+$B$7))))</f>
        <v/>
      </c>
      <c r="S334" s="2" t="str">
        <f aca="false">IF(A334="","",$J$4/1000*R334)</f>
        <v/>
      </c>
      <c r="T334" s="2" t="str">
        <f aca="false">IF(A334="","",IF(B334&gt;64,0,MIN($F$3*O334,$F$5)))</f>
        <v/>
      </c>
      <c r="U334" s="2" t="str">
        <f aca="false">IF(A334="","",T334*VLOOKUP(محاسبات!B334,'جدول نرخ فوت-امراض خاص-سرطان'!$C$2:$D$97,2,0)/1000000)</f>
        <v/>
      </c>
      <c r="V334" s="2" t="str">
        <f aca="false">IF(A334="","",IF($F$7="ندارد",0,IF(B334&gt;74,0,VLOOKUP(محاسبات!A334,'جدول نرخ فوت-امراض خاص-سرطان'!$I$2:$J$31,2,0)*محاسبات!O334)))</f>
        <v/>
      </c>
      <c r="W334" s="2" t="str">
        <f aca="false">IF(A334="","",V334*VLOOKUP(B334,'جدول نرخ فوت-امراض خاص-سرطان'!$E$2:$F$100,2,0)/1000000)</f>
        <v/>
      </c>
      <c r="X334" s="2" t="str">
        <f aca="false">IF(A334="","",IF($F$6="ندارد",0,IF(A335="",0,D335*N334^0.5+X335*N334)))</f>
        <v/>
      </c>
      <c r="Y334" s="2" t="str">
        <f aca="false">IF(A334="","",IF(A334&gt;64,0,VLOOKUP(B334,'جدول نرخ فوت-امراض خاص-سرطان'!$G$2:$H$100,2,0)*X334))</f>
        <v/>
      </c>
      <c r="Z334" s="2" t="str">
        <f aca="false">IF(A334="","",Y334+W334+U334+S334)</f>
        <v/>
      </c>
      <c r="AA334" s="2" t="str">
        <f aca="false">IF(A334="","",0.25*(S334)+0.15*(U334+W334+Y334))</f>
        <v/>
      </c>
      <c r="AB334" s="2" t="str">
        <f aca="false">IF(A334="","",$B$10*(M334+Z334+Q334))</f>
        <v/>
      </c>
      <c r="AC334" s="2" t="str">
        <f aca="false">IF(A334="","",D334-Z334-M334-Q334-AB334)</f>
        <v/>
      </c>
      <c r="AD334" s="2" t="str">
        <f aca="false">IF(A334="","",(AC334+AD333)*(1+$S$1))</f>
        <v/>
      </c>
      <c r="AE334" s="2" t="str">
        <f aca="false">IF(A334="","",AD334)</f>
        <v/>
      </c>
    </row>
    <row r="335" customFormat="false" ht="15" hidden="false" customHeight="false" outlineLevel="0" collapsed="false">
      <c r="A335" s="1" t="str">
        <f aca="false">IF(A334&lt;$B$1,A334+1,"")</f>
        <v/>
      </c>
      <c r="B335" s="1" t="str">
        <f aca="false">IF(A335="","",B334+1)</f>
        <v/>
      </c>
      <c r="D335" s="2" t="str">
        <f aca="false">IF(A335="","",IF($B$3="سالانه",D334*(1+$B$6),IF($B$3="ماهانه",(F335*12)/'جدول لیست ها'!$D$1,IF(محاسبات!$B$3="دوماهه",(G335*6)/'جدول لیست ها'!$D$2,IF(محاسبات!$B$3="سه ماهه",(H335*4)/'جدول لیست ها'!$D$3,I335*2/'جدول لیست ها'!$D$4)))))</f>
        <v/>
      </c>
      <c r="E335" s="2" t="str">
        <f aca="false">IF(A335="","",IF($B$3="سالانه",D335+E334,(I335+H335+G335+F335)*$C$3+E334))</f>
        <v/>
      </c>
      <c r="F335" s="2" t="str">
        <f aca="false">IF(A335="","",IF(F334="","",F334*(1+$B$6)))</f>
        <v/>
      </c>
      <c r="G335" s="2" t="str">
        <f aca="false">IF(A335="","",IF(G334="","",G334*(1+$B$6)))</f>
        <v/>
      </c>
      <c r="H335" s="2" t="str">
        <f aca="false">IF(A335="","",IF(H334="","",H334*(1+$B$6)))</f>
        <v/>
      </c>
      <c r="I335" s="2" t="str">
        <f aca="false">IF(A335="","",IF(I334="","",I334*(1+$B$6)))</f>
        <v/>
      </c>
      <c r="J335" s="2" t="str">
        <f aca="false">IF(A335="","",0)</f>
        <v/>
      </c>
      <c r="K335" s="2" t="str">
        <f aca="false">IF(A335="","",$J$2*(1-$M$3)*(D335-Z335))</f>
        <v/>
      </c>
      <c r="L335" s="2" t="str">
        <f aca="false">IF(A335="","",IF(A335&lt;=5,$J$3*(1-$M$2)*O335,0))</f>
        <v/>
      </c>
      <c r="M335" s="2" t="str">
        <f aca="false">IF(A335="","",J335+K335+L335)</f>
        <v/>
      </c>
      <c r="N335" s="1" t="str">
        <f aca="false">IF(A335="","",IF(A335&lt;=2,$Q$2,IF(A335&lt;=4,$R$2,$S$2)))</f>
        <v/>
      </c>
      <c r="O335" s="2" t="str">
        <f aca="false">IF(A335="","",MIN(O334*(1+$B$7),4000000000))</f>
        <v/>
      </c>
      <c r="P335" s="1" t="str">
        <f aca="false">IF(A335="","",VLOOKUP(B335,'جدول نرخ فوت-امراض خاص-سرطان'!$A$2:$B$100,2,0))</f>
        <v/>
      </c>
      <c r="Q335" s="2" t="str">
        <f aca="false">IF(A335="","",P335*O335*N335^0.5*(1+$J$1))</f>
        <v/>
      </c>
      <c r="R335" s="2" t="str">
        <f aca="false">IF(A335="","",IF(B335&gt;74,0,MIN(4000000000,R334*(1+$B$7))))</f>
        <v/>
      </c>
      <c r="S335" s="2" t="str">
        <f aca="false">IF(A335="","",$J$4/1000*R335)</f>
        <v/>
      </c>
      <c r="T335" s="2" t="str">
        <f aca="false">IF(A335="","",IF(B335&gt;64,0,MIN($F$3*O335,$F$5)))</f>
        <v/>
      </c>
      <c r="U335" s="2" t="str">
        <f aca="false">IF(A335="","",T335*VLOOKUP(محاسبات!B335,'جدول نرخ فوت-امراض خاص-سرطان'!$C$2:$D$97,2,0)/1000000)</f>
        <v/>
      </c>
      <c r="V335" s="2" t="str">
        <f aca="false">IF(A335="","",IF($F$7="ندارد",0,IF(B335&gt;74,0,VLOOKUP(محاسبات!A335,'جدول نرخ فوت-امراض خاص-سرطان'!$I$2:$J$31,2,0)*محاسبات!O335)))</f>
        <v/>
      </c>
      <c r="W335" s="2" t="str">
        <f aca="false">IF(A335="","",V335*VLOOKUP(B335,'جدول نرخ فوت-امراض خاص-سرطان'!$E$2:$F$100,2,0)/1000000)</f>
        <v/>
      </c>
      <c r="X335" s="2" t="str">
        <f aca="false">IF(A335="","",IF($F$6="ندارد",0,IF(A336="",0,D336*N335^0.5+X336*N335)))</f>
        <v/>
      </c>
      <c r="Y335" s="2" t="str">
        <f aca="false">IF(A335="","",IF(A335&gt;64,0,VLOOKUP(B335,'جدول نرخ فوت-امراض خاص-سرطان'!$G$2:$H$100,2,0)*X335))</f>
        <v/>
      </c>
      <c r="Z335" s="2" t="str">
        <f aca="false">IF(A335="","",Y335+W335+U335+S335)</f>
        <v/>
      </c>
      <c r="AA335" s="2" t="str">
        <f aca="false">IF(A335="","",0.25*(S335)+0.15*(U335+W335+Y335))</f>
        <v/>
      </c>
      <c r="AB335" s="2" t="str">
        <f aca="false">IF(A335="","",$B$10*(M335+Z335+Q335))</f>
        <v/>
      </c>
      <c r="AC335" s="2" t="str">
        <f aca="false">IF(A335="","",D335-Z335-M335-Q335-AB335)</f>
        <v/>
      </c>
      <c r="AD335" s="2" t="str">
        <f aca="false">IF(A335="","",(AC335+AD334)*(1+$S$1))</f>
        <v/>
      </c>
      <c r="AE335" s="2" t="str">
        <f aca="false">IF(A335="","",AD335)</f>
        <v/>
      </c>
    </row>
    <row r="336" customFormat="false" ht="15" hidden="false" customHeight="false" outlineLevel="0" collapsed="false">
      <c r="A336" s="1" t="str">
        <f aca="false">IF(A335&lt;$B$1,A335+1,"")</f>
        <v/>
      </c>
      <c r="B336" s="1" t="str">
        <f aca="false">IF(A336="","",B335+1)</f>
        <v/>
      </c>
      <c r="D336" s="2" t="str">
        <f aca="false">IF(A336="","",IF($B$3="سالانه",D335*(1+$B$6),IF($B$3="ماهانه",(F336*12)/'جدول لیست ها'!$D$1,IF(محاسبات!$B$3="دوماهه",(G336*6)/'جدول لیست ها'!$D$2,IF(محاسبات!$B$3="سه ماهه",(H336*4)/'جدول لیست ها'!$D$3,I336*2/'جدول لیست ها'!$D$4)))))</f>
        <v/>
      </c>
      <c r="E336" s="2" t="str">
        <f aca="false">IF(A336="","",IF($B$3="سالانه",D336+E335,(I336+H336+G336+F336)*$C$3+E335))</f>
        <v/>
      </c>
      <c r="F336" s="2" t="str">
        <f aca="false">IF(A336="","",IF(F335="","",F335*(1+$B$6)))</f>
        <v/>
      </c>
      <c r="G336" s="2" t="str">
        <f aca="false">IF(A336="","",IF(G335="","",G335*(1+$B$6)))</f>
        <v/>
      </c>
      <c r="H336" s="2" t="str">
        <f aca="false">IF(A336="","",IF(H335="","",H335*(1+$B$6)))</f>
        <v/>
      </c>
      <c r="I336" s="2" t="str">
        <f aca="false">IF(A336="","",IF(I335="","",I335*(1+$B$6)))</f>
        <v/>
      </c>
      <c r="J336" s="2" t="str">
        <f aca="false">IF(A336="","",0)</f>
        <v/>
      </c>
      <c r="K336" s="2" t="str">
        <f aca="false">IF(A336="","",$J$2*(1-$M$3)*(D336-Z336))</f>
        <v/>
      </c>
      <c r="L336" s="2" t="str">
        <f aca="false">IF(A336="","",IF(A336&lt;=5,$J$3*(1-$M$2)*O336,0))</f>
        <v/>
      </c>
      <c r="M336" s="2" t="str">
        <f aca="false">IF(A336="","",J336+K336+L336)</f>
        <v/>
      </c>
      <c r="N336" s="1" t="str">
        <f aca="false">IF(A336="","",IF(A336&lt;=2,$Q$2,IF(A336&lt;=4,$R$2,$S$2)))</f>
        <v/>
      </c>
      <c r="O336" s="2" t="str">
        <f aca="false">IF(A336="","",MIN(O335*(1+$B$7),4000000000))</f>
        <v/>
      </c>
      <c r="P336" s="1" t="str">
        <f aca="false">IF(A336="","",VLOOKUP(B336,'جدول نرخ فوت-امراض خاص-سرطان'!$A$2:$B$100,2,0))</f>
        <v/>
      </c>
      <c r="Q336" s="2" t="str">
        <f aca="false">IF(A336="","",P336*O336*N336^0.5*(1+$J$1))</f>
        <v/>
      </c>
      <c r="R336" s="2" t="str">
        <f aca="false">IF(A336="","",IF(B336&gt;74,0,MIN(4000000000,R335*(1+$B$7))))</f>
        <v/>
      </c>
      <c r="S336" s="2" t="str">
        <f aca="false">IF(A336="","",$J$4/1000*R336)</f>
        <v/>
      </c>
      <c r="T336" s="2" t="str">
        <f aca="false">IF(A336="","",IF(B336&gt;64,0,MIN($F$3*O336,$F$5)))</f>
        <v/>
      </c>
      <c r="U336" s="2" t="str">
        <f aca="false">IF(A336="","",T336*VLOOKUP(محاسبات!B336,'جدول نرخ فوت-امراض خاص-سرطان'!$C$2:$D$97,2,0)/1000000)</f>
        <v/>
      </c>
      <c r="V336" s="2" t="str">
        <f aca="false">IF(A336="","",IF($F$7="ندارد",0,IF(B336&gt;74,0,VLOOKUP(محاسبات!A336,'جدول نرخ فوت-امراض خاص-سرطان'!$I$2:$J$31,2,0)*محاسبات!O336)))</f>
        <v/>
      </c>
      <c r="W336" s="2" t="str">
        <f aca="false">IF(A336="","",V336*VLOOKUP(B336,'جدول نرخ فوت-امراض خاص-سرطان'!$E$2:$F$100,2,0)/1000000)</f>
        <v/>
      </c>
      <c r="X336" s="2" t="str">
        <f aca="false">IF(A336="","",IF($F$6="ندارد",0,IF(A337="",0,D337*N336^0.5+X337*N336)))</f>
        <v/>
      </c>
      <c r="Y336" s="2" t="str">
        <f aca="false">IF(A336="","",IF(A336&gt;64,0,VLOOKUP(B336,'جدول نرخ فوت-امراض خاص-سرطان'!$G$2:$H$100,2,0)*X336))</f>
        <v/>
      </c>
      <c r="Z336" s="2" t="str">
        <f aca="false">IF(A336="","",Y336+W336+U336+S336)</f>
        <v/>
      </c>
      <c r="AA336" s="2" t="str">
        <f aca="false">IF(A336="","",0.25*(S336)+0.15*(U336+W336+Y336))</f>
        <v/>
      </c>
      <c r="AB336" s="2" t="str">
        <f aca="false">IF(A336="","",$B$10*(M336+Z336+Q336))</f>
        <v/>
      </c>
      <c r="AC336" s="2" t="str">
        <f aca="false">IF(A336="","",D336-Z336-M336-Q336-AB336)</f>
        <v/>
      </c>
      <c r="AD336" s="2" t="str">
        <f aca="false">IF(A336="","",(AC336+AD335)*(1+$S$1))</f>
        <v/>
      </c>
      <c r="AE336" s="2" t="str">
        <f aca="false">IF(A336="","",AD336)</f>
        <v/>
      </c>
    </row>
    <row r="337" customFormat="false" ht="15" hidden="false" customHeight="false" outlineLevel="0" collapsed="false">
      <c r="A337" s="1" t="str">
        <f aca="false">IF(A336&lt;$B$1,A336+1,"")</f>
        <v/>
      </c>
      <c r="B337" s="1" t="str">
        <f aca="false">IF(A337="","",B336+1)</f>
        <v/>
      </c>
      <c r="D337" s="2" t="str">
        <f aca="false">IF(A337="","",IF($B$3="سالانه",D336*(1+$B$6),IF($B$3="ماهانه",(F337*12)/'جدول لیست ها'!$D$1,IF(محاسبات!$B$3="دوماهه",(G337*6)/'جدول لیست ها'!$D$2,IF(محاسبات!$B$3="سه ماهه",(H337*4)/'جدول لیست ها'!$D$3,I337*2/'جدول لیست ها'!$D$4)))))</f>
        <v/>
      </c>
      <c r="E337" s="2" t="str">
        <f aca="false">IF(A337="","",IF($B$3="سالانه",D337+E336,(I337+H337+G337+F337)*$C$3+E336))</f>
        <v/>
      </c>
      <c r="F337" s="2" t="str">
        <f aca="false">IF(A337="","",IF(F336="","",F336*(1+$B$6)))</f>
        <v/>
      </c>
      <c r="G337" s="2" t="str">
        <f aca="false">IF(A337="","",IF(G336="","",G336*(1+$B$6)))</f>
        <v/>
      </c>
      <c r="H337" s="2" t="str">
        <f aca="false">IF(A337="","",IF(H336="","",H336*(1+$B$6)))</f>
        <v/>
      </c>
      <c r="I337" s="2" t="str">
        <f aca="false">IF(A337="","",IF(I336="","",I336*(1+$B$6)))</f>
        <v/>
      </c>
      <c r="J337" s="2" t="str">
        <f aca="false">IF(A337="","",0)</f>
        <v/>
      </c>
      <c r="K337" s="2" t="str">
        <f aca="false">IF(A337="","",$J$2*(1-$M$3)*(D337-Z337))</f>
        <v/>
      </c>
      <c r="L337" s="2" t="str">
        <f aca="false">IF(A337="","",IF(A337&lt;=5,$J$3*(1-$M$2)*O337,0))</f>
        <v/>
      </c>
      <c r="M337" s="2" t="str">
        <f aca="false">IF(A337="","",J337+K337+L337)</f>
        <v/>
      </c>
      <c r="N337" s="1" t="str">
        <f aca="false">IF(A337="","",IF(A337&lt;=2,$Q$2,IF(A337&lt;=4,$R$2,$S$2)))</f>
        <v/>
      </c>
      <c r="O337" s="2" t="str">
        <f aca="false">IF(A337="","",MIN(O336*(1+$B$7),4000000000))</f>
        <v/>
      </c>
      <c r="P337" s="1" t="str">
        <f aca="false">IF(A337="","",VLOOKUP(B337,'جدول نرخ فوت-امراض خاص-سرطان'!$A$2:$B$100,2,0))</f>
        <v/>
      </c>
      <c r="Q337" s="2" t="str">
        <f aca="false">IF(A337="","",P337*O337*N337^0.5*(1+$J$1))</f>
        <v/>
      </c>
      <c r="R337" s="2" t="str">
        <f aca="false">IF(A337="","",IF(B337&gt;74,0,MIN(4000000000,R336*(1+$B$7))))</f>
        <v/>
      </c>
      <c r="S337" s="2" t="str">
        <f aca="false">IF(A337="","",$J$4/1000*R337)</f>
        <v/>
      </c>
      <c r="T337" s="2" t="str">
        <f aca="false">IF(A337="","",IF(B337&gt;64,0,MIN($F$3*O337,$F$5)))</f>
        <v/>
      </c>
      <c r="U337" s="2" t="str">
        <f aca="false">IF(A337="","",T337*VLOOKUP(محاسبات!B337,'جدول نرخ فوت-امراض خاص-سرطان'!$C$2:$D$97,2,0)/1000000)</f>
        <v/>
      </c>
      <c r="V337" s="2" t="str">
        <f aca="false">IF(A337="","",IF($F$7="ندارد",0,IF(B337&gt;74,0,VLOOKUP(محاسبات!A337,'جدول نرخ فوت-امراض خاص-سرطان'!$I$2:$J$31,2,0)*محاسبات!O337)))</f>
        <v/>
      </c>
      <c r="W337" s="2" t="str">
        <f aca="false">IF(A337="","",V337*VLOOKUP(B337,'جدول نرخ فوت-امراض خاص-سرطان'!$E$2:$F$100,2,0)/1000000)</f>
        <v/>
      </c>
      <c r="X337" s="2" t="str">
        <f aca="false">IF(A337="","",IF($F$6="ندارد",0,IF(A338="",0,D338*N337^0.5+X338*N337)))</f>
        <v/>
      </c>
      <c r="Y337" s="2" t="str">
        <f aca="false">IF(A337="","",IF(A337&gt;64,0,VLOOKUP(B337,'جدول نرخ فوت-امراض خاص-سرطان'!$G$2:$H$100,2,0)*X337))</f>
        <v/>
      </c>
      <c r="Z337" s="2" t="str">
        <f aca="false">IF(A337="","",Y337+W337+U337+S337)</f>
        <v/>
      </c>
      <c r="AA337" s="2" t="str">
        <f aca="false">IF(A337="","",0.25*(S337)+0.15*(U337+W337+Y337))</f>
        <v/>
      </c>
      <c r="AB337" s="2" t="str">
        <f aca="false">IF(A337="","",$B$10*(M337+Z337+Q337))</f>
        <v/>
      </c>
      <c r="AC337" s="2" t="str">
        <f aca="false">IF(A337="","",D337-Z337-M337-Q337-AB337)</f>
        <v/>
      </c>
      <c r="AD337" s="2" t="str">
        <f aca="false">IF(A337="","",(AC337+AD336)*(1+$S$1))</f>
        <v/>
      </c>
      <c r="AE337" s="2" t="str">
        <f aca="false">IF(A337="","",AD337)</f>
        <v/>
      </c>
    </row>
    <row r="338" customFormat="false" ht="15" hidden="false" customHeight="false" outlineLevel="0" collapsed="false">
      <c r="A338" s="1" t="str">
        <f aca="false">IF(A337&lt;$B$1,A337+1,"")</f>
        <v/>
      </c>
      <c r="B338" s="1" t="str">
        <f aca="false">IF(A338="","",B337+1)</f>
        <v/>
      </c>
      <c r="D338" s="2" t="str">
        <f aca="false">IF(A338="","",IF($B$3="سالانه",D337*(1+$B$6),IF($B$3="ماهانه",(F338*12)/'جدول لیست ها'!$D$1,IF(محاسبات!$B$3="دوماهه",(G338*6)/'جدول لیست ها'!$D$2,IF(محاسبات!$B$3="سه ماهه",(H338*4)/'جدول لیست ها'!$D$3,I338*2/'جدول لیست ها'!$D$4)))))</f>
        <v/>
      </c>
      <c r="E338" s="2" t="str">
        <f aca="false">IF(A338="","",IF($B$3="سالانه",D338+E337,(I338+H338+G338+F338)*$C$3+E337))</f>
        <v/>
      </c>
      <c r="F338" s="2" t="str">
        <f aca="false">IF(A338="","",IF(F337="","",F337*(1+$B$6)))</f>
        <v/>
      </c>
      <c r="G338" s="2" t="str">
        <f aca="false">IF(A338="","",IF(G337="","",G337*(1+$B$6)))</f>
        <v/>
      </c>
      <c r="H338" s="2" t="str">
        <f aca="false">IF(A338="","",IF(H337="","",H337*(1+$B$6)))</f>
        <v/>
      </c>
      <c r="I338" s="2" t="str">
        <f aca="false">IF(A338="","",IF(I337="","",I337*(1+$B$6)))</f>
        <v/>
      </c>
      <c r="J338" s="2" t="str">
        <f aca="false">IF(A338="","",0)</f>
        <v/>
      </c>
      <c r="K338" s="2" t="str">
        <f aca="false">IF(A338="","",$J$2*(1-$M$3)*(D338-Z338))</f>
        <v/>
      </c>
      <c r="L338" s="2" t="str">
        <f aca="false">IF(A338="","",IF(A338&lt;=5,$J$3*(1-$M$2)*O338,0))</f>
        <v/>
      </c>
      <c r="M338" s="2" t="str">
        <f aca="false">IF(A338="","",J338+K338+L338)</f>
        <v/>
      </c>
      <c r="N338" s="1" t="str">
        <f aca="false">IF(A338="","",IF(A338&lt;=2,$Q$2,IF(A338&lt;=4,$R$2,$S$2)))</f>
        <v/>
      </c>
      <c r="O338" s="2" t="str">
        <f aca="false">IF(A338="","",MIN(O337*(1+$B$7),4000000000))</f>
        <v/>
      </c>
      <c r="P338" s="1" t="str">
        <f aca="false">IF(A338="","",VLOOKUP(B338,'جدول نرخ فوت-امراض خاص-سرطان'!$A$2:$B$100,2,0))</f>
        <v/>
      </c>
      <c r="Q338" s="2" t="str">
        <f aca="false">IF(A338="","",P338*O338*N338^0.5*(1+$J$1))</f>
        <v/>
      </c>
      <c r="R338" s="2" t="str">
        <f aca="false">IF(A338="","",IF(B338&gt;74,0,MIN(4000000000,R337*(1+$B$7))))</f>
        <v/>
      </c>
      <c r="S338" s="2" t="str">
        <f aca="false">IF(A338="","",$J$4/1000*R338)</f>
        <v/>
      </c>
      <c r="T338" s="2" t="str">
        <f aca="false">IF(A338="","",IF(B338&gt;64,0,MIN($F$3*O338,$F$5)))</f>
        <v/>
      </c>
      <c r="U338" s="2" t="str">
        <f aca="false">IF(A338="","",T338*VLOOKUP(محاسبات!B338,'جدول نرخ فوت-امراض خاص-سرطان'!$C$2:$D$97,2,0)/1000000)</f>
        <v/>
      </c>
      <c r="V338" s="2" t="str">
        <f aca="false">IF(A338="","",IF($F$7="ندارد",0,IF(B338&gt;74,0,VLOOKUP(محاسبات!A338,'جدول نرخ فوت-امراض خاص-سرطان'!$I$2:$J$31,2,0)*محاسبات!O338)))</f>
        <v/>
      </c>
      <c r="W338" s="2" t="str">
        <f aca="false">IF(A338="","",V338*VLOOKUP(B338,'جدول نرخ فوت-امراض خاص-سرطان'!$E$2:$F$100,2,0)/1000000)</f>
        <v/>
      </c>
      <c r="X338" s="2" t="str">
        <f aca="false">IF(A338="","",IF($F$6="ندارد",0,IF(A339="",0,D339*N338^0.5+X339*N338)))</f>
        <v/>
      </c>
      <c r="Y338" s="2" t="str">
        <f aca="false">IF(A338="","",IF(A338&gt;64,0,VLOOKUP(B338,'جدول نرخ فوت-امراض خاص-سرطان'!$G$2:$H$100,2,0)*X338))</f>
        <v/>
      </c>
      <c r="Z338" s="2" t="str">
        <f aca="false">IF(A338="","",Y338+W338+U338+S338)</f>
        <v/>
      </c>
      <c r="AA338" s="2" t="str">
        <f aca="false">IF(A338="","",0.25*(S338)+0.15*(U338+W338+Y338))</f>
        <v/>
      </c>
      <c r="AB338" s="2" t="str">
        <f aca="false">IF(A338="","",$B$10*(M338+Z338+Q338))</f>
        <v/>
      </c>
      <c r="AC338" s="2" t="str">
        <f aca="false">IF(A338="","",D338-Z338-M338-Q338-AB338)</f>
        <v/>
      </c>
      <c r="AD338" s="2" t="str">
        <f aca="false">IF(A338="","",(AC338+AD337)*(1+$S$1))</f>
        <v/>
      </c>
      <c r="AE338" s="2" t="str">
        <f aca="false">IF(A338="","",AD338)</f>
        <v/>
      </c>
    </row>
    <row r="339" customFormat="false" ht="15" hidden="false" customHeight="false" outlineLevel="0" collapsed="false">
      <c r="A339" s="1" t="str">
        <f aca="false">IF(A338&lt;$B$1,A338+1,"")</f>
        <v/>
      </c>
      <c r="B339" s="1" t="str">
        <f aca="false">IF(A339="","",B338+1)</f>
        <v/>
      </c>
      <c r="D339" s="2" t="str">
        <f aca="false">IF(A339="","",IF($B$3="سالانه",D338*(1+$B$6),IF($B$3="ماهانه",(F339*12)/'جدول لیست ها'!$D$1,IF(محاسبات!$B$3="دوماهه",(G339*6)/'جدول لیست ها'!$D$2,IF(محاسبات!$B$3="سه ماهه",(H339*4)/'جدول لیست ها'!$D$3,I339*2/'جدول لیست ها'!$D$4)))))</f>
        <v/>
      </c>
      <c r="E339" s="2" t="str">
        <f aca="false">IF(A339="","",IF($B$3="سالانه",D339+E338,(I339+H339+G339+F339)*$C$3+E338))</f>
        <v/>
      </c>
      <c r="F339" s="2" t="str">
        <f aca="false">IF(A339="","",IF(F338="","",F338*(1+$B$6)))</f>
        <v/>
      </c>
      <c r="G339" s="2" t="str">
        <f aca="false">IF(A339="","",IF(G338="","",G338*(1+$B$6)))</f>
        <v/>
      </c>
      <c r="H339" s="2" t="str">
        <f aca="false">IF(A339="","",IF(H338="","",H338*(1+$B$6)))</f>
        <v/>
      </c>
      <c r="I339" s="2" t="str">
        <f aca="false">IF(A339="","",IF(I338="","",I338*(1+$B$6)))</f>
        <v/>
      </c>
      <c r="J339" s="2" t="str">
        <f aca="false">IF(A339="","",0)</f>
        <v/>
      </c>
      <c r="K339" s="2" t="str">
        <f aca="false">IF(A339="","",$J$2*(1-$M$3)*(D339-Z339))</f>
        <v/>
      </c>
      <c r="L339" s="2" t="str">
        <f aca="false">IF(A339="","",IF(A339&lt;=5,$J$3*(1-$M$2)*O339,0))</f>
        <v/>
      </c>
      <c r="M339" s="2" t="str">
        <f aca="false">IF(A339="","",J339+K339+L339)</f>
        <v/>
      </c>
      <c r="N339" s="1" t="str">
        <f aca="false">IF(A339="","",IF(A339&lt;=2,$Q$2,IF(A339&lt;=4,$R$2,$S$2)))</f>
        <v/>
      </c>
      <c r="O339" s="2" t="str">
        <f aca="false">IF(A339="","",MIN(O338*(1+$B$7),4000000000))</f>
        <v/>
      </c>
      <c r="P339" s="1" t="str">
        <f aca="false">IF(A339="","",VLOOKUP(B339,'جدول نرخ فوت-امراض خاص-سرطان'!$A$2:$B$100,2,0))</f>
        <v/>
      </c>
      <c r="Q339" s="2" t="str">
        <f aca="false">IF(A339="","",P339*O339*N339^0.5*(1+$J$1))</f>
        <v/>
      </c>
      <c r="R339" s="2" t="str">
        <f aca="false">IF(A339="","",IF(B339&gt;74,0,MIN(4000000000,R338*(1+$B$7))))</f>
        <v/>
      </c>
      <c r="S339" s="2" t="str">
        <f aca="false">IF(A339="","",$J$4/1000*R339)</f>
        <v/>
      </c>
      <c r="T339" s="2" t="str">
        <f aca="false">IF(A339="","",IF(B339&gt;64,0,MIN($F$3*O339,$F$5)))</f>
        <v/>
      </c>
      <c r="U339" s="2" t="str">
        <f aca="false">IF(A339="","",T339*VLOOKUP(محاسبات!B339,'جدول نرخ فوت-امراض خاص-سرطان'!$C$2:$D$97,2,0)/1000000)</f>
        <v/>
      </c>
      <c r="V339" s="2" t="str">
        <f aca="false">IF(A339="","",IF($F$7="ندارد",0,IF(B339&gt;74,0,VLOOKUP(محاسبات!A339,'جدول نرخ فوت-امراض خاص-سرطان'!$I$2:$J$31,2,0)*محاسبات!O339)))</f>
        <v/>
      </c>
      <c r="W339" s="2" t="str">
        <f aca="false">IF(A339="","",V339*VLOOKUP(B339,'جدول نرخ فوت-امراض خاص-سرطان'!$E$2:$F$100,2,0)/1000000)</f>
        <v/>
      </c>
      <c r="X339" s="2" t="str">
        <f aca="false">IF(A339="","",IF($F$6="ندارد",0,IF(A340="",0,D340*N339^0.5+X340*N339)))</f>
        <v/>
      </c>
      <c r="Y339" s="2" t="str">
        <f aca="false">IF(A339="","",IF(A339&gt;64,0,VLOOKUP(B339,'جدول نرخ فوت-امراض خاص-سرطان'!$G$2:$H$100,2,0)*X339))</f>
        <v/>
      </c>
      <c r="Z339" s="2" t="str">
        <f aca="false">IF(A339="","",Y339+W339+U339+S339)</f>
        <v/>
      </c>
      <c r="AA339" s="2" t="str">
        <f aca="false">IF(A339="","",0.25*(S339)+0.15*(U339+W339+Y339))</f>
        <v/>
      </c>
      <c r="AB339" s="2" t="str">
        <f aca="false">IF(A339="","",$B$10*(M339+Z339+Q339))</f>
        <v/>
      </c>
      <c r="AC339" s="2" t="str">
        <f aca="false">IF(A339="","",D339-Z339-M339-Q339-AB339)</f>
        <v/>
      </c>
      <c r="AD339" s="2" t="str">
        <f aca="false">IF(A339="","",(AC339+AD338)*(1+$S$1))</f>
        <v/>
      </c>
      <c r="AE339" s="2" t="str">
        <f aca="false">IF(A339="","",AD339)</f>
        <v/>
      </c>
    </row>
    <row r="340" customFormat="false" ht="15" hidden="false" customHeight="false" outlineLevel="0" collapsed="false">
      <c r="A340" s="1" t="str">
        <f aca="false">IF(A339&lt;$B$1,A339+1,"")</f>
        <v/>
      </c>
      <c r="B340" s="1" t="str">
        <f aca="false">IF(A340="","",B339+1)</f>
        <v/>
      </c>
      <c r="D340" s="2" t="str">
        <f aca="false">IF(A340="","",IF($B$3="سالانه",D339*(1+$B$6),IF($B$3="ماهانه",(F340*12)/'جدول لیست ها'!$D$1,IF(محاسبات!$B$3="دوماهه",(G340*6)/'جدول لیست ها'!$D$2,IF(محاسبات!$B$3="سه ماهه",(H340*4)/'جدول لیست ها'!$D$3,I340*2/'جدول لیست ها'!$D$4)))))</f>
        <v/>
      </c>
      <c r="E340" s="2" t="str">
        <f aca="false">IF(A340="","",IF($B$3="سالانه",D340+E339,(I340+H340+G340+F340)*$C$3+E339))</f>
        <v/>
      </c>
      <c r="F340" s="2" t="str">
        <f aca="false">IF(A340="","",IF(F339="","",F339*(1+$B$6)))</f>
        <v/>
      </c>
      <c r="G340" s="2" t="str">
        <f aca="false">IF(A340="","",IF(G339="","",G339*(1+$B$6)))</f>
        <v/>
      </c>
      <c r="H340" s="2" t="str">
        <f aca="false">IF(A340="","",IF(H339="","",H339*(1+$B$6)))</f>
        <v/>
      </c>
      <c r="I340" s="2" t="str">
        <f aca="false">IF(A340="","",IF(I339="","",I339*(1+$B$6)))</f>
        <v/>
      </c>
      <c r="J340" s="2" t="str">
        <f aca="false">IF(A340="","",0)</f>
        <v/>
      </c>
      <c r="K340" s="2" t="str">
        <f aca="false">IF(A340="","",$J$2*(1-$M$3)*(D340-Z340))</f>
        <v/>
      </c>
      <c r="L340" s="2" t="str">
        <f aca="false">IF(A340="","",IF(A340&lt;=5,$J$3*(1-$M$2)*O340,0))</f>
        <v/>
      </c>
      <c r="M340" s="2" t="str">
        <f aca="false">IF(A340="","",J340+K340+L340)</f>
        <v/>
      </c>
      <c r="N340" s="1" t="str">
        <f aca="false">IF(A340="","",IF(A340&lt;=2,$Q$2,IF(A340&lt;=4,$R$2,$S$2)))</f>
        <v/>
      </c>
      <c r="O340" s="2" t="str">
        <f aca="false">IF(A340="","",MIN(O339*(1+$B$7),4000000000))</f>
        <v/>
      </c>
      <c r="P340" s="1" t="str">
        <f aca="false">IF(A340="","",VLOOKUP(B340,'جدول نرخ فوت-امراض خاص-سرطان'!$A$2:$B$100,2,0))</f>
        <v/>
      </c>
      <c r="Q340" s="2" t="str">
        <f aca="false">IF(A340="","",P340*O340*N340^0.5*(1+$J$1))</f>
        <v/>
      </c>
      <c r="R340" s="2" t="str">
        <f aca="false">IF(A340="","",IF(B340&gt;74,0,MIN(4000000000,R339*(1+$B$7))))</f>
        <v/>
      </c>
      <c r="S340" s="2" t="str">
        <f aca="false">IF(A340="","",$J$4/1000*R340)</f>
        <v/>
      </c>
      <c r="T340" s="2" t="str">
        <f aca="false">IF(A340="","",IF(B340&gt;64,0,MIN($F$3*O340,$F$5)))</f>
        <v/>
      </c>
      <c r="U340" s="2" t="str">
        <f aca="false">IF(A340="","",T340*VLOOKUP(محاسبات!B340,'جدول نرخ فوت-امراض خاص-سرطان'!$C$2:$D$97,2,0)/1000000)</f>
        <v/>
      </c>
      <c r="V340" s="2" t="str">
        <f aca="false">IF(A340="","",IF($F$7="ندارد",0,IF(B340&gt;74,0,VLOOKUP(محاسبات!A340,'جدول نرخ فوت-امراض خاص-سرطان'!$I$2:$J$31,2,0)*محاسبات!O340)))</f>
        <v/>
      </c>
      <c r="W340" s="2" t="str">
        <f aca="false">IF(A340="","",V340*VLOOKUP(B340,'جدول نرخ فوت-امراض خاص-سرطان'!$E$2:$F$100,2,0)/1000000)</f>
        <v/>
      </c>
      <c r="X340" s="2" t="str">
        <f aca="false">IF(A340="","",IF($F$6="ندارد",0,IF(A341="",0,D341*N340^0.5+X341*N340)))</f>
        <v/>
      </c>
      <c r="Y340" s="2" t="str">
        <f aca="false">IF(A340="","",IF(A340&gt;64,0,VLOOKUP(B340,'جدول نرخ فوت-امراض خاص-سرطان'!$G$2:$H$100,2,0)*X340))</f>
        <v/>
      </c>
      <c r="Z340" s="2" t="str">
        <f aca="false">IF(A340="","",Y340+W340+U340+S340)</f>
        <v/>
      </c>
      <c r="AA340" s="2" t="str">
        <f aca="false">IF(A340="","",0.25*(S340)+0.15*(U340+W340+Y340))</f>
        <v/>
      </c>
      <c r="AB340" s="2" t="str">
        <f aca="false">IF(A340="","",$B$10*(M340+Z340+Q340))</f>
        <v/>
      </c>
      <c r="AC340" s="2" t="str">
        <f aca="false">IF(A340="","",D340-Z340-M340-Q340-AB340)</f>
        <v/>
      </c>
      <c r="AD340" s="2" t="str">
        <f aca="false">IF(A340="","",(AC340+AD339)*(1+$S$1))</f>
        <v/>
      </c>
      <c r="AE340" s="2" t="str">
        <f aca="false">IF(A340="","",AD340)</f>
        <v/>
      </c>
    </row>
    <row r="341" customFormat="false" ht="15" hidden="false" customHeight="false" outlineLevel="0" collapsed="false">
      <c r="A341" s="1" t="str">
        <f aca="false">IF(A340&lt;$B$1,A340+1,"")</f>
        <v/>
      </c>
      <c r="B341" s="1" t="str">
        <f aca="false">IF(A341="","",B340+1)</f>
        <v/>
      </c>
      <c r="D341" s="2" t="str">
        <f aca="false">IF(A341="","",IF($B$3="سالانه",D340*(1+$B$6),IF($B$3="ماهانه",(F341*12)/'جدول لیست ها'!$D$1,IF(محاسبات!$B$3="دوماهه",(G341*6)/'جدول لیست ها'!$D$2,IF(محاسبات!$B$3="سه ماهه",(H341*4)/'جدول لیست ها'!$D$3,I341*2/'جدول لیست ها'!$D$4)))))</f>
        <v/>
      </c>
      <c r="E341" s="2" t="str">
        <f aca="false">IF(A341="","",IF($B$3="سالانه",D341+E340,(I341+H341+G341+F341)*$C$3+E340))</f>
        <v/>
      </c>
      <c r="F341" s="2" t="str">
        <f aca="false">IF(A341="","",IF(F340="","",F340*(1+$B$6)))</f>
        <v/>
      </c>
      <c r="G341" s="2" t="str">
        <f aca="false">IF(A341="","",IF(G340="","",G340*(1+$B$6)))</f>
        <v/>
      </c>
      <c r="H341" s="2" t="str">
        <f aca="false">IF(A341="","",IF(H340="","",H340*(1+$B$6)))</f>
        <v/>
      </c>
      <c r="I341" s="2" t="str">
        <f aca="false">IF(A341="","",IF(I340="","",I340*(1+$B$6)))</f>
        <v/>
      </c>
      <c r="J341" s="2" t="str">
        <f aca="false">IF(A341="","",0)</f>
        <v/>
      </c>
      <c r="K341" s="2" t="str">
        <f aca="false">IF(A341="","",$J$2*(1-$M$3)*(D341-Z341))</f>
        <v/>
      </c>
      <c r="L341" s="2" t="str">
        <f aca="false">IF(A341="","",IF(A341&lt;=5,$J$3*(1-$M$2)*O341,0))</f>
        <v/>
      </c>
      <c r="M341" s="2" t="str">
        <f aca="false">IF(A341="","",J341+K341+L341)</f>
        <v/>
      </c>
      <c r="N341" s="1" t="str">
        <f aca="false">IF(A341="","",IF(A341&lt;=2,$Q$2,IF(A341&lt;=4,$R$2,$S$2)))</f>
        <v/>
      </c>
      <c r="O341" s="2" t="str">
        <f aca="false">IF(A341="","",MIN(O340*(1+$B$7),4000000000))</f>
        <v/>
      </c>
      <c r="P341" s="1" t="str">
        <f aca="false">IF(A341="","",VLOOKUP(B341,'جدول نرخ فوت-امراض خاص-سرطان'!$A$2:$B$100,2,0))</f>
        <v/>
      </c>
      <c r="Q341" s="2" t="str">
        <f aca="false">IF(A341="","",P341*O341*N341^0.5*(1+$J$1))</f>
        <v/>
      </c>
      <c r="R341" s="2" t="str">
        <f aca="false">IF(A341="","",IF(B341&gt;74,0,MIN(4000000000,R340*(1+$B$7))))</f>
        <v/>
      </c>
      <c r="S341" s="2" t="str">
        <f aca="false">IF(A341="","",$J$4/1000*R341)</f>
        <v/>
      </c>
      <c r="T341" s="2" t="str">
        <f aca="false">IF(A341="","",IF(B341&gt;64,0,MIN($F$3*O341,$F$5)))</f>
        <v/>
      </c>
      <c r="U341" s="2" t="str">
        <f aca="false">IF(A341="","",T341*VLOOKUP(محاسبات!B341,'جدول نرخ فوت-امراض خاص-سرطان'!$C$2:$D$97,2,0)/1000000)</f>
        <v/>
      </c>
      <c r="V341" s="2" t="str">
        <f aca="false">IF(A341="","",IF($F$7="ندارد",0,IF(B341&gt;74,0,VLOOKUP(محاسبات!A341,'جدول نرخ فوت-امراض خاص-سرطان'!$I$2:$J$31,2,0)*محاسبات!O341)))</f>
        <v/>
      </c>
      <c r="W341" s="2" t="str">
        <f aca="false">IF(A341="","",V341*VLOOKUP(B341,'جدول نرخ فوت-امراض خاص-سرطان'!$E$2:$F$100,2,0)/1000000)</f>
        <v/>
      </c>
      <c r="X341" s="2" t="str">
        <f aca="false">IF(A341="","",IF($F$6="ندارد",0,IF(A342="",0,D342*N341^0.5+X342*N341)))</f>
        <v/>
      </c>
      <c r="Y341" s="2" t="str">
        <f aca="false">IF(A341="","",IF(A341&gt;64,0,VLOOKUP(B341,'جدول نرخ فوت-امراض خاص-سرطان'!$G$2:$H$100,2,0)*X341))</f>
        <v/>
      </c>
      <c r="Z341" s="2" t="str">
        <f aca="false">IF(A341="","",Y341+W341+U341+S341)</f>
        <v/>
      </c>
      <c r="AA341" s="2" t="str">
        <f aca="false">IF(A341="","",0.25*(S341)+0.15*(U341+W341+Y341))</f>
        <v/>
      </c>
      <c r="AB341" s="2" t="str">
        <f aca="false">IF(A341="","",$B$10*(M341+Z341+Q341))</f>
        <v/>
      </c>
      <c r="AC341" s="2" t="str">
        <f aca="false">IF(A341="","",D341-Z341-M341-Q341-AB341)</f>
        <v/>
      </c>
      <c r="AD341" s="2" t="str">
        <f aca="false">IF(A341="","",(AC341+AD340)*(1+$S$1))</f>
        <v/>
      </c>
      <c r="AE341" s="2" t="str">
        <f aca="false">IF(A341="","",AD341)</f>
        <v/>
      </c>
    </row>
    <row r="342" customFormat="false" ht="15" hidden="false" customHeight="false" outlineLevel="0" collapsed="false">
      <c r="A342" s="1" t="str">
        <f aca="false">IF(A341&lt;$B$1,A341+1,"")</f>
        <v/>
      </c>
      <c r="B342" s="1" t="str">
        <f aca="false">IF(A342="","",B341+1)</f>
        <v/>
      </c>
      <c r="D342" s="2" t="str">
        <f aca="false">IF(A342="","",IF($B$3="سالانه",D341*(1+$B$6),IF($B$3="ماهانه",(F342*12)/'جدول لیست ها'!$D$1,IF(محاسبات!$B$3="دوماهه",(G342*6)/'جدول لیست ها'!$D$2,IF(محاسبات!$B$3="سه ماهه",(H342*4)/'جدول لیست ها'!$D$3,I342*2/'جدول لیست ها'!$D$4)))))</f>
        <v/>
      </c>
      <c r="E342" s="2" t="str">
        <f aca="false">IF(A342="","",IF($B$3="سالانه",D342+E341,(I342+H342+G342+F342)*$C$3+E341))</f>
        <v/>
      </c>
      <c r="F342" s="2" t="str">
        <f aca="false">IF(A342="","",IF(F341="","",F341*(1+$B$6)))</f>
        <v/>
      </c>
      <c r="G342" s="2" t="str">
        <f aca="false">IF(A342="","",IF(G341="","",G341*(1+$B$6)))</f>
        <v/>
      </c>
      <c r="H342" s="2" t="str">
        <f aca="false">IF(A342="","",IF(H341="","",H341*(1+$B$6)))</f>
        <v/>
      </c>
      <c r="I342" s="2" t="str">
        <f aca="false">IF(A342="","",IF(I341="","",I341*(1+$B$6)))</f>
        <v/>
      </c>
      <c r="J342" s="2" t="str">
        <f aca="false">IF(A342="","",0)</f>
        <v/>
      </c>
      <c r="K342" s="2" t="str">
        <f aca="false">IF(A342="","",$J$2*(1-$M$3)*(D342-Z342))</f>
        <v/>
      </c>
      <c r="L342" s="2" t="str">
        <f aca="false">IF(A342="","",IF(A342&lt;=5,$J$3*(1-$M$2)*O342,0))</f>
        <v/>
      </c>
      <c r="M342" s="2" t="str">
        <f aca="false">IF(A342="","",J342+K342+L342)</f>
        <v/>
      </c>
      <c r="N342" s="1" t="str">
        <f aca="false">IF(A342="","",IF(A342&lt;=2,$Q$2,IF(A342&lt;=4,$R$2,$S$2)))</f>
        <v/>
      </c>
      <c r="O342" s="2" t="str">
        <f aca="false">IF(A342="","",MIN(O341*(1+$B$7),4000000000))</f>
        <v/>
      </c>
      <c r="P342" s="1" t="str">
        <f aca="false">IF(A342="","",VLOOKUP(B342,'جدول نرخ فوت-امراض خاص-سرطان'!$A$2:$B$100,2,0))</f>
        <v/>
      </c>
      <c r="Q342" s="2" t="str">
        <f aca="false">IF(A342="","",P342*O342*N342^0.5*(1+$J$1))</f>
        <v/>
      </c>
      <c r="R342" s="2" t="str">
        <f aca="false">IF(A342="","",IF(B342&gt;74,0,MIN(4000000000,R341*(1+$B$7))))</f>
        <v/>
      </c>
      <c r="S342" s="2" t="str">
        <f aca="false">IF(A342="","",$J$4/1000*R342)</f>
        <v/>
      </c>
      <c r="T342" s="2" t="str">
        <f aca="false">IF(A342="","",IF(B342&gt;64,0,MIN($F$3*O342,$F$5)))</f>
        <v/>
      </c>
      <c r="U342" s="2" t="str">
        <f aca="false">IF(A342="","",T342*VLOOKUP(محاسبات!B342,'جدول نرخ فوت-امراض خاص-سرطان'!$C$2:$D$97,2,0)/1000000)</f>
        <v/>
      </c>
      <c r="V342" s="2" t="str">
        <f aca="false">IF(A342="","",IF($F$7="ندارد",0,IF(B342&gt;74,0,VLOOKUP(محاسبات!A342,'جدول نرخ فوت-امراض خاص-سرطان'!$I$2:$J$31,2,0)*محاسبات!O342)))</f>
        <v/>
      </c>
      <c r="W342" s="2" t="str">
        <f aca="false">IF(A342="","",V342*VLOOKUP(B342,'جدول نرخ فوت-امراض خاص-سرطان'!$E$2:$F$100,2,0)/1000000)</f>
        <v/>
      </c>
      <c r="X342" s="2" t="str">
        <f aca="false">IF(A342="","",IF($F$6="ندارد",0,IF(A343="",0,D343*N342^0.5+X343*N342)))</f>
        <v/>
      </c>
      <c r="Y342" s="2" t="str">
        <f aca="false">IF(A342="","",IF(A342&gt;64,0,VLOOKUP(B342,'جدول نرخ فوت-امراض خاص-سرطان'!$G$2:$H$100,2,0)*X342))</f>
        <v/>
      </c>
      <c r="Z342" s="2" t="str">
        <f aca="false">IF(A342="","",Y342+W342+U342+S342)</f>
        <v/>
      </c>
      <c r="AA342" s="2" t="str">
        <f aca="false">IF(A342="","",0.25*(S342)+0.15*(U342+W342+Y342))</f>
        <v/>
      </c>
      <c r="AB342" s="2" t="str">
        <f aca="false">IF(A342="","",$B$10*(M342+Z342+Q342))</f>
        <v/>
      </c>
      <c r="AC342" s="2" t="str">
        <f aca="false">IF(A342="","",D342-Z342-M342-Q342-AB342)</f>
        <v/>
      </c>
      <c r="AD342" s="2" t="str">
        <f aca="false">IF(A342="","",(AC342+AD341)*(1+$S$1))</f>
        <v/>
      </c>
      <c r="AE342" s="2" t="str">
        <f aca="false">IF(A342="","",AD342)</f>
        <v/>
      </c>
    </row>
    <row r="343" customFormat="false" ht="15" hidden="false" customHeight="false" outlineLevel="0" collapsed="false">
      <c r="A343" s="1" t="str">
        <f aca="false">IF(A342&lt;$B$1,A342+1,"")</f>
        <v/>
      </c>
      <c r="B343" s="1" t="str">
        <f aca="false">IF(A343="","",B342+1)</f>
        <v/>
      </c>
      <c r="D343" s="2" t="str">
        <f aca="false">IF(A343="","",IF($B$3="سالانه",D342*(1+$B$6),IF($B$3="ماهانه",(F343*12)/'جدول لیست ها'!$D$1,IF(محاسبات!$B$3="دوماهه",(G343*6)/'جدول لیست ها'!$D$2,IF(محاسبات!$B$3="سه ماهه",(H343*4)/'جدول لیست ها'!$D$3,I343*2/'جدول لیست ها'!$D$4)))))</f>
        <v/>
      </c>
      <c r="E343" s="2" t="str">
        <f aca="false">IF(A343="","",IF($B$3="سالانه",D343+E342,(I343+H343+G343+F343)*$C$3+E342))</f>
        <v/>
      </c>
      <c r="F343" s="2" t="str">
        <f aca="false">IF(A343="","",IF(F342="","",F342*(1+$B$6)))</f>
        <v/>
      </c>
      <c r="G343" s="2" t="str">
        <f aca="false">IF(A343="","",IF(G342="","",G342*(1+$B$6)))</f>
        <v/>
      </c>
      <c r="H343" s="2" t="str">
        <f aca="false">IF(A343="","",IF(H342="","",H342*(1+$B$6)))</f>
        <v/>
      </c>
      <c r="I343" s="2" t="str">
        <f aca="false">IF(A343="","",IF(I342="","",I342*(1+$B$6)))</f>
        <v/>
      </c>
      <c r="J343" s="2" t="str">
        <f aca="false">IF(A343="","",0)</f>
        <v/>
      </c>
      <c r="K343" s="2" t="str">
        <f aca="false">IF(A343="","",$J$2*(1-$M$3)*(D343-Z343))</f>
        <v/>
      </c>
      <c r="L343" s="2" t="str">
        <f aca="false">IF(A343="","",IF(A343&lt;=5,$J$3*(1-$M$2)*O343,0))</f>
        <v/>
      </c>
      <c r="M343" s="2" t="str">
        <f aca="false">IF(A343="","",J343+K343+L343)</f>
        <v/>
      </c>
      <c r="N343" s="1" t="str">
        <f aca="false">IF(A343="","",IF(A343&lt;=2,$Q$2,IF(A343&lt;=4,$R$2,$S$2)))</f>
        <v/>
      </c>
      <c r="O343" s="2" t="str">
        <f aca="false">IF(A343="","",MIN(O342*(1+$B$7),4000000000))</f>
        <v/>
      </c>
      <c r="P343" s="1" t="str">
        <f aca="false">IF(A343="","",VLOOKUP(B343,'جدول نرخ فوت-امراض خاص-سرطان'!$A$2:$B$100,2,0))</f>
        <v/>
      </c>
      <c r="Q343" s="2" t="str">
        <f aca="false">IF(A343="","",P343*O343*N343^0.5*(1+$J$1))</f>
        <v/>
      </c>
      <c r="R343" s="2" t="str">
        <f aca="false">IF(A343="","",IF(B343&gt;74,0,MIN(4000000000,R342*(1+$B$7))))</f>
        <v/>
      </c>
      <c r="S343" s="2" t="str">
        <f aca="false">IF(A343="","",$J$4/1000*R343)</f>
        <v/>
      </c>
      <c r="T343" s="2" t="str">
        <f aca="false">IF(A343="","",IF(B343&gt;64,0,MIN($F$3*O343,$F$5)))</f>
        <v/>
      </c>
      <c r="U343" s="2" t="str">
        <f aca="false">IF(A343="","",T343*VLOOKUP(محاسبات!B343,'جدول نرخ فوت-امراض خاص-سرطان'!$C$2:$D$97,2,0)/1000000)</f>
        <v/>
      </c>
      <c r="V343" s="2" t="str">
        <f aca="false">IF(A343="","",IF($F$7="ندارد",0,IF(B343&gt;74,0,VLOOKUP(محاسبات!A343,'جدول نرخ فوت-امراض خاص-سرطان'!$I$2:$J$31,2,0)*محاسبات!O343)))</f>
        <v/>
      </c>
      <c r="W343" s="2" t="str">
        <f aca="false">IF(A343="","",V343*VLOOKUP(B343,'جدول نرخ فوت-امراض خاص-سرطان'!$E$2:$F$100,2,0)/1000000)</f>
        <v/>
      </c>
      <c r="X343" s="2" t="str">
        <f aca="false">IF(A343="","",IF($F$6="ندارد",0,IF(A344="",0,D344*N343^0.5+X344*N343)))</f>
        <v/>
      </c>
      <c r="Y343" s="2" t="str">
        <f aca="false">IF(A343="","",IF(A343&gt;64,0,VLOOKUP(B343,'جدول نرخ فوت-امراض خاص-سرطان'!$G$2:$H$100,2,0)*X343))</f>
        <v/>
      </c>
      <c r="Z343" s="2" t="str">
        <f aca="false">IF(A343="","",Y343+W343+U343+S343)</f>
        <v/>
      </c>
      <c r="AA343" s="2" t="str">
        <f aca="false">IF(A343="","",0.25*(S343)+0.15*(U343+W343+Y343))</f>
        <v/>
      </c>
      <c r="AB343" s="2" t="str">
        <f aca="false">IF(A343="","",$B$10*(M343+Z343+Q343))</f>
        <v/>
      </c>
      <c r="AC343" s="2" t="str">
        <f aca="false">IF(A343="","",D343-Z343-M343-Q343-AB343)</f>
        <v/>
      </c>
      <c r="AD343" s="2" t="str">
        <f aca="false">IF(A343="","",(AC343+AD342)*(1+$S$1))</f>
        <v/>
      </c>
      <c r="AE343" s="2" t="str">
        <f aca="false">IF(A343="","",AD343)</f>
        <v/>
      </c>
    </row>
    <row r="344" customFormat="false" ht="15" hidden="false" customHeight="false" outlineLevel="0" collapsed="false">
      <c r="A344" s="1" t="str">
        <f aca="false">IF(A343&lt;$B$1,A343+1,"")</f>
        <v/>
      </c>
      <c r="B344" s="1" t="str">
        <f aca="false">IF(A344="","",B343+1)</f>
        <v/>
      </c>
      <c r="D344" s="2" t="str">
        <f aca="false">IF(A344="","",IF($B$3="سالانه",D343*(1+$B$6),IF($B$3="ماهانه",(F344*12)/'جدول لیست ها'!$D$1,IF(محاسبات!$B$3="دوماهه",(G344*6)/'جدول لیست ها'!$D$2,IF(محاسبات!$B$3="سه ماهه",(H344*4)/'جدول لیست ها'!$D$3,I344*2/'جدول لیست ها'!$D$4)))))</f>
        <v/>
      </c>
      <c r="E344" s="2" t="str">
        <f aca="false">IF(A344="","",IF($B$3="سالانه",D344+E343,(I344+H344+G344+F344)*$C$3+E343))</f>
        <v/>
      </c>
      <c r="F344" s="2" t="str">
        <f aca="false">IF(A344="","",IF(F343="","",F343*(1+$B$6)))</f>
        <v/>
      </c>
      <c r="G344" s="2" t="str">
        <f aca="false">IF(A344="","",IF(G343="","",G343*(1+$B$6)))</f>
        <v/>
      </c>
      <c r="H344" s="2" t="str">
        <f aca="false">IF(A344="","",IF(H343="","",H343*(1+$B$6)))</f>
        <v/>
      </c>
      <c r="I344" s="2" t="str">
        <f aca="false">IF(A344="","",IF(I343="","",I343*(1+$B$6)))</f>
        <v/>
      </c>
      <c r="J344" s="2" t="str">
        <f aca="false">IF(A344="","",0)</f>
        <v/>
      </c>
      <c r="K344" s="2" t="str">
        <f aca="false">IF(A344="","",$J$2*(1-$M$3)*(D344-Z344))</f>
        <v/>
      </c>
      <c r="L344" s="2" t="str">
        <f aca="false">IF(A344="","",IF(A344&lt;=5,$J$3*(1-$M$2)*O344,0))</f>
        <v/>
      </c>
      <c r="M344" s="2" t="str">
        <f aca="false">IF(A344="","",J344+K344+L344)</f>
        <v/>
      </c>
      <c r="N344" s="1" t="str">
        <f aca="false">IF(A344="","",IF(A344&lt;=2,$Q$2,IF(A344&lt;=4,$R$2,$S$2)))</f>
        <v/>
      </c>
      <c r="O344" s="2" t="str">
        <f aca="false">IF(A344="","",MIN(O343*(1+$B$7),4000000000))</f>
        <v/>
      </c>
      <c r="P344" s="1" t="str">
        <f aca="false">IF(A344="","",VLOOKUP(B344,'جدول نرخ فوت-امراض خاص-سرطان'!$A$2:$B$100,2,0))</f>
        <v/>
      </c>
      <c r="Q344" s="2" t="str">
        <f aca="false">IF(A344="","",P344*O344*N344^0.5*(1+$J$1))</f>
        <v/>
      </c>
      <c r="R344" s="2" t="str">
        <f aca="false">IF(A344="","",IF(B344&gt;74,0,MIN(4000000000,R343*(1+$B$7))))</f>
        <v/>
      </c>
      <c r="S344" s="2" t="str">
        <f aca="false">IF(A344="","",$J$4/1000*R344)</f>
        <v/>
      </c>
      <c r="T344" s="2" t="str">
        <f aca="false">IF(A344="","",IF(B344&gt;64,0,MIN($F$3*O344,$F$5)))</f>
        <v/>
      </c>
      <c r="U344" s="2" t="str">
        <f aca="false">IF(A344="","",T344*VLOOKUP(محاسبات!B344,'جدول نرخ فوت-امراض خاص-سرطان'!$C$2:$D$97,2,0)/1000000)</f>
        <v/>
      </c>
      <c r="V344" s="2" t="str">
        <f aca="false">IF(A344="","",IF($F$7="ندارد",0,IF(B344&gt;74,0,VLOOKUP(محاسبات!A344,'جدول نرخ فوت-امراض خاص-سرطان'!$I$2:$J$31,2,0)*محاسبات!O344)))</f>
        <v/>
      </c>
      <c r="W344" s="2" t="str">
        <f aca="false">IF(A344="","",V344*VLOOKUP(B344,'جدول نرخ فوت-امراض خاص-سرطان'!$E$2:$F$100,2,0)/1000000)</f>
        <v/>
      </c>
      <c r="X344" s="2" t="str">
        <f aca="false">IF(A344="","",IF($F$6="ندارد",0,IF(A345="",0,D345*N344^0.5+X345*N344)))</f>
        <v/>
      </c>
      <c r="Y344" s="2" t="str">
        <f aca="false">IF(A344="","",IF(A344&gt;64,0,VLOOKUP(B344,'جدول نرخ فوت-امراض خاص-سرطان'!$G$2:$H$100,2,0)*X344))</f>
        <v/>
      </c>
      <c r="Z344" s="2" t="str">
        <f aca="false">IF(A344="","",Y344+W344+U344+S344)</f>
        <v/>
      </c>
      <c r="AA344" s="2" t="str">
        <f aca="false">IF(A344="","",0.25*(S344)+0.15*(U344+W344+Y344))</f>
        <v/>
      </c>
      <c r="AB344" s="2" t="str">
        <f aca="false">IF(A344="","",$B$10*(M344+Z344+Q344))</f>
        <v/>
      </c>
      <c r="AC344" s="2" t="str">
        <f aca="false">IF(A344="","",D344-Z344-M344-Q344-AB344)</f>
        <v/>
      </c>
      <c r="AD344" s="2" t="str">
        <f aca="false">IF(A344="","",(AC344+AD343)*(1+$S$1))</f>
        <v/>
      </c>
      <c r="AE344" s="2" t="str">
        <f aca="false">IF(A344="","",AD344)</f>
        <v/>
      </c>
    </row>
    <row r="345" customFormat="false" ht="15" hidden="false" customHeight="false" outlineLevel="0" collapsed="false">
      <c r="A345" s="1" t="str">
        <f aca="false">IF(A344&lt;$B$1,A344+1,"")</f>
        <v/>
      </c>
      <c r="B345" s="1" t="str">
        <f aca="false">IF(A345="","",B344+1)</f>
        <v/>
      </c>
      <c r="D345" s="2" t="str">
        <f aca="false">IF(A345="","",IF($B$3="سالانه",D344*(1+$B$6),IF($B$3="ماهانه",(F345*12)/'جدول لیست ها'!$D$1,IF(محاسبات!$B$3="دوماهه",(G345*6)/'جدول لیست ها'!$D$2,IF(محاسبات!$B$3="سه ماهه",(H345*4)/'جدول لیست ها'!$D$3,I345*2/'جدول لیست ها'!$D$4)))))</f>
        <v/>
      </c>
      <c r="E345" s="2" t="str">
        <f aca="false">IF(A345="","",IF($B$3="سالانه",D345+E344,(I345+H345+G345+F345)*$C$3+E344))</f>
        <v/>
      </c>
      <c r="F345" s="2" t="str">
        <f aca="false">IF(A345="","",IF(F344="","",F344*(1+$B$6)))</f>
        <v/>
      </c>
      <c r="G345" s="2" t="str">
        <f aca="false">IF(A345="","",IF(G344="","",G344*(1+$B$6)))</f>
        <v/>
      </c>
      <c r="H345" s="2" t="str">
        <f aca="false">IF(A345="","",IF(H344="","",H344*(1+$B$6)))</f>
        <v/>
      </c>
      <c r="I345" s="2" t="str">
        <f aca="false">IF(A345="","",IF(I344="","",I344*(1+$B$6)))</f>
        <v/>
      </c>
      <c r="J345" s="2" t="str">
        <f aca="false">IF(A345="","",0)</f>
        <v/>
      </c>
      <c r="K345" s="2" t="str">
        <f aca="false">IF(A345="","",$J$2*(1-$M$3)*(D345-Z345))</f>
        <v/>
      </c>
      <c r="L345" s="2" t="str">
        <f aca="false">IF(A345="","",IF(A345&lt;=5,$J$3*(1-$M$2)*O345,0))</f>
        <v/>
      </c>
      <c r="M345" s="2" t="str">
        <f aca="false">IF(A345="","",J345+K345+L345)</f>
        <v/>
      </c>
      <c r="N345" s="1" t="str">
        <f aca="false">IF(A345="","",IF(A345&lt;=2,$Q$2,IF(A345&lt;=4,$R$2,$S$2)))</f>
        <v/>
      </c>
      <c r="O345" s="2" t="str">
        <f aca="false">IF(A345="","",MIN(O344*(1+$B$7),4000000000))</f>
        <v/>
      </c>
      <c r="P345" s="1" t="str">
        <f aca="false">IF(A345="","",VLOOKUP(B345,'جدول نرخ فوت-امراض خاص-سرطان'!$A$2:$B$100,2,0))</f>
        <v/>
      </c>
      <c r="Q345" s="2" t="str">
        <f aca="false">IF(A345="","",P345*O345*N345^0.5*(1+$J$1))</f>
        <v/>
      </c>
      <c r="R345" s="2" t="str">
        <f aca="false">IF(A345="","",IF(B345&gt;74,0,MIN(4000000000,R344*(1+$B$7))))</f>
        <v/>
      </c>
      <c r="S345" s="2" t="str">
        <f aca="false">IF(A345="","",$J$4/1000*R345)</f>
        <v/>
      </c>
      <c r="T345" s="2" t="str">
        <f aca="false">IF(A345="","",IF(B345&gt;64,0,MIN($F$3*O345,$F$5)))</f>
        <v/>
      </c>
      <c r="U345" s="2" t="str">
        <f aca="false">IF(A345="","",T345*VLOOKUP(محاسبات!B345,'جدول نرخ فوت-امراض خاص-سرطان'!$C$2:$D$97,2,0)/1000000)</f>
        <v/>
      </c>
      <c r="V345" s="2" t="str">
        <f aca="false">IF(A345="","",IF($F$7="ندارد",0,IF(B345&gt;74,0,VLOOKUP(محاسبات!A345,'جدول نرخ فوت-امراض خاص-سرطان'!$I$2:$J$31,2,0)*محاسبات!O345)))</f>
        <v/>
      </c>
      <c r="W345" s="2" t="str">
        <f aca="false">IF(A345="","",V345*VLOOKUP(B345,'جدول نرخ فوت-امراض خاص-سرطان'!$E$2:$F$100,2,0)/1000000)</f>
        <v/>
      </c>
      <c r="X345" s="2" t="str">
        <f aca="false">IF(A345="","",IF($F$6="ندارد",0,IF(A346="",0,D346*N345^0.5+X346*N345)))</f>
        <v/>
      </c>
      <c r="Y345" s="2" t="str">
        <f aca="false">IF(A345="","",IF(A345&gt;64,0,VLOOKUP(B345,'جدول نرخ فوت-امراض خاص-سرطان'!$G$2:$H$100,2,0)*X345))</f>
        <v/>
      </c>
      <c r="Z345" s="2" t="str">
        <f aca="false">IF(A345="","",Y345+W345+U345+S345)</f>
        <v/>
      </c>
      <c r="AA345" s="2" t="str">
        <f aca="false">IF(A345="","",0.25*(S345)+0.15*(U345+W345+Y345))</f>
        <v/>
      </c>
      <c r="AB345" s="2" t="str">
        <f aca="false">IF(A345="","",$B$10*(M345+Z345+Q345))</f>
        <v/>
      </c>
      <c r="AC345" s="2" t="str">
        <f aca="false">IF(A345="","",D345-Z345-M345-Q345-AB345)</f>
        <v/>
      </c>
      <c r="AD345" s="2" t="str">
        <f aca="false">IF(A345="","",(AC345+AD344)*(1+$S$1))</f>
        <v/>
      </c>
      <c r="AE345" s="2" t="str">
        <f aca="false">IF(A345="","",AD345)</f>
        <v/>
      </c>
    </row>
    <row r="346" customFormat="false" ht="15" hidden="false" customHeight="false" outlineLevel="0" collapsed="false">
      <c r="A346" s="1" t="str">
        <f aca="false">IF(A345&lt;$B$1,A345+1,"")</f>
        <v/>
      </c>
      <c r="B346" s="1" t="str">
        <f aca="false">IF(A346="","",B345+1)</f>
        <v/>
      </c>
      <c r="D346" s="2" t="str">
        <f aca="false">IF(A346="","",IF($B$3="سالانه",D345*(1+$B$6),IF($B$3="ماهانه",(F346*12)/'جدول لیست ها'!$D$1,IF(محاسبات!$B$3="دوماهه",(G346*6)/'جدول لیست ها'!$D$2,IF(محاسبات!$B$3="سه ماهه",(H346*4)/'جدول لیست ها'!$D$3,I346*2/'جدول لیست ها'!$D$4)))))</f>
        <v/>
      </c>
      <c r="E346" s="2" t="str">
        <f aca="false">IF(A346="","",IF($B$3="سالانه",D346+E345,(I346+H346+G346+F346)*$C$3+E345))</f>
        <v/>
      </c>
      <c r="F346" s="2" t="str">
        <f aca="false">IF(A346="","",IF(F345="","",F345*(1+$B$6)))</f>
        <v/>
      </c>
      <c r="G346" s="2" t="str">
        <f aca="false">IF(A346="","",IF(G345="","",G345*(1+$B$6)))</f>
        <v/>
      </c>
      <c r="H346" s="2" t="str">
        <f aca="false">IF(A346="","",IF(H345="","",H345*(1+$B$6)))</f>
        <v/>
      </c>
      <c r="I346" s="2" t="str">
        <f aca="false">IF(A346="","",IF(I345="","",I345*(1+$B$6)))</f>
        <v/>
      </c>
      <c r="J346" s="2" t="str">
        <f aca="false">IF(A346="","",0)</f>
        <v/>
      </c>
      <c r="K346" s="2" t="str">
        <f aca="false">IF(A346="","",$J$2*(1-$M$3)*(D346-Z346))</f>
        <v/>
      </c>
      <c r="L346" s="2" t="str">
        <f aca="false">IF(A346="","",IF(A346&lt;=5,$J$3*(1-$M$2)*O346,0))</f>
        <v/>
      </c>
      <c r="M346" s="2" t="str">
        <f aca="false">IF(A346="","",J346+K346+L346)</f>
        <v/>
      </c>
      <c r="N346" s="1" t="str">
        <f aca="false">IF(A346="","",IF(A346&lt;=2,$Q$2,IF(A346&lt;=4,$R$2,$S$2)))</f>
        <v/>
      </c>
      <c r="O346" s="2" t="str">
        <f aca="false">IF(A346="","",MIN(O345*(1+$B$7),4000000000))</f>
        <v/>
      </c>
      <c r="P346" s="1" t="str">
        <f aca="false">IF(A346="","",VLOOKUP(B346,'جدول نرخ فوت-امراض خاص-سرطان'!$A$2:$B$100,2,0))</f>
        <v/>
      </c>
      <c r="Q346" s="2" t="str">
        <f aca="false">IF(A346="","",P346*O346*N346^0.5*(1+$J$1))</f>
        <v/>
      </c>
      <c r="R346" s="2" t="str">
        <f aca="false">IF(A346="","",IF(B346&gt;74,0,MIN(4000000000,R345*(1+$B$7))))</f>
        <v/>
      </c>
      <c r="S346" s="2" t="str">
        <f aca="false">IF(A346="","",$J$4/1000*R346)</f>
        <v/>
      </c>
      <c r="T346" s="2" t="str">
        <f aca="false">IF(A346="","",IF(B346&gt;64,0,MIN($F$3*O346,$F$5)))</f>
        <v/>
      </c>
      <c r="U346" s="2" t="str">
        <f aca="false">IF(A346="","",T346*VLOOKUP(محاسبات!B346,'جدول نرخ فوت-امراض خاص-سرطان'!$C$2:$D$97,2,0)/1000000)</f>
        <v/>
      </c>
      <c r="V346" s="2" t="str">
        <f aca="false">IF(A346="","",IF($F$7="ندارد",0,IF(B346&gt;74,0,VLOOKUP(محاسبات!A346,'جدول نرخ فوت-امراض خاص-سرطان'!$I$2:$J$31,2,0)*محاسبات!O346)))</f>
        <v/>
      </c>
      <c r="W346" s="2" t="str">
        <f aca="false">IF(A346="","",V346*VLOOKUP(B346,'جدول نرخ فوت-امراض خاص-سرطان'!$E$2:$F$100,2,0)/1000000)</f>
        <v/>
      </c>
      <c r="X346" s="2" t="str">
        <f aca="false">IF(A346="","",IF($F$6="ندارد",0,IF(A347="",0,D347*N346^0.5+X347*N346)))</f>
        <v/>
      </c>
      <c r="Y346" s="2" t="str">
        <f aca="false">IF(A346="","",IF(A346&gt;64,0,VLOOKUP(B346,'جدول نرخ فوت-امراض خاص-سرطان'!$G$2:$H$100,2,0)*X346))</f>
        <v/>
      </c>
      <c r="Z346" s="2" t="str">
        <f aca="false">IF(A346="","",Y346+W346+U346+S346)</f>
        <v/>
      </c>
      <c r="AA346" s="2" t="str">
        <f aca="false">IF(A346="","",0.25*(S346)+0.15*(U346+W346+Y346))</f>
        <v/>
      </c>
      <c r="AB346" s="2" t="str">
        <f aca="false">IF(A346="","",$B$10*(M346+Z346+Q346))</f>
        <v/>
      </c>
      <c r="AC346" s="2" t="str">
        <f aca="false">IF(A346="","",D346-Z346-M346-Q346-AB346)</f>
        <v/>
      </c>
      <c r="AD346" s="2" t="str">
        <f aca="false">IF(A346="","",(AC346+AD345)*(1+$S$1))</f>
        <v/>
      </c>
      <c r="AE346" s="2" t="str">
        <f aca="false">IF(A346="","",AD346)</f>
        <v/>
      </c>
    </row>
    <row r="347" customFormat="false" ht="15" hidden="false" customHeight="false" outlineLevel="0" collapsed="false">
      <c r="A347" s="1" t="str">
        <f aca="false">IF(A346&lt;$B$1,A346+1,"")</f>
        <v/>
      </c>
      <c r="B347" s="1" t="str">
        <f aca="false">IF(A347="","",B346+1)</f>
        <v/>
      </c>
      <c r="D347" s="2" t="str">
        <f aca="false">IF(A347="","",IF($B$3="سالانه",D346*(1+$B$6),IF($B$3="ماهانه",(F347*12)/'جدول لیست ها'!$D$1,IF(محاسبات!$B$3="دوماهه",(G347*6)/'جدول لیست ها'!$D$2,IF(محاسبات!$B$3="سه ماهه",(H347*4)/'جدول لیست ها'!$D$3,I347*2/'جدول لیست ها'!$D$4)))))</f>
        <v/>
      </c>
      <c r="E347" s="2" t="str">
        <f aca="false">IF(A347="","",IF($B$3="سالانه",D347+E346,(I347+H347+G347+F347)*$C$3+E346))</f>
        <v/>
      </c>
      <c r="F347" s="2" t="str">
        <f aca="false">IF(A347="","",IF(F346="","",F346*(1+$B$6)))</f>
        <v/>
      </c>
      <c r="G347" s="2" t="str">
        <f aca="false">IF(A347="","",IF(G346="","",G346*(1+$B$6)))</f>
        <v/>
      </c>
      <c r="H347" s="2" t="str">
        <f aca="false">IF(A347="","",IF(H346="","",H346*(1+$B$6)))</f>
        <v/>
      </c>
      <c r="I347" s="2" t="str">
        <f aca="false">IF(A347="","",IF(I346="","",I346*(1+$B$6)))</f>
        <v/>
      </c>
      <c r="J347" s="2" t="str">
        <f aca="false">IF(A347="","",0)</f>
        <v/>
      </c>
      <c r="K347" s="2" t="str">
        <f aca="false">IF(A347="","",$J$2*(1-$M$3)*(D347-Z347))</f>
        <v/>
      </c>
      <c r="L347" s="2" t="str">
        <f aca="false">IF(A347="","",IF(A347&lt;=5,$J$3*(1-$M$2)*O347,0))</f>
        <v/>
      </c>
      <c r="M347" s="2" t="str">
        <f aca="false">IF(A347="","",J347+K347+L347)</f>
        <v/>
      </c>
      <c r="N347" s="1" t="str">
        <f aca="false">IF(A347="","",IF(A347&lt;=2,$Q$2,IF(A347&lt;=4,$R$2,$S$2)))</f>
        <v/>
      </c>
      <c r="O347" s="2" t="str">
        <f aca="false">IF(A347="","",MIN(O346*(1+$B$7),4000000000))</f>
        <v/>
      </c>
      <c r="P347" s="1" t="str">
        <f aca="false">IF(A347="","",VLOOKUP(B347,'جدول نرخ فوت-امراض خاص-سرطان'!$A$2:$B$100,2,0))</f>
        <v/>
      </c>
      <c r="Q347" s="2" t="str">
        <f aca="false">IF(A347="","",P347*O347*N347^0.5*(1+$J$1))</f>
        <v/>
      </c>
      <c r="R347" s="2" t="str">
        <f aca="false">IF(A347="","",IF(B347&gt;74,0,MIN(4000000000,R346*(1+$B$7))))</f>
        <v/>
      </c>
      <c r="S347" s="2" t="str">
        <f aca="false">IF(A347="","",$J$4/1000*R347)</f>
        <v/>
      </c>
      <c r="T347" s="2" t="str">
        <f aca="false">IF(A347="","",IF(B347&gt;64,0,MIN($F$3*O347,$F$5)))</f>
        <v/>
      </c>
      <c r="U347" s="2" t="str">
        <f aca="false">IF(A347="","",T347*VLOOKUP(محاسبات!B347,'جدول نرخ فوت-امراض خاص-سرطان'!$C$2:$D$97,2,0)/1000000)</f>
        <v/>
      </c>
      <c r="V347" s="2" t="str">
        <f aca="false">IF(A347="","",IF($F$7="ندارد",0,IF(B347&gt;74,0,VLOOKUP(محاسبات!A347,'جدول نرخ فوت-امراض خاص-سرطان'!$I$2:$J$31,2,0)*محاسبات!O347)))</f>
        <v/>
      </c>
      <c r="W347" s="2" t="str">
        <f aca="false">IF(A347="","",V347*VLOOKUP(B347,'جدول نرخ فوت-امراض خاص-سرطان'!$E$2:$F$100,2,0)/1000000)</f>
        <v/>
      </c>
      <c r="X347" s="2" t="str">
        <f aca="false">IF(A347="","",IF($F$6="ندارد",0,IF(A348="",0,D348*N347^0.5+X348*N347)))</f>
        <v/>
      </c>
      <c r="Y347" s="2" t="str">
        <f aca="false">IF(A347="","",IF(A347&gt;64,0,VLOOKUP(B347,'جدول نرخ فوت-امراض خاص-سرطان'!$G$2:$H$100,2,0)*X347))</f>
        <v/>
      </c>
      <c r="Z347" s="2" t="str">
        <f aca="false">IF(A347="","",Y347+W347+U347+S347)</f>
        <v/>
      </c>
      <c r="AA347" s="2" t="str">
        <f aca="false">IF(A347="","",0.25*(S347)+0.15*(U347+W347+Y347))</f>
        <v/>
      </c>
      <c r="AB347" s="2" t="str">
        <f aca="false">IF(A347="","",$B$10*(M347+Z347+Q347))</f>
        <v/>
      </c>
      <c r="AC347" s="2" t="str">
        <f aca="false">IF(A347="","",D347-Z347-M347-Q347-AB347)</f>
        <v/>
      </c>
      <c r="AD347" s="2" t="str">
        <f aca="false">IF(A347="","",(AC347+AD346)*(1+$S$1))</f>
        <v/>
      </c>
      <c r="AE347" s="2" t="str">
        <f aca="false">IF(A347="","",AD347)</f>
        <v/>
      </c>
    </row>
    <row r="348" customFormat="false" ht="15" hidden="false" customHeight="false" outlineLevel="0" collapsed="false">
      <c r="A348" s="1" t="str">
        <f aca="false">IF(A347&lt;$B$1,A347+1,"")</f>
        <v/>
      </c>
      <c r="B348" s="1" t="str">
        <f aca="false">IF(A348="","",B347+1)</f>
        <v/>
      </c>
      <c r="D348" s="2" t="str">
        <f aca="false">IF(A348="","",IF($B$3="سالانه",D347*(1+$B$6),IF($B$3="ماهانه",(F348*12)/'جدول لیست ها'!$D$1,IF(محاسبات!$B$3="دوماهه",(G348*6)/'جدول لیست ها'!$D$2,IF(محاسبات!$B$3="سه ماهه",(H348*4)/'جدول لیست ها'!$D$3,I348*2/'جدول لیست ها'!$D$4)))))</f>
        <v/>
      </c>
      <c r="E348" s="2" t="str">
        <f aca="false">IF(A348="","",IF($B$3="سالانه",D348+E347,(I348+H348+G348+F348)*$C$3+E347))</f>
        <v/>
      </c>
      <c r="F348" s="2" t="str">
        <f aca="false">IF(A348="","",IF(F347="","",F347*(1+$B$6)))</f>
        <v/>
      </c>
      <c r="G348" s="2" t="str">
        <f aca="false">IF(A348="","",IF(G347="","",G347*(1+$B$6)))</f>
        <v/>
      </c>
      <c r="H348" s="2" t="str">
        <f aca="false">IF(A348="","",IF(H347="","",H347*(1+$B$6)))</f>
        <v/>
      </c>
      <c r="I348" s="2" t="str">
        <f aca="false">IF(A348="","",IF(I347="","",I347*(1+$B$6)))</f>
        <v/>
      </c>
      <c r="J348" s="2" t="str">
        <f aca="false">IF(A348="","",0)</f>
        <v/>
      </c>
      <c r="K348" s="2" t="str">
        <f aca="false">IF(A348="","",$J$2*(1-$M$3)*(D348-Z348))</f>
        <v/>
      </c>
      <c r="L348" s="2" t="str">
        <f aca="false">IF(A348="","",IF(A348&lt;=5,$J$3*(1-$M$2)*O348,0))</f>
        <v/>
      </c>
      <c r="M348" s="2" t="str">
        <f aca="false">IF(A348="","",J348+K348+L348)</f>
        <v/>
      </c>
      <c r="N348" s="1" t="str">
        <f aca="false">IF(A348="","",IF(A348&lt;=2,$Q$2,IF(A348&lt;=4,$R$2,$S$2)))</f>
        <v/>
      </c>
      <c r="O348" s="2" t="str">
        <f aca="false">IF(A348="","",MIN(O347*(1+$B$7),4000000000))</f>
        <v/>
      </c>
      <c r="P348" s="1" t="str">
        <f aca="false">IF(A348="","",VLOOKUP(B348,'جدول نرخ فوت-امراض خاص-سرطان'!$A$2:$B$100,2,0))</f>
        <v/>
      </c>
      <c r="Q348" s="2" t="str">
        <f aca="false">IF(A348="","",P348*O348*N348^0.5*(1+$J$1))</f>
        <v/>
      </c>
      <c r="R348" s="2" t="str">
        <f aca="false">IF(A348="","",IF(B348&gt;74,0,MIN(4000000000,R347*(1+$B$7))))</f>
        <v/>
      </c>
      <c r="S348" s="2" t="str">
        <f aca="false">IF(A348="","",$J$4/1000*R348)</f>
        <v/>
      </c>
      <c r="T348" s="2" t="str">
        <f aca="false">IF(A348="","",IF(B348&gt;64,0,MIN($F$3*O348,$F$5)))</f>
        <v/>
      </c>
      <c r="U348" s="2" t="str">
        <f aca="false">IF(A348="","",T348*VLOOKUP(محاسبات!B348,'جدول نرخ فوت-امراض خاص-سرطان'!$C$2:$D$97,2,0)/1000000)</f>
        <v/>
      </c>
      <c r="V348" s="2" t="str">
        <f aca="false">IF(A348="","",IF($F$7="ندارد",0,IF(B348&gt;74,0,VLOOKUP(محاسبات!A348,'جدول نرخ فوت-امراض خاص-سرطان'!$I$2:$J$31,2,0)*محاسبات!O348)))</f>
        <v/>
      </c>
      <c r="W348" s="2" t="str">
        <f aca="false">IF(A348="","",V348*VLOOKUP(B348,'جدول نرخ فوت-امراض خاص-سرطان'!$E$2:$F$100,2,0)/1000000)</f>
        <v/>
      </c>
      <c r="X348" s="2" t="str">
        <f aca="false">IF(A348="","",IF($F$6="ندارد",0,IF(A349="",0,D349*N348^0.5+X349*N348)))</f>
        <v/>
      </c>
      <c r="Y348" s="2" t="str">
        <f aca="false">IF(A348="","",IF(A348&gt;64,0,VLOOKUP(B348,'جدول نرخ فوت-امراض خاص-سرطان'!$G$2:$H$100,2,0)*X348))</f>
        <v/>
      </c>
      <c r="Z348" s="2" t="str">
        <f aca="false">IF(A348="","",Y348+W348+U348+S348)</f>
        <v/>
      </c>
      <c r="AA348" s="2" t="str">
        <f aca="false">IF(A348="","",0.25*(S348)+0.15*(U348+W348+Y348))</f>
        <v/>
      </c>
      <c r="AB348" s="2" t="str">
        <f aca="false">IF(A348="","",$B$10*(M348+Z348+Q348))</f>
        <v/>
      </c>
      <c r="AC348" s="2" t="str">
        <f aca="false">IF(A348="","",D348-Z348-M348-Q348-AB348)</f>
        <v/>
      </c>
      <c r="AD348" s="2" t="str">
        <f aca="false">IF(A348="","",(AC348+AD347)*(1+$S$1))</f>
        <v/>
      </c>
      <c r="AE348" s="2" t="str">
        <f aca="false">IF(A348="","",AD348)</f>
        <v/>
      </c>
    </row>
    <row r="349" customFormat="false" ht="15" hidden="false" customHeight="false" outlineLevel="0" collapsed="false">
      <c r="A349" s="1" t="str">
        <f aca="false">IF(A348&lt;$B$1,A348+1,"")</f>
        <v/>
      </c>
      <c r="B349" s="1" t="str">
        <f aca="false">IF(A349="","",B348+1)</f>
        <v/>
      </c>
      <c r="D349" s="2" t="str">
        <f aca="false">IF(A349="","",IF($B$3="سالانه",D348*(1+$B$6),IF($B$3="ماهانه",(F349*12)/'جدول لیست ها'!$D$1,IF(محاسبات!$B$3="دوماهه",(G349*6)/'جدول لیست ها'!$D$2,IF(محاسبات!$B$3="سه ماهه",(H349*4)/'جدول لیست ها'!$D$3,I349*2/'جدول لیست ها'!$D$4)))))</f>
        <v/>
      </c>
      <c r="E349" s="2" t="str">
        <f aca="false">IF(A349="","",IF($B$3="سالانه",D349+E348,(I349+H349+G349+F349)*$C$3+E348))</f>
        <v/>
      </c>
      <c r="F349" s="2" t="str">
        <f aca="false">IF(A349="","",IF(F348="","",F348*(1+$B$6)))</f>
        <v/>
      </c>
      <c r="G349" s="2" t="str">
        <f aca="false">IF(A349="","",IF(G348="","",G348*(1+$B$6)))</f>
        <v/>
      </c>
      <c r="H349" s="2" t="str">
        <f aca="false">IF(A349="","",IF(H348="","",H348*(1+$B$6)))</f>
        <v/>
      </c>
      <c r="I349" s="2" t="str">
        <f aca="false">IF(A349="","",IF(I348="","",I348*(1+$B$6)))</f>
        <v/>
      </c>
      <c r="J349" s="2" t="str">
        <f aca="false">IF(A349="","",0)</f>
        <v/>
      </c>
      <c r="K349" s="2" t="str">
        <f aca="false">IF(A349="","",$J$2*(1-$M$3)*(D349-Z349))</f>
        <v/>
      </c>
      <c r="L349" s="2" t="str">
        <f aca="false">IF(A349="","",IF(A349&lt;=5,$J$3*(1-$M$2)*O349,0))</f>
        <v/>
      </c>
      <c r="M349" s="2" t="str">
        <f aca="false">IF(A349="","",J349+K349+L349)</f>
        <v/>
      </c>
      <c r="N349" s="1" t="str">
        <f aca="false">IF(A349="","",IF(A349&lt;=2,$Q$2,IF(A349&lt;=4,$R$2,$S$2)))</f>
        <v/>
      </c>
      <c r="O349" s="2" t="str">
        <f aca="false">IF(A349="","",MIN(O348*(1+$B$7),4000000000))</f>
        <v/>
      </c>
      <c r="P349" s="1" t="str">
        <f aca="false">IF(A349="","",VLOOKUP(B349,'جدول نرخ فوت-امراض خاص-سرطان'!$A$2:$B$100,2,0))</f>
        <v/>
      </c>
      <c r="Q349" s="2" t="str">
        <f aca="false">IF(A349="","",P349*O349*N349^0.5*(1+$J$1))</f>
        <v/>
      </c>
      <c r="R349" s="2" t="str">
        <f aca="false">IF(A349="","",IF(B349&gt;74,0,MIN(4000000000,R348*(1+$B$7))))</f>
        <v/>
      </c>
      <c r="S349" s="2" t="str">
        <f aca="false">IF(A349="","",$J$4/1000*R349)</f>
        <v/>
      </c>
      <c r="T349" s="2" t="str">
        <f aca="false">IF(A349="","",IF(B349&gt;64,0,MIN($F$3*O349,$F$5)))</f>
        <v/>
      </c>
      <c r="U349" s="2" t="str">
        <f aca="false">IF(A349="","",T349*VLOOKUP(محاسبات!B349,'جدول نرخ فوت-امراض خاص-سرطان'!$C$2:$D$97,2,0)/1000000)</f>
        <v/>
      </c>
      <c r="V349" s="2" t="str">
        <f aca="false">IF(A349="","",IF($F$7="ندارد",0,IF(B349&gt;74,0,VLOOKUP(محاسبات!A349,'جدول نرخ فوت-امراض خاص-سرطان'!$I$2:$J$31,2,0)*محاسبات!O349)))</f>
        <v/>
      </c>
      <c r="W349" s="2" t="str">
        <f aca="false">IF(A349="","",V349*VLOOKUP(B349,'جدول نرخ فوت-امراض خاص-سرطان'!$E$2:$F$100,2,0)/1000000)</f>
        <v/>
      </c>
      <c r="X349" s="2" t="str">
        <f aca="false">IF(A349="","",IF($F$6="ندارد",0,IF(A350="",0,D350*N349^0.5+X350*N349)))</f>
        <v/>
      </c>
      <c r="Y349" s="2" t="str">
        <f aca="false">IF(A349="","",IF(A349&gt;64,0,VLOOKUP(B349,'جدول نرخ فوت-امراض خاص-سرطان'!$G$2:$H$100,2,0)*X349))</f>
        <v/>
      </c>
      <c r="Z349" s="2" t="str">
        <f aca="false">IF(A349="","",Y349+W349+U349+S349)</f>
        <v/>
      </c>
      <c r="AA349" s="2" t="str">
        <f aca="false">IF(A349="","",0.25*(S349)+0.15*(U349+W349+Y349))</f>
        <v/>
      </c>
      <c r="AB349" s="2" t="str">
        <f aca="false">IF(A349="","",$B$10*(M349+Z349+Q349))</f>
        <v/>
      </c>
      <c r="AC349" s="2" t="str">
        <f aca="false">IF(A349="","",D349-Z349-M349-Q349-AB349)</f>
        <v/>
      </c>
      <c r="AD349" s="2" t="str">
        <f aca="false">IF(A349="","",(AC349+AD348)*(1+$S$1))</f>
        <v/>
      </c>
      <c r="AE349" s="2" t="str">
        <f aca="false">IF(A349="","",AD349)</f>
        <v/>
      </c>
    </row>
    <row r="350" customFormat="false" ht="15" hidden="false" customHeight="false" outlineLevel="0" collapsed="false">
      <c r="A350" s="1" t="str">
        <f aca="false">IF(A349&lt;$B$1,A349+1,"")</f>
        <v/>
      </c>
      <c r="B350" s="1" t="str">
        <f aca="false">IF(A350="","",B349+1)</f>
        <v/>
      </c>
      <c r="D350" s="2" t="str">
        <f aca="false">IF(A350="","",IF($B$3="سالانه",D349*(1+$B$6),IF($B$3="ماهانه",(F350*12)/'جدول لیست ها'!$D$1,IF(محاسبات!$B$3="دوماهه",(G350*6)/'جدول لیست ها'!$D$2,IF(محاسبات!$B$3="سه ماهه",(H350*4)/'جدول لیست ها'!$D$3,I350*2/'جدول لیست ها'!$D$4)))))</f>
        <v/>
      </c>
      <c r="E350" s="2" t="str">
        <f aca="false">IF(A350="","",IF($B$3="سالانه",D350+E349,(I350+H350+G350+F350)*$C$3+E349))</f>
        <v/>
      </c>
      <c r="F350" s="2" t="str">
        <f aca="false">IF(A350="","",IF(F349="","",F349*(1+$B$6)))</f>
        <v/>
      </c>
      <c r="G350" s="2" t="str">
        <f aca="false">IF(A350="","",IF(G349="","",G349*(1+$B$6)))</f>
        <v/>
      </c>
      <c r="H350" s="2" t="str">
        <f aca="false">IF(A350="","",IF(H349="","",H349*(1+$B$6)))</f>
        <v/>
      </c>
      <c r="I350" s="2" t="str">
        <f aca="false">IF(A350="","",IF(I349="","",I349*(1+$B$6)))</f>
        <v/>
      </c>
      <c r="J350" s="2" t="str">
        <f aca="false">IF(A350="","",0)</f>
        <v/>
      </c>
      <c r="K350" s="2" t="str">
        <f aca="false">IF(A350="","",$J$2*(1-$M$3)*(D350-Z350))</f>
        <v/>
      </c>
      <c r="L350" s="2" t="str">
        <f aca="false">IF(A350="","",IF(A350&lt;=5,$J$3*(1-$M$2)*O350,0))</f>
        <v/>
      </c>
      <c r="M350" s="2" t="str">
        <f aca="false">IF(A350="","",J350+K350+L350)</f>
        <v/>
      </c>
      <c r="N350" s="1" t="str">
        <f aca="false">IF(A350="","",IF(A350&lt;=2,$Q$2,IF(A350&lt;=4,$R$2,$S$2)))</f>
        <v/>
      </c>
      <c r="O350" s="2" t="str">
        <f aca="false">IF(A350="","",MIN(O349*(1+$B$7),4000000000))</f>
        <v/>
      </c>
      <c r="P350" s="1" t="str">
        <f aca="false">IF(A350="","",VLOOKUP(B350,'جدول نرخ فوت-امراض خاص-سرطان'!$A$2:$B$100,2,0))</f>
        <v/>
      </c>
      <c r="Q350" s="2" t="str">
        <f aca="false">IF(A350="","",P350*O350*N350^0.5*(1+$J$1))</f>
        <v/>
      </c>
      <c r="R350" s="2" t="str">
        <f aca="false">IF(A350="","",IF(B350&gt;74,0,MIN(4000000000,R349*(1+$B$7))))</f>
        <v/>
      </c>
      <c r="S350" s="2" t="str">
        <f aca="false">IF(A350="","",$J$4/1000*R350)</f>
        <v/>
      </c>
      <c r="T350" s="2" t="str">
        <f aca="false">IF(A350="","",IF(B350&gt;64,0,MIN($F$3*O350,$F$5)))</f>
        <v/>
      </c>
      <c r="U350" s="2" t="str">
        <f aca="false">IF(A350="","",T350*VLOOKUP(محاسبات!B350,'جدول نرخ فوت-امراض خاص-سرطان'!$C$2:$D$97,2,0)/1000000)</f>
        <v/>
      </c>
      <c r="V350" s="2" t="str">
        <f aca="false">IF(A350="","",IF($F$7="ندارد",0,IF(B350&gt;74,0,VLOOKUP(محاسبات!A350,'جدول نرخ فوت-امراض خاص-سرطان'!$I$2:$J$31,2,0)*محاسبات!O350)))</f>
        <v/>
      </c>
      <c r="W350" s="2" t="str">
        <f aca="false">IF(A350="","",V350*VLOOKUP(B350,'جدول نرخ فوت-امراض خاص-سرطان'!$E$2:$F$100,2,0)/1000000)</f>
        <v/>
      </c>
      <c r="X350" s="2" t="str">
        <f aca="false">IF(A350="","",IF($F$6="ندارد",0,IF(A351="",0,D351*N350^0.5+X351*N350)))</f>
        <v/>
      </c>
      <c r="Y350" s="2" t="str">
        <f aca="false">IF(A350="","",IF(A350&gt;64,0,VLOOKUP(B350,'جدول نرخ فوت-امراض خاص-سرطان'!$G$2:$H$100,2,0)*X350))</f>
        <v/>
      </c>
      <c r="Z350" s="2" t="str">
        <f aca="false">IF(A350="","",Y350+W350+U350+S350)</f>
        <v/>
      </c>
      <c r="AA350" s="2" t="str">
        <f aca="false">IF(A350="","",0.25*(S350)+0.15*(U350+W350+Y350))</f>
        <v/>
      </c>
      <c r="AB350" s="2" t="str">
        <f aca="false">IF(A350="","",$B$10*(M350+Z350+Q350))</f>
        <v/>
      </c>
      <c r="AC350" s="2" t="str">
        <f aca="false">IF(A350="","",D350-Z350-M350-Q350-AB350)</f>
        <v/>
      </c>
      <c r="AD350" s="2" t="str">
        <f aca="false">IF(A350="","",(AC350+AD349)*(1+$S$1))</f>
        <v/>
      </c>
      <c r="AE350" s="2" t="str">
        <f aca="false">IF(A350="","",AD350)</f>
        <v/>
      </c>
    </row>
    <row r="351" customFormat="false" ht="15" hidden="false" customHeight="false" outlineLevel="0" collapsed="false">
      <c r="A351" s="1" t="str">
        <f aca="false">IF(A350&lt;$B$1,A350+1,"")</f>
        <v/>
      </c>
      <c r="B351" s="1" t="str">
        <f aca="false">IF(A351="","",B350+1)</f>
        <v/>
      </c>
      <c r="D351" s="2" t="str">
        <f aca="false">IF(A351="","",IF($B$3="سالانه",D350*(1+$B$6),IF($B$3="ماهانه",(F351*12)/'جدول لیست ها'!$D$1,IF(محاسبات!$B$3="دوماهه",(G351*6)/'جدول لیست ها'!$D$2,IF(محاسبات!$B$3="سه ماهه",(H351*4)/'جدول لیست ها'!$D$3,I351*2/'جدول لیست ها'!$D$4)))))</f>
        <v/>
      </c>
      <c r="E351" s="2" t="str">
        <f aca="false">IF(A351="","",IF($B$3="سالانه",D351+E350,(I351+H351+G351+F351)*$C$3+E350))</f>
        <v/>
      </c>
      <c r="F351" s="2" t="str">
        <f aca="false">IF(A351="","",IF(F350="","",F350*(1+$B$6)))</f>
        <v/>
      </c>
      <c r="G351" s="2" t="str">
        <f aca="false">IF(A351="","",IF(G350="","",G350*(1+$B$6)))</f>
        <v/>
      </c>
      <c r="H351" s="2" t="str">
        <f aca="false">IF(A351="","",IF(H350="","",H350*(1+$B$6)))</f>
        <v/>
      </c>
      <c r="I351" s="2" t="str">
        <f aca="false">IF(A351="","",IF(I350="","",I350*(1+$B$6)))</f>
        <v/>
      </c>
      <c r="J351" s="2" t="str">
        <f aca="false">IF(A351="","",0)</f>
        <v/>
      </c>
      <c r="K351" s="2" t="str">
        <f aca="false">IF(A351="","",$J$2*(1-$M$3)*(D351-Z351))</f>
        <v/>
      </c>
      <c r="L351" s="2" t="str">
        <f aca="false">IF(A351="","",IF(A351&lt;=5,$J$3*(1-$M$2)*O351,0))</f>
        <v/>
      </c>
      <c r="M351" s="2" t="str">
        <f aca="false">IF(A351="","",J351+K351+L351)</f>
        <v/>
      </c>
      <c r="N351" s="1" t="str">
        <f aca="false">IF(A351="","",IF(A351&lt;=2,$Q$2,IF(A351&lt;=4,$R$2,$S$2)))</f>
        <v/>
      </c>
      <c r="O351" s="2" t="str">
        <f aca="false">IF(A351="","",MIN(O350*(1+$B$7),4000000000))</f>
        <v/>
      </c>
      <c r="P351" s="1" t="str">
        <f aca="false">IF(A351="","",VLOOKUP(B351,'جدول نرخ فوت-امراض خاص-سرطان'!$A$2:$B$100,2,0))</f>
        <v/>
      </c>
      <c r="Q351" s="2" t="str">
        <f aca="false">IF(A351="","",P351*O351*N351^0.5*(1+$J$1))</f>
        <v/>
      </c>
      <c r="R351" s="2" t="str">
        <f aca="false">IF(A351="","",IF(B351&gt;74,0,MIN(4000000000,R350*(1+$B$7))))</f>
        <v/>
      </c>
      <c r="S351" s="2" t="str">
        <f aca="false">IF(A351="","",$J$4/1000*R351)</f>
        <v/>
      </c>
      <c r="T351" s="2" t="str">
        <f aca="false">IF(A351="","",IF(B351&gt;64,0,MIN($F$3*O351,$F$5)))</f>
        <v/>
      </c>
      <c r="U351" s="2" t="str">
        <f aca="false">IF(A351="","",T351*VLOOKUP(محاسبات!B351,'جدول نرخ فوت-امراض خاص-سرطان'!$C$2:$D$97,2,0)/1000000)</f>
        <v/>
      </c>
      <c r="V351" s="2" t="str">
        <f aca="false">IF(A351="","",IF($F$7="ندارد",0,IF(B351&gt;74,0,VLOOKUP(محاسبات!A351,'جدول نرخ فوت-امراض خاص-سرطان'!$I$2:$J$31,2,0)*محاسبات!O351)))</f>
        <v/>
      </c>
      <c r="W351" s="2" t="str">
        <f aca="false">IF(A351="","",V351*VLOOKUP(B351,'جدول نرخ فوت-امراض خاص-سرطان'!$E$2:$F$100,2,0)/1000000)</f>
        <v/>
      </c>
      <c r="X351" s="2" t="str">
        <f aca="false">IF(A351="","",IF($F$6="ندارد",0,IF(A352="",0,D352*N351^0.5+X352*N351)))</f>
        <v/>
      </c>
      <c r="Y351" s="2" t="str">
        <f aca="false">IF(A351="","",IF(A351&gt;64,0,VLOOKUP(B351,'جدول نرخ فوت-امراض خاص-سرطان'!$G$2:$H$100,2,0)*X351))</f>
        <v/>
      </c>
      <c r="Z351" s="2" t="str">
        <f aca="false">IF(A351="","",Y351+W351+U351+S351)</f>
        <v/>
      </c>
      <c r="AA351" s="2" t="str">
        <f aca="false">IF(A351="","",0.25*(S351)+0.15*(U351+W351+Y351))</f>
        <v/>
      </c>
      <c r="AB351" s="2" t="str">
        <f aca="false">IF(A351="","",$B$10*(M351+Z351+Q351))</f>
        <v/>
      </c>
      <c r="AC351" s="2" t="str">
        <f aca="false">IF(A351="","",D351-Z351-M351-Q351-AB351)</f>
        <v/>
      </c>
      <c r="AD351" s="2" t="str">
        <f aca="false">IF(A351="","",(AC351+AD350)*(1+$S$1))</f>
        <v/>
      </c>
      <c r="AE351" s="2" t="str">
        <f aca="false">IF(A351="","",AD351)</f>
        <v/>
      </c>
    </row>
    <row r="352" customFormat="false" ht="15" hidden="false" customHeight="false" outlineLevel="0" collapsed="false">
      <c r="A352" s="1" t="str">
        <f aca="false">IF(A351&lt;$B$1,A351+1,"")</f>
        <v/>
      </c>
      <c r="B352" s="1" t="str">
        <f aca="false">IF(A352="","",B351+1)</f>
        <v/>
      </c>
      <c r="D352" s="2" t="str">
        <f aca="false">IF(A352="","",IF($B$3="سالانه",D351*(1+$B$6),IF($B$3="ماهانه",(F352*12)/'جدول لیست ها'!$D$1,IF(محاسبات!$B$3="دوماهه",(G352*6)/'جدول لیست ها'!$D$2,IF(محاسبات!$B$3="سه ماهه",(H352*4)/'جدول لیست ها'!$D$3,I352*2/'جدول لیست ها'!$D$4)))))</f>
        <v/>
      </c>
      <c r="E352" s="2" t="str">
        <f aca="false">IF(A352="","",IF($B$3="سالانه",D352+E351,(I352+H352+G352+F352)*$C$3+E351))</f>
        <v/>
      </c>
      <c r="F352" s="2" t="str">
        <f aca="false">IF(A352="","",IF(F351="","",F351*(1+$B$6)))</f>
        <v/>
      </c>
      <c r="G352" s="2" t="str">
        <f aca="false">IF(A352="","",IF(G351="","",G351*(1+$B$6)))</f>
        <v/>
      </c>
      <c r="H352" s="2" t="str">
        <f aca="false">IF(A352="","",IF(H351="","",H351*(1+$B$6)))</f>
        <v/>
      </c>
      <c r="I352" s="2" t="str">
        <f aca="false">IF(A352="","",IF(I351="","",I351*(1+$B$6)))</f>
        <v/>
      </c>
      <c r="J352" s="2" t="str">
        <f aca="false">IF(A352="","",0)</f>
        <v/>
      </c>
      <c r="K352" s="2" t="str">
        <f aca="false">IF(A352="","",$J$2*(1-$M$3)*(D352-Z352))</f>
        <v/>
      </c>
      <c r="L352" s="2" t="str">
        <f aca="false">IF(A352="","",IF(A352&lt;=5,$J$3*(1-$M$2)*O352,0))</f>
        <v/>
      </c>
      <c r="M352" s="2" t="str">
        <f aca="false">IF(A352="","",J352+K352+L352)</f>
        <v/>
      </c>
      <c r="N352" s="1" t="str">
        <f aca="false">IF(A352="","",IF(A352&lt;=2,$Q$2,IF(A352&lt;=4,$R$2,$S$2)))</f>
        <v/>
      </c>
      <c r="O352" s="2" t="str">
        <f aca="false">IF(A352="","",MIN(O351*(1+$B$7),4000000000))</f>
        <v/>
      </c>
      <c r="P352" s="1" t="str">
        <f aca="false">IF(A352="","",VLOOKUP(B352,'جدول نرخ فوت-امراض خاص-سرطان'!$A$2:$B$100,2,0))</f>
        <v/>
      </c>
      <c r="Q352" s="2" t="str">
        <f aca="false">IF(A352="","",P352*O352*N352^0.5*(1+$J$1))</f>
        <v/>
      </c>
      <c r="R352" s="2" t="str">
        <f aca="false">IF(A352="","",IF(B352&gt;74,0,MIN(4000000000,R351*(1+$B$7))))</f>
        <v/>
      </c>
      <c r="S352" s="2" t="str">
        <f aca="false">IF(A352="","",$J$4/1000*R352)</f>
        <v/>
      </c>
      <c r="T352" s="2" t="str">
        <f aca="false">IF(A352="","",IF(B352&gt;64,0,MIN($F$3*O352,$F$5)))</f>
        <v/>
      </c>
      <c r="U352" s="2" t="str">
        <f aca="false">IF(A352="","",T352*VLOOKUP(محاسبات!B352,'جدول نرخ فوت-امراض خاص-سرطان'!$C$2:$D$97,2,0)/1000000)</f>
        <v/>
      </c>
      <c r="V352" s="2" t="str">
        <f aca="false">IF(A352="","",IF($F$7="ندارد",0,IF(B352&gt;74,0,VLOOKUP(محاسبات!A352,'جدول نرخ فوت-امراض خاص-سرطان'!$I$2:$J$31,2,0)*محاسبات!O352)))</f>
        <v/>
      </c>
      <c r="W352" s="2" t="str">
        <f aca="false">IF(A352="","",V352*VLOOKUP(B352,'جدول نرخ فوت-امراض خاص-سرطان'!$E$2:$F$100,2,0)/1000000)</f>
        <v/>
      </c>
      <c r="X352" s="2" t="str">
        <f aca="false">IF(A352="","",IF($F$6="ندارد",0,IF(A353="",0,D353*N352^0.5+X353*N352)))</f>
        <v/>
      </c>
      <c r="Y352" s="2" t="str">
        <f aca="false">IF(A352="","",IF(A352&gt;64,0,VLOOKUP(B352,'جدول نرخ فوت-امراض خاص-سرطان'!$G$2:$H$100,2,0)*X352))</f>
        <v/>
      </c>
      <c r="Z352" s="2" t="str">
        <f aca="false">IF(A352="","",Y352+W352+U352+S352)</f>
        <v/>
      </c>
      <c r="AA352" s="2" t="str">
        <f aca="false">IF(A352="","",0.25*(S352)+0.15*(U352+W352+Y352))</f>
        <v/>
      </c>
      <c r="AB352" s="2" t="str">
        <f aca="false">IF(A352="","",$B$10*(M352+Z352+Q352))</f>
        <v/>
      </c>
      <c r="AC352" s="2" t="str">
        <f aca="false">IF(A352="","",D352-Z352-M352-Q352-AB352)</f>
        <v/>
      </c>
      <c r="AD352" s="2" t="str">
        <f aca="false">IF(A352="","",(AC352+AD351)*(1+$S$1))</f>
        <v/>
      </c>
      <c r="AE352" s="2" t="str">
        <f aca="false">IF(A352="","",AD352)</f>
        <v/>
      </c>
    </row>
    <row r="353" customFormat="false" ht="15" hidden="false" customHeight="false" outlineLevel="0" collapsed="false">
      <c r="A353" s="1" t="str">
        <f aca="false">IF(A352&lt;$B$1,A352+1,"")</f>
        <v/>
      </c>
      <c r="B353" s="1" t="str">
        <f aca="false">IF(A353="","",B352+1)</f>
        <v/>
      </c>
      <c r="D353" s="2" t="str">
        <f aca="false">IF(A353="","",IF($B$3="سالانه",D352*(1+$B$6),IF($B$3="ماهانه",(F353*12)/'جدول لیست ها'!$D$1,IF(محاسبات!$B$3="دوماهه",(G353*6)/'جدول لیست ها'!$D$2,IF(محاسبات!$B$3="سه ماهه",(H353*4)/'جدول لیست ها'!$D$3,I353*2/'جدول لیست ها'!$D$4)))))</f>
        <v/>
      </c>
      <c r="E353" s="2" t="str">
        <f aca="false">IF(A353="","",IF($B$3="سالانه",D353+E352,(I353+H353+G353+F353)*$C$3+E352))</f>
        <v/>
      </c>
      <c r="F353" s="2" t="str">
        <f aca="false">IF(A353="","",IF(F352="","",F352*(1+$B$6)))</f>
        <v/>
      </c>
      <c r="G353" s="2" t="str">
        <f aca="false">IF(A353="","",IF(G352="","",G352*(1+$B$6)))</f>
        <v/>
      </c>
      <c r="H353" s="2" t="str">
        <f aca="false">IF(A353="","",IF(H352="","",H352*(1+$B$6)))</f>
        <v/>
      </c>
      <c r="I353" s="2" t="str">
        <f aca="false">IF(A353="","",IF(I352="","",I352*(1+$B$6)))</f>
        <v/>
      </c>
      <c r="J353" s="2" t="str">
        <f aca="false">IF(A353="","",0)</f>
        <v/>
      </c>
      <c r="K353" s="2" t="str">
        <f aca="false">IF(A353="","",$J$2*(1-$M$3)*(D353-Z353))</f>
        <v/>
      </c>
      <c r="L353" s="2" t="str">
        <f aca="false">IF(A353="","",IF(A353&lt;=5,$J$3*(1-$M$2)*O353,0))</f>
        <v/>
      </c>
      <c r="M353" s="2" t="str">
        <f aca="false">IF(A353="","",J353+K353+L353)</f>
        <v/>
      </c>
      <c r="N353" s="1" t="str">
        <f aca="false">IF(A353="","",IF(A353&lt;=2,$Q$2,IF(A353&lt;=4,$R$2,$S$2)))</f>
        <v/>
      </c>
      <c r="O353" s="2" t="str">
        <f aca="false">IF(A353="","",MIN(O352*(1+$B$7),4000000000))</f>
        <v/>
      </c>
      <c r="P353" s="1" t="str">
        <f aca="false">IF(A353="","",VLOOKUP(B353,'جدول نرخ فوت-امراض خاص-سرطان'!$A$2:$B$100,2,0))</f>
        <v/>
      </c>
      <c r="Q353" s="2" t="str">
        <f aca="false">IF(A353="","",P353*O353*N353^0.5*(1+$J$1))</f>
        <v/>
      </c>
      <c r="R353" s="2" t="str">
        <f aca="false">IF(A353="","",IF(B353&gt;74,0,MIN(4000000000,R352*(1+$B$7))))</f>
        <v/>
      </c>
      <c r="S353" s="2" t="str">
        <f aca="false">IF(A353="","",$J$4/1000*R353)</f>
        <v/>
      </c>
      <c r="T353" s="2" t="str">
        <f aca="false">IF(A353="","",IF(B353&gt;64,0,MIN($F$3*O353,$F$5)))</f>
        <v/>
      </c>
      <c r="U353" s="2" t="str">
        <f aca="false">IF(A353="","",T353*VLOOKUP(محاسبات!B353,'جدول نرخ فوت-امراض خاص-سرطان'!$C$2:$D$97,2,0)/1000000)</f>
        <v/>
      </c>
      <c r="V353" s="2" t="str">
        <f aca="false">IF(A353="","",IF($F$7="ندارد",0,IF(B353&gt;74,0,VLOOKUP(محاسبات!A353,'جدول نرخ فوت-امراض خاص-سرطان'!$I$2:$J$31,2,0)*محاسبات!O353)))</f>
        <v/>
      </c>
      <c r="W353" s="2" t="str">
        <f aca="false">IF(A353="","",V353*VLOOKUP(B353,'جدول نرخ فوت-امراض خاص-سرطان'!$E$2:$F$100,2,0)/1000000)</f>
        <v/>
      </c>
      <c r="X353" s="2" t="str">
        <f aca="false">IF(A353="","",IF($F$6="ندارد",0,IF(A354="",0,D354*N353^0.5+X354*N353)))</f>
        <v/>
      </c>
      <c r="Y353" s="2" t="str">
        <f aca="false">IF(A353="","",IF(A353&gt;64,0,VLOOKUP(B353,'جدول نرخ فوت-امراض خاص-سرطان'!$G$2:$H$100,2,0)*X353))</f>
        <v/>
      </c>
      <c r="Z353" s="2" t="str">
        <f aca="false">IF(A353="","",Y353+W353+U353+S353)</f>
        <v/>
      </c>
      <c r="AA353" s="2" t="str">
        <f aca="false">IF(A353="","",0.25*(S353)+0.15*(U353+W353+Y353))</f>
        <v/>
      </c>
      <c r="AB353" s="2" t="str">
        <f aca="false">IF(A353="","",$B$10*(M353+Z353+Q353))</f>
        <v/>
      </c>
      <c r="AC353" s="2" t="str">
        <f aca="false">IF(A353="","",D353-Z353-M353-Q353-AB353)</f>
        <v/>
      </c>
      <c r="AD353" s="2" t="str">
        <f aca="false">IF(A353="","",(AC353+AD352)*(1+$S$1))</f>
        <v/>
      </c>
      <c r="AE353" s="2" t="str">
        <f aca="false">IF(A353="","",AD353)</f>
        <v/>
      </c>
    </row>
    <row r="354" customFormat="false" ht="15" hidden="false" customHeight="false" outlineLevel="0" collapsed="false">
      <c r="A354" s="1" t="str">
        <f aca="false">IF(A353&lt;$B$1,A353+1,"")</f>
        <v/>
      </c>
      <c r="B354" s="1" t="str">
        <f aca="false">IF(A354="","",B353+1)</f>
        <v/>
      </c>
      <c r="D354" s="2" t="str">
        <f aca="false">IF(A354="","",IF($B$3="سالانه",D353*(1+$B$6),IF($B$3="ماهانه",(F354*12)/'جدول لیست ها'!$D$1,IF(محاسبات!$B$3="دوماهه",(G354*6)/'جدول لیست ها'!$D$2,IF(محاسبات!$B$3="سه ماهه",(H354*4)/'جدول لیست ها'!$D$3,I354*2/'جدول لیست ها'!$D$4)))))</f>
        <v/>
      </c>
      <c r="E354" s="2" t="str">
        <f aca="false">IF(A354="","",IF($B$3="سالانه",D354+E353,(I354+H354+G354+F354)*$C$3+E353))</f>
        <v/>
      </c>
      <c r="F354" s="2" t="str">
        <f aca="false">IF(A354="","",IF(F353="","",F353*(1+$B$6)))</f>
        <v/>
      </c>
      <c r="G354" s="2" t="str">
        <f aca="false">IF(A354="","",IF(G353="","",G353*(1+$B$6)))</f>
        <v/>
      </c>
      <c r="H354" s="2" t="str">
        <f aca="false">IF(A354="","",IF(H353="","",H353*(1+$B$6)))</f>
        <v/>
      </c>
      <c r="I354" s="2" t="str">
        <f aca="false">IF(A354="","",IF(I353="","",I353*(1+$B$6)))</f>
        <v/>
      </c>
      <c r="J354" s="2" t="str">
        <f aca="false">IF(A354="","",0)</f>
        <v/>
      </c>
      <c r="K354" s="2" t="str">
        <f aca="false">IF(A354="","",$J$2*(1-$M$3)*(D354-Z354))</f>
        <v/>
      </c>
      <c r="L354" s="2" t="str">
        <f aca="false">IF(A354="","",IF(A354&lt;=5,$J$3*(1-$M$2)*O354,0))</f>
        <v/>
      </c>
      <c r="M354" s="2" t="str">
        <f aca="false">IF(A354="","",J354+K354+L354)</f>
        <v/>
      </c>
      <c r="N354" s="1" t="str">
        <f aca="false">IF(A354="","",IF(A354&lt;=2,$Q$2,IF(A354&lt;=4,$R$2,$S$2)))</f>
        <v/>
      </c>
      <c r="O354" s="2" t="str">
        <f aca="false">IF(A354="","",MIN(O353*(1+$B$7),4000000000))</f>
        <v/>
      </c>
      <c r="P354" s="1" t="str">
        <f aca="false">IF(A354="","",VLOOKUP(B354,'جدول نرخ فوت-امراض خاص-سرطان'!$A$2:$B$100,2,0))</f>
        <v/>
      </c>
      <c r="Q354" s="2" t="str">
        <f aca="false">IF(A354="","",P354*O354*N354^0.5*(1+$J$1))</f>
        <v/>
      </c>
      <c r="R354" s="2" t="str">
        <f aca="false">IF(A354="","",IF(B354&gt;74,0,MIN(4000000000,R353*(1+$B$7))))</f>
        <v/>
      </c>
      <c r="S354" s="2" t="str">
        <f aca="false">IF(A354="","",$J$4/1000*R354)</f>
        <v/>
      </c>
      <c r="T354" s="2" t="str">
        <f aca="false">IF(A354="","",IF(B354&gt;64,0,MIN($F$3*O354,$F$5)))</f>
        <v/>
      </c>
      <c r="U354" s="2" t="str">
        <f aca="false">IF(A354="","",T354*VLOOKUP(محاسبات!B354,'جدول نرخ فوت-امراض خاص-سرطان'!$C$2:$D$97,2,0)/1000000)</f>
        <v/>
      </c>
      <c r="V354" s="2" t="str">
        <f aca="false">IF(A354="","",IF($F$7="ندارد",0,IF(B354&gt;74,0,VLOOKUP(محاسبات!A354,'جدول نرخ فوت-امراض خاص-سرطان'!$I$2:$J$31,2,0)*محاسبات!O354)))</f>
        <v/>
      </c>
      <c r="W354" s="2" t="str">
        <f aca="false">IF(A354="","",V354*VLOOKUP(B354,'جدول نرخ فوت-امراض خاص-سرطان'!$E$2:$F$100,2,0)/1000000)</f>
        <v/>
      </c>
      <c r="X354" s="2" t="str">
        <f aca="false">IF(A354="","",IF($F$6="ندارد",0,IF(A355="",0,D355*N354^0.5+X355*N354)))</f>
        <v/>
      </c>
      <c r="Y354" s="2" t="str">
        <f aca="false">IF(A354="","",IF(A354&gt;64,0,VLOOKUP(B354,'جدول نرخ فوت-امراض خاص-سرطان'!$G$2:$H$100,2,0)*X354))</f>
        <v/>
      </c>
      <c r="Z354" s="2" t="str">
        <f aca="false">IF(A354="","",Y354+W354+U354+S354)</f>
        <v/>
      </c>
      <c r="AA354" s="2" t="str">
        <f aca="false">IF(A354="","",0.25*(S354)+0.15*(U354+W354+Y354))</f>
        <v/>
      </c>
      <c r="AB354" s="2" t="str">
        <f aca="false">IF(A354="","",$B$10*(M354+Z354+Q354))</f>
        <v/>
      </c>
      <c r="AC354" s="2" t="str">
        <f aca="false">IF(A354="","",D354-Z354-M354-Q354-AB354)</f>
        <v/>
      </c>
      <c r="AD354" s="2" t="str">
        <f aca="false">IF(A354="","",(AC354+AD353)*(1+$S$1))</f>
        <v/>
      </c>
      <c r="AE354" s="2" t="str">
        <f aca="false">IF(A354="","",AD354)</f>
        <v/>
      </c>
    </row>
    <row r="355" customFormat="false" ht="15" hidden="false" customHeight="false" outlineLevel="0" collapsed="false">
      <c r="A355" s="1" t="str">
        <f aca="false">IF(A354&lt;$B$1,A354+1,"")</f>
        <v/>
      </c>
      <c r="B355" s="1" t="str">
        <f aca="false">IF(A355="","",B354+1)</f>
        <v/>
      </c>
      <c r="D355" s="2" t="str">
        <f aca="false">IF(A355="","",IF($B$3="سالانه",D354*(1+$B$6),IF($B$3="ماهانه",(F355*12)/'جدول لیست ها'!$D$1,IF(محاسبات!$B$3="دوماهه",(G355*6)/'جدول لیست ها'!$D$2,IF(محاسبات!$B$3="سه ماهه",(H355*4)/'جدول لیست ها'!$D$3,I355*2/'جدول لیست ها'!$D$4)))))</f>
        <v/>
      </c>
      <c r="E355" s="2" t="str">
        <f aca="false">IF(A355="","",IF($B$3="سالانه",D355+E354,(I355+H355+G355+F355)*$C$3+E354))</f>
        <v/>
      </c>
      <c r="F355" s="2" t="str">
        <f aca="false">IF(A355="","",IF(F354="","",F354*(1+$B$6)))</f>
        <v/>
      </c>
      <c r="G355" s="2" t="str">
        <f aca="false">IF(A355="","",IF(G354="","",G354*(1+$B$6)))</f>
        <v/>
      </c>
      <c r="H355" s="2" t="str">
        <f aca="false">IF(A355="","",IF(H354="","",H354*(1+$B$6)))</f>
        <v/>
      </c>
      <c r="I355" s="2" t="str">
        <f aca="false">IF(A355="","",IF(I354="","",I354*(1+$B$6)))</f>
        <v/>
      </c>
      <c r="J355" s="2" t="str">
        <f aca="false">IF(A355="","",0)</f>
        <v/>
      </c>
      <c r="K355" s="2" t="str">
        <f aca="false">IF(A355="","",$J$2*(1-$M$3)*(D355-Z355))</f>
        <v/>
      </c>
      <c r="L355" s="2" t="str">
        <f aca="false">IF(A355="","",IF(A355&lt;=5,$J$3*(1-$M$2)*O355,0))</f>
        <v/>
      </c>
      <c r="M355" s="2" t="str">
        <f aca="false">IF(A355="","",J355+K355+L355)</f>
        <v/>
      </c>
      <c r="N355" s="1" t="str">
        <f aca="false">IF(A355="","",IF(A355&lt;=2,$Q$2,IF(A355&lt;=4,$R$2,$S$2)))</f>
        <v/>
      </c>
      <c r="O355" s="2" t="str">
        <f aca="false">IF(A355="","",MIN(O354*(1+$B$7),4000000000))</f>
        <v/>
      </c>
      <c r="P355" s="1" t="str">
        <f aca="false">IF(A355="","",VLOOKUP(B355,'جدول نرخ فوت-امراض خاص-سرطان'!$A$2:$B$100,2,0))</f>
        <v/>
      </c>
      <c r="Q355" s="2" t="str">
        <f aca="false">IF(A355="","",P355*O355*N355^0.5*(1+$J$1))</f>
        <v/>
      </c>
      <c r="R355" s="2" t="str">
        <f aca="false">IF(A355="","",IF(B355&gt;74,0,MIN(4000000000,R354*(1+$B$7))))</f>
        <v/>
      </c>
      <c r="S355" s="2" t="str">
        <f aca="false">IF(A355="","",$J$4/1000*R355)</f>
        <v/>
      </c>
      <c r="T355" s="2" t="str">
        <f aca="false">IF(A355="","",IF(B355&gt;64,0,MIN($F$3*O355,$F$5)))</f>
        <v/>
      </c>
      <c r="U355" s="2" t="str">
        <f aca="false">IF(A355="","",T355*VLOOKUP(محاسبات!B355,'جدول نرخ فوت-امراض خاص-سرطان'!$C$2:$D$97,2,0)/1000000)</f>
        <v/>
      </c>
      <c r="V355" s="2" t="str">
        <f aca="false">IF(A355="","",IF($F$7="ندارد",0,IF(B355&gt;74,0,VLOOKUP(محاسبات!A355,'جدول نرخ فوت-امراض خاص-سرطان'!$I$2:$J$31,2,0)*محاسبات!O355)))</f>
        <v/>
      </c>
      <c r="W355" s="2" t="str">
        <f aca="false">IF(A355="","",V355*VLOOKUP(B355,'جدول نرخ فوت-امراض خاص-سرطان'!$E$2:$F$100,2,0)/1000000)</f>
        <v/>
      </c>
      <c r="X355" s="2" t="str">
        <f aca="false">IF(A355="","",IF($F$6="ندارد",0,IF(A356="",0,D356*N355^0.5+X356*N355)))</f>
        <v/>
      </c>
      <c r="Y355" s="2" t="str">
        <f aca="false">IF(A355="","",IF(A355&gt;64,0,VLOOKUP(B355,'جدول نرخ فوت-امراض خاص-سرطان'!$G$2:$H$100,2,0)*X355))</f>
        <v/>
      </c>
      <c r="Z355" s="2" t="str">
        <f aca="false">IF(A355="","",Y355+W355+U355+S355)</f>
        <v/>
      </c>
      <c r="AA355" s="2" t="str">
        <f aca="false">IF(A355="","",0.25*(S355)+0.15*(U355+W355+Y355))</f>
        <v/>
      </c>
      <c r="AB355" s="2" t="str">
        <f aca="false">IF(A355="","",$B$10*(M355+Z355+Q355))</f>
        <v/>
      </c>
      <c r="AC355" s="2" t="str">
        <f aca="false">IF(A355="","",D355-Z355-M355-Q355-AB355)</f>
        <v/>
      </c>
      <c r="AD355" s="2" t="str">
        <f aca="false">IF(A355="","",(AC355+AD354)*(1+$S$1))</f>
        <v/>
      </c>
      <c r="AE355" s="2" t="str">
        <f aca="false">IF(A355="","",AD355)</f>
        <v/>
      </c>
    </row>
    <row r="356" customFormat="false" ht="15" hidden="false" customHeight="false" outlineLevel="0" collapsed="false">
      <c r="A356" s="1" t="str">
        <f aca="false">IF(A355&lt;$B$1,A355+1,"")</f>
        <v/>
      </c>
      <c r="B356" s="1" t="str">
        <f aca="false">IF(A356="","",B355+1)</f>
        <v/>
      </c>
      <c r="D356" s="2" t="str">
        <f aca="false">IF(A356="","",IF($B$3="سالانه",D355*(1+$B$6),IF($B$3="ماهانه",(F356*12)/'جدول لیست ها'!$D$1,IF(محاسبات!$B$3="دوماهه",(G356*6)/'جدول لیست ها'!$D$2,IF(محاسبات!$B$3="سه ماهه",(H356*4)/'جدول لیست ها'!$D$3,I356*2/'جدول لیست ها'!$D$4)))))</f>
        <v/>
      </c>
      <c r="E356" s="2" t="str">
        <f aca="false">IF(A356="","",IF($B$3="سالانه",D356+E355,(I356+H356+G356+F356)*$C$3+E355))</f>
        <v/>
      </c>
      <c r="F356" s="2" t="str">
        <f aca="false">IF(A356="","",IF(F355="","",F355*(1+$B$6)))</f>
        <v/>
      </c>
      <c r="G356" s="2" t="str">
        <f aca="false">IF(A356="","",IF(G355="","",G355*(1+$B$6)))</f>
        <v/>
      </c>
      <c r="H356" s="2" t="str">
        <f aca="false">IF(A356="","",IF(H355="","",H355*(1+$B$6)))</f>
        <v/>
      </c>
      <c r="I356" s="2" t="str">
        <f aca="false">IF(A356="","",IF(I355="","",I355*(1+$B$6)))</f>
        <v/>
      </c>
      <c r="J356" s="2" t="str">
        <f aca="false">IF(A356="","",0)</f>
        <v/>
      </c>
      <c r="K356" s="2" t="str">
        <f aca="false">IF(A356="","",$J$2*(1-$M$3)*(D356-Z356))</f>
        <v/>
      </c>
      <c r="L356" s="2" t="str">
        <f aca="false">IF(A356="","",IF(A356&lt;=5,$J$3*(1-$M$2)*O356,0))</f>
        <v/>
      </c>
      <c r="M356" s="2" t="str">
        <f aca="false">IF(A356="","",J356+K356+L356)</f>
        <v/>
      </c>
      <c r="N356" s="1" t="str">
        <f aca="false">IF(A356="","",IF(A356&lt;=2,$Q$2,IF(A356&lt;=4,$R$2,$S$2)))</f>
        <v/>
      </c>
      <c r="O356" s="2" t="str">
        <f aca="false">IF(A356="","",MIN(O355*(1+$B$7),4000000000))</f>
        <v/>
      </c>
      <c r="P356" s="1" t="str">
        <f aca="false">IF(A356="","",VLOOKUP(B356,'جدول نرخ فوت-امراض خاص-سرطان'!$A$2:$B$100,2,0))</f>
        <v/>
      </c>
      <c r="Q356" s="2" t="str">
        <f aca="false">IF(A356="","",P356*O356*N356^0.5*(1+$J$1))</f>
        <v/>
      </c>
      <c r="R356" s="2" t="str">
        <f aca="false">IF(A356="","",IF(B356&gt;74,0,MIN(4000000000,R355*(1+$B$7))))</f>
        <v/>
      </c>
      <c r="S356" s="2" t="str">
        <f aca="false">IF(A356="","",$J$4/1000*R356)</f>
        <v/>
      </c>
      <c r="T356" s="2" t="str">
        <f aca="false">IF(A356="","",IF(B356&gt;64,0,MIN($F$3*O356,$F$5)))</f>
        <v/>
      </c>
      <c r="U356" s="2" t="str">
        <f aca="false">IF(A356="","",T356*VLOOKUP(محاسبات!B356,'جدول نرخ فوت-امراض خاص-سرطان'!$C$2:$D$97,2,0)/1000000)</f>
        <v/>
      </c>
      <c r="V356" s="2" t="str">
        <f aca="false">IF(A356="","",IF($F$7="ندارد",0,IF(B356&gt;74,0,VLOOKUP(محاسبات!A356,'جدول نرخ فوت-امراض خاص-سرطان'!$I$2:$J$31,2,0)*محاسبات!O356)))</f>
        <v/>
      </c>
      <c r="W356" s="2" t="str">
        <f aca="false">IF(A356="","",V356*VLOOKUP(B356,'جدول نرخ فوت-امراض خاص-سرطان'!$E$2:$F$100,2,0)/1000000)</f>
        <v/>
      </c>
      <c r="X356" s="2" t="str">
        <f aca="false">IF(A356="","",IF($F$6="ندارد",0,IF(A357="",0,D357*N356^0.5+X357*N356)))</f>
        <v/>
      </c>
      <c r="Y356" s="2" t="str">
        <f aca="false">IF(A356="","",IF(A356&gt;64,0,VLOOKUP(B356,'جدول نرخ فوت-امراض خاص-سرطان'!$G$2:$H$100,2,0)*X356))</f>
        <v/>
      </c>
      <c r="Z356" s="2" t="str">
        <f aca="false">IF(A356="","",Y356+W356+U356+S356)</f>
        <v/>
      </c>
      <c r="AA356" s="2" t="str">
        <f aca="false">IF(A356="","",0.25*(S356)+0.15*(U356+W356+Y356))</f>
        <v/>
      </c>
      <c r="AB356" s="2" t="str">
        <f aca="false">IF(A356="","",$B$10*(M356+Z356+Q356))</f>
        <v/>
      </c>
      <c r="AC356" s="2" t="str">
        <f aca="false">IF(A356="","",D356-Z356-M356-Q356-AB356)</f>
        <v/>
      </c>
      <c r="AD356" s="2" t="str">
        <f aca="false">IF(A356="","",(AC356+AD355)*(1+$S$1))</f>
        <v/>
      </c>
      <c r="AE356" s="2" t="str">
        <f aca="false">IF(A356="","",AD356)</f>
        <v/>
      </c>
    </row>
    <row r="357" customFormat="false" ht="15" hidden="false" customHeight="false" outlineLevel="0" collapsed="false">
      <c r="A357" s="1" t="str">
        <f aca="false">IF(A356&lt;$B$1,A356+1,"")</f>
        <v/>
      </c>
      <c r="B357" s="1" t="str">
        <f aca="false">IF(A357="","",B356+1)</f>
        <v/>
      </c>
      <c r="D357" s="2" t="str">
        <f aca="false">IF(A357="","",IF($B$3="سالانه",D356*(1+$B$6),IF($B$3="ماهانه",(F357*12)/'جدول لیست ها'!$D$1,IF(محاسبات!$B$3="دوماهه",(G357*6)/'جدول لیست ها'!$D$2,IF(محاسبات!$B$3="سه ماهه",(H357*4)/'جدول لیست ها'!$D$3,I357*2/'جدول لیست ها'!$D$4)))))</f>
        <v/>
      </c>
      <c r="E357" s="2" t="str">
        <f aca="false">IF(A357="","",IF($B$3="سالانه",D357+E356,(I357+H357+G357+F357)*$C$3+E356))</f>
        <v/>
      </c>
      <c r="F357" s="2" t="str">
        <f aca="false">IF(A357="","",IF(F356="","",F356*(1+$B$6)))</f>
        <v/>
      </c>
      <c r="G357" s="2" t="str">
        <f aca="false">IF(A357="","",IF(G356="","",G356*(1+$B$6)))</f>
        <v/>
      </c>
      <c r="H357" s="2" t="str">
        <f aca="false">IF(A357="","",IF(H356="","",H356*(1+$B$6)))</f>
        <v/>
      </c>
      <c r="I357" s="2" t="str">
        <f aca="false">IF(A357="","",IF(I356="","",I356*(1+$B$6)))</f>
        <v/>
      </c>
      <c r="J357" s="2" t="str">
        <f aca="false">IF(A357="","",0)</f>
        <v/>
      </c>
      <c r="K357" s="2" t="str">
        <f aca="false">IF(A357="","",$J$2*(1-$M$3)*(D357-Z357))</f>
        <v/>
      </c>
      <c r="L357" s="2" t="str">
        <f aca="false">IF(A357="","",IF(A357&lt;=5,$J$3*(1-$M$2)*O357,0))</f>
        <v/>
      </c>
      <c r="M357" s="2" t="str">
        <f aca="false">IF(A357="","",J357+K357+L357)</f>
        <v/>
      </c>
      <c r="N357" s="1" t="str">
        <f aca="false">IF(A357="","",IF(A357&lt;=2,$Q$2,IF(A357&lt;=4,$R$2,$S$2)))</f>
        <v/>
      </c>
      <c r="O357" s="2" t="str">
        <f aca="false">IF(A357="","",MIN(O356*(1+$B$7),4000000000))</f>
        <v/>
      </c>
      <c r="P357" s="1" t="str">
        <f aca="false">IF(A357="","",VLOOKUP(B357,'جدول نرخ فوت-امراض خاص-سرطان'!$A$2:$B$100,2,0))</f>
        <v/>
      </c>
      <c r="Q357" s="2" t="str">
        <f aca="false">IF(A357="","",P357*O357*N357^0.5*(1+$J$1))</f>
        <v/>
      </c>
      <c r="R357" s="2" t="str">
        <f aca="false">IF(A357="","",IF(B357&gt;74,0,MIN(4000000000,R356*(1+$B$7))))</f>
        <v/>
      </c>
      <c r="S357" s="2" t="str">
        <f aca="false">IF(A357="","",$J$4/1000*R357)</f>
        <v/>
      </c>
      <c r="T357" s="2" t="str">
        <f aca="false">IF(A357="","",IF(B357&gt;64,0,MIN($F$3*O357,$F$5)))</f>
        <v/>
      </c>
      <c r="U357" s="2" t="str">
        <f aca="false">IF(A357="","",T357*VLOOKUP(محاسبات!B357,'جدول نرخ فوت-امراض خاص-سرطان'!$C$2:$D$97,2,0)/1000000)</f>
        <v/>
      </c>
      <c r="V357" s="2" t="str">
        <f aca="false">IF(A357="","",IF($F$7="ندارد",0,IF(B357&gt;74,0,VLOOKUP(محاسبات!A357,'جدول نرخ فوت-امراض خاص-سرطان'!$I$2:$J$31,2,0)*محاسبات!O357)))</f>
        <v/>
      </c>
      <c r="W357" s="2" t="str">
        <f aca="false">IF(A357="","",V357*VLOOKUP(B357,'جدول نرخ فوت-امراض خاص-سرطان'!$E$2:$F$100,2,0)/1000000)</f>
        <v/>
      </c>
      <c r="X357" s="2" t="str">
        <f aca="false">IF(A357="","",IF($F$6="ندارد",0,IF(A358="",0,D358*N357^0.5+X358*N357)))</f>
        <v/>
      </c>
      <c r="Y357" s="2" t="str">
        <f aca="false">IF(A357="","",IF(A357&gt;64,0,VLOOKUP(B357,'جدول نرخ فوت-امراض خاص-سرطان'!$G$2:$H$100,2,0)*X357))</f>
        <v/>
      </c>
      <c r="Z357" s="2" t="str">
        <f aca="false">IF(A357="","",Y357+W357+U357+S357)</f>
        <v/>
      </c>
      <c r="AA357" s="2" t="str">
        <f aca="false">IF(A357="","",0.25*(S357)+0.15*(U357+W357+Y357))</f>
        <v/>
      </c>
      <c r="AB357" s="2" t="str">
        <f aca="false">IF(A357="","",$B$10*(M357+Z357+Q357))</f>
        <v/>
      </c>
      <c r="AC357" s="2" t="str">
        <f aca="false">IF(A357="","",D357-Z357-M357-Q357-AB357)</f>
        <v/>
      </c>
      <c r="AD357" s="2" t="str">
        <f aca="false">IF(A357="","",(AC357+AD356)*(1+$S$1))</f>
        <v/>
      </c>
      <c r="AE357" s="2" t="str">
        <f aca="false">IF(A357="","",AD357)</f>
        <v/>
      </c>
    </row>
    <row r="358" customFormat="false" ht="15" hidden="false" customHeight="false" outlineLevel="0" collapsed="false">
      <c r="A358" s="1" t="str">
        <f aca="false">IF(A357&lt;$B$1,A357+1,"")</f>
        <v/>
      </c>
      <c r="B358" s="1" t="str">
        <f aca="false">IF(A358="","",B357+1)</f>
        <v/>
      </c>
      <c r="D358" s="2" t="str">
        <f aca="false">IF(A358="","",IF($B$3="سالانه",D357*(1+$B$6),IF($B$3="ماهانه",(F358*12)/'جدول لیست ها'!$D$1,IF(محاسبات!$B$3="دوماهه",(G358*6)/'جدول لیست ها'!$D$2,IF(محاسبات!$B$3="سه ماهه",(H358*4)/'جدول لیست ها'!$D$3,I358*2/'جدول لیست ها'!$D$4)))))</f>
        <v/>
      </c>
      <c r="E358" s="2" t="str">
        <f aca="false">IF(A358="","",IF($B$3="سالانه",D358+E357,(I358+H358+G358+F358)*$C$3+E357))</f>
        <v/>
      </c>
      <c r="F358" s="2" t="str">
        <f aca="false">IF(A358="","",IF(F357="","",F357*(1+$B$6)))</f>
        <v/>
      </c>
      <c r="G358" s="2" t="str">
        <f aca="false">IF(A358="","",IF(G357="","",G357*(1+$B$6)))</f>
        <v/>
      </c>
      <c r="H358" s="2" t="str">
        <f aca="false">IF(A358="","",IF(H357="","",H357*(1+$B$6)))</f>
        <v/>
      </c>
      <c r="I358" s="2" t="str">
        <f aca="false">IF(A358="","",IF(I357="","",I357*(1+$B$6)))</f>
        <v/>
      </c>
      <c r="J358" s="2" t="str">
        <f aca="false">IF(A358="","",0)</f>
        <v/>
      </c>
      <c r="K358" s="2" t="str">
        <f aca="false">IF(A358="","",$J$2*(1-$M$3)*(D358-Z358))</f>
        <v/>
      </c>
      <c r="L358" s="2" t="str">
        <f aca="false">IF(A358="","",IF(A358&lt;=5,$J$3*(1-$M$2)*O358,0))</f>
        <v/>
      </c>
      <c r="M358" s="2" t="str">
        <f aca="false">IF(A358="","",J358+K358+L358)</f>
        <v/>
      </c>
      <c r="N358" s="1" t="str">
        <f aca="false">IF(A358="","",IF(A358&lt;=2,$Q$2,IF(A358&lt;=4,$R$2,$S$2)))</f>
        <v/>
      </c>
      <c r="O358" s="2" t="str">
        <f aca="false">IF(A358="","",MIN(O357*(1+$B$7),4000000000))</f>
        <v/>
      </c>
      <c r="P358" s="1" t="str">
        <f aca="false">IF(A358="","",VLOOKUP(B358,'جدول نرخ فوت-امراض خاص-سرطان'!$A$2:$B$100,2,0))</f>
        <v/>
      </c>
      <c r="Q358" s="2" t="str">
        <f aca="false">IF(A358="","",P358*O358*N358^0.5*(1+$J$1))</f>
        <v/>
      </c>
      <c r="R358" s="2" t="str">
        <f aca="false">IF(A358="","",IF(B358&gt;74,0,MIN(4000000000,R357*(1+$B$7))))</f>
        <v/>
      </c>
      <c r="S358" s="2" t="str">
        <f aca="false">IF(A358="","",$J$4/1000*R358)</f>
        <v/>
      </c>
      <c r="T358" s="2" t="str">
        <f aca="false">IF(A358="","",IF(B358&gt;64,0,MIN($F$3*O358,$F$5)))</f>
        <v/>
      </c>
      <c r="U358" s="2" t="str">
        <f aca="false">IF(A358="","",T358*VLOOKUP(محاسبات!B358,'جدول نرخ فوت-امراض خاص-سرطان'!$C$2:$D$97,2,0)/1000000)</f>
        <v/>
      </c>
      <c r="V358" s="2" t="str">
        <f aca="false">IF(A358="","",IF($F$7="ندارد",0,IF(B358&gt;74,0,VLOOKUP(محاسبات!A358,'جدول نرخ فوت-امراض خاص-سرطان'!$I$2:$J$31,2,0)*محاسبات!O358)))</f>
        <v/>
      </c>
      <c r="W358" s="2" t="str">
        <f aca="false">IF(A358="","",V358*VLOOKUP(B358,'جدول نرخ فوت-امراض خاص-سرطان'!$E$2:$F$100,2,0)/1000000)</f>
        <v/>
      </c>
      <c r="X358" s="2" t="str">
        <f aca="false">IF(A358="","",IF($F$6="ندارد",0,IF(A359="",0,D359*N358^0.5+X359*N358)))</f>
        <v/>
      </c>
      <c r="Y358" s="2" t="str">
        <f aca="false">IF(A358="","",IF(A358&gt;64,0,VLOOKUP(B358,'جدول نرخ فوت-امراض خاص-سرطان'!$G$2:$H$100,2,0)*X358))</f>
        <v/>
      </c>
      <c r="Z358" s="2" t="str">
        <f aca="false">IF(A358="","",Y358+W358+U358+S358)</f>
        <v/>
      </c>
      <c r="AA358" s="2" t="str">
        <f aca="false">IF(A358="","",0.25*(S358)+0.15*(U358+W358+Y358))</f>
        <v/>
      </c>
      <c r="AB358" s="2" t="str">
        <f aca="false">IF(A358="","",$B$10*(M358+Z358+Q358))</f>
        <v/>
      </c>
      <c r="AC358" s="2" t="str">
        <f aca="false">IF(A358="","",D358-Z358-M358-Q358-AB358)</f>
        <v/>
      </c>
      <c r="AD358" s="2" t="str">
        <f aca="false">IF(A358="","",(AC358+AD357)*(1+$S$1))</f>
        <v/>
      </c>
      <c r="AE358" s="2" t="str">
        <f aca="false">IF(A358="","",AD358)</f>
        <v/>
      </c>
    </row>
    <row r="359" customFormat="false" ht="15" hidden="false" customHeight="false" outlineLevel="0" collapsed="false">
      <c r="A359" s="1" t="str">
        <f aca="false">IF(A358&lt;$B$1,A358+1,"")</f>
        <v/>
      </c>
      <c r="B359" s="1" t="str">
        <f aca="false">IF(A359="","",B358+1)</f>
        <v/>
      </c>
      <c r="D359" s="2" t="str">
        <f aca="false">IF(A359="","",IF($B$3="سالانه",D358*(1+$B$6),IF($B$3="ماهانه",(F359*12)/'جدول لیست ها'!$D$1,IF(محاسبات!$B$3="دوماهه",(G359*6)/'جدول لیست ها'!$D$2,IF(محاسبات!$B$3="سه ماهه",(H359*4)/'جدول لیست ها'!$D$3,I359*2/'جدول لیست ها'!$D$4)))))</f>
        <v/>
      </c>
      <c r="E359" s="2" t="str">
        <f aca="false">IF(A359="","",IF($B$3="سالانه",D359+E358,(I359+H359+G359+F359)*$C$3+E358))</f>
        <v/>
      </c>
      <c r="F359" s="2" t="str">
        <f aca="false">IF(A359="","",IF(F358="","",F358*(1+$B$6)))</f>
        <v/>
      </c>
      <c r="G359" s="2" t="str">
        <f aca="false">IF(A359="","",IF(G358="","",G358*(1+$B$6)))</f>
        <v/>
      </c>
      <c r="H359" s="2" t="str">
        <f aca="false">IF(A359="","",IF(H358="","",H358*(1+$B$6)))</f>
        <v/>
      </c>
      <c r="I359" s="2" t="str">
        <f aca="false">IF(A359="","",IF(I358="","",I358*(1+$B$6)))</f>
        <v/>
      </c>
      <c r="J359" s="2" t="str">
        <f aca="false">IF(A359="","",0)</f>
        <v/>
      </c>
      <c r="K359" s="2" t="str">
        <f aca="false">IF(A359="","",$J$2*(1-$M$3)*(D359-Z359))</f>
        <v/>
      </c>
      <c r="L359" s="2" t="str">
        <f aca="false">IF(A359="","",IF(A359&lt;=5,$J$3*(1-$M$2)*O359,0))</f>
        <v/>
      </c>
      <c r="M359" s="2" t="str">
        <f aca="false">IF(A359="","",J359+K359+L359)</f>
        <v/>
      </c>
      <c r="N359" s="1" t="str">
        <f aca="false">IF(A359="","",IF(A359&lt;=2,$Q$2,IF(A359&lt;=4,$R$2,$S$2)))</f>
        <v/>
      </c>
      <c r="O359" s="2" t="str">
        <f aca="false">IF(A359="","",MIN(O358*(1+$B$7),4000000000))</f>
        <v/>
      </c>
      <c r="P359" s="1" t="str">
        <f aca="false">IF(A359="","",VLOOKUP(B359,'جدول نرخ فوت-امراض خاص-سرطان'!$A$2:$B$100,2,0))</f>
        <v/>
      </c>
      <c r="Q359" s="2" t="str">
        <f aca="false">IF(A359="","",P359*O359*N359^0.5*(1+$J$1))</f>
        <v/>
      </c>
      <c r="R359" s="2" t="str">
        <f aca="false">IF(A359="","",IF(B359&gt;74,0,MIN(4000000000,R358*(1+$B$7))))</f>
        <v/>
      </c>
      <c r="S359" s="2" t="str">
        <f aca="false">IF(A359="","",$J$4/1000*R359)</f>
        <v/>
      </c>
      <c r="T359" s="2" t="str">
        <f aca="false">IF(A359="","",IF(B359&gt;64,0,MIN($F$3*O359,$F$5)))</f>
        <v/>
      </c>
      <c r="U359" s="2" t="str">
        <f aca="false">IF(A359="","",T359*VLOOKUP(محاسبات!B359,'جدول نرخ فوت-امراض خاص-سرطان'!$C$2:$D$97,2,0)/1000000)</f>
        <v/>
      </c>
      <c r="V359" s="2" t="str">
        <f aca="false">IF(A359="","",IF($F$7="ندارد",0,IF(B359&gt;74,0,VLOOKUP(محاسبات!A359,'جدول نرخ فوت-امراض خاص-سرطان'!$I$2:$J$31,2,0)*محاسبات!O359)))</f>
        <v/>
      </c>
      <c r="W359" s="2" t="str">
        <f aca="false">IF(A359="","",V359*VLOOKUP(B359,'جدول نرخ فوت-امراض خاص-سرطان'!$E$2:$F$100,2,0)/1000000)</f>
        <v/>
      </c>
      <c r="X359" s="2" t="str">
        <f aca="false">IF(A359="","",IF($F$6="ندارد",0,IF(A360="",0,D360*N359^0.5+X360*N359)))</f>
        <v/>
      </c>
      <c r="Y359" s="2" t="str">
        <f aca="false">IF(A359="","",IF(A359&gt;64,0,VLOOKUP(B359,'جدول نرخ فوت-امراض خاص-سرطان'!$G$2:$H$100,2,0)*X359))</f>
        <v/>
      </c>
      <c r="Z359" s="2" t="str">
        <f aca="false">IF(A359="","",Y359+W359+U359+S359)</f>
        <v/>
      </c>
      <c r="AA359" s="2" t="str">
        <f aca="false">IF(A359="","",0.25*(S359)+0.15*(U359+W359+Y359))</f>
        <v/>
      </c>
      <c r="AB359" s="2" t="str">
        <f aca="false">IF(A359="","",$B$10*(M359+Z359+Q359))</f>
        <v/>
      </c>
      <c r="AC359" s="2" t="str">
        <f aca="false">IF(A359="","",D359-Z359-M359-Q359-AB359)</f>
        <v/>
      </c>
      <c r="AD359" s="2" t="str">
        <f aca="false">IF(A359="","",(AC359+AD358)*(1+$S$1))</f>
        <v/>
      </c>
      <c r="AE359" s="2" t="str">
        <f aca="false">IF(A359="","",AD359)</f>
        <v/>
      </c>
    </row>
    <row r="360" customFormat="false" ht="15" hidden="false" customHeight="false" outlineLevel="0" collapsed="false">
      <c r="A360" s="1" t="str">
        <f aca="false">IF(A359&lt;$B$1,A359+1,"")</f>
        <v/>
      </c>
      <c r="B360" s="1" t="str">
        <f aca="false">IF(A360="","",B359+1)</f>
        <v/>
      </c>
      <c r="D360" s="2" t="str">
        <f aca="false">IF(A360="","",IF($B$3="سالانه",D359*(1+$B$6),IF($B$3="ماهانه",(F360*12)/'جدول لیست ها'!$D$1,IF(محاسبات!$B$3="دوماهه",(G360*6)/'جدول لیست ها'!$D$2,IF(محاسبات!$B$3="سه ماهه",(H360*4)/'جدول لیست ها'!$D$3,I360*2/'جدول لیست ها'!$D$4)))))</f>
        <v/>
      </c>
      <c r="E360" s="2" t="str">
        <f aca="false">IF(A360="","",IF($B$3="سالانه",D360+E359,(I360+H360+G360+F360)*$C$3+E359))</f>
        <v/>
      </c>
      <c r="F360" s="2" t="str">
        <f aca="false">IF(A360="","",IF(F359="","",F359*(1+$B$6)))</f>
        <v/>
      </c>
      <c r="G360" s="2" t="str">
        <f aca="false">IF(A360="","",IF(G359="","",G359*(1+$B$6)))</f>
        <v/>
      </c>
      <c r="H360" s="2" t="str">
        <f aca="false">IF(A360="","",IF(H359="","",H359*(1+$B$6)))</f>
        <v/>
      </c>
      <c r="I360" s="2" t="str">
        <f aca="false">IF(A360="","",IF(I359="","",I359*(1+$B$6)))</f>
        <v/>
      </c>
      <c r="J360" s="2" t="str">
        <f aca="false">IF(A360="","",0)</f>
        <v/>
      </c>
      <c r="K360" s="2" t="str">
        <f aca="false">IF(A360="","",$J$2*(1-$M$3)*(D360-Z360))</f>
        <v/>
      </c>
      <c r="L360" s="2" t="str">
        <f aca="false">IF(A360="","",IF(A360&lt;=5,$J$3*(1-$M$2)*O360,0))</f>
        <v/>
      </c>
      <c r="M360" s="2" t="str">
        <f aca="false">IF(A360="","",J360+K360+L360)</f>
        <v/>
      </c>
      <c r="N360" s="1" t="str">
        <f aca="false">IF(A360="","",IF(A360&lt;=2,$Q$2,IF(A360&lt;=4,$R$2,$S$2)))</f>
        <v/>
      </c>
      <c r="O360" s="2" t="str">
        <f aca="false">IF(A360="","",MIN(O359*(1+$B$7),4000000000))</f>
        <v/>
      </c>
      <c r="P360" s="1" t="str">
        <f aca="false">IF(A360="","",VLOOKUP(B360,'جدول نرخ فوت-امراض خاص-سرطان'!$A$2:$B$100,2,0))</f>
        <v/>
      </c>
      <c r="Q360" s="2" t="str">
        <f aca="false">IF(A360="","",P360*O360*N360^0.5*(1+$J$1))</f>
        <v/>
      </c>
      <c r="R360" s="2" t="str">
        <f aca="false">IF(A360="","",IF(B360&gt;74,0,MIN(4000000000,R359*(1+$B$7))))</f>
        <v/>
      </c>
      <c r="S360" s="2" t="str">
        <f aca="false">IF(A360="","",$J$4/1000*R360)</f>
        <v/>
      </c>
      <c r="T360" s="2" t="str">
        <f aca="false">IF(A360="","",IF(B360&gt;64,0,MIN($F$3*O360,$F$5)))</f>
        <v/>
      </c>
      <c r="U360" s="2" t="str">
        <f aca="false">IF(A360="","",T360*VLOOKUP(محاسبات!B360,'جدول نرخ فوت-امراض خاص-سرطان'!$C$2:$D$97,2,0)/1000000)</f>
        <v/>
      </c>
      <c r="V360" s="2" t="str">
        <f aca="false">IF(A360="","",IF($F$7="ندارد",0,IF(B360&gt;74,0,VLOOKUP(محاسبات!A360,'جدول نرخ فوت-امراض خاص-سرطان'!$I$2:$J$31,2,0)*محاسبات!O360)))</f>
        <v/>
      </c>
      <c r="W360" s="2" t="str">
        <f aca="false">IF(A360="","",V360*VLOOKUP(B360,'جدول نرخ فوت-امراض خاص-سرطان'!$E$2:$F$100,2,0)/1000000)</f>
        <v/>
      </c>
      <c r="X360" s="2" t="str">
        <f aca="false">IF(A360="","",IF($F$6="ندارد",0,IF(A361="",0,D361*N360^0.5+X361*N360)))</f>
        <v/>
      </c>
      <c r="Y360" s="2" t="str">
        <f aca="false">IF(A360="","",IF(A360&gt;64,0,VLOOKUP(B360,'جدول نرخ فوت-امراض خاص-سرطان'!$G$2:$H$100,2,0)*X360))</f>
        <v/>
      </c>
      <c r="Z360" s="2" t="str">
        <f aca="false">IF(A360="","",Y360+W360+U360+S360)</f>
        <v/>
      </c>
      <c r="AA360" s="2" t="str">
        <f aca="false">IF(A360="","",0.25*(S360)+0.15*(U360+W360+Y360))</f>
        <v/>
      </c>
      <c r="AB360" s="2" t="str">
        <f aca="false">IF(A360="","",$B$10*(M360+Z360+Q360))</f>
        <v/>
      </c>
      <c r="AC360" s="2" t="str">
        <f aca="false">IF(A360="","",D360-Z360-M360-Q360-AB360)</f>
        <v/>
      </c>
      <c r="AD360" s="2" t="str">
        <f aca="false">IF(A360="","",(AC360+AD359)*(1+$S$1))</f>
        <v/>
      </c>
      <c r="AE360" s="2" t="str">
        <f aca="false">IF(A360="","",AD360)</f>
        <v/>
      </c>
    </row>
    <row r="361" customFormat="false" ht="15" hidden="false" customHeight="false" outlineLevel="0" collapsed="false">
      <c r="A361" s="1" t="str">
        <f aca="false">IF(A360&lt;$B$1,A360+1,"")</f>
        <v/>
      </c>
      <c r="B361" s="1" t="str">
        <f aca="false">IF(A361="","",B360+1)</f>
        <v/>
      </c>
      <c r="D361" s="2" t="str">
        <f aca="false">IF(A361="","",IF($B$3="سالانه",D360*(1+$B$6),IF($B$3="ماهانه",(F361*12)/'جدول لیست ها'!$D$1,IF(محاسبات!$B$3="دوماهه",(G361*6)/'جدول لیست ها'!$D$2,IF(محاسبات!$B$3="سه ماهه",(H361*4)/'جدول لیست ها'!$D$3,I361*2/'جدول لیست ها'!$D$4)))))</f>
        <v/>
      </c>
      <c r="E361" s="2" t="str">
        <f aca="false">IF(A361="","",IF($B$3="سالانه",D361+E360,(I361+H361+G361+F361)*$C$3+E360))</f>
        <v/>
      </c>
      <c r="F361" s="2" t="str">
        <f aca="false">IF(A361="","",IF(F360="","",F360*(1+$B$6)))</f>
        <v/>
      </c>
      <c r="G361" s="2" t="str">
        <f aca="false">IF(A361="","",IF(G360="","",G360*(1+$B$6)))</f>
        <v/>
      </c>
      <c r="H361" s="2" t="str">
        <f aca="false">IF(A361="","",IF(H360="","",H360*(1+$B$6)))</f>
        <v/>
      </c>
      <c r="I361" s="2" t="str">
        <f aca="false">IF(A361="","",IF(I360="","",I360*(1+$B$6)))</f>
        <v/>
      </c>
      <c r="J361" s="2" t="str">
        <f aca="false">IF(A361="","",0)</f>
        <v/>
      </c>
      <c r="K361" s="2" t="str">
        <f aca="false">IF(A361="","",$J$2*(1-$M$3)*(D361-Z361))</f>
        <v/>
      </c>
      <c r="L361" s="2" t="str">
        <f aca="false">IF(A361="","",IF(A361&lt;=5,$J$3*(1-$M$2)*O361,0))</f>
        <v/>
      </c>
      <c r="M361" s="2" t="str">
        <f aca="false">IF(A361="","",J361+K361+L361)</f>
        <v/>
      </c>
      <c r="N361" s="1" t="str">
        <f aca="false">IF(A361="","",IF(A361&lt;=2,$Q$2,IF(A361&lt;=4,$R$2,$S$2)))</f>
        <v/>
      </c>
      <c r="O361" s="2" t="str">
        <f aca="false">IF(A361="","",MIN(O360*(1+$B$7),4000000000))</f>
        <v/>
      </c>
      <c r="P361" s="1" t="str">
        <f aca="false">IF(A361="","",VLOOKUP(B361,'جدول نرخ فوت-امراض خاص-سرطان'!$A$2:$B$100,2,0))</f>
        <v/>
      </c>
      <c r="Q361" s="2" t="str">
        <f aca="false">IF(A361="","",P361*O361*N361^0.5*(1+$J$1))</f>
        <v/>
      </c>
      <c r="R361" s="2" t="str">
        <f aca="false">IF(A361="","",IF(B361&gt;74,0,MIN(4000000000,R360*(1+$B$7))))</f>
        <v/>
      </c>
      <c r="S361" s="2" t="str">
        <f aca="false">IF(A361="","",$J$4/1000*R361)</f>
        <v/>
      </c>
      <c r="T361" s="2" t="str">
        <f aca="false">IF(A361="","",IF(B361&gt;64,0,MIN($F$3*O361,$F$5)))</f>
        <v/>
      </c>
      <c r="U361" s="2" t="str">
        <f aca="false">IF(A361="","",T361*VLOOKUP(محاسبات!B361,'جدول نرخ فوت-امراض خاص-سرطان'!$C$2:$D$97,2,0)/1000000)</f>
        <v/>
      </c>
      <c r="V361" s="2" t="str">
        <f aca="false">IF(A361="","",IF($F$7="ندارد",0,IF(B361&gt;74,0,VLOOKUP(محاسبات!A361,'جدول نرخ فوت-امراض خاص-سرطان'!$I$2:$J$31,2,0)*محاسبات!O361)))</f>
        <v/>
      </c>
      <c r="W361" s="2" t="str">
        <f aca="false">IF(A361="","",V361*VLOOKUP(B361,'جدول نرخ فوت-امراض خاص-سرطان'!$E$2:$F$100,2,0)/1000000)</f>
        <v/>
      </c>
      <c r="X361" s="2" t="str">
        <f aca="false">IF(A361="","",IF($F$6="ندارد",0,IF(A362="",0,D362*N361^0.5+X362*N361)))</f>
        <v/>
      </c>
      <c r="Y361" s="2" t="str">
        <f aca="false">IF(A361="","",IF(A361&gt;64,0,VLOOKUP(B361,'جدول نرخ فوت-امراض خاص-سرطان'!$G$2:$H$100,2,0)*X361))</f>
        <v/>
      </c>
      <c r="Z361" s="2" t="str">
        <f aca="false">IF(A361="","",Y361+W361+U361+S361)</f>
        <v/>
      </c>
      <c r="AA361" s="2" t="str">
        <f aca="false">IF(A361="","",0.25*(S361)+0.15*(U361+W361+Y361))</f>
        <v/>
      </c>
      <c r="AB361" s="2" t="str">
        <f aca="false">IF(A361="","",$B$10*(M361+Z361+Q361))</f>
        <v/>
      </c>
      <c r="AC361" s="2" t="str">
        <f aca="false">IF(A361="","",D361-Z361-M361-Q361-AB361)</f>
        <v/>
      </c>
      <c r="AD361" s="2" t="str">
        <f aca="false">IF(A361="","",(AC361+AD360)*(1+$S$1))</f>
        <v/>
      </c>
      <c r="AE361" s="2" t="str">
        <f aca="false">IF(A361="","",AD361)</f>
        <v/>
      </c>
    </row>
    <row r="362" customFormat="false" ht="15" hidden="false" customHeight="false" outlineLevel="0" collapsed="false">
      <c r="A362" s="1" t="str">
        <f aca="false">IF(A361&lt;$B$1,A361+1,"")</f>
        <v/>
      </c>
      <c r="B362" s="1" t="str">
        <f aca="false">IF(A362="","",B361+1)</f>
        <v/>
      </c>
      <c r="D362" s="2" t="str">
        <f aca="false">IF(A362="","",IF($B$3="سالانه",D361*(1+$B$6),IF($B$3="ماهانه",(F362*12)/'جدول لیست ها'!$D$1,IF(محاسبات!$B$3="دوماهه",(G362*6)/'جدول لیست ها'!$D$2,IF(محاسبات!$B$3="سه ماهه",(H362*4)/'جدول لیست ها'!$D$3,I362*2/'جدول لیست ها'!$D$4)))))</f>
        <v/>
      </c>
      <c r="E362" s="2" t="str">
        <f aca="false">IF(A362="","",IF($B$3="سالانه",D362+E361,(I362+H362+G362+F362)*$C$3+E361))</f>
        <v/>
      </c>
      <c r="F362" s="2" t="str">
        <f aca="false">IF(A362="","",IF(F361="","",F361*(1+$B$6)))</f>
        <v/>
      </c>
      <c r="G362" s="2" t="str">
        <f aca="false">IF(A362="","",IF(G361="","",G361*(1+$B$6)))</f>
        <v/>
      </c>
      <c r="H362" s="2" t="str">
        <f aca="false">IF(A362="","",IF(H361="","",H361*(1+$B$6)))</f>
        <v/>
      </c>
      <c r="I362" s="2" t="str">
        <f aca="false">IF(A362="","",IF(I361="","",I361*(1+$B$6)))</f>
        <v/>
      </c>
      <c r="J362" s="2" t="str">
        <f aca="false">IF(A362="","",0)</f>
        <v/>
      </c>
      <c r="K362" s="2" t="str">
        <f aca="false">IF(A362="","",$J$2*(1-$M$3)*(D362-Z362))</f>
        <v/>
      </c>
      <c r="L362" s="2" t="str">
        <f aca="false">IF(A362="","",IF(A362&lt;=5,$J$3*(1-$M$2)*O362,0))</f>
        <v/>
      </c>
      <c r="M362" s="2" t="str">
        <f aca="false">IF(A362="","",J362+K362+L362)</f>
        <v/>
      </c>
      <c r="N362" s="1" t="str">
        <f aca="false">IF(A362="","",IF(A362&lt;=2,$Q$2,IF(A362&lt;=4,$R$2,$S$2)))</f>
        <v/>
      </c>
      <c r="O362" s="2" t="str">
        <f aca="false">IF(A362="","",MIN(O361*(1+$B$7),4000000000))</f>
        <v/>
      </c>
      <c r="P362" s="1" t="str">
        <f aca="false">IF(A362="","",VLOOKUP(B362,'جدول نرخ فوت-امراض خاص-سرطان'!$A$2:$B$100,2,0))</f>
        <v/>
      </c>
      <c r="Q362" s="2" t="str">
        <f aca="false">IF(A362="","",P362*O362*N362^0.5*(1+$J$1))</f>
        <v/>
      </c>
      <c r="R362" s="2" t="str">
        <f aca="false">IF(A362="","",IF(B362&gt;74,0,MIN(4000000000,R361*(1+$B$7))))</f>
        <v/>
      </c>
      <c r="S362" s="2" t="str">
        <f aca="false">IF(A362="","",$J$4/1000*R362)</f>
        <v/>
      </c>
      <c r="T362" s="2" t="str">
        <f aca="false">IF(A362="","",IF(B362&gt;64,0,MIN($F$3*O362,$F$5)))</f>
        <v/>
      </c>
      <c r="U362" s="2" t="str">
        <f aca="false">IF(A362="","",T362*VLOOKUP(محاسبات!B362,'جدول نرخ فوت-امراض خاص-سرطان'!$C$2:$D$97,2,0)/1000000)</f>
        <v/>
      </c>
      <c r="V362" s="2" t="str">
        <f aca="false">IF(A362="","",IF($F$7="ندارد",0,IF(B362&gt;74,0,VLOOKUP(محاسبات!A362,'جدول نرخ فوت-امراض خاص-سرطان'!$I$2:$J$31,2,0)*محاسبات!O362)))</f>
        <v/>
      </c>
      <c r="W362" s="2" t="str">
        <f aca="false">IF(A362="","",V362*VLOOKUP(B362,'جدول نرخ فوت-امراض خاص-سرطان'!$E$2:$F$100,2,0)/1000000)</f>
        <v/>
      </c>
      <c r="X362" s="2" t="str">
        <f aca="false">IF(A362="","",IF($F$6="ندارد",0,IF(A363="",0,D363*N362^0.5+X363*N362)))</f>
        <v/>
      </c>
      <c r="Y362" s="2" t="str">
        <f aca="false">IF(A362="","",IF(A362&gt;64,0,VLOOKUP(B362,'جدول نرخ فوت-امراض خاص-سرطان'!$G$2:$H$100,2,0)*X362))</f>
        <v/>
      </c>
      <c r="Z362" s="2" t="str">
        <f aca="false">IF(A362="","",Y362+W362+U362+S362)</f>
        <v/>
      </c>
      <c r="AA362" s="2" t="str">
        <f aca="false">IF(A362="","",0.25*(S362)+0.15*(U362+W362+Y362))</f>
        <v/>
      </c>
      <c r="AB362" s="2" t="str">
        <f aca="false">IF(A362="","",$B$10*(M362+Z362+Q362))</f>
        <v/>
      </c>
      <c r="AC362" s="2" t="str">
        <f aca="false">IF(A362="","",D362-Z362-M362-Q362-AB362)</f>
        <v/>
      </c>
      <c r="AD362" s="2" t="str">
        <f aca="false">IF(A362="","",(AC362+AD361)*(1+$S$1))</f>
        <v/>
      </c>
      <c r="AE362" s="2" t="str">
        <f aca="false">IF(A362="","",AD362)</f>
        <v/>
      </c>
    </row>
    <row r="363" customFormat="false" ht="15" hidden="false" customHeight="false" outlineLevel="0" collapsed="false">
      <c r="A363" s="1" t="str">
        <f aca="false">IF(A362&lt;$B$1,A362+1,"")</f>
        <v/>
      </c>
      <c r="B363" s="1" t="str">
        <f aca="false">IF(A363="","",B362+1)</f>
        <v/>
      </c>
      <c r="D363" s="2" t="str">
        <f aca="false">IF(A363="","",IF($B$3="سالانه",D362*(1+$B$6),IF($B$3="ماهانه",(F363*12)/'جدول لیست ها'!$D$1,IF(محاسبات!$B$3="دوماهه",(G363*6)/'جدول لیست ها'!$D$2,IF(محاسبات!$B$3="سه ماهه",(H363*4)/'جدول لیست ها'!$D$3,I363*2/'جدول لیست ها'!$D$4)))))</f>
        <v/>
      </c>
      <c r="E363" s="2" t="str">
        <f aca="false">IF(A363="","",IF($B$3="سالانه",D363+E362,(I363+H363+G363+F363)*$C$3+E362))</f>
        <v/>
      </c>
      <c r="F363" s="2" t="str">
        <f aca="false">IF(A363="","",IF(F362="","",F362*(1+$B$6)))</f>
        <v/>
      </c>
      <c r="G363" s="2" t="str">
        <f aca="false">IF(A363="","",IF(G362="","",G362*(1+$B$6)))</f>
        <v/>
      </c>
      <c r="H363" s="2" t="str">
        <f aca="false">IF(A363="","",IF(H362="","",H362*(1+$B$6)))</f>
        <v/>
      </c>
      <c r="I363" s="2" t="str">
        <f aca="false">IF(A363="","",IF(I362="","",I362*(1+$B$6)))</f>
        <v/>
      </c>
      <c r="J363" s="2" t="str">
        <f aca="false">IF(A363="","",0)</f>
        <v/>
      </c>
      <c r="K363" s="2" t="str">
        <f aca="false">IF(A363="","",$J$2*(1-$M$3)*(D363-Z363))</f>
        <v/>
      </c>
      <c r="L363" s="2" t="str">
        <f aca="false">IF(A363="","",IF(A363&lt;=5,$J$3*(1-$M$2)*O363,0))</f>
        <v/>
      </c>
      <c r="M363" s="2" t="str">
        <f aca="false">IF(A363="","",J363+K363+L363)</f>
        <v/>
      </c>
      <c r="N363" s="1" t="str">
        <f aca="false">IF(A363="","",IF(A363&lt;=2,$Q$2,IF(A363&lt;=4,$R$2,$S$2)))</f>
        <v/>
      </c>
      <c r="O363" s="2" t="str">
        <f aca="false">IF(A363="","",MIN(O362*(1+$B$7),4000000000))</f>
        <v/>
      </c>
      <c r="P363" s="1" t="str">
        <f aca="false">IF(A363="","",VLOOKUP(B363,'جدول نرخ فوت-امراض خاص-سرطان'!$A$2:$B$100,2,0))</f>
        <v/>
      </c>
      <c r="Q363" s="2" t="str">
        <f aca="false">IF(A363="","",P363*O363*N363^0.5*(1+$J$1))</f>
        <v/>
      </c>
      <c r="R363" s="2" t="str">
        <f aca="false">IF(A363="","",IF(B363&gt;74,0,MIN(4000000000,R362*(1+$B$7))))</f>
        <v/>
      </c>
      <c r="S363" s="2" t="str">
        <f aca="false">IF(A363="","",$J$4/1000*R363)</f>
        <v/>
      </c>
      <c r="T363" s="2" t="str">
        <f aca="false">IF(A363="","",IF(B363&gt;64,0,MIN($F$3*O363,$F$5)))</f>
        <v/>
      </c>
      <c r="U363" s="2" t="str">
        <f aca="false">IF(A363="","",T363*VLOOKUP(محاسبات!B363,'جدول نرخ فوت-امراض خاص-سرطان'!$C$2:$D$97,2,0)/1000000)</f>
        <v/>
      </c>
      <c r="V363" s="2" t="str">
        <f aca="false">IF(A363="","",IF($F$7="ندارد",0,IF(B363&gt;74,0,VLOOKUP(محاسبات!A363,'جدول نرخ فوت-امراض خاص-سرطان'!$I$2:$J$31,2,0)*محاسبات!O363)))</f>
        <v/>
      </c>
      <c r="W363" s="2" t="str">
        <f aca="false">IF(A363="","",V363*VLOOKUP(B363,'جدول نرخ فوت-امراض خاص-سرطان'!$E$2:$F$100,2,0)/1000000)</f>
        <v/>
      </c>
      <c r="X363" s="2" t="str">
        <f aca="false">IF(A363="","",IF($F$6="ندارد",0,IF(A364="",0,D364*N363^0.5+X364*N363)))</f>
        <v/>
      </c>
      <c r="Y363" s="2" t="str">
        <f aca="false">IF(A363="","",IF(A363&gt;64,0,VLOOKUP(B363,'جدول نرخ فوت-امراض خاص-سرطان'!$G$2:$H$100,2,0)*X363))</f>
        <v/>
      </c>
      <c r="Z363" s="2" t="str">
        <f aca="false">IF(A363="","",Y363+W363+U363+S363)</f>
        <v/>
      </c>
      <c r="AA363" s="2" t="str">
        <f aca="false">IF(A363="","",0.25*(S363)+0.15*(U363+W363+Y363))</f>
        <v/>
      </c>
      <c r="AB363" s="2" t="str">
        <f aca="false">IF(A363="","",$B$10*(M363+Z363+Q363))</f>
        <v/>
      </c>
      <c r="AC363" s="2" t="str">
        <f aca="false">IF(A363="","",D363-Z363-M363-Q363-AB363)</f>
        <v/>
      </c>
      <c r="AD363" s="2" t="str">
        <f aca="false">IF(A363="","",(AC363+AD362)*(1+$S$1))</f>
        <v/>
      </c>
      <c r="AE363" s="2" t="str">
        <f aca="false">IF(A363="","",AD363)</f>
        <v/>
      </c>
    </row>
    <row r="364" customFormat="false" ht="15" hidden="false" customHeight="false" outlineLevel="0" collapsed="false">
      <c r="A364" s="1" t="str">
        <f aca="false">IF(A363&lt;$B$1,A363+1,"")</f>
        <v/>
      </c>
      <c r="B364" s="1" t="str">
        <f aca="false">IF(A364="","",B363+1)</f>
        <v/>
      </c>
      <c r="D364" s="2" t="str">
        <f aca="false">IF(A364="","",IF($B$3="سالانه",D363*(1+$B$6),IF($B$3="ماهانه",(F364*12)/'جدول لیست ها'!$D$1,IF(محاسبات!$B$3="دوماهه",(G364*6)/'جدول لیست ها'!$D$2,IF(محاسبات!$B$3="سه ماهه",(H364*4)/'جدول لیست ها'!$D$3,I364*2/'جدول لیست ها'!$D$4)))))</f>
        <v/>
      </c>
      <c r="E364" s="2" t="str">
        <f aca="false">IF(A364="","",IF($B$3="سالانه",D364+E363,(I364+H364+G364+F364)*$C$3+E363))</f>
        <v/>
      </c>
      <c r="F364" s="2" t="str">
        <f aca="false">IF(A364="","",IF(F363="","",F363*(1+$B$6)))</f>
        <v/>
      </c>
      <c r="G364" s="2" t="str">
        <f aca="false">IF(A364="","",IF(G363="","",G363*(1+$B$6)))</f>
        <v/>
      </c>
      <c r="H364" s="2" t="str">
        <f aca="false">IF(A364="","",IF(H363="","",H363*(1+$B$6)))</f>
        <v/>
      </c>
      <c r="I364" s="2" t="str">
        <f aca="false">IF(A364="","",IF(I363="","",I363*(1+$B$6)))</f>
        <v/>
      </c>
      <c r="J364" s="2" t="str">
        <f aca="false">IF(A364="","",0)</f>
        <v/>
      </c>
      <c r="K364" s="2" t="str">
        <f aca="false">IF(A364="","",$J$2*(1-$M$3)*(D364-Z364))</f>
        <v/>
      </c>
      <c r="L364" s="2" t="str">
        <f aca="false">IF(A364="","",IF(A364&lt;=5,$J$3*(1-$M$2)*O364,0))</f>
        <v/>
      </c>
      <c r="M364" s="2" t="str">
        <f aca="false">IF(A364="","",J364+K364+L364)</f>
        <v/>
      </c>
      <c r="N364" s="1" t="str">
        <f aca="false">IF(A364="","",IF(A364&lt;=2,$Q$2,IF(A364&lt;=4,$R$2,$S$2)))</f>
        <v/>
      </c>
      <c r="O364" s="2" t="str">
        <f aca="false">IF(A364="","",MIN(O363*(1+$B$7),4000000000))</f>
        <v/>
      </c>
      <c r="P364" s="1" t="str">
        <f aca="false">IF(A364="","",VLOOKUP(B364,'جدول نرخ فوت-امراض خاص-سرطان'!$A$2:$B$100,2,0))</f>
        <v/>
      </c>
      <c r="Q364" s="2" t="str">
        <f aca="false">IF(A364="","",P364*O364*N364^0.5*(1+$J$1))</f>
        <v/>
      </c>
      <c r="R364" s="2" t="str">
        <f aca="false">IF(A364="","",IF(B364&gt;74,0,MIN(4000000000,R363*(1+$B$7))))</f>
        <v/>
      </c>
      <c r="S364" s="2" t="str">
        <f aca="false">IF(A364="","",$J$4/1000*R364)</f>
        <v/>
      </c>
      <c r="T364" s="2" t="str">
        <f aca="false">IF(A364="","",IF(B364&gt;64,0,MIN($F$3*O364,$F$5)))</f>
        <v/>
      </c>
      <c r="U364" s="2" t="str">
        <f aca="false">IF(A364="","",T364*VLOOKUP(محاسبات!B364,'جدول نرخ فوت-امراض خاص-سرطان'!$C$2:$D$97,2,0)/1000000)</f>
        <v/>
      </c>
      <c r="V364" s="2" t="str">
        <f aca="false">IF(A364="","",IF($F$7="ندارد",0,IF(B364&gt;74,0,VLOOKUP(محاسبات!A364,'جدول نرخ فوت-امراض خاص-سرطان'!$I$2:$J$31,2,0)*محاسبات!O364)))</f>
        <v/>
      </c>
      <c r="W364" s="2" t="str">
        <f aca="false">IF(A364="","",V364*VLOOKUP(B364,'جدول نرخ فوت-امراض خاص-سرطان'!$E$2:$F$100,2,0)/1000000)</f>
        <v/>
      </c>
      <c r="X364" s="2" t="str">
        <f aca="false">IF(A364="","",IF($F$6="ندارد",0,IF(A365="",0,D365*N364^0.5+X365*N364)))</f>
        <v/>
      </c>
      <c r="Y364" s="2" t="str">
        <f aca="false">IF(A364="","",IF(A364&gt;64,0,VLOOKUP(B364,'جدول نرخ فوت-امراض خاص-سرطان'!$G$2:$H$100,2,0)*X364))</f>
        <v/>
      </c>
      <c r="Z364" s="2" t="str">
        <f aca="false">IF(A364="","",Y364+W364+U364+S364)</f>
        <v/>
      </c>
      <c r="AA364" s="2" t="str">
        <f aca="false">IF(A364="","",0.25*(S364)+0.15*(U364+W364+Y364))</f>
        <v/>
      </c>
      <c r="AB364" s="2" t="str">
        <f aca="false">IF(A364="","",$B$10*(M364+Z364+Q364))</f>
        <v/>
      </c>
      <c r="AC364" s="2" t="str">
        <f aca="false">IF(A364="","",D364-Z364-M364-Q364-AB364)</f>
        <v/>
      </c>
      <c r="AD364" s="2" t="str">
        <f aca="false">IF(A364="","",(AC364+AD363)*(1+$S$1))</f>
        <v/>
      </c>
      <c r="AE364" s="2" t="str">
        <f aca="false">IF(A364="","",AD364)</f>
        <v/>
      </c>
    </row>
    <row r="365" customFormat="false" ht="15" hidden="false" customHeight="false" outlineLevel="0" collapsed="false">
      <c r="A365" s="1" t="str">
        <f aca="false">IF(A364&lt;$B$1,A364+1,"")</f>
        <v/>
      </c>
      <c r="B365" s="1" t="str">
        <f aca="false">IF(A365="","",B364+1)</f>
        <v/>
      </c>
      <c r="D365" s="2" t="str">
        <f aca="false">IF(A365="","",IF($B$3="سالانه",D364*(1+$B$6),IF($B$3="ماهانه",(F365*12)/'جدول لیست ها'!$D$1,IF(محاسبات!$B$3="دوماهه",(G365*6)/'جدول لیست ها'!$D$2,IF(محاسبات!$B$3="سه ماهه",(H365*4)/'جدول لیست ها'!$D$3,I365*2/'جدول لیست ها'!$D$4)))))</f>
        <v/>
      </c>
      <c r="E365" s="2" t="str">
        <f aca="false">IF(A365="","",IF($B$3="سالانه",D365+E364,(I365+H365+G365+F365)*$C$3+E364))</f>
        <v/>
      </c>
      <c r="F365" s="2" t="str">
        <f aca="false">IF(A365="","",IF(F364="","",F364*(1+$B$6)))</f>
        <v/>
      </c>
      <c r="G365" s="2" t="str">
        <f aca="false">IF(A365="","",IF(G364="","",G364*(1+$B$6)))</f>
        <v/>
      </c>
      <c r="H365" s="2" t="str">
        <f aca="false">IF(A365="","",IF(H364="","",H364*(1+$B$6)))</f>
        <v/>
      </c>
      <c r="I365" s="2" t="str">
        <f aca="false">IF(A365="","",IF(I364="","",I364*(1+$B$6)))</f>
        <v/>
      </c>
      <c r="J365" s="2" t="str">
        <f aca="false">IF(A365="","",0)</f>
        <v/>
      </c>
      <c r="K365" s="2" t="str">
        <f aca="false">IF(A365="","",$J$2*(1-$M$3)*(D365-Z365))</f>
        <v/>
      </c>
      <c r="L365" s="2" t="str">
        <f aca="false">IF(A365="","",IF(A365&lt;=5,$J$3*(1-$M$2)*O365,0))</f>
        <v/>
      </c>
      <c r="M365" s="2" t="str">
        <f aca="false">IF(A365="","",J365+K365+L365)</f>
        <v/>
      </c>
      <c r="N365" s="1" t="str">
        <f aca="false">IF(A365="","",IF(A365&lt;=2,$Q$2,IF(A365&lt;=4,$R$2,$S$2)))</f>
        <v/>
      </c>
      <c r="O365" s="2" t="str">
        <f aca="false">IF(A365="","",MIN(O364*(1+$B$7),4000000000))</f>
        <v/>
      </c>
      <c r="P365" s="1" t="str">
        <f aca="false">IF(A365="","",VLOOKUP(B365,'جدول نرخ فوت-امراض خاص-سرطان'!$A$2:$B$100,2,0))</f>
        <v/>
      </c>
      <c r="Q365" s="2" t="str">
        <f aca="false">IF(A365="","",P365*O365*N365^0.5*(1+$J$1))</f>
        <v/>
      </c>
      <c r="R365" s="2" t="str">
        <f aca="false">IF(A365="","",IF(B365&gt;74,0,MIN(4000000000,R364*(1+$B$7))))</f>
        <v/>
      </c>
      <c r="S365" s="2" t="str">
        <f aca="false">IF(A365="","",$J$4/1000*R365)</f>
        <v/>
      </c>
      <c r="T365" s="2" t="str">
        <f aca="false">IF(A365="","",IF(B365&gt;64,0,MIN($F$3*O365,$F$5)))</f>
        <v/>
      </c>
      <c r="U365" s="2" t="str">
        <f aca="false">IF(A365="","",T365*VLOOKUP(محاسبات!B365,'جدول نرخ فوت-امراض خاص-سرطان'!$C$2:$D$97,2,0)/1000000)</f>
        <v/>
      </c>
      <c r="V365" s="2" t="str">
        <f aca="false">IF(A365="","",IF($F$7="ندارد",0,IF(B365&gt;74,0,VLOOKUP(محاسبات!A365,'جدول نرخ فوت-امراض خاص-سرطان'!$I$2:$J$31,2,0)*محاسبات!O365)))</f>
        <v/>
      </c>
      <c r="W365" s="2" t="str">
        <f aca="false">IF(A365="","",V365*VLOOKUP(B365,'جدول نرخ فوت-امراض خاص-سرطان'!$E$2:$F$100,2,0)/1000000)</f>
        <v/>
      </c>
      <c r="X365" s="2" t="str">
        <f aca="false">IF(A365="","",IF($F$6="ندارد",0,IF(A366="",0,D366*N365^0.5+X366*N365)))</f>
        <v/>
      </c>
      <c r="Y365" s="2" t="str">
        <f aca="false">IF(A365="","",IF(A365&gt;64,0,VLOOKUP(B365,'جدول نرخ فوت-امراض خاص-سرطان'!$G$2:$H$100,2,0)*X365))</f>
        <v/>
      </c>
      <c r="Z365" s="2" t="str">
        <f aca="false">IF(A365="","",Y365+W365+U365+S365)</f>
        <v/>
      </c>
      <c r="AA365" s="2" t="str">
        <f aca="false">IF(A365="","",0.25*(S365)+0.15*(U365+W365+Y365))</f>
        <v/>
      </c>
      <c r="AB365" s="2" t="str">
        <f aca="false">IF(A365="","",$B$10*(M365+Z365+Q365))</f>
        <v/>
      </c>
      <c r="AC365" s="2" t="str">
        <f aca="false">IF(A365="","",D365-Z365-M365-Q365-AB365)</f>
        <v/>
      </c>
      <c r="AD365" s="2" t="str">
        <f aca="false">IF(A365="","",(AC365+AD364)*(1+$S$1))</f>
        <v/>
      </c>
      <c r="AE365" s="2" t="str">
        <f aca="false">IF(A365="","",AD365)</f>
        <v/>
      </c>
    </row>
    <row r="366" customFormat="false" ht="15" hidden="false" customHeight="false" outlineLevel="0" collapsed="false">
      <c r="A366" s="1" t="str">
        <f aca="false">IF(A365&lt;$B$1,A365+1,"")</f>
        <v/>
      </c>
      <c r="B366" s="1" t="str">
        <f aca="false">IF(A366="","",B365+1)</f>
        <v/>
      </c>
      <c r="D366" s="2" t="str">
        <f aca="false">IF(A366="","",IF($B$3="سالانه",D365*(1+$B$6),IF($B$3="ماهانه",(F366*12)/'جدول لیست ها'!$D$1,IF(محاسبات!$B$3="دوماهه",(G366*6)/'جدول لیست ها'!$D$2,IF(محاسبات!$B$3="سه ماهه",(H366*4)/'جدول لیست ها'!$D$3,I366*2/'جدول لیست ها'!$D$4)))))</f>
        <v/>
      </c>
      <c r="E366" s="2" t="str">
        <f aca="false">IF(A366="","",IF($B$3="سالانه",D366+E365,(I366+H366+G366+F366)*$C$3+E365))</f>
        <v/>
      </c>
      <c r="F366" s="2" t="str">
        <f aca="false">IF(A366="","",IF(F365="","",F365*(1+$B$6)))</f>
        <v/>
      </c>
      <c r="G366" s="2" t="str">
        <f aca="false">IF(A366="","",IF(G365="","",G365*(1+$B$6)))</f>
        <v/>
      </c>
      <c r="H366" s="2" t="str">
        <f aca="false">IF(A366="","",IF(H365="","",H365*(1+$B$6)))</f>
        <v/>
      </c>
      <c r="I366" s="2" t="str">
        <f aca="false">IF(A366="","",IF(I365="","",I365*(1+$B$6)))</f>
        <v/>
      </c>
      <c r="J366" s="2" t="str">
        <f aca="false">IF(A366="","",0)</f>
        <v/>
      </c>
      <c r="K366" s="2" t="str">
        <f aca="false">IF(A366="","",$J$2*(1-$M$3)*(D366-Z366))</f>
        <v/>
      </c>
      <c r="L366" s="2" t="str">
        <f aca="false">IF(A366="","",IF(A366&lt;=5,$J$3*(1-$M$2)*O366,0))</f>
        <v/>
      </c>
      <c r="M366" s="2" t="str">
        <f aca="false">IF(A366="","",J366+K366+L366)</f>
        <v/>
      </c>
      <c r="N366" s="1" t="str">
        <f aca="false">IF(A366="","",IF(A366&lt;=2,$Q$2,IF(A366&lt;=4,$R$2,$S$2)))</f>
        <v/>
      </c>
      <c r="O366" s="2" t="str">
        <f aca="false">IF(A366="","",MIN(O365*(1+$B$7),4000000000))</f>
        <v/>
      </c>
      <c r="P366" s="1" t="str">
        <f aca="false">IF(A366="","",VLOOKUP(B366,'جدول نرخ فوت-امراض خاص-سرطان'!$A$2:$B$100,2,0))</f>
        <v/>
      </c>
      <c r="Q366" s="2" t="str">
        <f aca="false">IF(A366="","",P366*O366*N366^0.5*(1+$J$1))</f>
        <v/>
      </c>
      <c r="R366" s="2" t="str">
        <f aca="false">IF(A366="","",IF(B366&gt;74,0,MIN(4000000000,R365*(1+$B$7))))</f>
        <v/>
      </c>
      <c r="S366" s="2" t="str">
        <f aca="false">IF(A366="","",$J$4/1000*R366)</f>
        <v/>
      </c>
      <c r="T366" s="2" t="str">
        <f aca="false">IF(A366="","",IF(B366&gt;64,0,MIN($F$3*O366,$F$5)))</f>
        <v/>
      </c>
      <c r="U366" s="2" t="str">
        <f aca="false">IF(A366="","",T366*VLOOKUP(محاسبات!B366,'جدول نرخ فوت-امراض خاص-سرطان'!$C$2:$D$97,2,0)/1000000)</f>
        <v/>
      </c>
      <c r="V366" s="2" t="str">
        <f aca="false">IF(A366="","",IF($F$7="ندارد",0,IF(B366&gt;74,0,VLOOKUP(محاسبات!A366,'جدول نرخ فوت-امراض خاص-سرطان'!$I$2:$J$31,2,0)*محاسبات!O366)))</f>
        <v/>
      </c>
      <c r="W366" s="2" t="str">
        <f aca="false">IF(A366="","",V366*VLOOKUP(B366,'جدول نرخ فوت-امراض خاص-سرطان'!$E$2:$F$100,2,0)/1000000)</f>
        <v/>
      </c>
      <c r="X366" s="2" t="str">
        <f aca="false">IF(A366="","",IF($F$6="ندارد",0,IF(A367="",0,D367*N366^0.5+X367*N366)))</f>
        <v/>
      </c>
      <c r="Y366" s="2" t="str">
        <f aca="false">IF(A366="","",IF(A366&gt;64,0,VLOOKUP(B366,'جدول نرخ فوت-امراض خاص-سرطان'!$G$2:$H$100,2,0)*X366))</f>
        <v/>
      </c>
      <c r="Z366" s="2" t="str">
        <f aca="false">IF(A366="","",Y366+W366+U366+S366)</f>
        <v/>
      </c>
      <c r="AA366" s="2" t="str">
        <f aca="false">IF(A366="","",0.25*(S366)+0.15*(U366+W366+Y366))</f>
        <v/>
      </c>
      <c r="AB366" s="2" t="str">
        <f aca="false">IF(A366="","",$B$10*(M366+Z366+Q366))</f>
        <v/>
      </c>
      <c r="AC366" s="2" t="str">
        <f aca="false">IF(A366="","",D366-Z366-M366-Q366-AB366)</f>
        <v/>
      </c>
      <c r="AD366" s="2" t="str">
        <f aca="false">IF(A366="","",(AC366+AD365)*(1+$S$1))</f>
        <v/>
      </c>
      <c r="AE366" s="2" t="str">
        <f aca="false">IF(A366="","",AD366)</f>
        <v/>
      </c>
    </row>
    <row r="367" customFormat="false" ht="15" hidden="false" customHeight="false" outlineLevel="0" collapsed="false">
      <c r="A367" s="1" t="str">
        <f aca="false">IF(A366&lt;$B$1,A366+1,"")</f>
        <v/>
      </c>
      <c r="B367" s="1" t="str">
        <f aca="false">IF(A367="","",B366+1)</f>
        <v/>
      </c>
      <c r="D367" s="2" t="str">
        <f aca="false">IF(A367="","",IF($B$3="سالانه",D366*(1+$B$6),IF($B$3="ماهانه",(F367*12)/'جدول لیست ها'!$D$1,IF(محاسبات!$B$3="دوماهه",(G367*6)/'جدول لیست ها'!$D$2,IF(محاسبات!$B$3="سه ماهه",(H367*4)/'جدول لیست ها'!$D$3,I367*2/'جدول لیست ها'!$D$4)))))</f>
        <v/>
      </c>
      <c r="E367" s="2" t="str">
        <f aca="false">IF(A367="","",IF($B$3="سالانه",D367+E366,(I367+H367+G367+F367)*$C$3+E366))</f>
        <v/>
      </c>
      <c r="F367" s="2" t="str">
        <f aca="false">IF(A367="","",IF(F366="","",F366*(1+$B$6)))</f>
        <v/>
      </c>
      <c r="G367" s="2" t="str">
        <f aca="false">IF(A367="","",IF(G366="","",G366*(1+$B$6)))</f>
        <v/>
      </c>
      <c r="H367" s="2" t="str">
        <f aca="false">IF(A367="","",IF(H366="","",H366*(1+$B$6)))</f>
        <v/>
      </c>
      <c r="I367" s="2" t="str">
        <f aca="false">IF(A367="","",IF(I366="","",I366*(1+$B$6)))</f>
        <v/>
      </c>
      <c r="J367" s="2" t="str">
        <f aca="false">IF(A367="","",0)</f>
        <v/>
      </c>
      <c r="K367" s="2" t="str">
        <f aca="false">IF(A367="","",$J$2*(1-$M$3)*(D367-Z367))</f>
        <v/>
      </c>
      <c r="L367" s="2" t="str">
        <f aca="false">IF(A367="","",IF(A367&lt;=5,$J$3*(1-$M$2)*O367,0))</f>
        <v/>
      </c>
      <c r="M367" s="2" t="str">
        <f aca="false">IF(A367="","",J367+K367+L367)</f>
        <v/>
      </c>
      <c r="N367" s="1" t="str">
        <f aca="false">IF(A367="","",IF(A367&lt;=2,$Q$2,IF(A367&lt;=4,$R$2,$S$2)))</f>
        <v/>
      </c>
      <c r="O367" s="2" t="str">
        <f aca="false">IF(A367="","",MIN(O366*(1+$B$7),4000000000))</f>
        <v/>
      </c>
      <c r="P367" s="1" t="str">
        <f aca="false">IF(A367="","",VLOOKUP(B367,'جدول نرخ فوت-امراض خاص-سرطان'!$A$2:$B$100,2,0))</f>
        <v/>
      </c>
      <c r="Q367" s="2" t="str">
        <f aca="false">IF(A367="","",P367*O367*N367^0.5*(1+$J$1))</f>
        <v/>
      </c>
      <c r="R367" s="2" t="str">
        <f aca="false">IF(A367="","",IF(B367&gt;74,0,MIN(4000000000,R366*(1+$B$7))))</f>
        <v/>
      </c>
      <c r="S367" s="2" t="str">
        <f aca="false">IF(A367="","",$J$4/1000*R367)</f>
        <v/>
      </c>
      <c r="T367" s="2" t="str">
        <f aca="false">IF(A367="","",IF(B367&gt;64,0,MIN($F$3*O367,$F$5)))</f>
        <v/>
      </c>
      <c r="U367" s="2" t="str">
        <f aca="false">IF(A367="","",T367*VLOOKUP(محاسبات!B367,'جدول نرخ فوت-امراض خاص-سرطان'!$C$2:$D$97,2,0)/1000000)</f>
        <v/>
      </c>
      <c r="V367" s="2" t="str">
        <f aca="false">IF(A367="","",IF($F$7="ندارد",0,IF(B367&gt;74,0,VLOOKUP(محاسبات!A367,'جدول نرخ فوت-امراض خاص-سرطان'!$I$2:$J$31,2,0)*محاسبات!O367)))</f>
        <v/>
      </c>
      <c r="W367" s="2" t="str">
        <f aca="false">IF(A367="","",V367*VLOOKUP(B367,'جدول نرخ فوت-امراض خاص-سرطان'!$E$2:$F$100,2,0)/1000000)</f>
        <v/>
      </c>
      <c r="X367" s="2" t="str">
        <f aca="false">IF(A367="","",IF($F$6="ندارد",0,IF(A368="",0,D368*N367^0.5+X368*N367)))</f>
        <v/>
      </c>
      <c r="Y367" s="2" t="str">
        <f aca="false">IF(A367="","",IF(A367&gt;64,0,VLOOKUP(B367,'جدول نرخ فوت-امراض خاص-سرطان'!$G$2:$H$100,2,0)*X367))</f>
        <v/>
      </c>
      <c r="Z367" s="2" t="str">
        <f aca="false">IF(A367="","",Y367+W367+U367+S367)</f>
        <v/>
      </c>
      <c r="AA367" s="2" t="str">
        <f aca="false">IF(A367="","",0.25*(S367)+0.15*(U367+W367+Y367))</f>
        <v/>
      </c>
      <c r="AB367" s="2" t="str">
        <f aca="false">IF(A367="","",$B$10*(M367+Z367+Q367))</f>
        <v/>
      </c>
      <c r="AC367" s="2" t="str">
        <f aca="false">IF(A367="","",D367-Z367-M367-Q367-AB367)</f>
        <v/>
      </c>
      <c r="AD367" s="2" t="str">
        <f aca="false">IF(A367="","",(AC367+AD366)*(1+$S$1))</f>
        <v/>
      </c>
      <c r="AE367" s="2" t="str">
        <f aca="false">IF(A367="","",AD367)</f>
        <v/>
      </c>
    </row>
    <row r="368" customFormat="false" ht="15" hidden="false" customHeight="false" outlineLevel="0" collapsed="false">
      <c r="A368" s="1" t="str">
        <f aca="false">IF(A367&lt;$B$1,A367+1,"")</f>
        <v/>
      </c>
      <c r="B368" s="1" t="str">
        <f aca="false">IF(A368="","",B367+1)</f>
        <v/>
      </c>
      <c r="D368" s="2" t="str">
        <f aca="false">IF(A368="","",IF($B$3="سالانه",D367*(1+$B$6),IF($B$3="ماهانه",(F368*12)/'جدول لیست ها'!$D$1,IF(محاسبات!$B$3="دوماهه",(G368*6)/'جدول لیست ها'!$D$2,IF(محاسبات!$B$3="سه ماهه",(H368*4)/'جدول لیست ها'!$D$3,I368*2/'جدول لیست ها'!$D$4)))))</f>
        <v/>
      </c>
      <c r="E368" s="2" t="str">
        <f aca="false">IF(A368="","",IF($B$3="سالانه",D368+E367,(I368+H368+G368+F368)*$C$3+E367))</f>
        <v/>
      </c>
      <c r="F368" s="2" t="str">
        <f aca="false">IF(A368="","",IF(F367="","",F367*(1+$B$6)))</f>
        <v/>
      </c>
      <c r="G368" s="2" t="str">
        <f aca="false">IF(A368="","",IF(G367="","",G367*(1+$B$6)))</f>
        <v/>
      </c>
      <c r="H368" s="2" t="str">
        <f aca="false">IF(A368="","",IF(H367="","",H367*(1+$B$6)))</f>
        <v/>
      </c>
      <c r="I368" s="2" t="str">
        <f aca="false">IF(A368="","",IF(I367="","",I367*(1+$B$6)))</f>
        <v/>
      </c>
      <c r="J368" s="2" t="str">
        <f aca="false">IF(A368="","",0)</f>
        <v/>
      </c>
      <c r="K368" s="2" t="str">
        <f aca="false">IF(A368="","",$J$2*(1-$M$3)*(D368-Z368))</f>
        <v/>
      </c>
      <c r="L368" s="2" t="str">
        <f aca="false">IF(A368="","",IF(A368&lt;=5,$J$3*(1-$M$2)*O368,0))</f>
        <v/>
      </c>
      <c r="M368" s="2" t="str">
        <f aca="false">IF(A368="","",J368+K368+L368)</f>
        <v/>
      </c>
      <c r="N368" s="1" t="str">
        <f aca="false">IF(A368="","",IF(A368&lt;=2,$Q$2,IF(A368&lt;=4,$R$2,$S$2)))</f>
        <v/>
      </c>
      <c r="O368" s="2" t="str">
        <f aca="false">IF(A368="","",MIN(O367*(1+$B$7),4000000000))</f>
        <v/>
      </c>
      <c r="P368" s="1" t="str">
        <f aca="false">IF(A368="","",VLOOKUP(B368,'جدول نرخ فوت-امراض خاص-سرطان'!$A$2:$B$100,2,0))</f>
        <v/>
      </c>
      <c r="Q368" s="2" t="str">
        <f aca="false">IF(A368="","",P368*O368*N368^0.5*(1+$J$1))</f>
        <v/>
      </c>
      <c r="R368" s="2" t="str">
        <f aca="false">IF(A368="","",IF(B368&gt;74,0,MIN(4000000000,R367*(1+$B$7))))</f>
        <v/>
      </c>
      <c r="S368" s="2" t="str">
        <f aca="false">IF(A368="","",$J$4/1000*R368)</f>
        <v/>
      </c>
      <c r="T368" s="2" t="str">
        <f aca="false">IF(A368="","",IF(B368&gt;64,0,MIN($F$3*O368,$F$5)))</f>
        <v/>
      </c>
      <c r="U368" s="2" t="str">
        <f aca="false">IF(A368="","",T368*VLOOKUP(محاسبات!B368,'جدول نرخ فوت-امراض خاص-سرطان'!$C$2:$D$97,2,0)/1000000)</f>
        <v/>
      </c>
      <c r="V368" s="2" t="str">
        <f aca="false">IF(A368="","",IF($F$7="ندارد",0,IF(B368&gt;74,0,VLOOKUP(محاسبات!A368,'جدول نرخ فوت-امراض خاص-سرطان'!$I$2:$J$31,2,0)*محاسبات!O368)))</f>
        <v/>
      </c>
      <c r="W368" s="2" t="str">
        <f aca="false">IF(A368="","",V368*VLOOKUP(B368,'جدول نرخ فوت-امراض خاص-سرطان'!$E$2:$F$100,2,0)/1000000)</f>
        <v/>
      </c>
      <c r="X368" s="2" t="str">
        <f aca="false">IF(A368="","",IF($F$6="ندارد",0,IF(A369="",0,D369*N368^0.5+X369*N368)))</f>
        <v/>
      </c>
      <c r="Y368" s="2" t="str">
        <f aca="false">IF(A368="","",IF(A368&gt;64,0,VLOOKUP(B368,'جدول نرخ فوت-امراض خاص-سرطان'!$G$2:$H$100,2,0)*X368))</f>
        <v/>
      </c>
      <c r="Z368" s="2" t="str">
        <f aca="false">IF(A368="","",Y368+W368+U368+S368)</f>
        <v/>
      </c>
      <c r="AA368" s="2" t="str">
        <f aca="false">IF(A368="","",0.25*(S368)+0.15*(U368+W368+Y368))</f>
        <v/>
      </c>
      <c r="AB368" s="2" t="str">
        <f aca="false">IF(A368="","",$B$10*(M368+Z368+Q368))</f>
        <v/>
      </c>
      <c r="AC368" s="2" t="str">
        <f aca="false">IF(A368="","",D368-Z368-M368-Q368-AB368)</f>
        <v/>
      </c>
      <c r="AD368" s="2" t="str">
        <f aca="false">IF(A368="","",(AC368+AD367)*(1+$S$1))</f>
        <v/>
      </c>
      <c r="AE368" s="2" t="str">
        <f aca="false">IF(A368="","",AD368)</f>
        <v/>
      </c>
    </row>
    <row r="369" customFormat="false" ht="15" hidden="false" customHeight="false" outlineLevel="0" collapsed="false">
      <c r="A369" s="1" t="str">
        <f aca="false">IF(A368&lt;$B$1,A368+1,"")</f>
        <v/>
      </c>
      <c r="B369" s="1" t="str">
        <f aca="false">IF(A369="","",B368+1)</f>
        <v/>
      </c>
      <c r="D369" s="2" t="str">
        <f aca="false">IF(A369="","",IF($B$3="سالانه",D368*(1+$B$6),IF($B$3="ماهانه",(F369*12)/'جدول لیست ها'!$D$1,IF(محاسبات!$B$3="دوماهه",(G369*6)/'جدول لیست ها'!$D$2,IF(محاسبات!$B$3="سه ماهه",(H369*4)/'جدول لیست ها'!$D$3,I369*2/'جدول لیست ها'!$D$4)))))</f>
        <v/>
      </c>
      <c r="E369" s="2" t="str">
        <f aca="false">IF(A369="","",IF($B$3="سالانه",D369+E368,(I369+H369+G369+F369)*$C$3+E368))</f>
        <v/>
      </c>
      <c r="F369" s="2" t="str">
        <f aca="false">IF(A369="","",IF(F368="","",F368*(1+$B$6)))</f>
        <v/>
      </c>
      <c r="G369" s="2" t="str">
        <f aca="false">IF(A369="","",IF(G368="","",G368*(1+$B$6)))</f>
        <v/>
      </c>
      <c r="H369" s="2" t="str">
        <f aca="false">IF(A369="","",IF(H368="","",H368*(1+$B$6)))</f>
        <v/>
      </c>
      <c r="I369" s="2" t="str">
        <f aca="false">IF(A369="","",IF(I368="","",I368*(1+$B$6)))</f>
        <v/>
      </c>
      <c r="J369" s="2" t="str">
        <f aca="false">IF(A369="","",0)</f>
        <v/>
      </c>
      <c r="K369" s="2" t="str">
        <f aca="false">IF(A369="","",$J$2*(1-$M$3)*(D369-Z369))</f>
        <v/>
      </c>
      <c r="L369" s="2" t="str">
        <f aca="false">IF(A369="","",IF(A369&lt;=5,$J$3*(1-$M$2)*O369,0))</f>
        <v/>
      </c>
      <c r="M369" s="2" t="str">
        <f aca="false">IF(A369="","",J369+K369+L369)</f>
        <v/>
      </c>
      <c r="N369" s="1" t="str">
        <f aca="false">IF(A369="","",IF(A369&lt;=2,$Q$2,IF(A369&lt;=4,$R$2,$S$2)))</f>
        <v/>
      </c>
      <c r="O369" s="2" t="str">
        <f aca="false">IF(A369="","",MIN(O368*(1+$B$7),4000000000))</f>
        <v/>
      </c>
      <c r="P369" s="1" t="str">
        <f aca="false">IF(A369="","",VLOOKUP(B369,'جدول نرخ فوت-امراض خاص-سرطان'!$A$2:$B$100,2,0))</f>
        <v/>
      </c>
      <c r="Q369" s="2" t="str">
        <f aca="false">IF(A369="","",P369*O369*N369^0.5*(1+$J$1))</f>
        <v/>
      </c>
      <c r="R369" s="2" t="str">
        <f aca="false">IF(A369="","",IF(B369&gt;74,0,MIN(4000000000,R368*(1+$B$7))))</f>
        <v/>
      </c>
      <c r="S369" s="2" t="str">
        <f aca="false">IF(A369="","",$J$4/1000*R369)</f>
        <v/>
      </c>
      <c r="T369" s="2" t="str">
        <f aca="false">IF(A369="","",IF(B369&gt;64,0,MIN($F$3*O369,$F$5)))</f>
        <v/>
      </c>
      <c r="U369" s="2" t="str">
        <f aca="false">IF(A369="","",T369*VLOOKUP(محاسبات!B369,'جدول نرخ فوت-امراض خاص-سرطان'!$C$2:$D$97,2,0)/1000000)</f>
        <v/>
      </c>
      <c r="V369" s="2" t="str">
        <f aca="false">IF(A369="","",IF($F$7="ندارد",0,IF(B369&gt;74,0,VLOOKUP(محاسبات!A369,'جدول نرخ فوت-امراض خاص-سرطان'!$I$2:$J$31,2,0)*محاسبات!O369)))</f>
        <v/>
      </c>
      <c r="W369" s="2" t="str">
        <f aca="false">IF(A369="","",V369*VLOOKUP(B369,'جدول نرخ فوت-امراض خاص-سرطان'!$E$2:$F$100,2,0)/1000000)</f>
        <v/>
      </c>
      <c r="X369" s="2" t="str">
        <f aca="false">IF(A369="","",IF($F$6="ندارد",0,IF(A370="",0,D370*N369^0.5+X370*N369)))</f>
        <v/>
      </c>
      <c r="Y369" s="2" t="str">
        <f aca="false">IF(A369="","",IF(A369&gt;64,0,VLOOKUP(B369,'جدول نرخ فوت-امراض خاص-سرطان'!$G$2:$H$100,2,0)*X369))</f>
        <v/>
      </c>
      <c r="Z369" s="2" t="str">
        <f aca="false">IF(A369="","",Y369+W369+U369+S369)</f>
        <v/>
      </c>
      <c r="AA369" s="2" t="str">
        <f aca="false">IF(A369="","",0.25*(S369)+0.15*(U369+W369+Y369))</f>
        <v/>
      </c>
      <c r="AB369" s="2" t="str">
        <f aca="false">IF(A369="","",$B$10*(M369+Z369+Q369))</f>
        <v/>
      </c>
      <c r="AC369" s="2" t="str">
        <f aca="false">IF(A369="","",D369-Z369-M369-Q369-AB369)</f>
        <v/>
      </c>
      <c r="AD369" s="2" t="str">
        <f aca="false">IF(A369="","",(AC369+AD368)*(1+$S$1))</f>
        <v/>
      </c>
      <c r="AE369" s="2" t="str">
        <f aca="false">IF(A369="","",AD369)</f>
        <v/>
      </c>
    </row>
    <row r="370" customFormat="false" ht="15" hidden="false" customHeight="false" outlineLevel="0" collapsed="false">
      <c r="A370" s="1" t="str">
        <f aca="false">IF(A369&lt;$B$1,A369+1,"")</f>
        <v/>
      </c>
      <c r="B370" s="1" t="str">
        <f aca="false">IF(A370="","",B369+1)</f>
        <v/>
      </c>
      <c r="D370" s="2" t="str">
        <f aca="false">IF(A370="","",IF($B$3="سالانه",D369*(1+$B$6),IF($B$3="ماهانه",(F370*12)/'جدول لیست ها'!$D$1,IF(محاسبات!$B$3="دوماهه",(G370*6)/'جدول لیست ها'!$D$2,IF(محاسبات!$B$3="سه ماهه",(H370*4)/'جدول لیست ها'!$D$3,I370*2/'جدول لیست ها'!$D$4)))))</f>
        <v/>
      </c>
      <c r="E370" s="2" t="str">
        <f aca="false">IF(A370="","",IF($B$3="سالانه",D370+E369,(I370+H370+G370+F370)*$C$3+E369))</f>
        <v/>
      </c>
      <c r="F370" s="2" t="str">
        <f aca="false">IF(A370="","",IF(F369="","",F369*(1+$B$6)))</f>
        <v/>
      </c>
      <c r="G370" s="2" t="str">
        <f aca="false">IF(A370="","",IF(G369="","",G369*(1+$B$6)))</f>
        <v/>
      </c>
      <c r="H370" s="2" t="str">
        <f aca="false">IF(A370="","",IF(H369="","",H369*(1+$B$6)))</f>
        <v/>
      </c>
      <c r="I370" s="2" t="str">
        <f aca="false">IF(A370="","",IF(I369="","",I369*(1+$B$6)))</f>
        <v/>
      </c>
      <c r="J370" s="2" t="str">
        <f aca="false">IF(A370="","",0)</f>
        <v/>
      </c>
      <c r="K370" s="2" t="str">
        <f aca="false">IF(A370="","",$J$2*(1-$M$3)*(D370-Z370))</f>
        <v/>
      </c>
      <c r="L370" s="2" t="str">
        <f aca="false">IF(A370="","",IF(A370&lt;=5,$J$3*(1-$M$2)*O370,0))</f>
        <v/>
      </c>
      <c r="M370" s="2" t="str">
        <f aca="false">IF(A370="","",J370+K370+L370)</f>
        <v/>
      </c>
      <c r="N370" s="1" t="str">
        <f aca="false">IF(A370="","",IF(A370&lt;=2,$Q$2,IF(A370&lt;=4,$R$2,$S$2)))</f>
        <v/>
      </c>
      <c r="O370" s="2" t="str">
        <f aca="false">IF(A370="","",MIN(O369*(1+$B$7),4000000000))</f>
        <v/>
      </c>
      <c r="P370" s="1" t="str">
        <f aca="false">IF(A370="","",VLOOKUP(B370,'جدول نرخ فوت-امراض خاص-سرطان'!$A$2:$B$100,2,0))</f>
        <v/>
      </c>
      <c r="Q370" s="2" t="str">
        <f aca="false">IF(A370="","",P370*O370*N370^0.5*(1+$J$1))</f>
        <v/>
      </c>
      <c r="R370" s="2" t="str">
        <f aca="false">IF(A370="","",IF(B370&gt;74,0,MIN(4000000000,R369*(1+$B$7))))</f>
        <v/>
      </c>
      <c r="S370" s="2" t="str">
        <f aca="false">IF(A370="","",$J$4/1000*R370)</f>
        <v/>
      </c>
      <c r="T370" s="2" t="str">
        <f aca="false">IF(A370="","",IF(B370&gt;64,0,MIN($F$3*O370,$F$5)))</f>
        <v/>
      </c>
      <c r="U370" s="2" t="str">
        <f aca="false">IF(A370="","",T370*VLOOKUP(محاسبات!B370,'جدول نرخ فوت-امراض خاص-سرطان'!$C$2:$D$97,2,0)/1000000)</f>
        <v/>
      </c>
      <c r="V370" s="2" t="str">
        <f aca="false">IF(A370="","",IF($F$7="ندارد",0,IF(B370&gt;74,0,VLOOKUP(محاسبات!A370,'جدول نرخ فوت-امراض خاص-سرطان'!$I$2:$J$31,2,0)*محاسبات!O370)))</f>
        <v/>
      </c>
      <c r="W370" s="2" t="str">
        <f aca="false">IF(A370="","",V370*VLOOKUP(B370,'جدول نرخ فوت-امراض خاص-سرطان'!$E$2:$F$100,2,0)/1000000)</f>
        <v/>
      </c>
      <c r="X370" s="2" t="str">
        <f aca="false">IF(A370="","",IF($F$6="ندارد",0,IF(A371="",0,D371*N370^0.5+X371*N370)))</f>
        <v/>
      </c>
      <c r="Y370" s="2" t="str">
        <f aca="false">IF(A370="","",IF(A370&gt;64,0,VLOOKUP(B370,'جدول نرخ فوت-امراض خاص-سرطان'!$G$2:$H$100,2,0)*X370))</f>
        <v/>
      </c>
      <c r="Z370" s="2" t="str">
        <f aca="false">IF(A370="","",Y370+W370+U370+S370)</f>
        <v/>
      </c>
      <c r="AA370" s="2" t="str">
        <f aca="false">IF(A370="","",0.25*(S370)+0.15*(U370+W370+Y370))</f>
        <v/>
      </c>
      <c r="AB370" s="2" t="str">
        <f aca="false">IF(A370="","",$B$10*(M370+Z370+Q370))</f>
        <v/>
      </c>
      <c r="AC370" s="2" t="str">
        <f aca="false">IF(A370="","",D370-Z370-M370-Q370-AB370)</f>
        <v/>
      </c>
      <c r="AD370" s="2" t="str">
        <f aca="false">IF(A370="","",(AC370+AD369)*(1+$S$1))</f>
        <v/>
      </c>
      <c r="AE370" s="2" t="str">
        <f aca="false">IF(A370="","",AD370)</f>
        <v/>
      </c>
    </row>
    <row r="371" customFormat="false" ht="15" hidden="false" customHeight="false" outlineLevel="0" collapsed="false">
      <c r="A371" s="1" t="str">
        <f aca="false">IF(A370&lt;$B$1,A370+1,"")</f>
        <v/>
      </c>
      <c r="B371" s="1" t="str">
        <f aca="false">IF(A371="","",B370+1)</f>
        <v/>
      </c>
      <c r="D371" s="2" t="str">
        <f aca="false">IF(A371="","",IF($B$3="سالانه",D370*(1+$B$6),IF($B$3="ماهانه",(F371*12)/'جدول لیست ها'!$D$1,IF(محاسبات!$B$3="دوماهه",(G371*6)/'جدول لیست ها'!$D$2,IF(محاسبات!$B$3="سه ماهه",(H371*4)/'جدول لیست ها'!$D$3,I371*2/'جدول لیست ها'!$D$4)))))</f>
        <v/>
      </c>
      <c r="E371" s="2" t="str">
        <f aca="false">IF(A371="","",IF($B$3="سالانه",D371+E370,(I371+H371+G371+F371)*$C$3+E370))</f>
        <v/>
      </c>
      <c r="F371" s="2" t="str">
        <f aca="false">IF(A371="","",IF(F370="","",F370*(1+$B$6)))</f>
        <v/>
      </c>
      <c r="G371" s="2" t="str">
        <f aca="false">IF(A371="","",IF(G370="","",G370*(1+$B$6)))</f>
        <v/>
      </c>
      <c r="H371" s="2" t="str">
        <f aca="false">IF(A371="","",IF(H370="","",H370*(1+$B$6)))</f>
        <v/>
      </c>
      <c r="I371" s="2" t="str">
        <f aca="false">IF(A371="","",IF(I370="","",I370*(1+$B$6)))</f>
        <v/>
      </c>
      <c r="J371" s="2" t="str">
        <f aca="false">IF(A371="","",0)</f>
        <v/>
      </c>
      <c r="K371" s="2" t="str">
        <f aca="false">IF(A371="","",$J$2*(1-$M$3)*(D371-Z371))</f>
        <v/>
      </c>
      <c r="L371" s="2" t="str">
        <f aca="false">IF(A371="","",IF(A371&lt;=5,$J$3*(1-$M$2)*O371,0))</f>
        <v/>
      </c>
      <c r="M371" s="2" t="str">
        <f aca="false">IF(A371="","",J371+K371+L371)</f>
        <v/>
      </c>
      <c r="N371" s="1" t="str">
        <f aca="false">IF(A371="","",IF(A371&lt;=2,$Q$2,IF(A371&lt;=4,$R$2,$S$2)))</f>
        <v/>
      </c>
      <c r="O371" s="2" t="str">
        <f aca="false">IF(A371="","",MIN(O370*(1+$B$7),4000000000))</f>
        <v/>
      </c>
      <c r="P371" s="1" t="str">
        <f aca="false">IF(A371="","",VLOOKUP(B371,'جدول نرخ فوت-امراض خاص-سرطان'!$A$2:$B$100,2,0))</f>
        <v/>
      </c>
      <c r="Q371" s="2" t="str">
        <f aca="false">IF(A371="","",P371*O371*N371^0.5*(1+$J$1))</f>
        <v/>
      </c>
      <c r="R371" s="2" t="str">
        <f aca="false">IF(A371="","",IF(B371&gt;74,0,MIN(4000000000,R370*(1+$B$7))))</f>
        <v/>
      </c>
      <c r="S371" s="2" t="str">
        <f aca="false">IF(A371="","",$J$4/1000*R371)</f>
        <v/>
      </c>
      <c r="T371" s="2" t="str">
        <f aca="false">IF(A371="","",IF(B371&gt;64,0,MIN($F$3*O371,$F$5)))</f>
        <v/>
      </c>
      <c r="U371" s="2" t="str">
        <f aca="false">IF(A371="","",T371*VLOOKUP(محاسبات!B371,'جدول نرخ فوت-امراض خاص-سرطان'!$C$2:$D$97,2,0)/1000000)</f>
        <v/>
      </c>
      <c r="V371" s="2" t="str">
        <f aca="false">IF(A371="","",IF($F$7="ندارد",0,IF(B371&gt;74,0,VLOOKUP(محاسبات!A371,'جدول نرخ فوت-امراض خاص-سرطان'!$I$2:$J$31,2,0)*محاسبات!O371)))</f>
        <v/>
      </c>
      <c r="W371" s="2" t="str">
        <f aca="false">IF(A371="","",V371*VLOOKUP(B371,'جدول نرخ فوت-امراض خاص-سرطان'!$E$2:$F$100,2,0)/1000000)</f>
        <v/>
      </c>
      <c r="X371" s="2" t="str">
        <f aca="false">IF(A371="","",IF($F$6="ندارد",0,IF(A372="",0,D372*N371^0.5+X372*N371)))</f>
        <v/>
      </c>
      <c r="Y371" s="2" t="str">
        <f aca="false">IF(A371="","",IF(A371&gt;64,0,VLOOKUP(B371,'جدول نرخ فوت-امراض خاص-سرطان'!$G$2:$H$100,2,0)*X371))</f>
        <v/>
      </c>
      <c r="Z371" s="2" t="str">
        <f aca="false">IF(A371="","",Y371+W371+U371+S371)</f>
        <v/>
      </c>
      <c r="AA371" s="2" t="str">
        <f aca="false">IF(A371="","",0.25*(S371)+0.15*(U371+W371+Y371))</f>
        <v/>
      </c>
      <c r="AB371" s="2" t="str">
        <f aca="false">IF(A371="","",$B$10*(M371+Z371+Q371))</f>
        <v/>
      </c>
      <c r="AC371" s="2" t="str">
        <f aca="false">IF(A371="","",D371-Z371-M371-Q371-AB371)</f>
        <v/>
      </c>
      <c r="AD371" s="2" t="str">
        <f aca="false">IF(A371="","",(AC371+AD370)*(1+$S$1))</f>
        <v/>
      </c>
      <c r="AE371" s="2" t="str">
        <f aca="false">IF(A371="","",AD371)</f>
        <v/>
      </c>
    </row>
    <row r="372" customFormat="false" ht="15" hidden="false" customHeight="false" outlineLevel="0" collapsed="false">
      <c r="A372" s="1" t="str">
        <f aca="false">IF(A371&lt;$B$1,A371+1,"")</f>
        <v/>
      </c>
      <c r="B372" s="1" t="str">
        <f aca="false">IF(A372="","",B371+1)</f>
        <v/>
      </c>
      <c r="D372" s="2" t="str">
        <f aca="false">IF(A372="","",IF($B$3="سالانه",D371*(1+$B$6),IF($B$3="ماهانه",(F372*12)/'جدول لیست ها'!$D$1,IF(محاسبات!$B$3="دوماهه",(G372*6)/'جدول لیست ها'!$D$2,IF(محاسبات!$B$3="سه ماهه",(H372*4)/'جدول لیست ها'!$D$3,I372*2/'جدول لیست ها'!$D$4)))))</f>
        <v/>
      </c>
      <c r="E372" s="2" t="str">
        <f aca="false">IF(A372="","",IF($B$3="سالانه",D372+E371,(I372+H372+G372+F372)*$C$3+E371))</f>
        <v/>
      </c>
      <c r="F372" s="2" t="str">
        <f aca="false">IF(A372="","",IF(F371="","",F371*(1+$B$6)))</f>
        <v/>
      </c>
      <c r="G372" s="2" t="str">
        <f aca="false">IF(A372="","",IF(G371="","",G371*(1+$B$6)))</f>
        <v/>
      </c>
      <c r="H372" s="2" t="str">
        <f aca="false">IF(A372="","",IF(H371="","",H371*(1+$B$6)))</f>
        <v/>
      </c>
      <c r="I372" s="2" t="str">
        <f aca="false">IF(A372="","",IF(I371="","",I371*(1+$B$6)))</f>
        <v/>
      </c>
      <c r="J372" s="2" t="str">
        <f aca="false">IF(A372="","",0)</f>
        <v/>
      </c>
      <c r="K372" s="2" t="str">
        <f aca="false">IF(A372="","",$J$2*(1-$M$3)*(D372-Z372))</f>
        <v/>
      </c>
      <c r="L372" s="2" t="str">
        <f aca="false">IF(A372="","",IF(A372&lt;=5,$J$3*(1-$M$2)*O372,0))</f>
        <v/>
      </c>
      <c r="M372" s="2" t="str">
        <f aca="false">IF(A372="","",J372+K372+L372)</f>
        <v/>
      </c>
      <c r="N372" s="1" t="str">
        <f aca="false">IF(A372="","",IF(A372&lt;=2,$Q$2,IF(A372&lt;=4,$R$2,$S$2)))</f>
        <v/>
      </c>
      <c r="O372" s="2" t="str">
        <f aca="false">IF(A372="","",MIN(O371*(1+$B$7),4000000000))</f>
        <v/>
      </c>
      <c r="P372" s="1" t="str">
        <f aca="false">IF(A372="","",VLOOKUP(B372,'جدول نرخ فوت-امراض خاص-سرطان'!$A$2:$B$100,2,0))</f>
        <v/>
      </c>
      <c r="Q372" s="2" t="str">
        <f aca="false">IF(A372="","",P372*O372*N372^0.5*(1+$J$1))</f>
        <v/>
      </c>
      <c r="R372" s="2" t="str">
        <f aca="false">IF(A372="","",IF(B372&gt;74,0,MIN(4000000000,R371*(1+$B$7))))</f>
        <v/>
      </c>
      <c r="S372" s="2" t="str">
        <f aca="false">IF(A372="","",$J$4/1000*R372)</f>
        <v/>
      </c>
      <c r="T372" s="2" t="str">
        <f aca="false">IF(A372="","",IF(B372&gt;64,0,MIN($F$3*O372,$F$5)))</f>
        <v/>
      </c>
      <c r="U372" s="2" t="str">
        <f aca="false">IF(A372="","",T372*VLOOKUP(محاسبات!B372,'جدول نرخ فوت-امراض خاص-سرطان'!$C$2:$D$97,2,0)/1000000)</f>
        <v/>
      </c>
      <c r="V372" s="2" t="str">
        <f aca="false">IF(A372="","",IF($F$7="ندارد",0,IF(B372&gt;74,0,VLOOKUP(محاسبات!A372,'جدول نرخ فوت-امراض خاص-سرطان'!$I$2:$J$31,2,0)*محاسبات!O372)))</f>
        <v/>
      </c>
      <c r="W372" s="2" t="str">
        <f aca="false">IF(A372="","",V372*VLOOKUP(B372,'جدول نرخ فوت-امراض خاص-سرطان'!$E$2:$F$100,2,0)/1000000)</f>
        <v/>
      </c>
      <c r="X372" s="2" t="str">
        <f aca="false">IF(A372="","",IF($F$6="ندارد",0,IF(A373="",0,D373*N372^0.5+X373*N372)))</f>
        <v/>
      </c>
      <c r="Y372" s="2" t="str">
        <f aca="false">IF(A372="","",IF(A372&gt;64,0,VLOOKUP(B372,'جدول نرخ فوت-امراض خاص-سرطان'!$G$2:$H$100,2,0)*X372))</f>
        <v/>
      </c>
      <c r="Z372" s="2" t="str">
        <f aca="false">IF(A372="","",Y372+W372+U372+S372)</f>
        <v/>
      </c>
      <c r="AA372" s="2" t="str">
        <f aca="false">IF(A372="","",0.25*(S372)+0.15*(U372+W372+Y372))</f>
        <v/>
      </c>
      <c r="AB372" s="2" t="str">
        <f aca="false">IF(A372="","",$B$10*(M372+Z372+Q372))</f>
        <v/>
      </c>
      <c r="AC372" s="2" t="str">
        <f aca="false">IF(A372="","",D372-Z372-M372-Q372-AB372)</f>
        <v/>
      </c>
      <c r="AD372" s="2" t="str">
        <f aca="false">IF(A372="","",(AC372+AD371)*(1+$S$1))</f>
        <v/>
      </c>
      <c r="AE372" s="2" t="str">
        <f aca="false">IF(A372="","",AD372)</f>
        <v/>
      </c>
    </row>
    <row r="373" customFormat="false" ht="15" hidden="false" customHeight="false" outlineLevel="0" collapsed="false">
      <c r="A373" s="1" t="str">
        <f aca="false">IF(A372&lt;$B$1,A372+1,"")</f>
        <v/>
      </c>
      <c r="B373" s="1" t="str">
        <f aca="false">IF(A373="","",B372+1)</f>
        <v/>
      </c>
      <c r="D373" s="2" t="str">
        <f aca="false">IF(A373="","",IF($B$3="سالانه",D372*(1+$B$6),IF($B$3="ماهانه",(F373*12)/'جدول لیست ها'!$D$1,IF(محاسبات!$B$3="دوماهه",(G373*6)/'جدول لیست ها'!$D$2,IF(محاسبات!$B$3="سه ماهه",(H373*4)/'جدول لیست ها'!$D$3,I373*2/'جدول لیست ها'!$D$4)))))</f>
        <v/>
      </c>
      <c r="E373" s="2" t="str">
        <f aca="false">IF(A373="","",IF($B$3="سالانه",D373+E372,(I373+H373+G373+F373)*$C$3+E372))</f>
        <v/>
      </c>
      <c r="F373" s="2" t="str">
        <f aca="false">IF(A373="","",IF(F372="","",F372*(1+$B$6)))</f>
        <v/>
      </c>
      <c r="G373" s="2" t="str">
        <f aca="false">IF(A373="","",IF(G372="","",G372*(1+$B$6)))</f>
        <v/>
      </c>
      <c r="H373" s="2" t="str">
        <f aca="false">IF(A373="","",IF(H372="","",H372*(1+$B$6)))</f>
        <v/>
      </c>
      <c r="I373" s="2" t="str">
        <f aca="false">IF(A373="","",IF(I372="","",I372*(1+$B$6)))</f>
        <v/>
      </c>
      <c r="J373" s="2" t="str">
        <f aca="false">IF(A373="","",0)</f>
        <v/>
      </c>
      <c r="K373" s="2" t="str">
        <f aca="false">IF(A373="","",$J$2*(1-$M$3)*(D373-Z373))</f>
        <v/>
      </c>
      <c r="L373" s="2" t="str">
        <f aca="false">IF(A373="","",IF(A373&lt;=5,$J$3*(1-$M$2)*O373,0))</f>
        <v/>
      </c>
      <c r="M373" s="2" t="str">
        <f aca="false">IF(A373="","",J373+K373+L373)</f>
        <v/>
      </c>
      <c r="N373" s="1" t="str">
        <f aca="false">IF(A373="","",IF(A373&lt;=2,$Q$2,IF(A373&lt;=4,$R$2,$S$2)))</f>
        <v/>
      </c>
      <c r="O373" s="2" t="str">
        <f aca="false">IF(A373="","",MIN(O372*(1+$B$7),4000000000))</f>
        <v/>
      </c>
      <c r="P373" s="1" t="str">
        <f aca="false">IF(A373="","",VLOOKUP(B373,'جدول نرخ فوت-امراض خاص-سرطان'!$A$2:$B$100,2,0))</f>
        <v/>
      </c>
      <c r="Q373" s="2" t="str">
        <f aca="false">IF(A373="","",P373*O373*N373^0.5*(1+$J$1))</f>
        <v/>
      </c>
      <c r="R373" s="2" t="str">
        <f aca="false">IF(A373="","",IF(B373&gt;74,0,MIN(4000000000,R372*(1+$B$7))))</f>
        <v/>
      </c>
      <c r="S373" s="2" t="str">
        <f aca="false">IF(A373="","",$J$4/1000*R373)</f>
        <v/>
      </c>
      <c r="T373" s="2" t="str">
        <f aca="false">IF(A373="","",IF(B373&gt;64,0,MIN($F$3*O373,$F$5)))</f>
        <v/>
      </c>
      <c r="U373" s="2" t="str">
        <f aca="false">IF(A373="","",T373*VLOOKUP(محاسبات!B373,'جدول نرخ فوت-امراض خاص-سرطان'!$C$2:$D$97,2,0)/1000000)</f>
        <v/>
      </c>
      <c r="V373" s="2" t="str">
        <f aca="false">IF(A373="","",IF($F$7="ندارد",0,IF(B373&gt;74,0,VLOOKUP(محاسبات!A373,'جدول نرخ فوت-امراض خاص-سرطان'!$I$2:$J$31,2,0)*محاسبات!O373)))</f>
        <v/>
      </c>
      <c r="W373" s="2" t="str">
        <f aca="false">IF(A373="","",V373*VLOOKUP(B373,'جدول نرخ فوت-امراض خاص-سرطان'!$E$2:$F$100,2,0)/1000000)</f>
        <v/>
      </c>
      <c r="X373" s="2" t="str">
        <f aca="false">IF(A373="","",IF($F$6="ندارد",0,IF(A374="",0,D374*N373^0.5+X374*N373)))</f>
        <v/>
      </c>
      <c r="Y373" s="2" t="str">
        <f aca="false">IF(A373="","",IF(A373&gt;64,0,VLOOKUP(B373,'جدول نرخ فوت-امراض خاص-سرطان'!$G$2:$H$100,2,0)*X373))</f>
        <v/>
      </c>
      <c r="Z373" s="2" t="str">
        <f aca="false">IF(A373="","",Y373+W373+U373+S373)</f>
        <v/>
      </c>
      <c r="AA373" s="2" t="str">
        <f aca="false">IF(A373="","",0.25*(S373)+0.15*(U373+W373+Y373))</f>
        <v/>
      </c>
      <c r="AB373" s="2" t="str">
        <f aca="false">IF(A373="","",$B$10*(M373+Z373+Q373))</f>
        <v/>
      </c>
      <c r="AC373" s="2" t="str">
        <f aca="false">IF(A373="","",D373-Z373-M373-Q373-AB373)</f>
        <v/>
      </c>
      <c r="AD373" s="2" t="str">
        <f aca="false">IF(A373="","",(AC373+AD372)*(1+$S$1))</f>
        <v/>
      </c>
      <c r="AE373" s="2" t="str">
        <f aca="false">IF(A373="","",AD373)</f>
        <v/>
      </c>
    </row>
    <row r="374" customFormat="false" ht="15" hidden="false" customHeight="false" outlineLevel="0" collapsed="false">
      <c r="A374" s="1" t="str">
        <f aca="false">IF(A373&lt;$B$1,A373+1,"")</f>
        <v/>
      </c>
      <c r="B374" s="1" t="str">
        <f aca="false">IF(A374="","",B373+1)</f>
        <v/>
      </c>
      <c r="D374" s="2" t="str">
        <f aca="false">IF(A374="","",IF($B$3="سالانه",D373*(1+$B$6),IF($B$3="ماهانه",(F374*12)/'جدول لیست ها'!$D$1,IF(محاسبات!$B$3="دوماهه",(G374*6)/'جدول لیست ها'!$D$2,IF(محاسبات!$B$3="سه ماهه",(H374*4)/'جدول لیست ها'!$D$3,I374*2/'جدول لیست ها'!$D$4)))))</f>
        <v/>
      </c>
      <c r="E374" s="2" t="str">
        <f aca="false">IF(A374="","",IF($B$3="سالانه",D374+E373,(I374+H374+G374+F374)*$C$3+E373))</f>
        <v/>
      </c>
      <c r="F374" s="2" t="str">
        <f aca="false">IF(A374="","",IF(F373="","",F373*(1+$B$6)))</f>
        <v/>
      </c>
      <c r="G374" s="2" t="str">
        <f aca="false">IF(A374="","",IF(G373="","",G373*(1+$B$6)))</f>
        <v/>
      </c>
      <c r="H374" s="2" t="str">
        <f aca="false">IF(A374="","",IF(H373="","",H373*(1+$B$6)))</f>
        <v/>
      </c>
      <c r="I374" s="2" t="str">
        <f aca="false">IF(A374="","",IF(I373="","",I373*(1+$B$6)))</f>
        <v/>
      </c>
      <c r="J374" s="2" t="str">
        <f aca="false">IF(A374="","",0)</f>
        <v/>
      </c>
      <c r="K374" s="2" t="str">
        <f aca="false">IF(A374="","",$J$2*(1-$M$3)*(D374-Z374))</f>
        <v/>
      </c>
      <c r="L374" s="2" t="str">
        <f aca="false">IF(A374="","",IF(A374&lt;=5,$J$3*(1-$M$2)*O374,0))</f>
        <v/>
      </c>
      <c r="M374" s="2" t="str">
        <f aca="false">IF(A374="","",J374+K374+L374)</f>
        <v/>
      </c>
      <c r="N374" s="1" t="str">
        <f aca="false">IF(A374="","",IF(A374&lt;=2,$Q$2,IF(A374&lt;=4,$R$2,$S$2)))</f>
        <v/>
      </c>
      <c r="O374" s="2" t="str">
        <f aca="false">IF(A374="","",MIN(O373*(1+$B$7),4000000000))</f>
        <v/>
      </c>
      <c r="P374" s="1" t="str">
        <f aca="false">IF(A374="","",VLOOKUP(B374,'جدول نرخ فوت-امراض خاص-سرطان'!$A$2:$B$100,2,0))</f>
        <v/>
      </c>
      <c r="Q374" s="2" t="str">
        <f aca="false">IF(A374="","",P374*O374*N374^0.5*(1+$J$1))</f>
        <v/>
      </c>
      <c r="R374" s="2" t="str">
        <f aca="false">IF(A374="","",IF(B374&gt;74,0,MIN(4000000000,R373*(1+$B$7))))</f>
        <v/>
      </c>
      <c r="S374" s="2" t="str">
        <f aca="false">IF(A374="","",$J$4/1000*R374)</f>
        <v/>
      </c>
      <c r="T374" s="2" t="str">
        <f aca="false">IF(A374="","",IF(B374&gt;64,0,MIN($F$3*O374,$F$5)))</f>
        <v/>
      </c>
      <c r="U374" s="2" t="str">
        <f aca="false">IF(A374="","",T374*VLOOKUP(محاسبات!B374,'جدول نرخ فوت-امراض خاص-سرطان'!$C$2:$D$97,2,0)/1000000)</f>
        <v/>
      </c>
      <c r="V374" s="2" t="str">
        <f aca="false">IF(A374="","",IF($F$7="ندارد",0,IF(B374&gt;74,0,VLOOKUP(محاسبات!A374,'جدول نرخ فوت-امراض خاص-سرطان'!$I$2:$J$31,2,0)*محاسبات!O374)))</f>
        <v/>
      </c>
      <c r="W374" s="2" t="str">
        <f aca="false">IF(A374="","",V374*VLOOKUP(B374,'جدول نرخ فوت-امراض خاص-سرطان'!$E$2:$F$100,2,0)/1000000)</f>
        <v/>
      </c>
      <c r="X374" s="2" t="str">
        <f aca="false">IF(A374="","",IF($F$6="ندارد",0,IF(A375="",0,D375*N374^0.5+X375*N374)))</f>
        <v/>
      </c>
      <c r="Y374" s="2" t="str">
        <f aca="false">IF(A374="","",IF(A374&gt;64,0,VLOOKUP(B374,'جدول نرخ فوت-امراض خاص-سرطان'!$G$2:$H$100,2,0)*X374))</f>
        <v/>
      </c>
      <c r="Z374" s="2" t="str">
        <f aca="false">IF(A374="","",Y374+W374+U374+S374)</f>
        <v/>
      </c>
      <c r="AA374" s="2" t="str">
        <f aca="false">IF(A374="","",0.25*(S374)+0.15*(U374+W374+Y374))</f>
        <v/>
      </c>
      <c r="AB374" s="2" t="str">
        <f aca="false">IF(A374="","",$B$10*(M374+Z374+Q374))</f>
        <v/>
      </c>
      <c r="AC374" s="2" t="str">
        <f aca="false">IF(A374="","",D374-Z374-M374-Q374-AB374)</f>
        <v/>
      </c>
      <c r="AD374" s="2" t="str">
        <f aca="false">IF(A374="","",(AC374+AD373)*(1+$S$1))</f>
        <v/>
      </c>
      <c r="AE374" s="2" t="str">
        <f aca="false">IF(A374="","",AD374)</f>
        <v/>
      </c>
    </row>
    <row r="375" customFormat="false" ht="15" hidden="false" customHeight="false" outlineLevel="0" collapsed="false">
      <c r="A375" s="1" t="str">
        <f aca="false">IF(A374&lt;$B$1,A374+1,"")</f>
        <v/>
      </c>
      <c r="B375" s="1" t="str">
        <f aca="false">IF(A375="","",B374+1)</f>
        <v/>
      </c>
      <c r="D375" s="2" t="str">
        <f aca="false">IF(A375="","",IF($B$3="سالانه",D374*(1+$B$6),IF($B$3="ماهانه",(F375*12)/'جدول لیست ها'!$D$1,IF(محاسبات!$B$3="دوماهه",(G375*6)/'جدول لیست ها'!$D$2,IF(محاسبات!$B$3="سه ماهه",(H375*4)/'جدول لیست ها'!$D$3,I375*2/'جدول لیست ها'!$D$4)))))</f>
        <v/>
      </c>
      <c r="E375" s="2" t="str">
        <f aca="false">IF(A375="","",IF($B$3="سالانه",D375+E374,(I375+H375+G375+F375)*$C$3+E374))</f>
        <v/>
      </c>
      <c r="F375" s="2" t="str">
        <f aca="false">IF(A375="","",IF(F374="","",F374*(1+$B$6)))</f>
        <v/>
      </c>
      <c r="G375" s="2" t="str">
        <f aca="false">IF(A375="","",IF(G374="","",G374*(1+$B$6)))</f>
        <v/>
      </c>
      <c r="H375" s="2" t="str">
        <f aca="false">IF(A375="","",IF(H374="","",H374*(1+$B$6)))</f>
        <v/>
      </c>
      <c r="I375" s="2" t="str">
        <f aca="false">IF(A375="","",IF(I374="","",I374*(1+$B$6)))</f>
        <v/>
      </c>
      <c r="J375" s="2" t="str">
        <f aca="false">IF(A375="","",0)</f>
        <v/>
      </c>
      <c r="K375" s="2" t="str">
        <f aca="false">IF(A375="","",$J$2*(1-$M$3)*(D375-Z375))</f>
        <v/>
      </c>
      <c r="L375" s="2" t="str">
        <f aca="false">IF(A375="","",IF(A375&lt;=5,$J$3*(1-$M$2)*O375,0))</f>
        <v/>
      </c>
      <c r="M375" s="2" t="str">
        <f aca="false">IF(A375="","",J375+K375+L375)</f>
        <v/>
      </c>
      <c r="N375" s="1" t="str">
        <f aca="false">IF(A375="","",IF(A375&lt;=2,$Q$2,IF(A375&lt;=4,$R$2,$S$2)))</f>
        <v/>
      </c>
      <c r="O375" s="2" t="str">
        <f aca="false">IF(A375="","",MIN(O374*(1+$B$7),4000000000))</f>
        <v/>
      </c>
      <c r="P375" s="1" t="str">
        <f aca="false">IF(A375="","",VLOOKUP(B375,'جدول نرخ فوت-امراض خاص-سرطان'!$A$2:$B$100,2,0))</f>
        <v/>
      </c>
      <c r="Q375" s="2" t="str">
        <f aca="false">IF(A375="","",P375*O375*N375^0.5*(1+$J$1))</f>
        <v/>
      </c>
      <c r="R375" s="2" t="str">
        <f aca="false">IF(A375="","",IF(B375&gt;74,0,MIN(4000000000,R374*(1+$B$7))))</f>
        <v/>
      </c>
      <c r="S375" s="2" t="str">
        <f aca="false">IF(A375="","",$J$4/1000*R375)</f>
        <v/>
      </c>
      <c r="T375" s="2" t="str">
        <f aca="false">IF(A375="","",IF(B375&gt;64,0,MIN($F$3*O375,$F$5)))</f>
        <v/>
      </c>
      <c r="U375" s="2" t="str">
        <f aca="false">IF(A375="","",T375*VLOOKUP(محاسبات!B375,'جدول نرخ فوت-امراض خاص-سرطان'!$C$2:$D$97,2,0)/1000000)</f>
        <v/>
      </c>
      <c r="V375" s="2" t="str">
        <f aca="false">IF(A375="","",IF($F$7="ندارد",0,IF(B375&gt;74,0,VLOOKUP(محاسبات!A375,'جدول نرخ فوت-امراض خاص-سرطان'!$I$2:$J$31,2,0)*محاسبات!O375)))</f>
        <v/>
      </c>
      <c r="W375" s="2" t="str">
        <f aca="false">IF(A375="","",V375*VLOOKUP(B375,'جدول نرخ فوت-امراض خاص-سرطان'!$E$2:$F$100,2,0)/1000000)</f>
        <v/>
      </c>
      <c r="X375" s="2" t="str">
        <f aca="false">IF(A375="","",IF($F$6="ندارد",0,IF(A376="",0,D376*N375^0.5+X376*N375)))</f>
        <v/>
      </c>
      <c r="Y375" s="2" t="str">
        <f aca="false">IF(A375="","",IF(A375&gt;64,0,VLOOKUP(B375,'جدول نرخ فوت-امراض خاص-سرطان'!$G$2:$H$100,2,0)*X375))</f>
        <v/>
      </c>
      <c r="Z375" s="2" t="str">
        <f aca="false">IF(A375="","",Y375+W375+U375+S375)</f>
        <v/>
      </c>
      <c r="AA375" s="2" t="str">
        <f aca="false">IF(A375="","",0.25*(S375)+0.15*(U375+W375+Y375))</f>
        <v/>
      </c>
      <c r="AB375" s="2" t="str">
        <f aca="false">IF(A375="","",$B$10*(M375+Z375+Q375))</f>
        <v/>
      </c>
      <c r="AC375" s="2" t="str">
        <f aca="false">IF(A375="","",D375-Z375-M375-Q375-AB375)</f>
        <v/>
      </c>
      <c r="AD375" s="2" t="str">
        <f aca="false">IF(A375="","",(AC375+AD374)*(1+$S$1))</f>
        <v/>
      </c>
      <c r="AE375" s="2" t="str">
        <f aca="false">IF(A375="","",AD375)</f>
        <v/>
      </c>
    </row>
    <row r="376" customFormat="false" ht="15" hidden="false" customHeight="false" outlineLevel="0" collapsed="false">
      <c r="A376" s="1" t="str">
        <f aca="false">IF(A375&lt;$B$1,A375+1,"")</f>
        <v/>
      </c>
      <c r="B376" s="1" t="str">
        <f aca="false">IF(A376="","",B375+1)</f>
        <v/>
      </c>
      <c r="D376" s="2" t="str">
        <f aca="false">IF(A376="","",IF($B$3="سالانه",D375*(1+$B$6),IF($B$3="ماهانه",(F376*12)/'جدول لیست ها'!$D$1,IF(محاسبات!$B$3="دوماهه",(G376*6)/'جدول لیست ها'!$D$2,IF(محاسبات!$B$3="سه ماهه",(H376*4)/'جدول لیست ها'!$D$3,I376*2/'جدول لیست ها'!$D$4)))))</f>
        <v/>
      </c>
      <c r="E376" s="2" t="str">
        <f aca="false">IF(A376="","",IF($B$3="سالانه",D376+E375,(I376+H376+G376+F376)*$C$3+E375))</f>
        <v/>
      </c>
      <c r="F376" s="2" t="str">
        <f aca="false">IF(A376="","",IF(F375="","",F375*(1+$B$6)))</f>
        <v/>
      </c>
      <c r="G376" s="2" t="str">
        <f aca="false">IF(A376="","",IF(G375="","",G375*(1+$B$6)))</f>
        <v/>
      </c>
      <c r="H376" s="2" t="str">
        <f aca="false">IF(A376="","",IF(H375="","",H375*(1+$B$6)))</f>
        <v/>
      </c>
      <c r="I376" s="2" t="str">
        <f aca="false">IF(A376="","",IF(I375="","",I375*(1+$B$6)))</f>
        <v/>
      </c>
      <c r="J376" s="2" t="str">
        <f aca="false">IF(A376="","",0)</f>
        <v/>
      </c>
      <c r="K376" s="2" t="str">
        <f aca="false">IF(A376="","",$J$2*(1-$M$3)*(D376-Z376))</f>
        <v/>
      </c>
      <c r="L376" s="2" t="str">
        <f aca="false">IF(A376="","",IF(A376&lt;=5,$J$3*(1-$M$2)*O376,0))</f>
        <v/>
      </c>
      <c r="M376" s="2" t="str">
        <f aca="false">IF(A376="","",J376+K376+L376)</f>
        <v/>
      </c>
      <c r="N376" s="1" t="str">
        <f aca="false">IF(A376="","",IF(A376&lt;=2,$Q$2,IF(A376&lt;=4,$R$2,$S$2)))</f>
        <v/>
      </c>
      <c r="O376" s="2" t="str">
        <f aca="false">IF(A376="","",MIN(O375*(1+$B$7),4000000000))</f>
        <v/>
      </c>
      <c r="P376" s="1" t="str">
        <f aca="false">IF(A376="","",VLOOKUP(B376,'جدول نرخ فوت-امراض خاص-سرطان'!$A$2:$B$100,2,0))</f>
        <v/>
      </c>
      <c r="Q376" s="2" t="str">
        <f aca="false">IF(A376="","",P376*O376*N376^0.5*(1+$J$1))</f>
        <v/>
      </c>
      <c r="R376" s="2" t="str">
        <f aca="false">IF(A376="","",IF(B376&gt;74,0,MIN(4000000000,R375*(1+$B$7))))</f>
        <v/>
      </c>
      <c r="S376" s="2" t="str">
        <f aca="false">IF(A376="","",$J$4/1000*R376)</f>
        <v/>
      </c>
      <c r="T376" s="2" t="str">
        <f aca="false">IF(A376="","",IF(B376&gt;64,0,MIN($F$3*O376,$F$5)))</f>
        <v/>
      </c>
      <c r="U376" s="2" t="str">
        <f aca="false">IF(A376="","",T376*VLOOKUP(محاسبات!B376,'جدول نرخ فوت-امراض خاص-سرطان'!$C$2:$D$97,2,0)/1000000)</f>
        <v/>
      </c>
      <c r="V376" s="2" t="str">
        <f aca="false">IF(A376="","",IF($F$7="ندارد",0,IF(B376&gt;74,0,VLOOKUP(محاسبات!A376,'جدول نرخ فوت-امراض خاص-سرطان'!$I$2:$J$31,2,0)*محاسبات!O376)))</f>
        <v/>
      </c>
      <c r="W376" s="2" t="str">
        <f aca="false">IF(A376="","",V376*VLOOKUP(B376,'جدول نرخ فوت-امراض خاص-سرطان'!$E$2:$F$100,2,0)/1000000)</f>
        <v/>
      </c>
      <c r="X376" s="2" t="str">
        <f aca="false">IF(A376="","",IF($F$6="ندارد",0,IF(A377="",0,D377*N376^0.5+X377*N376)))</f>
        <v/>
      </c>
      <c r="Y376" s="2" t="str">
        <f aca="false">IF(A376="","",IF(A376&gt;64,0,VLOOKUP(B376,'جدول نرخ فوت-امراض خاص-سرطان'!$G$2:$H$100,2,0)*X376))</f>
        <v/>
      </c>
      <c r="Z376" s="2" t="str">
        <f aca="false">IF(A376="","",Y376+W376+U376+S376)</f>
        <v/>
      </c>
      <c r="AA376" s="2" t="str">
        <f aca="false">IF(A376="","",0.25*(S376)+0.15*(U376+W376+Y376))</f>
        <v/>
      </c>
      <c r="AB376" s="2" t="str">
        <f aca="false">IF(A376="","",$B$10*(M376+Z376+Q376))</f>
        <v/>
      </c>
      <c r="AC376" s="2" t="str">
        <f aca="false">IF(A376="","",D376-Z376-M376-Q376-AB376)</f>
        <v/>
      </c>
      <c r="AD376" s="2" t="str">
        <f aca="false">IF(A376="","",(AC376+AD375)*(1+$S$1))</f>
        <v/>
      </c>
      <c r="AE376" s="2" t="str">
        <f aca="false">IF(A376="","",AD376)</f>
        <v/>
      </c>
    </row>
    <row r="377" customFormat="false" ht="15" hidden="false" customHeight="false" outlineLevel="0" collapsed="false">
      <c r="A377" s="1" t="str">
        <f aca="false">IF(A376&lt;$B$1,A376+1,"")</f>
        <v/>
      </c>
      <c r="B377" s="1" t="str">
        <f aca="false">IF(A377="","",B376+1)</f>
        <v/>
      </c>
      <c r="D377" s="2" t="str">
        <f aca="false">IF(A377="","",IF($B$3="سالانه",D376*(1+$B$6),IF($B$3="ماهانه",(F377*12)/'جدول لیست ها'!$D$1,IF(محاسبات!$B$3="دوماهه",(G377*6)/'جدول لیست ها'!$D$2,IF(محاسبات!$B$3="سه ماهه",(H377*4)/'جدول لیست ها'!$D$3,I377*2/'جدول لیست ها'!$D$4)))))</f>
        <v/>
      </c>
      <c r="E377" s="2" t="str">
        <f aca="false">IF(A377="","",IF($B$3="سالانه",D377+E376,(I377+H377+G377+F377)*$C$3+E376))</f>
        <v/>
      </c>
      <c r="F377" s="2" t="str">
        <f aca="false">IF(A377="","",IF(F376="","",F376*(1+$B$6)))</f>
        <v/>
      </c>
      <c r="G377" s="2" t="str">
        <f aca="false">IF(A377="","",IF(G376="","",G376*(1+$B$6)))</f>
        <v/>
      </c>
      <c r="H377" s="2" t="str">
        <f aca="false">IF(A377="","",IF(H376="","",H376*(1+$B$6)))</f>
        <v/>
      </c>
      <c r="I377" s="2" t="str">
        <f aca="false">IF(A377="","",IF(I376="","",I376*(1+$B$6)))</f>
        <v/>
      </c>
      <c r="J377" s="2" t="str">
        <f aca="false">IF(A377="","",0)</f>
        <v/>
      </c>
      <c r="K377" s="2" t="str">
        <f aca="false">IF(A377="","",$J$2*(1-$M$3)*(D377-Z377))</f>
        <v/>
      </c>
      <c r="L377" s="2" t="str">
        <f aca="false">IF(A377="","",IF(A377&lt;=5,$J$3*(1-$M$2)*O377,0))</f>
        <v/>
      </c>
      <c r="M377" s="2" t="str">
        <f aca="false">IF(A377="","",J377+K377+L377)</f>
        <v/>
      </c>
      <c r="N377" s="1" t="str">
        <f aca="false">IF(A377="","",IF(A377&lt;=2,$Q$2,IF(A377&lt;=4,$R$2,$S$2)))</f>
        <v/>
      </c>
      <c r="O377" s="2" t="str">
        <f aca="false">IF(A377="","",MIN(O376*(1+$B$7),4000000000))</f>
        <v/>
      </c>
      <c r="P377" s="1" t="str">
        <f aca="false">IF(A377="","",VLOOKUP(B377,'جدول نرخ فوت-امراض خاص-سرطان'!$A$2:$B$100,2,0))</f>
        <v/>
      </c>
      <c r="Q377" s="2" t="str">
        <f aca="false">IF(A377="","",P377*O377*N377^0.5*(1+$J$1))</f>
        <v/>
      </c>
      <c r="R377" s="2" t="str">
        <f aca="false">IF(A377="","",IF(B377&gt;74,0,MIN(4000000000,R376*(1+$B$7))))</f>
        <v/>
      </c>
      <c r="S377" s="2" t="str">
        <f aca="false">IF(A377="","",$J$4/1000*R377)</f>
        <v/>
      </c>
      <c r="T377" s="2" t="str">
        <f aca="false">IF(A377="","",IF(B377&gt;64,0,MIN($F$3*O377,$F$5)))</f>
        <v/>
      </c>
      <c r="U377" s="2" t="str">
        <f aca="false">IF(A377="","",T377*VLOOKUP(محاسبات!B377,'جدول نرخ فوت-امراض خاص-سرطان'!$C$2:$D$97,2,0)/1000000)</f>
        <v/>
      </c>
      <c r="V377" s="2" t="str">
        <f aca="false">IF(A377="","",IF($F$7="ندارد",0,IF(B377&gt;74,0,VLOOKUP(محاسبات!A377,'جدول نرخ فوت-امراض خاص-سرطان'!$I$2:$J$31,2,0)*محاسبات!O377)))</f>
        <v/>
      </c>
      <c r="W377" s="2" t="str">
        <f aca="false">IF(A377="","",V377*VLOOKUP(B377,'جدول نرخ فوت-امراض خاص-سرطان'!$E$2:$F$100,2,0)/1000000)</f>
        <v/>
      </c>
      <c r="X377" s="2" t="str">
        <f aca="false">IF(A377="","",IF($F$6="ندارد",0,IF(A378="",0,D378*N377^0.5+X378*N377)))</f>
        <v/>
      </c>
      <c r="Y377" s="2" t="str">
        <f aca="false">IF(A377="","",IF(A377&gt;64,0,VLOOKUP(B377,'جدول نرخ فوت-امراض خاص-سرطان'!$G$2:$H$100,2,0)*X377))</f>
        <v/>
      </c>
      <c r="Z377" s="2" t="str">
        <f aca="false">IF(A377="","",Y377+W377+U377+S377)</f>
        <v/>
      </c>
      <c r="AA377" s="2" t="str">
        <f aca="false">IF(A377="","",0.25*(S377)+0.15*(U377+W377+Y377))</f>
        <v/>
      </c>
      <c r="AB377" s="2" t="str">
        <f aca="false">IF(A377="","",$B$10*(M377+Z377+Q377))</f>
        <v/>
      </c>
      <c r="AC377" s="2" t="str">
        <f aca="false">IF(A377="","",D377-Z377-M377-Q377-AB377)</f>
        <v/>
      </c>
      <c r="AD377" s="2" t="str">
        <f aca="false">IF(A377="","",(AC377+AD376)*(1+$S$1))</f>
        <v/>
      </c>
      <c r="AE377" s="2" t="str">
        <f aca="false">IF(A377="","",AD377)</f>
        <v/>
      </c>
    </row>
    <row r="378" customFormat="false" ht="15" hidden="false" customHeight="false" outlineLevel="0" collapsed="false">
      <c r="A378" s="1" t="str">
        <f aca="false">IF(A377&lt;$B$1,A377+1,"")</f>
        <v/>
      </c>
      <c r="B378" s="1" t="str">
        <f aca="false">IF(A378="","",B377+1)</f>
        <v/>
      </c>
      <c r="D378" s="2" t="str">
        <f aca="false">IF(A378="","",IF($B$3="سالانه",D377*(1+$B$6),IF($B$3="ماهانه",(F378*12)/'جدول لیست ها'!$D$1,IF(محاسبات!$B$3="دوماهه",(G378*6)/'جدول لیست ها'!$D$2,IF(محاسبات!$B$3="سه ماهه",(H378*4)/'جدول لیست ها'!$D$3,I378*2/'جدول لیست ها'!$D$4)))))</f>
        <v/>
      </c>
      <c r="E378" s="2" t="str">
        <f aca="false">IF(A378="","",IF($B$3="سالانه",D378+E377,(I378+H378+G378+F378)*$C$3+E377))</f>
        <v/>
      </c>
      <c r="F378" s="2" t="str">
        <f aca="false">IF(A378="","",IF(F377="","",F377*(1+$B$6)))</f>
        <v/>
      </c>
      <c r="G378" s="2" t="str">
        <f aca="false">IF(A378="","",IF(G377="","",G377*(1+$B$6)))</f>
        <v/>
      </c>
      <c r="H378" s="2" t="str">
        <f aca="false">IF(A378="","",IF(H377="","",H377*(1+$B$6)))</f>
        <v/>
      </c>
      <c r="I378" s="2" t="str">
        <f aca="false">IF(A378="","",IF(I377="","",I377*(1+$B$6)))</f>
        <v/>
      </c>
      <c r="J378" s="2" t="str">
        <f aca="false">IF(A378="","",0)</f>
        <v/>
      </c>
      <c r="K378" s="2" t="str">
        <f aca="false">IF(A378="","",$J$2*(1-$M$3)*(D378-Z378))</f>
        <v/>
      </c>
      <c r="L378" s="2" t="str">
        <f aca="false">IF(A378="","",IF(A378&lt;=5,$J$3*(1-$M$2)*O378,0))</f>
        <v/>
      </c>
      <c r="M378" s="2" t="str">
        <f aca="false">IF(A378="","",J378+K378+L378)</f>
        <v/>
      </c>
      <c r="N378" s="1" t="str">
        <f aca="false">IF(A378="","",IF(A378&lt;=2,$Q$2,IF(A378&lt;=4,$R$2,$S$2)))</f>
        <v/>
      </c>
      <c r="O378" s="2" t="str">
        <f aca="false">IF(A378="","",MIN(O377*(1+$B$7),4000000000))</f>
        <v/>
      </c>
      <c r="P378" s="1" t="str">
        <f aca="false">IF(A378="","",VLOOKUP(B378,'جدول نرخ فوت-امراض خاص-سرطان'!$A$2:$B$100,2,0))</f>
        <v/>
      </c>
      <c r="Q378" s="2" t="str">
        <f aca="false">IF(A378="","",P378*O378*N378^0.5*(1+$J$1))</f>
        <v/>
      </c>
      <c r="R378" s="2" t="str">
        <f aca="false">IF(A378="","",IF(B378&gt;74,0,MIN(4000000000,R377*(1+$B$7))))</f>
        <v/>
      </c>
      <c r="S378" s="2" t="str">
        <f aca="false">IF(A378="","",$J$4/1000*R378)</f>
        <v/>
      </c>
      <c r="T378" s="2" t="str">
        <f aca="false">IF(A378="","",IF(B378&gt;64,0,MIN($F$3*O378,$F$5)))</f>
        <v/>
      </c>
      <c r="U378" s="2" t="str">
        <f aca="false">IF(A378="","",T378*VLOOKUP(محاسبات!B378,'جدول نرخ فوت-امراض خاص-سرطان'!$C$2:$D$97,2,0)/1000000)</f>
        <v/>
      </c>
      <c r="V378" s="2" t="str">
        <f aca="false">IF(A378="","",IF($F$7="ندارد",0,IF(B378&gt;74,0,VLOOKUP(محاسبات!A378,'جدول نرخ فوت-امراض خاص-سرطان'!$I$2:$J$31,2,0)*محاسبات!O378)))</f>
        <v/>
      </c>
      <c r="W378" s="2" t="str">
        <f aca="false">IF(A378="","",V378*VLOOKUP(B378,'جدول نرخ فوت-امراض خاص-سرطان'!$E$2:$F$100,2,0)/1000000)</f>
        <v/>
      </c>
      <c r="X378" s="2" t="str">
        <f aca="false">IF(A378="","",IF($F$6="ندارد",0,IF(A379="",0,D379*N378^0.5+X379*N378)))</f>
        <v/>
      </c>
      <c r="Y378" s="2" t="str">
        <f aca="false">IF(A378="","",IF(A378&gt;64,0,VLOOKUP(B378,'جدول نرخ فوت-امراض خاص-سرطان'!$G$2:$H$100,2,0)*X378))</f>
        <v/>
      </c>
      <c r="Z378" s="2" t="str">
        <f aca="false">IF(A378="","",Y378+W378+U378+S378)</f>
        <v/>
      </c>
      <c r="AA378" s="2" t="str">
        <f aca="false">IF(A378="","",0.25*(S378)+0.15*(U378+W378+Y378))</f>
        <v/>
      </c>
      <c r="AB378" s="2" t="str">
        <f aca="false">IF(A378="","",$B$10*(M378+Z378+Q378))</f>
        <v/>
      </c>
      <c r="AC378" s="2" t="str">
        <f aca="false">IF(A378="","",D378-Z378-M378-Q378-AB378)</f>
        <v/>
      </c>
      <c r="AD378" s="2" t="str">
        <f aca="false">IF(A378="","",(AC378+AD377)*(1+$S$1))</f>
        <v/>
      </c>
      <c r="AE378" s="2" t="str">
        <f aca="false">IF(A378="","",AD378)</f>
        <v/>
      </c>
    </row>
    <row r="379" customFormat="false" ht="15" hidden="false" customHeight="false" outlineLevel="0" collapsed="false">
      <c r="A379" s="1" t="str">
        <f aca="false">IF(A378&lt;$B$1,A378+1,"")</f>
        <v/>
      </c>
      <c r="B379" s="1" t="str">
        <f aca="false">IF(A379="","",B378+1)</f>
        <v/>
      </c>
      <c r="D379" s="2" t="str">
        <f aca="false">IF(A379="","",IF($B$3="سالانه",D378*(1+$B$6),IF($B$3="ماهانه",(F379*12)/'جدول لیست ها'!$D$1,IF(محاسبات!$B$3="دوماهه",(G379*6)/'جدول لیست ها'!$D$2,IF(محاسبات!$B$3="سه ماهه",(H379*4)/'جدول لیست ها'!$D$3,I379*2/'جدول لیست ها'!$D$4)))))</f>
        <v/>
      </c>
      <c r="E379" s="2" t="str">
        <f aca="false">IF(A379="","",IF($B$3="سالانه",D379+E378,(I379+H379+G379+F379)*$C$3+E378))</f>
        <v/>
      </c>
      <c r="F379" s="2" t="str">
        <f aca="false">IF(A379="","",IF(F378="","",F378*(1+$B$6)))</f>
        <v/>
      </c>
      <c r="G379" s="2" t="str">
        <f aca="false">IF(A379="","",IF(G378="","",G378*(1+$B$6)))</f>
        <v/>
      </c>
      <c r="H379" s="2" t="str">
        <f aca="false">IF(A379="","",IF(H378="","",H378*(1+$B$6)))</f>
        <v/>
      </c>
      <c r="I379" s="2" t="str">
        <f aca="false">IF(A379="","",IF(I378="","",I378*(1+$B$6)))</f>
        <v/>
      </c>
      <c r="J379" s="2" t="str">
        <f aca="false">IF(A379="","",0)</f>
        <v/>
      </c>
      <c r="K379" s="2" t="str">
        <f aca="false">IF(A379="","",$J$2*(1-$M$3)*(D379-Z379))</f>
        <v/>
      </c>
      <c r="L379" s="2" t="str">
        <f aca="false">IF(A379="","",IF(A379&lt;=5,$J$3*(1-$M$2)*O379,0))</f>
        <v/>
      </c>
      <c r="M379" s="2" t="str">
        <f aca="false">IF(A379="","",J379+K379+L379)</f>
        <v/>
      </c>
      <c r="N379" s="1" t="str">
        <f aca="false">IF(A379="","",IF(A379&lt;=2,$Q$2,IF(A379&lt;=4,$R$2,$S$2)))</f>
        <v/>
      </c>
      <c r="O379" s="2" t="str">
        <f aca="false">IF(A379="","",MIN(O378*(1+$B$7),4000000000))</f>
        <v/>
      </c>
      <c r="P379" s="1" t="str">
        <f aca="false">IF(A379="","",VLOOKUP(B379,'جدول نرخ فوت-امراض خاص-سرطان'!$A$2:$B$100,2,0))</f>
        <v/>
      </c>
      <c r="Q379" s="2" t="str">
        <f aca="false">IF(A379="","",P379*O379*N379^0.5*(1+$J$1))</f>
        <v/>
      </c>
      <c r="R379" s="2" t="str">
        <f aca="false">IF(A379="","",IF(B379&gt;74,0,MIN(4000000000,R378*(1+$B$7))))</f>
        <v/>
      </c>
      <c r="S379" s="2" t="str">
        <f aca="false">IF(A379="","",$J$4/1000*R379)</f>
        <v/>
      </c>
      <c r="T379" s="2" t="str">
        <f aca="false">IF(A379="","",IF(B379&gt;64,0,MIN($F$3*O379,$F$5)))</f>
        <v/>
      </c>
      <c r="U379" s="2" t="str">
        <f aca="false">IF(A379="","",T379*VLOOKUP(محاسبات!B379,'جدول نرخ فوت-امراض خاص-سرطان'!$C$2:$D$97,2,0)/1000000)</f>
        <v/>
      </c>
      <c r="V379" s="2" t="str">
        <f aca="false">IF(A379="","",IF($F$7="ندارد",0,IF(B379&gt;74,0,VLOOKUP(محاسبات!A379,'جدول نرخ فوت-امراض خاص-سرطان'!$I$2:$J$31,2,0)*محاسبات!O379)))</f>
        <v/>
      </c>
      <c r="W379" s="2" t="str">
        <f aca="false">IF(A379="","",V379*VLOOKUP(B379,'جدول نرخ فوت-امراض خاص-سرطان'!$E$2:$F$100,2,0)/1000000)</f>
        <v/>
      </c>
      <c r="X379" s="2" t="str">
        <f aca="false">IF(A379="","",IF($F$6="ندارد",0,IF(A380="",0,D380*N379^0.5+X380*N379)))</f>
        <v/>
      </c>
      <c r="Y379" s="2" t="str">
        <f aca="false">IF(A379="","",IF(A379&gt;64,0,VLOOKUP(B379,'جدول نرخ فوت-امراض خاص-سرطان'!$G$2:$H$100,2,0)*X379))</f>
        <v/>
      </c>
      <c r="Z379" s="2" t="str">
        <f aca="false">IF(A379="","",Y379+W379+U379+S379)</f>
        <v/>
      </c>
      <c r="AA379" s="2" t="str">
        <f aca="false">IF(A379="","",0.25*(S379)+0.15*(U379+W379+Y379))</f>
        <v/>
      </c>
      <c r="AB379" s="2" t="str">
        <f aca="false">IF(A379="","",$B$10*(M379+Z379+Q379))</f>
        <v/>
      </c>
      <c r="AC379" s="2" t="str">
        <f aca="false">IF(A379="","",D379-Z379-M379-Q379-AB379)</f>
        <v/>
      </c>
      <c r="AD379" s="2" t="str">
        <f aca="false">IF(A379="","",(AC379+AD378)*(1+$S$1))</f>
        <v/>
      </c>
      <c r="AE379" s="2" t="str">
        <f aca="false">IF(A379="","",AD379)</f>
        <v/>
      </c>
    </row>
    <row r="380" customFormat="false" ht="15" hidden="false" customHeight="false" outlineLevel="0" collapsed="false">
      <c r="A380" s="1" t="str">
        <f aca="false">IF(A379&lt;$B$1,A379+1,"")</f>
        <v/>
      </c>
      <c r="B380" s="1" t="str">
        <f aca="false">IF(A380="","",B379+1)</f>
        <v/>
      </c>
      <c r="D380" s="2" t="str">
        <f aca="false">IF(A380="","",IF($B$3="سالانه",D379*(1+$B$6),IF($B$3="ماهانه",(F380*12)/'جدول لیست ها'!$D$1,IF(محاسبات!$B$3="دوماهه",(G380*6)/'جدول لیست ها'!$D$2,IF(محاسبات!$B$3="سه ماهه",(H380*4)/'جدول لیست ها'!$D$3,I380*2/'جدول لیست ها'!$D$4)))))</f>
        <v/>
      </c>
      <c r="E380" s="2" t="str">
        <f aca="false">IF(A380="","",IF($B$3="سالانه",D380+E379,(I380+H380+G380+F380)*$C$3+E379))</f>
        <v/>
      </c>
      <c r="F380" s="2" t="str">
        <f aca="false">IF(A380="","",IF(F379="","",F379*(1+$B$6)))</f>
        <v/>
      </c>
      <c r="G380" s="2" t="str">
        <f aca="false">IF(A380="","",IF(G379="","",G379*(1+$B$6)))</f>
        <v/>
      </c>
      <c r="H380" s="2" t="str">
        <f aca="false">IF(A380="","",IF(H379="","",H379*(1+$B$6)))</f>
        <v/>
      </c>
      <c r="I380" s="2" t="str">
        <f aca="false">IF(A380="","",IF(I379="","",I379*(1+$B$6)))</f>
        <v/>
      </c>
      <c r="J380" s="2" t="str">
        <f aca="false">IF(A380="","",0)</f>
        <v/>
      </c>
      <c r="K380" s="2" t="str">
        <f aca="false">IF(A380="","",$J$2*(1-$M$3)*(D380-Z380))</f>
        <v/>
      </c>
      <c r="L380" s="2" t="str">
        <f aca="false">IF(A380="","",IF(A380&lt;=5,$J$3*(1-$M$2)*O380,0))</f>
        <v/>
      </c>
      <c r="M380" s="2" t="str">
        <f aca="false">IF(A380="","",J380+K380+L380)</f>
        <v/>
      </c>
      <c r="N380" s="1" t="str">
        <f aca="false">IF(A380="","",IF(A380&lt;=2,$Q$2,IF(A380&lt;=4,$R$2,$S$2)))</f>
        <v/>
      </c>
      <c r="O380" s="2" t="str">
        <f aca="false">IF(A380="","",MIN(O379*(1+$B$7),4000000000))</f>
        <v/>
      </c>
      <c r="P380" s="1" t="str">
        <f aca="false">IF(A380="","",VLOOKUP(B380,'جدول نرخ فوت-امراض خاص-سرطان'!$A$2:$B$100,2,0))</f>
        <v/>
      </c>
      <c r="Q380" s="2" t="str">
        <f aca="false">IF(A380="","",P380*O380*N380^0.5*(1+$J$1))</f>
        <v/>
      </c>
      <c r="R380" s="2" t="str">
        <f aca="false">IF(A380="","",IF(B380&gt;74,0,MIN(4000000000,R379*(1+$B$7))))</f>
        <v/>
      </c>
      <c r="S380" s="2" t="str">
        <f aca="false">IF(A380="","",$J$4/1000*R380)</f>
        <v/>
      </c>
      <c r="T380" s="2" t="str">
        <f aca="false">IF(A380="","",IF(B380&gt;64,0,MIN($F$3*O380,$F$5)))</f>
        <v/>
      </c>
      <c r="U380" s="2" t="str">
        <f aca="false">IF(A380="","",T380*VLOOKUP(محاسبات!B380,'جدول نرخ فوت-امراض خاص-سرطان'!$C$2:$D$97,2,0)/1000000)</f>
        <v/>
      </c>
      <c r="V380" s="2" t="str">
        <f aca="false">IF(A380="","",IF($F$7="ندارد",0,IF(B380&gt;74,0,VLOOKUP(محاسبات!A380,'جدول نرخ فوت-امراض خاص-سرطان'!$I$2:$J$31,2,0)*محاسبات!O380)))</f>
        <v/>
      </c>
      <c r="W380" s="2" t="str">
        <f aca="false">IF(A380="","",V380*VLOOKUP(B380,'جدول نرخ فوت-امراض خاص-سرطان'!$E$2:$F$100,2,0)/1000000)</f>
        <v/>
      </c>
      <c r="X380" s="2" t="str">
        <f aca="false">IF(A380="","",IF($F$6="ندارد",0,IF(A381="",0,D381*N380^0.5+X381*N380)))</f>
        <v/>
      </c>
      <c r="Y380" s="2" t="str">
        <f aca="false">IF(A380="","",IF(A380&gt;64,0,VLOOKUP(B380,'جدول نرخ فوت-امراض خاص-سرطان'!$G$2:$H$100,2,0)*X380))</f>
        <v/>
      </c>
      <c r="Z380" s="2" t="str">
        <f aca="false">IF(A380="","",Y380+W380+U380+S380)</f>
        <v/>
      </c>
      <c r="AA380" s="2" t="str">
        <f aca="false">IF(A380="","",0.25*(S380)+0.15*(U380+W380+Y380))</f>
        <v/>
      </c>
      <c r="AB380" s="2" t="str">
        <f aca="false">IF(A380="","",$B$10*(M380+Z380+Q380))</f>
        <v/>
      </c>
      <c r="AC380" s="2" t="str">
        <f aca="false">IF(A380="","",D380-Z380-M380-Q380-AB380)</f>
        <v/>
      </c>
      <c r="AD380" s="2" t="str">
        <f aca="false">IF(A380="","",(AC380+AD379)*(1+$S$1))</f>
        <v/>
      </c>
      <c r="AE380" s="2" t="str">
        <f aca="false">IF(A380="","",AD380)</f>
        <v/>
      </c>
    </row>
    <row r="381" customFormat="false" ht="15" hidden="false" customHeight="false" outlineLevel="0" collapsed="false">
      <c r="A381" s="1" t="str">
        <f aca="false">IF(A380&lt;$B$1,A380+1,"")</f>
        <v/>
      </c>
      <c r="B381" s="1" t="str">
        <f aca="false">IF(A381="","",B380+1)</f>
        <v/>
      </c>
      <c r="D381" s="2" t="str">
        <f aca="false">IF(A381="","",IF($B$3="سالانه",D380*(1+$B$6),IF($B$3="ماهانه",(F381*12)/'جدول لیست ها'!$D$1,IF(محاسبات!$B$3="دوماهه",(G381*6)/'جدول لیست ها'!$D$2,IF(محاسبات!$B$3="سه ماهه",(H381*4)/'جدول لیست ها'!$D$3,I381*2/'جدول لیست ها'!$D$4)))))</f>
        <v/>
      </c>
      <c r="E381" s="2" t="str">
        <f aca="false">IF(A381="","",IF($B$3="سالانه",D381+E380,(I381+H381+G381+F381)*$C$3+E380))</f>
        <v/>
      </c>
      <c r="F381" s="2" t="str">
        <f aca="false">IF(A381="","",IF(F380="","",F380*(1+$B$6)))</f>
        <v/>
      </c>
      <c r="G381" s="2" t="str">
        <f aca="false">IF(A381="","",IF(G380="","",G380*(1+$B$6)))</f>
        <v/>
      </c>
      <c r="H381" s="2" t="str">
        <f aca="false">IF(A381="","",IF(H380="","",H380*(1+$B$6)))</f>
        <v/>
      </c>
      <c r="I381" s="2" t="str">
        <f aca="false">IF(A381="","",IF(I380="","",I380*(1+$B$6)))</f>
        <v/>
      </c>
      <c r="J381" s="2" t="str">
        <f aca="false">IF(A381="","",0)</f>
        <v/>
      </c>
      <c r="K381" s="2" t="str">
        <f aca="false">IF(A381="","",$J$2*(1-$M$3)*(D381-Z381))</f>
        <v/>
      </c>
      <c r="L381" s="2" t="str">
        <f aca="false">IF(A381="","",IF(A381&lt;=5,$J$3*(1-$M$2)*O381,0))</f>
        <v/>
      </c>
      <c r="M381" s="2" t="str">
        <f aca="false">IF(A381="","",J381+K381+L381)</f>
        <v/>
      </c>
      <c r="N381" s="1" t="str">
        <f aca="false">IF(A381="","",IF(A381&lt;=2,$Q$2,IF(A381&lt;=4,$R$2,$S$2)))</f>
        <v/>
      </c>
      <c r="O381" s="2" t="str">
        <f aca="false">IF(A381="","",MIN(O380*(1+$B$7),4000000000))</f>
        <v/>
      </c>
      <c r="P381" s="1" t="str">
        <f aca="false">IF(A381="","",VLOOKUP(B381,'جدول نرخ فوت-امراض خاص-سرطان'!$A$2:$B$100,2,0))</f>
        <v/>
      </c>
      <c r="Q381" s="2" t="str">
        <f aca="false">IF(A381="","",P381*O381*N381^0.5*(1+$J$1))</f>
        <v/>
      </c>
      <c r="R381" s="2" t="str">
        <f aca="false">IF(A381="","",IF(B381&gt;74,0,MIN(4000000000,R380*(1+$B$7))))</f>
        <v/>
      </c>
      <c r="S381" s="2" t="str">
        <f aca="false">IF(A381="","",$J$4/1000*R381)</f>
        <v/>
      </c>
      <c r="T381" s="2" t="str">
        <f aca="false">IF(A381="","",IF(B381&gt;64,0,MIN($F$3*O381,$F$5)))</f>
        <v/>
      </c>
      <c r="U381" s="2" t="str">
        <f aca="false">IF(A381="","",T381*VLOOKUP(محاسبات!B381,'جدول نرخ فوت-امراض خاص-سرطان'!$C$2:$D$97,2,0)/1000000)</f>
        <v/>
      </c>
      <c r="V381" s="2" t="str">
        <f aca="false">IF(A381="","",IF($F$7="ندارد",0,IF(B381&gt;74,0,VLOOKUP(محاسبات!A381,'جدول نرخ فوت-امراض خاص-سرطان'!$I$2:$J$31,2,0)*محاسبات!O381)))</f>
        <v/>
      </c>
      <c r="W381" s="2" t="str">
        <f aca="false">IF(A381="","",V381*VLOOKUP(B381,'جدول نرخ فوت-امراض خاص-سرطان'!$E$2:$F$100,2,0)/1000000)</f>
        <v/>
      </c>
      <c r="X381" s="2" t="str">
        <f aca="false">IF(A381="","",IF($F$6="ندارد",0,IF(A382="",0,D382*N381^0.5+X382*N381)))</f>
        <v/>
      </c>
      <c r="Y381" s="2" t="str">
        <f aca="false">IF(A381="","",IF(A381&gt;64,0,VLOOKUP(B381,'جدول نرخ فوت-امراض خاص-سرطان'!$G$2:$H$100,2,0)*X381))</f>
        <v/>
      </c>
      <c r="Z381" s="2" t="str">
        <f aca="false">IF(A381="","",Y381+W381+U381+S381)</f>
        <v/>
      </c>
      <c r="AA381" s="2" t="str">
        <f aca="false">IF(A381="","",0.25*(S381)+0.15*(U381+W381+Y381))</f>
        <v/>
      </c>
      <c r="AB381" s="2" t="str">
        <f aca="false">IF(A381="","",$B$10*(M381+Z381+Q381))</f>
        <v/>
      </c>
      <c r="AC381" s="2" t="str">
        <f aca="false">IF(A381="","",D381-Z381-M381-Q381-AB381)</f>
        <v/>
      </c>
      <c r="AD381" s="2" t="str">
        <f aca="false">IF(A381="","",(AC381+AD380)*(1+$S$1))</f>
        <v/>
      </c>
      <c r="AE381" s="2" t="str">
        <f aca="false">IF(A381="","",AD381)</f>
        <v/>
      </c>
    </row>
    <row r="382" customFormat="false" ht="15" hidden="false" customHeight="false" outlineLevel="0" collapsed="false">
      <c r="A382" s="1" t="str">
        <f aca="false">IF(A381&lt;$B$1,A381+1,"")</f>
        <v/>
      </c>
      <c r="B382" s="1" t="str">
        <f aca="false">IF(A382="","",B381+1)</f>
        <v/>
      </c>
      <c r="D382" s="2" t="str">
        <f aca="false">IF(A382="","",IF($B$3="سالانه",D381*(1+$B$6),IF($B$3="ماهانه",(F382*12)/'جدول لیست ها'!$D$1,IF(محاسبات!$B$3="دوماهه",(G382*6)/'جدول لیست ها'!$D$2,IF(محاسبات!$B$3="سه ماهه",(H382*4)/'جدول لیست ها'!$D$3,I382*2/'جدول لیست ها'!$D$4)))))</f>
        <v/>
      </c>
      <c r="E382" s="2" t="str">
        <f aca="false">IF(A382="","",IF($B$3="سالانه",D382+E381,(I382+H382+G382+F382)*$C$3+E381))</f>
        <v/>
      </c>
      <c r="F382" s="2" t="str">
        <f aca="false">IF(A382="","",IF(F381="","",F381*(1+$B$6)))</f>
        <v/>
      </c>
      <c r="G382" s="2" t="str">
        <f aca="false">IF(A382="","",IF(G381="","",G381*(1+$B$6)))</f>
        <v/>
      </c>
      <c r="H382" s="2" t="str">
        <f aca="false">IF(A382="","",IF(H381="","",H381*(1+$B$6)))</f>
        <v/>
      </c>
      <c r="I382" s="2" t="str">
        <f aca="false">IF(A382="","",IF(I381="","",I381*(1+$B$6)))</f>
        <v/>
      </c>
      <c r="J382" s="2" t="str">
        <f aca="false">IF(A382="","",0)</f>
        <v/>
      </c>
      <c r="K382" s="2" t="str">
        <f aca="false">IF(A382="","",$J$2*(1-$M$3)*(D382-Z382))</f>
        <v/>
      </c>
      <c r="L382" s="2" t="str">
        <f aca="false">IF(A382="","",IF(A382&lt;=5,$J$3*(1-$M$2)*O382,0))</f>
        <v/>
      </c>
      <c r="M382" s="2" t="str">
        <f aca="false">IF(A382="","",J382+K382+L382)</f>
        <v/>
      </c>
      <c r="N382" s="1" t="str">
        <f aca="false">IF(A382="","",IF(A382&lt;=2,$Q$2,IF(A382&lt;=4,$R$2,$S$2)))</f>
        <v/>
      </c>
      <c r="O382" s="2" t="str">
        <f aca="false">IF(A382="","",MIN(O381*(1+$B$7),4000000000))</f>
        <v/>
      </c>
      <c r="P382" s="1" t="str">
        <f aca="false">IF(A382="","",VLOOKUP(B382,'جدول نرخ فوت-امراض خاص-سرطان'!$A$2:$B$100,2,0))</f>
        <v/>
      </c>
      <c r="Q382" s="2" t="str">
        <f aca="false">IF(A382="","",P382*O382*N382^0.5*(1+$J$1))</f>
        <v/>
      </c>
      <c r="R382" s="2" t="str">
        <f aca="false">IF(A382="","",IF(B382&gt;74,0,MIN(4000000000,R381*(1+$B$7))))</f>
        <v/>
      </c>
      <c r="S382" s="2" t="str">
        <f aca="false">IF(A382="","",$J$4/1000*R382)</f>
        <v/>
      </c>
      <c r="T382" s="2" t="str">
        <f aca="false">IF(A382="","",IF(B382&gt;64,0,MIN($F$3*O382,$F$5)))</f>
        <v/>
      </c>
      <c r="U382" s="2" t="str">
        <f aca="false">IF(A382="","",T382*VLOOKUP(محاسبات!B382,'جدول نرخ فوت-امراض خاص-سرطان'!$C$2:$D$97,2,0)/1000000)</f>
        <v/>
      </c>
      <c r="V382" s="2" t="str">
        <f aca="false">IF(A382="","",IF($F$7="ندارد",0,IF(B382&gt;74,0,VLOOKUP(محاسبات!A382,'جدول نرخ فوت-امراض خاص-سرطان'!$I$2:$J$31,2,0)*محاسبات!O382)))</f>
        <v/>
      </c>
      <c r="W382" s="2" t="str">
        <f aca="false">IF(A382="","",V382*VLOOKUP(B382,'جدول نرخ فوت-امراض خاص-سرطان'!$E$2:$F$100,2,0)/1000000)</f>
        <v/>
      </c>
      <c r="X382" s="2" t="str">
        <f aca="false">IF(A382="","",IF($F$6="ندارد",0,IF(A383="",0,D383*N382^0.5+X383*N382)))</f>
        <v/>
      </c>
      <c r="Y382" s="2" t="str">
        <f aca="false">IF(A382="","",IF(A382&gt;64,0,VLOOKUP(B382,'جدول نرخ فوت-امراض خاص-سرطان'!$G$2:$H$100,2,0)*X382))</f>
        <v/>
      </c>
      <c r="Z382" s="2" t="str">
        <f aca="false">IF(A382="","",Y382+W382+U382+S382)</f>
        <v/>
      </c>
      <c r="AA382" s="2" t="str">
        <f aca="false">IF(A382="","",0.25*(S382)+0.15*(U382+W382+Y382))</f>
        <v/>
      </c>
      <c r="AB382" s="2" t="str">
        <f aca="false">IF(A382="","",$B$10*(M382+Z382+Q382))</f>
        <v/>
      </c>
      <c r="AC382" s="2" t="str">
        <f aca="false">IF(A382="","",D382-Z382-M382-Q382-AB382)</f>
        <v/>
      </c>
      <c r="AD382" s="2" t="str">
        <f aca="false">IF(A382="","",(AC382+AD381)*(1+$S$1))</f>
        <v/>
      </c>
      <c r="AE382" s="2" t="str">
        <f aca="false">IF(A382="","",AD382)</f>
        <v/>
      </c>
    </row>
    <row r="383" customFormat="false" ht="15" hidden="false" customHeight="false" outlineLevel="0" collapsed="false">
      <c r="A383" s="1" t="str">
        <f aca="false">IF(A382&lt;$B$1,A382+1,"")</f>
        <v/>
      </c>
      <c r="B383" s="1" t="str">
        <f aca="false">IF(A383="","",B382+1)</f>
        <v/>
      </c>
      <c r="D383" s="2" t="str">
        <f aca="false">IF(A383="","",IF($B$3="سالانه",D382*(1+$B$6),IF($B$3="ماهانه",(F383*12)/'جدول لیست ها'!$D$1,IF(محاسبات!$B$3="دوماهه",(G383*6)/'جدول لیست ها'!$D$2,IF(محاسبات!$B$3="سه ماهه",(H383*4)/'جدول لیست ها'!$D$3,I383*2/'جدول لیست ها'!$D$4)))))</f>
        <v/>
      </c>
      <c r="E383" s="2" t="str">
        <f aca="false">IF(A383="","",IF($B$3="سالانه",D383+E382,(I383+H383+G383+F383)*$C$3+E382))</f>
        <v/>
      </c>
      <c r="F383" s="2" t="str">
        <f aca="false">IF(A383="","",IF(F382="","",F382*(1+$B$6)))</f>
        <v/>
      </c>
      <c r="G383" s="2" t="str">
        <f aca="false">IF(A383="","",IF(G382="","",G382*(1+$B$6)))</f>
        <v/>
      </c>
      <c r="H383" s="2" t="str">
        <f aca="false">IF(A383="","",IF(H382="","",H382*(1+$B$6)))</f>
        <v/>
      </c>
      <c r="I383" s="2" t="str">
        <f aca="false">IF(A383="","",IF(I382="","",I382*(1+$B$6)))</f>
        <v/>
      </c>
      <c r="J383" s="2" t="str">
        <f aca="false">IF(A383="","",0)</f>
        <v/>
      </c>
      <c r="K383" s="2" t="str">
        <f aca="false">IF(A383="","",$J$2*(1-$M$3)*(D383-Z383))</f>
        <v/>
      </c>
      <c r="L383" s="2" t="str">
        <f aca="false">IF(A383="","",IF(A383&lt;=5,$J$3*(1-$M$2)*O383,0))</f>
        <v/>
      </c>
      <c r="M383" s="2" t="str">
        <f aca="false">IF(A383="","",J383+K383+L383)</f>
        <v/>
      </c>
      <c r="N383" s="1" t="str">
        <f aca="false">IF(A383="","",IF(A383&lt;=2,$Q$2,IF(A383&lt;=4,$R$2,$S$2)))</f>
        <v/>
      </c>
      <c r="O383" s="2" t="str">
        <f aca="false">IF(A383="","",MIN(O382*(1+$B$7),4000000000))</f>
        <v/>
      </c>
      <c r="P383" s="1" t="str">
        <f aca="false">IF(A383="","",VLOOKUP(B383,'جدول نرخ فوت-امراض خاص-سرطان'!$A$2:$B$100,2,0))</f>
        <v/>
      </c>
      <c r="Q383" s="2" t="str">
        <f aca="false">IF(A383="","",P383*O383*N383^0.5*(1+$J$1))</f>
        <v/>
      </c>
      <c r="R383" s="2" t="str">
        <f aca="false">IF(A383="","",IF(B383&gt;74,0,MIN(4000000000,R382*(1+$B$7))))</f>
        <v/>
      </c>
      <c r="S383" s="2" t="str">
        <f aca="false">IF(A383="","",$J$4/1000*R383)</f>
        <v/>
      </c>
      <c r="T383" s="2" t="str">
        <f aca="false">IF(A383="","",IF(B383&gt;64,0,MIN($F$3*O383,$F$5)))</f>
        <v/>
      </c>
      <c r="U383" s="2" t="str">
        <f aca="false">IF(A383="","",T383*VLOOKUP(محاسبات!B383,'جدول نرخ فوت-امراض خاص-سرطان'!$C$2:$D$97,2,0)/1000000)</f>
        <v/>
      </c>
      <c r="V383" s="2" t="str">
        <f aca="false">IF(A383="","",IF($F$7="ندارد",0,IF(B383&gt;74,0,VLOOKUP(محاسبات!A383,'جدول نرخ فوت-امراض خاص-سرطان'!$I$2:$J$31,2,0)*محاسبات!O383)))</f>
        <v/>
      </c>
      <c r="W383" s="2" t="str">
        <f aca="false">IF(A383="","",V383*VLOOKUP(B383,'جدول نرخ فوت-امراض خاص-سرطان'!$E$2:$F$100,2,0)/1000000)</f>
        <v/>
      </c>
      <c r="X383" s="2" t="str">
        <f aca="false">IF(A383="","",IF($F$6="ندارد",0,IF(A384="",0,D384*N383^0.5+X384*N383)))</f>
        <v/>
      </c>
      <c r="Y383" s="2" t="str">
        <f aca="false">IF(A383="","",IF(A383&gt;64,0,VLOOKUP(B383,'جدول نرخ فوت-امراض خاص-سرطان'!$G$2:$H$100,2,0)*X383))</f>
        <v/>
      </c>
      <c r="Z383" s="2" t="str">
        <f aca="false">IF(A383="","",Y383+W383+U383+S383)</f>
        <v/>
      </c>
      <c r="AA383" s="2" t="str">
        <f aca="false">IF(A383="","",0.25*(S383)+0.15*(U383+W383+Y383))</f>
        <v/>
      </c>
      <c r="AB383" s="2" t="str">
        <f aca="false">IF(A383="","",$B$10*(M383+Z383+Q383))</f>
        <v/>
      </c>
      <c r="AC383" s="2" t="str">
        <f aca="false">IF(A383="","",D383-Z383-M383-Q383-AB383)</f>
        <v/>
      </c>
      <c r="AD383" s="2" t="str">
        <f aca="false">IF(A383="","",(AC383+AD382)*(1+$S$1))</f>
        <v/>
      </c>
      <c r="AE383" s="2" t="str">
        <f aca="false">IF(A383="","",AD383)</f>
        <v/>
      </c>
    </row>
    <row r="384" customFormat="false" ht="15" hidden="false" customHeight="false" outlineLevel="0" collapsed="false">
      <c r="A384" s="1" t="str">
        <f aca="false">IF(A383&lt;$B$1,A383+1,"")</f>
        <v/>
      </c>
      <c r="B384" s="1" t="str">
        <f aca="false">IF(A384="","",B383+1)</f>
        <v/>
      </c>
      <c r="D384" s="2" t="str">
        <f aca="false">IF(A384="","",IF($B$3="سالانه",D383*(1+$B$6),IF($B$3="ماهانه",(F384*12)/'جدول لیست ها'!$D$1,IF(محاسبات!$B$3="دوماهه",(G384*6)/'جدول لیست ها'!$D$2,IF(محاسبات!$B$3="سه ماهه",(H384*4)/'جدول لیست ها'!$D$3,I384*2/'جدول لیست ها'!$D$4)))))</f>
        <v/>
      </c>
      <c r="E384" s="2" t="str">
        <f aca="false">IF(A384="","",IF($B$3="سالانه",D384+E383,(I384+H384+G384+F384)*$C$3+E383))</f>
        <v/>
      </c>
      <c r="F384" s="2" t="str">
        <f aca="false">IF(A384="","",IF(F383="","",F383*(1+$B$6)))</f>
        <v/>
      </c>
      <c r="G384" s="2" t="str">
        <f aca="false">IF(A384="","",IF(G383="","",G383*(1+$B$6)))</f>
        <v/>
      </c>
      <c r="H384" s="2" t="str">
        <f aca="false">IF(A384="","",IF(H383="","",H383*(1+$B$6)))</f>
        <v/>
      </c>
      <c r="I384" s="2" t="str">
        <f aca="false">IF(A384="","",IF(I383="","",I383*(1+$B$6)))</f>
        <v/>
      </c>
      <c r="J384" s="2" t="str">
        <f aca="false">IF(A384="","",0)</f>
        <v/>
      </c>
      <c r="K384" s="2" t="str">
        <f aca="false">IF(A384="","",$J$2*(1-$M$3)*(D384-Z384))</f>
        <v/>
      </c>
      <c r="L384" s="2" t="str">
        <f aca="false">IF(A384="","",IF(A384&lt;=5,$J$3*(1-$M$2)*O384,0))</f>
        <v/>
      </c>
      <c r="M384" s="2" t="str">
        <f aca="false">IF(A384="","",J384+K384+L384)</f>
        <v/>
      </c>
      <c r="N384" s="1" t="str">
        <f aca="false">IF(A384="","",IF(A384&lt;=2,$Q$2,IF(A384&lt;=4,$R$2,$S$2)))</f>
        <v/>
      </c>
      <c r="O384" s="2" t="str">
        <f aca="false">IF(A384="","",MIN(O383*(1+$B$7),4000000000))</f>
        <v/>
      </c>
      <c r="P384" s="1" t="str">
        <f aca="false">IF(A384="","",VLOOKUP(B384,'جدول نرخ فوت-امراض خاص-سرطان'!$A$2:$B$100,2,0))</f>
        <v/>
      </c>
      <c r="Q384" s="2" t="str">
        <f aca="false">IF(A384="","",P384*O384*N384^0.5*(1+$J$1))</f>
        <v/>
      </c>
      <c r="R384" s="2" t="str">
        <f aca="false">IF(A384="","",IF(B384&gt;74,0,MIN(4000000000,R383*(1+$B$7))))</f>
        <v/>
      </c>
      <c r="S384" s="2" t="str">
        <f aca="false">IF(A384="","",$J$4/1000*R384)</f>
        <v/>
      </c>
      <c r="T384" s="2" t="str">
        <f aca="false">IF(A384="","",IF(B384&gt;64,0,MIN($F$3*O384,$F$5)))</f>
        <v/>
      </c>
      <c r="U384" s="2" t="str">
        <f aca="false">IF(A384="","",T384*VLOOKUP(محاسبات!B384,'جدول نرخ فوت-امراض خاص-سرطان'!$C$2:$D$97,2,0)/1000000)</f>
        <v/>
      </c>
      <c r="V384" s="2" t="str">
        <f aca="false">IF(A384="","",IF($F$7="ندارد",0,IF(B384&gt;74,0,VLOOKUP(محاسبات!A384,'جدول نرخ فوت-امراض خاص-سرطان'!$I$2:$J$31,2,0)*محاسبات!O384)))</f>
        <v/>
      </c>
      <c r="W384" s="2" t="str">
        <f aca="false">IF(A384="","",V384*VLOOKUP(B384,'جدول نرخ فوت-امراض خاص-سرطان'!$E$2:$F$100,2,0)/1000000)</f>
        <v/>
      </c>
      <c r="X384" s="2" t="str">
        <f aca="false">IF(A384="","",IF($F$6="ندارد",0,IF(A385="",0,D385*N384^0.5+X385*N384)))</f>
        <v/>
      </c>
      <c r="Y384" s="2" t="str">
        <f aca="false">IF(A384="","",IF(A384&gt;64,0,VLOOKUP(B384,'جدول نرخ فوت-امراض خاص-سرطان'!$G$2:$H$100,2,0)*X384))</f>
        <v/>
      </c>
      <c r="Z384" s="2" t="str">
        <f aca="false">IF(A384="","",Y384+W384+U384+S384)</f>
        <v/>
      </c>
      <c r="AA384" s="2" t="str">
        <f aca="false">IF(A384="","",0.25*(S384)+0.15*(U384+W384+Y384))</f>
        <v/>
      </c>
      <c r="AB384" s="2" t="str">
        <f aca="false">IF(A384="","",$B$10*(M384+Z384+Q384))</f>
        <v/>
      </c>
      <c r="AC384" s="2" t="str">
        <f aca="false">IF(A384="","",D384-Z384-M384-Q384-AB384)</f>
        <v/>
      </c>
      <c r="AD384" s="2" t="str">
        <f aca="false">IF(A384="","",(AC384+AD383)*(1+$S$1))</f>
        <v/>
      </c>
      <c r="AE384" s="2" t="str">
        <f aca="false">IF(A384="","",AD384)</f>
        <v/>
      </c>
    </row>
    <row r="385" customFormat="false" ht="15" hidden="false" customHeight="false" outlineLevel="0" collapsed="false">
      <c r="A385" s="1" t="str">
        <f aca="false">IF(A384&lt;$B$1,A384+1,"")</f>
        <v/>
      </c>
      <c r="B385" s="1" t="str">
        <f aca="false">IF(A385="","",B384+1)</f>
        <v/>
      </c>
      <c r="D385" s="2" t="str">
        <f aca="false">IF(A385="","",IF($B$3="سالانه",D384*(1+$B$6),IF($B$3="ماهانه",(F385*12)/'جدول لیست ها'!$D$1,IF(محاسبات!$B$3="دوماهه",(G385*6)/'جدول لیست ها'!$D$2,IF(محاسبات!$B$3="سه ماهه",(H385*4)/'جدول لیست ها'!$D$3,I385*2/'جدول لیست ها'!$D$4)))))</f>
        <v/>
      </c>
      <c r="E385" s="2" t="str">
        <f aca="false">IF(A385="","",IF($B$3="سالانه",D385+E384,(I385+H385+G385+F385)*$C$3+E384))</f>
        <v/>
      </c>
      <c r="F385" s="2" t="str">
        <f aca="false">IF(A385="","",IF(F384="","",F384*(1+$B$6)))</f>
        <v/>
      </c>
      <c r="G385" s="2" t="str">
        <f aca="false">IF(A385="","",IF(G384="","",G384*(1+$B$6)))</f>
        <v/>
      </c>
      <c r="H385" s="2" t="str">
        <f aca="false">IF(A385="","",IF(H384="","",H384*(1+$B$6)))</f>
        <v/>
      </c>
      <c r="I385" s="2" t="str">
        <f aca="false">IF(A385="","",IF(I384="","",I384*(1+$B$6)))</f>
        <v/>
      </c>
      <c r="J385" s="2" t="str">
        <f aca="false">IF(A385="","",0)</f>
        <v/>
      </c>
      <c r="K385" s="2" t="str">
        <f aca="false">IF(A385="","",$J$2*(1-$M$3)*(D385-Z385))</f>
        <v/>
      </c>
      <c r="L385" s="2" t="str">
        <f aca="false">IF(A385="","",IF(A385&lt;=5,$J$3*(1-$M$2)*O385,0))</f>
        <v/>
      </c>
      <c r="M385" s="2" t="str">
        <f aca="false">IF(A385="","",J385+K385+L385)</f>
        <v/>
      </c>
      <c r="N385" s="1" t="str">
        <f aca="false">IF(A385="","",IF(A385&lt;=2,$Q$2,IF(A385&lt;=4,$R$2,$S$2)))</f>
        <v/>
      </c>
      <c r="O385" s="2" t="str">
        <f aca="false">IF(A385="","",MIN(O384*(1+$B$7),4000000000))</f>
        <v/>
      </c>
      <c r="P385" s="1" t="str">
        <f aca="false">IF(A385="","",VLOOKUP(B385,'جدول نرخ فوت-امراض خاص-سرطان'!$A$2:$B$100,2,0))</f>
        <v/>
      </c>
      <c r="Q385" s="2" t="str">
        <f aca="false">IF(A385="","",P385*O385*N385^0.5*(1+$J$1))</f>
        <v/>
      </c>
      <c r="R385" s="2" t="str">
        <f aca="false">IF(A385="","",IF(B385&gt;74,0,MIN(4000000000,R384*(1+$B$7))))</f>
        <v/>
      </c>
      <c r="S385" s="2" t="str">
        <f aca="false">IF(A385="","",$J$4/1000*R385)</f>
        <v/>
      </c>
      <c r="T385" s="2" t="str">
        <f aca="false">IF(A385="","",IF(B385&gt;64,0,MIN($F$3*O385,$F$5)))</f>
        <v/>
      </c>
      <c r="U385" s="2" t="str">
        <f aca="false">IF(A385="","",T385*VLOOKUP(محاسبات!B385,'جدول نرخ فوت-امراض خاص-سرطان'!$C$2:$D$97,2,0)/1000000)</f>
        <v/>
      </c>
      <c r="V385" s="2" t="str">
        <f aca="false">IF(A385="","",IF($F$7="ندارد",0,IF(B385&gt;74,0,VLOOKUP(محاسبات!A385,'جدول نرخ فوت-امراض خاص-سرطان'!$I$2:$J$31,2,0)*محاسبات!O385)))</f>
        <v/>
      </c>
      <c r="W385" s="2" t="str">
        <f aca="false">IF(A385="","",V385*VLOOKUP(B385,'جدول نرخ فوت-امراض خاص-سرطان'!$E$2:$F$100,2,0)/1000000)</f>
        <v/>
      </c>
      <c r="X385" s="2" t="str">
        <f aca="false">IF(A385="","",IF($F$6="ندارد",0,IF(A386="",0,D386*N385^0.5+X386*N385)))</f>
        <v/>
      </c>
      <c r="Y385" s="2" t="str">
        <f aca="false">IF(A385="","",IF(A385&gt;64,0,VLOOKUP(B385,'جدول نرخ فوت-امراض خاص-سرطان'!$G$2:$H$100,2,0)*X385))</f>
        <v/>
      </c>
      <c r="Z385" s="2" t="str">
        <f aca="false">IF(A385="","",Y385+W385+U385+S385)</f>
        <v/>
      </c>
      <c r="AA385" s="2" t="str">
        <f aca="false">IF(A385="","",0.25*(S385)+0.15*(U385+W385+Y385))</f>
        <v/>
      </c>
      <c r="AB385" s="2" t="str">
        <f aca="false">IF(A385="","",$B$10*(M385+Z385+Q385))</f>
        <v/>
      </c>
      <c r="AC385" s="2" t="str">
        <f aca="false">IF(A385="","",D385-Z385-M385-Q385-AB385)</f>
        <v/>
      </c>
      <c r="AD385" s="2" t="str">
        <f aca="false">IF(A385="","",(AC385+AD384)*(1+$S$1))</f>
        <v/>
      </c>
      <c r="AE385" s="2" t="str">
        <f aca="false">IF(A385="","",AD385)</f>
        <v/>
      </c>
    </row>
    <row r="386" customFormat="false" ht="15" hidden="false" customHeight="false" outlineLevel="0" collapsed="false">
      <c r="A386" s="1" t="str">
        <f aca="false">IF(A385&lt;$B$1,A385+1,"")</f>
        <v/>
      </c>
      <c r="B386" s="1" t="str">
        <f aca="false">IF(A386="","",B385+1)</f>
        <v/>
      </c>
      <c r="D386" s="2" t="str">
        <f aca="false">IF(A386="","",IF($B$3="سالانه",D385*(1+$B$6),IF($B$3="ماهانه",(F386*12)/'جدول لیست ها'!$D$1,IF(محاسبات!$B$3="دوماهه",(G386*6)/'جدول لیست ها'!$D$2,IF(محاسبات!$B$3="سه ماهه",(H386*4)/'جدول لیست ها'!$D$3,I386*2/'جدول لیست ها'!$D$4)))))</f>
        <v/>
      </c>
      <c r="E386" s="2" t="str">
        <f aca="false">IF(A386="","",IF($B$3="سالانه",D386+E385,(I386+H386+G386+F386)*$C$3+E385))</f>
        <v/>
      </c>
      <c r="F386" s="2" t="str">
        <f aca="false">IF(A386="","",IF(F385="","",F385*(1+$B$6)))</f>
        <v/>
      </c>
      <c r="G386" s="2" t="str">
        <f aca="false">IF(A386="","",IF(G385="","",G385*(1+$B$6)))</f>
        <v/>
      </c>
      <c r="H386" s="2" t="str">
        <f aca="false">IF(A386="","",IF(H385="","",H385*(1+$B$6)))</f>
        <v/>
      </c>
      <c r="I386" s="2" t="str">
        <f aca="false">IF(A386="","",IF(I385="","",I385*(1+$B$6)))</f>
        <v/>
      </c>
      <c r="J386" s="2" t="str">
        <f aca="false">IF(A386="","",0)</f>
        <v/>
      </c>
      <c r="K386" s="2" t="str">
        <f aca="false">IF(A386="","",$J$2*(1-$M$3)*(D386-Z386))</f>
        <v/>
      </c>
      <c r="L386" s="2" t="str">
        <f aca="false">IF(A386="","",IF(A386&lt;=5,$J$3*(1-$M$2)*O386,0))</f>
        <v/>
      </c>
      <c r="M386" s="2" t="str">
        <f aca="false">IF(A386="","",J386+K386+L386)</f>
        <v/>
      </c>
      <c r="N386" s="1" t="str">
        <f aca="false">IF(A386="","",IF(A386&lt;=2,$Q$2,IF(A386&lt;=4,$R$2,$S$2)))</f>
        <v/>
      </c>
      <c r="O386" s="2" t="str">
        <f aca="false">IF(A386="","",MIN(O385*(1+$B$7),4000000000))</f>
        <v/>
      </c>
      <c r="P386" s="1" t="str">
        <f aca="false">IF(A386="","",VLOOKUP(B386,'جدول نرخ فوت-امراض خاص-سرطان'!$A$2:$B$100,2,0))</f>
        <v/>
      </c>
      <c r="Q386" s="2" t="str">
        <f aca="false">IF(A386="","",P386*O386*N386^0.5*(1+$J$1))</f>
        <v/>
      </c>
      <c r="R386" s="2" t="str">
        <f aca="false">IF(A386="","",IF(B386&gt;74,0,MIN(4000000000,R385*(1+$B$7))))</f>
        <v/>
      </c>
      <c r="S386" s="2" t="str">
        <f aca="false">IF(A386="","",$J$4/1000*R386)</f>
        <v/>
      </c>
      <c r="T386" s="2" t="str">
        <f aca="false">IF(A386="","",IF(B386&gt;64,0,MIN($F$3*O386,$F$5)))</f>
        <v/>
      </c>
      <c r="U386" s="2" t="str">
        <f aca="false">IF(A386="","",T386*VLOOKUP(محاسبات!B386,'جدول نرخ فوت-امراض خاص-سرطان'!$C$2:$D$97,2,0)/1000000)</f>
        <v/>
      </c>
      <c r="V386" s="2" t="str">
        <f aca="false">IF(A386="","",IF($F$7="ندارد",0,IF(B386&gt;74,0,VLOOKUP(محاسبات!A386,'جدول نرخ فوت-امراض خاص-سرطان'!$I$2:$J$31,2,0)*محاسبات!O386)))</f>
        <v/>
      </c>
      <c r="W386" s="2" t="str">
        <f aca="false">IF(A386="","",V386*VLOOKUP(B386,'جدول نرخ فوت-امراض خاص-سرطان'!$E$2:$F$100,2,0)/1000000)</f>
        <v/>
      </c>
      <c r="X386" s="2" t="str">
        <f aca="false">IF(A386="","",IF($F$6="ندارد",0,IF(A387="",0,D387*N386^0.5+X387*N386)))</f>
        <v/>
      </c>
      <c r="Y386" s="2" t="str">
        <f aca="false">IF(A386="","",IF(A386&gt;64,0,VLOOKUP(B386,'جدول نرخ فوت-امراض خاص-سرطان'!$G$2:$H$100,2,0)*X386))</f>
        <v/>
      </c>
      <c r="Z386" s="2" t="str">
        <f aca="false">IF(A386="","",Y386+W386+U386+S386)</f>
        <v/>
      </c>
      <c r="AA386" s="2" t="str">
        <f aca="false">IF(A386="","",0.25*(S386)+0.15*(U386+W386+Y386))</f>
        <v/>
      </c>
      <c r="AB386" s="2" t="str">
        <f aca="false">IF(A386="","",$B$10*(M386+Z386+Q386))</f>
        <v/>
      </c>
      <c r="AC386" s="2" t="str">
        <f aca="false">IF(A386="","",D386-Z386-M386-Q386-AB386)</f>
        <v/>
      </c>
      <c r="AD386" s="2" t="str">
        <f aca="false">IF(A386="","",(AC386+AD385)*(1+$S$1))</f>
        <v/>
      </c>
      <c r="AE386" s="2" t="str">
        <f aca="false">IF(A386="","",AD386)</f>
        <v/>
      </c>
    </row>
    <row r="387" customFormat="false" ht="15" hidden="false" customHeight="false" outlineLevel="0" collapsed="false">
      <c r="A387" s="1" t="str">
        <f aca="false">IF(A386&lt;$B$1,A386+1,"")</f>
        <v/>
      </c>
      <c r="B387" s="1" t="str">
        <f aca="false">IF(A387="","",B386+1)</f>
        <v/>
      </c>
      <c r="D387" s="2" t="str">
        <f aca="false">IF(A387="","",IF($B$3="سالانه",D386*(1+$B$6),IF($B$3="ماهانه",(F387*12)/'جدول لیست ها'!$D$1,IF(محاسبات!$B$3="دوماهه",(G387*6)/'جدول لیست ها'!$D$2,IF(محاسبات!$B$3="سه ماهه",(H387*4)/'جدول لیست ها'!$D$3,I387*2/'جدول لیست ها'!$D$4)))))</f>
        <v/>
      </c>
      <c r="E387" s="2" t="str">
        <f aca="false">IF(A387="","",IF($B$3="سالانه",D387+E386,(I387+H387+G387+F387)*$C$3+E386))</f>
        <v/>
      </c>
      <c r="F387" s="2" t="str">
        <f aca="false">IF(A387="","",IF(F386="","",F386*(1+$B$6)))</f>
        <v/>
      </c>
      <c r="G387" s="2" t="str">
        <f aca="false">IF(A387="","",IF(G386="","",G386*(1+$B$6)))</f>
        <v/>
      </c>
      <c r="H387" s="2" t="str">
        <f aca="false">IF(A387="","",IF(H386="","",H386*(1+$B$6)))</f>
        <v/>
      </c>
      <c r="I387" s="2" t="str">
        <f aca="false">IF(A387="","",IF(I386="","",I386*(1+$B$6)))</f>
        <v/>
      </c>
      <c r="J387" s="2" t="str">
        <f aca="false">IF(A387="","",0)</f>
        <v/>
      </c>
      <c r="K387" s="2" t="str">
        <f aca="false">IF(A387="","",$J$2*(1-$M$3)*(D387-Z387))</f>
        <v/>
      </c>
      <c r="L387" s="2" t="str">
        <f aca="false">IF(A387="","",IF(A387&lt;=5,$J$3*(1-$M$2)*O387,0))</f>
        <v/>
      </c>
      <c r="M387" s="2" t="str">
        <f aca="false">IF(A387="","",J387+K387+L387)</f>
        <v/>
      </c>
      <c r="N387" s="1" t="str">
        <f aca="false">IF(A387="","",IF(A387&lt;=2,$Q$2,IF(A387&lt;=4,$R$2,$S$2)))</f>
        <v/>
      </c>
      <c r="O387" s="2" t="str">
        <f aca="false">IF(A387="","",MIN(O386*(1+$B$7),4000000000))</f>
        <v/>
      </c>
      <c r="P387" s="1" t="str">
        <f aca="false">IF(A387="","",VLOOKUP(B387,'جدول نرخ فوت-امراض خاص-سرطان'!$A$2:$B$100,2,0))</f>
        <v/>
      </c>
      <c r="Q387" s="2" t="str">
        <f aca="false">IF(A387="","",P387*O387*N387^0.5*(1+$J$1))</f>
        <v/>
      </c>
      <c r="R387" s="2" t="str">
        <f aca="false">IF(A387="","",IF(B387&gt;74,0,MIN(4000000000,R386*(1+$B$7))))</f>
        <v/>
      </c>
      <c r="S387" s="2" t="str">
        <f aca="false">IF(A387="","",$J$4/1000*R387)</f>
        <v/>
      </c>
      <c r="T387" s="2" t="str">
        <f aca="false">IF(A387="","",IF(B387&gt;64,0,MIN($F$3*O387,$F$5)))</f>
        <v/>
      </c>
      <c r="U387" s="2" t="str">
        <f aca="false">IF(A387="","",T387*VLOOKUP(محاسبات!B387,'جدول نرخ فوت-امراض خاص-سرطان'!$C$2:$D$97,2,0)/1000000)</f>
        <v/>
      </c>
      <c r="V387" s="2" t="str">
        <f aca="false">IF(A387="","",IF($F$7="ندارد",0,IF(B387&gt;74,0,VLOOKUP(محاسبات!A387,'جدول نرخ فوت-امراض خاص-سرطان'!$I$2:$J$31,2,0)*محاسبات!O387)))</f>
        <v/>
      </c>
      <c r="W387" s="2" t="str">
        <f aca="false">IF(A387="","",V387*VLOOKUP(B387,'جدول نرخ فوت-امراض خاص-سرطان'!$E$2:$F$100,2,0)/1000000)</f>
        <v/>
      </c>
      <c r="X387" s="2" t="str">
        <f aca="false">IF(A387="","",IF($F$6="ندارد",0,IF(A388="",0,D388*N387^0.5+X388*N387)))</f>
        <v/>
      </c>
      <c r="Y387" s="2" t="str">
        <f aca="false">IF(A387="","",IF(A387&gt;64,0,VLOOKUP(B387,'جدول نرخ فوت-امراض خاص-سرطان'!$G$2:$H$100,2,0)*X387))</f>
        <v/>
      </c>
      <c r="Z387" s="2" t="str">
        <f aca="false">IF(A387="","",Y387+W387+U387+S387)</f>
        <v/>
      </c>
      <c r="AA387" s="2" t="str">
        <f aca="false">IF(A387="","",0.25*(S387)+0.15*(U387+W387+Y387))</f>
        <v/>
      </c>
      <c r="AB387" s="2" t="str">
        <f aca="false">IF(A387="","",$B$10*(M387+Z387+Q387))</f>
        <v/>
      </c>
      <c r="AC387" s="2" t="str">
        <f aca="false">IF(A387="","",D387-Z387-M387-Q387-AB387)</f>
        <v/>
      </c>
      <c r="AD387" s="2" t="str">
        <f aca="false">IF(A387="","",(AC387+AD386)*(1+$S$1))</f>
        <v/>
      </c>
      <c r="AE387" s="2" t="str">
        <f aca="false">IF(A387="","",AD387)</f>
        <v/>
      </c>
    </row>
    <row r="388" customFormat="false" ht="15" hidden="false" customHeight="false" outlineLevel="0" collapsed="false">
      <c r="A388" s="1" t="str">
        <f aca="false">IF(A387&lt;$B$1,A387+1,"")</f>
        <v/>
      </c>
      <c r="B388" s="1" t="str">
        <f aca="false">IF(A388="","",B387+1)</f>
        <v/>
      </c>
      <c r="D388" s="2" t="str">
        <f aca="false">IF(A388="","",IF($B$3="سالانه",D387*(1+$B$6),IF($B$3="ماهانه",(F388*12)/'جدول لیست ها'!$D$1,IF(محاسبات!$B$3="دوماهه",(G388*6)/'جدول لیست ها'!$D$2,IF(محاسبات!$B$3="سه ماهه",(H388*4)/'جدول لیست ها'!$D$3,I388*2/'جدول لیست ها'!$D$4)))))</f>
        <v/>
      </c>
      <c r="E388" s="2" t="str">
        <f aca="false">IF(A388="","",IF($B$3="سالانه",D388+E387,(I388+H388+G388+F388)*$C$3+E387))</f>
        <v/>
      </c>
      <c r="F388" s="2" t="str">
        <f aca="false">IF(A388="","",IF(F387="","",F387*(1+$B$6)))</f>
        <v/>
      </c>
      <c r="G388" s="2" t="str">
        <f aca="false">IF(A388="","",IF(G387="","",G387*(1+$B$6)))</f>
        <v/>
      </c>
      <c r="H388" s="2" t="str">
        <f aca="false">IF(A388="","",IF(H387="","",H387*(1+$B$6)))</f>
        <v/>
      </c>
      <c r="I388" s="2" t="str">
        <f aca="false">IF(A388="","",IF(I387="","",I387*(1+$B$6)))</f>
        <v/>
      </c>
      <c r="J388" s="2" t="str">
        <f aca="false">IF(A388="","",0)</f>
        <v/>
      </c>
      <c r="K388" s="2" t="str">
        <f aca="false">IF(A388="","",$J$2*(1-$M$3)*(D388-Z388))</f>
        <v/>
      </c>
      <c r="L388" s="2" t="str">
        <f aca="false">IF(A388="","",IF(A388&lt;=5,$J$3*(1-$M$2)*O388,0))</f>
        <v/>
      </c>
      <c r="M388" s="2" t="str">
        <f aca="false">IF(A388="","",J388+K388+L388)</f>
        <v/>
      </c>
      <c r="N388" s="1" t="str">
        <f aca="false">IF(A388="","",IF(A388&lt;=2,$Q$2,IF(A388&lt;=4,$R$2,$S$2)))</f>
        <v/>
      </c>
      <c r="O388" s="2" t="str">
        <f aca="false">IF(A388="","",MIN(O387*(1+$B$7),4000000000))</f>
        <v/>
      </c>
      <c r="P388" s="1" t="str">
        <f aca="false">IF(A388="","",VLOOKUP(B388,'جدول نرخ فوت-امراض خاص-سرطان'!$A$2:$B$100,2,0))</f>
        <v/>
      </c>
      <c r="Q388" s="2" t="str">
        <f aca="false">IF(A388="","",P388*O388*N388^0.5*(1+$J$1))</f>
        <v/>
      </c>
      <c r="R388" s="2" t="str">
        <f aca="false">IF(A388="","",IF(B388&gt;74,0,MIN(4000000000,R387*(1+$B$7))))</f>
        <v/>
      </c>
      <c r="S388" s="2" t="str">
        <f aca="false">IF(A388="","",$J$4/1000*R388)</f>
        <v/>
      </c>
      <c r="T388" s="2" t="str">
        <f aca="false">IF(A388="","",IF(B388&gt;64,0,MIN($F$3*O388,$F$5)))</f>
        <v/>
      </c>
      <c r="U388" s="2" t="str">
        <f aca="false">IF(A388="","",T388*VLOOKUP(محاسبات!B388,'جدول نرخ فوت-امراض خاص-سرطان'!$C$2:$D$97,2,0)/1000000)</f>
        <v/>
      </c>
      <c r="V388" s="2" t="str">
        <f aca="false">IF(A388="","",IF($F$7="ندارد",0,IF(B388&gt;74,0,VLOOKUP(محاسبات!A388,'جدول نرخ فوت-امراض خاص-سرطان'!$I$2:$J$31,2,0)*محاسبات!O388)))</f>
        <v/>
      </c>
      <c r="W388" s="2" t="str">
        <f aca="false">IF(A388="","",V388*VLOOKUP(B388,'جدول نرخ فوت-امراض خاص-سرطان'!$E$2:$F$100,2,0)/1000000)</f>
        <v/>
      </c>
      <c r="X388" s="2" t="str">
        <f aca="false">IF(A388="","",IF($F$6="ندارد",0,IF(A389="",0,D389*N388^0.5+X389*N388)))</f>
        <v/>
      </c>
      <c r="Y388" s="2" t="str">
        <f aca="false">IF(A388="","",IF(A388&gt;64,0,VLOOKUP(B388,'جدول نرخ فوت-امراض خاص-سرطان'!$G$2:$H$100,2,0)*X388))</f>
        <v/>
      </c>
      <c r="Z388" s="2" t="str">
        <f aca="false">IF(A388="","",Y388+W388+U388+S388)</f>
        <v/>
      </c>
      <c r="AA388" s="2" t="str">
        <f aca="false">IF(A388="","",0.25*(S388)+0.15*(U388+W388+Y388))</f>
        <v/>
      </c>
      <c r="AB388" s="2" t="str">
        <f aca="false">IF(A388="","",$B$10*(M388+Z388+Q388))</f>
        <v/>
      </c>
      <c r="AC388" s="2" t="str">
        <f aca="false">IF(A388="","",D388-Z388-M388-Q388-AB388)</f>
        <v/>
      </c>
      <c r="AD388" s="2" t="str">
        <f aca="false">IF(A388="","",(AC388+AD387)*(1+$S$1))</f>
        <v/>
      </c>
      <c r="AE388" s="2" t="str">
        <f aca="false">IF(A388="","",AD388)</f>
        <v/>
      </c>
    </row>
    <row r="389" customFormat="false" ht="15" hidden="false" customHeight="false" outlineLevel="0" collapsed="false">
      <c r="A389" s="1" t="str">
        <f aca="false">IF(A388&lt;$B$1,A388+1,"")</f>
        <v/>
      </c>
      <c r="B389" s="1" t="str">
        <f aca="false">IF(A389="","",B388+1)</f>
        <v/>
      </c>
      <c r="D389" s="2" t="str">
        <f aca="false">IF(A389="","",IF($B$3="سالانه",D388*(1+$B$6),IF($B$3="ماهانه",(F389*12)/'جدول لیست ها'!$D$1,IF(محاسبات!$B$3="دوماهه",(G389*6)/'جدول لیست ها'!$D$2,IF(محاسبات!$B$3="سه ماهه",(H389*4)/'جدول لیست ها'!$D$3,I389*2/'جدول لیست ها'!$D$4)))))</f>
        <v/>
      </c>
      <c r="E389" s="2" t="str">
        <f aca="false">IF(A389="","",IF($B$3="سالانه",D389+E388,(I389+H389+G389+F389)*$C$3+E388))</f>
        <v/>
      </c>
      <c r="F389" s="2" t="str">
        <f aca="false">IF(A389="","",IF(F388="","",F388*(1+$B$6)))</f>
        <v/>
      </c>
      <c r="G389" s="2" t="str">
        <f aca="false">IF(A389="","",IF(G388="","",G388*(1+$B$6)))</f>
        <v/>
      </c>
      <c r="H389" s="2" t="str">
        <f aca="false">IF(A389="","",IF(H388="","",H388*(1+$B$6)))</f>
        <v/>
      </c>
      <c r="I389" s="2" t="str">
        <f aca="false">IF(A389="","",IF(I388="","",I388*(1+$B$6)))</f>
        <v/>
      </c>
      <c r="J389" s="2" t="str">
        <f aca="false">IF(A389="","",0)</f>
        <v/>
      </c>
      <c r="K389" s="2" t="str">
        <f aca="false">IF(A389="","",$J$2*(1-$M$3)*(D389-Z389))</f>
        <v/>
      </c>
      <c r="L389" s="2" t="str">
        <f aca="false">IF(A389="","",IF(A389&lt;=5,$J$3*(1-$M$2)*O389,0))</f>
        <v/>
      </c>
      <c r="M389" s="2" t="str">
        <f aca="false">IF(A389="","",J389+K389+L389)</f>
        <v/>
      </c>
      <c r="N389" s="1" t="str">
        <f aca="false">IF(A389="","",IF(A389&lt;=2,$Q$2,IF(A389&lt;=4,$R$2,$S$2)))</f>
        <v/>
      </c>
      <c r="O389" s="2" t="str">
        <f aca="false">IF(A389="","",MIN(O388*(1+$B$7),4000000000))</f>
        <v/>
      </c>
      <c r="P389" s="1" t="str">
        <f aca="false">IF(A389="","",VLOOKUP(B389,'جدول نرخ فوت-امراض خاص-سرطان'!$A$2:$B$100,2,0))</f>
        <v/>
      </c>
      <c r="Q389" s="2" t="str">
        <f aca="false">IF(A389="","",P389*O389*N389^0.5*(1+$J$1))</f>
        <v/>
      </c>
      <c r="R389" s="2" t="str">
        <f aca="false">IF(A389="","",IF(B389&gt;74,0,MIN(4000000000,R388*(1+$B$7))))</f>
        <v/>
      </c>
      <c r="S389" s="2" t="str">
        <f aca="false">IF(A389="","",$J$4/1000*R389)</f>
        <v/>
      </c>
      <c r="T389" s="2" t="str">
        <f aca="false">IF(A389="","",IF(B389&gt;64,0,MIN($F$3*O389,$F$5)))</f>
        <v/>
      </c>
      <c r="U389" s="2" t="str">
        <f aca="false">IF(A389="","",T389*VLOOKUP(محاسبات!B389,'جدول نرخ فوت-امراض خاص-سرطان'!$C$2:$D$97,2,0)/1000000)</f>
        <v/>
      </c>
      <c r="V389" s="2" t="str">
        <f aca="false">IF(A389="","",IF($F$7="ندارد",0,IF(B389&gt;74,0,VLOOKUP(محاسبات!A389,'جدول نرخ فوت-امراض خاص-سرطان'!$I$2:$J$31,2,0)*محاسبات!O389)))</f>
        <v/>
      </c>
      <c r="W389" s="2" t="str">
        <f aca="false">IF(A389="","",V389*VLOOKUP(B389,'جدول نرخ فوت-امراض خاص-سرطان'!$E$2:$F$100,2,0)/1000000)</f>
        <v/>
      </c>
      <c r="X389" s="2" t="str">
        <f aca="false">IF(A389="","",IF($F$6="ندارد",0,IF(A390="",0,D390*N389^0.5+X390*N389)))</f>
        <v/>
      </c>
      <c r="Y389" s="2" t="str">
        <f aca="false">IF(A389="","",IF(A389&gt;64,0,VLOOKUP(B389,'جدول نرخ فوت-امراض خاص-سرطان'!$G$2:$H$100,2,0)*X389))</f>
        <v/>
      </c>
      <c r="Z389" s="2" t="str">
        <f aca="false">IF(A389="","",Y389+W389+U389+S389)</f>
        <v/>
      </c>
      <c r="AA389" s="2" t="str">
        <f aca="false">IF(A389="","",0.25*(S389)+0.15*(U389+W389+Y389))</f>
        <v/>
      </c>
      <c r="AB389" s="2" t="str">
        <f aca="false">IF(A389="","",$B$10*(M389+Z389+Q389))</f>
        <v/>
      </c>
      <c r="AC389" s="2" t="str">
        <f aca="false">IF(A389="","",D389-Z389-M389-Q389-AB389)</f>
        <v/>
      </c>
      <c r="AD389" s="2" t="str">
        <f aca="false">IF(A389="","",(AC389+AD388)*(1+$S$1))</f>
        <v/>
      </c>
      <c r="AE389" s="2" t="str">
        <f aca="false">IF(A389="","",AD389)</f>
        <v/>
      </c>
    </row>
    <row r="390" customFormat="false" ht="15" hidden="false" customHeight="false" outlineLevel="0" collapsed="false">
      <c r="A390" s="1" t="str">
        <f aca="false">IF(A389&lt;$B$1,A389+1,"")</f>
        <v/>
      </c>
      <c r="B390" s="1" t="str">
        <f aca="false">IF(A390="","",B389+1)</f>
        <v/>
      </c>
      <c r="D390" s="2" t="str">
        <f aca="false">IF(A390="","",IF($B$3="سالانه",D389*(1+$B$6),IF($B$3="ماهانه",(F390*12)/'جدول لیست ها'!$D$1,IF(محاسبات!$B$3="دوماهه",(G390*6)/'جدول لیست ها'!$D$2,IF(محاسبات!$B$3="سه ماهه",(H390*4)/'جدول لیست ها'!$D$3,I390*2/'جدول لیست ها'!$D$4)))))</f>
        <v/>
      </c>
      <c r="E390" s="2" t="str">
        <f aca="false">IF(A390="","",IF($B$3="سالانه",D390+E389,(I390+H390+G390+F390)*$C$3+E389))</f>
        <v/>
      </c>
      <c r="F390" s="2" t="str">
        <f aca="false">IF(A390="","",IF(F389="","",F389*(1+$B$6)))</f>
        <v/>
      </c>
      <c r="G390" s="2" t="str">
        <f aca="false">IF(A390="","",IF(G389="","",G389*(1+$B$6)))</f>
        <v/>
      </c>
      <c r="H390" s="2" t="str">
        <f aca="false">IF(A390="","",IF(H389="","",H389*(1+$B$6)))</f>
        <v/>
      </c>
      <c r="I390" s="2" t="str">
        <f aca="false">IF(A390="","",IF(I389="","",I389*(1+$B$6)))</f>
        <v/>
      </c>
      <c r="J390" s="2" t="str">
        <f aca="false">IF(A390="","",0)</f>
        <v/>
      </c>
      <c r="K390" s="2" t="str">
        <f aca="false">IF(A390="","",$J$2*(1-$M$3)*(D390-Z390))</f>
        <v/>
      </c>
      <c r="L390" s="2" t="str">
        <f aca="false">IF(A390="","",IF(A390&lt;=5,$J$3*(1-$M$2)*O390,0))</f>
        <v/>
      </c>
      <c r="M390" s="2" t="str">
        <f aca="false">IF(A390="","",J390+K390+L390)</f>
        <v/>
      </c>
      <c r="N390" s="1" t="str">
        <f aca="false">IF(A390="","",IF(A390&lt;=2,$Q$2,IF(A390&lt;=4,$R$2,$S$2)))</f>
        <v/>
      </c>
      <c r="O390" s="2" t="str">
        <f aca="false">IF(A390="","",MIN(O389*(1+$B$7),4000000000))</f>
        <v/>
      </c>
      <c r="P390" s="1" t="str">
        <f aca="false">IF(A390="","",VLOOKUP(B390,'جدول نرخ فوت-امراض خاص-سرطان'!$A$2:$B$100,2,0))</f>
        <v/>
      </c>
      <c r="Q390" s="2" t="str">
        <f aca="false">IF(A390="","",P390*O390*N390^0.5*(1+$J$1))</f>
        <v/>
      </c>
      <c r="R390" s="2" t="str">
        <f aca="false">IF(A390="","",IF(B390&gt;74,0,MIN(4000000000,R389*(1+$B$7))))</f>
        <v/>
      </c>
      <c r="S390" s="2" t="str">
        <f aca="false">IF(A390="","",$J$4/1000*R390)</f>
        <v/>
      </c>
      <c r="T390" s="2" t="str">
        <f aca="false">IF(A390="","",IF(B390&gt;64,0,MIN($F$3*O390,$F$5)))</f>
        <v/>
      </c>
      <c r="U390" s="2" t="str">
        <f aca="false">IF(A390="","",T390*VLOOKUP(محاسبات!B390,'جدول نرخ فوت-امراض خاص-سرطان'!$C$2:$D$97,2,0)/1000000)</f>
        <v/>
      </c>
      <c r="V390" s="2" t="str">
        <f aca="false">IF(A390="","",IF($F$7="ندارد",0,IF(B390&gt;74,0,VLOOKUP(محاسبات!A390,'جدول نرخ فوت-امراض خاص-سرطان'!$I$2:$J$31,2,0)*محاسبات!O390)))</f>
        <v/>
      </c>
      <c r="W390" s="2" t="str">
        <f aca="false">IF(A390="","",V390*VLOOKUP(B390,'جدول نرخ فوت-امراض خاص-سرطان'!$E$2:$F$100,2,0)/1000000)</f>
        <v/>
      </c>
      <c r="X390" s="2" t="str">
        <f aca="false">IF(A390="","",IF($F$6="ندارد",0,IF(A391="",0,D391*N390^0.5+X391*N390)))</f>
        <v/>
      </c>
      <c r="Y390" s="2" t="str">
        <f aca="false">IF(A390="","",IF(A390&gt;64,0,VLOOKUP(B390,'جدول نرخ فوت-امراض خاص-سرطان'!$G$2:$H$100,2,0)*X390))</f>
        <v/>
      </c>
      <c r="Z390" s="2" t="str">
        <f aca="false">IF(A390="","",Y390+W390+U390+S390)</f>
        <v/>
      </c>
      <c r="AA390" s="2" t="str">
        <f aca="false">IF(A390="","",0.25*(S390)+0.15*(U390+W390+Y390))</f>
        <v/>
      </c>
      <c r="AB390" s="2" t="str">
        <f aca="false">IF(A390="","",$B$10*(M390+Z390+Q390))</f>
        <v/>
      </c>
      <c r="AC390" s="2" t="str">
        <f aca="false">IF(A390="","",D390-Z390-M390-Q390-AB390)</f>
        <v/>
      </c>
      <c r="AD390" s="2" t="str">
        <f aca="false">IF(A390="","",(AC390+AD389)*(1+$S$1))</f>
        <v/>
      </c>
      <c r="AE390" s="2" t="str">
        <f aca="false">IF(A390="","",AD390)</f>
        <v/>
      </c>
    </row>
    <row r="391" customFormat="false" ht="15" hidden="false" customHeight="false" outlineLevel="0" collapsed="false">
      <c r="A391" s="1" t="str">
        <f aca="false">IF(A390&lt;$B$1,A390+1,"")</f>
        <v/>
      </c>
      <c r="B391" s="1" t="str">
        <f aca="false">IF(A391="","",B390+1)</f>
        <v/>
      </c>
      <c r="D391" s="2" t="str">
        <f aca="false">IF(A391="","",IF($B$3="سالانه",D390*(1+$B$6),IF($B$3="ماهانه",(F391*12)/'جدول لیست ها'!$D$1,IF(محاسبات!$B$3="دوماهه",(G391*6)/'جدول لیست ها'!$D$2,IF(محاسبات!$B$3="سه ماهه",(H391*4)/'جدول لیست ها'!$D$3,I391*2/'جدول لیست ها'!$D$4)))))</f>
        <v/>
      </c>
      <c r="E391" s="2" t="str">
        <f aca="false">IF(A391="","",IF($B$3="سالانه",D391+E390,(I391+H391+G391+F391)*$C$3+E390))</f>
        <v/>
      </c>
      <c r="F391" s="2" t="str">
        <f aca="false">IF(A391="","",IF(F390="","",F390*(1+$B$6)))</f>
        <v/>
      </c>
      <c r="G391" s="2" t="str">
        <f aca="false">IF(A391="","",IF(G390="","",G390*(1+$B$6)))</f>
        <v/>
      </c>
      <c r="H391" s="2" t="str">
        <f aca="false">IF(A391="","",IF(H390="","",H390*(1+$B$6)))</f>
        <v/>
      </c>
      <c r="I391" s="2" t="str">
        <f aca="false">IF(A391="","",IF(I390="","",I390*(1+$B$6)))</f>
        <v/>
      </c>
      <c r="J391" s="2" t="str">
        <f aca="false">IF(A391="","",0)</f>
        <v/>
      </c>
      <c r="K391" s="2" t="str">
        <f aca="false">IF(A391="","",$J$2*(1-$M$3)*(D391-Z391))</f>
        <v/>
      </c>
      <c r="L391" s="2" t="str">
        <f aca="false">IF(A391="","",IF(A391&lt;=5,$J$3*(1-$M$2)*O391,0))</f>
        <v/>
      </c>
      <c r="M391" s="2" t="str">
        <f aca="false">IF(A391="","",J391+K391+L391)</f>
        <v/>
      </c>
      <c r="N391" s="1" t="str">
        <f aca="false">IF(A391="","",IF(A391&lt;=2,$Q$2,IF(A391&lt;=4,$R$2,$S$2)))</f>
        <v/>
      </c>
      <c r="O391" s="2" t="str">
        <f aca="false">IF(A391="","",MIN(O390*(1+$B$7),4000000000))</f>
        <v/>
      </c>
      <c r="P391" s="1" t="str">
        <f aca="false">IF(A391="","",VLOOKUP(B391,'جدول نرخ فوت-امراض خاص-سرطان'!$A$2:$B$100,2,0))</f>
        <v/>
      </c>
      <c r="Q391" s="2" t="str">
        <f aca="false">IF(A391="","",P391*O391*N391^0.5*(1+$J$1))</f>
        <v/>
      </c>
      <c r="R391" s="2" t="str">
        <f aca="false">IF(A391="","",IF(B391&gt;74,0,MIN(4000000000,R390*(1+$B$7))))</f>
        <v/>
      </c>
      <c r="S391" s="2" t="str">
        <f aca="false">IF(A391="","",$J$4/1000*R391)</f>
        <v/>
      </c>
      <c r="T391" s="2" t="str">
        <f aca="false">IF(A391="","",IF(B391&gt;64,0,MIN($F$3*O391,$F$5)))</f>
        <v/>
      </c>
      <c r="U391" s="2" t="str">
        <f aca="false">IF(A391="","",T391*VLOOKUP(محاسبات!B391,'جدول نرخ فوت-امراض خاص-سرطان'!$C$2:$D$97,2,0)/1000000)</f>
        <v/>
      </c>
      <c r="V391" s="2" t="str">
        <f aca="false">IF(A391="","",IF($F$7="ندارد",0,IF(B391&gt;74,0,VLOOKUP(محاسبات!A391,'جدول نرخ فوت-امراض خاص-سرطان'!$I$2:$J$31,2,0)*محاسبات!O391)))</f>
        <v/>
      </c>
      <c r="W391" s="2" t="str">
        <f aca="false">IF(A391="","",V391*VLOOKUP(B391,'جدول نرخ فوت-امراض خاص-سرطان'!$E$2:$F$100,2,0)/1000000)</f>
        <v/>
      </c>
      <c r="X391" s="2" t="str">
        <f aca="false">IF(A391="","",IF($F$6="ندارد",0,IF(A392="",0,D392*N391^0.5+X392*N391)))</f>
        <v/>
      </c>
      <c r="Y391" s="2" t="str">
        <f aca="false">IF(A391="","",IF(A391&gt;64,0,VLOOKUP(B391,'جدول نرخ فوت-امراض خاص-سرطان'!$G$2:$H$100,2,0)*X391))</f>
        <v/>
      </c>
      <c r="Z391" s="2" t="str">
        <f aca="false">IF(A391="","",Y391+W391+U391+S391)</f>
        <v/>
      </c>
      <c r="AA391" s="2" t="str">
        <f aca="false">IF(A391="","",0.25*(S391)+0.15*(U391+W391+Y391))</f>
        <v/>
      </c>
      <c r="AB391" s="2" t="str">
        <f aca="false">IF(A391="","",$B$10*(M391+Z391+Q391))</f>
        <v/>
      </c>
      <c r="AC391" s="2" t="str">
        <f aca="false">IF(A391="","",D391-Z391-M391-Q391-AB391)</f>
        <v/>
      </c>
      <c r="AD391" s="2" t="str">
        <f aca="false">IF(A391="","",(AC391+AD390)*(1+$S$1))</f>
        <v/>
      </c>
      <c r="AE391" s="2" t="str">
        <f aca="false">IF(A391="","",AD391)</f>
        <v/>
      </c>
    </row>
    <row r="392" customFormat="false" ht="15" hidden="false" customHeight="false" outlineLevel="0" collapsed="false">
      <c r="A392" s="1" t="str">
        <f aca="false">IF(A391&lt;$B$1,A391+1,"")</f>
        <v/>
      </c>
      <c r="B392" s="1" t="str">
        <f aca="false">IF(A392="","",B391+1)</f>
        <v/>
      </c>
      <c r="D392" s="2" t="str">
        <f aca="false">IF(A392="","",IF($B$3="سالانه",D391*(1+$B$6),IF($B$3="ماهانه",(F392*12)/'جدول لیست ها'!$D$1,IF(محاسبات!$B$3="دوماهه",(G392*6)/'جدول لیست ها'!$D$2,IF(محاسبات!$B$3="سه ماهه",(H392*4)/'جدول لیست ها'!$D$3,I392*2/'جدول لیست ها'!$D$4)))))</f>
        <v/>
      </c>
      <c r="E392" s="2" t="str">
        <f aca="false">IF(A392="","",IF($B$3="سالانه",D392+E391,(I392+H392+G392+F392)*$C$3+E391))</f>
        <v/>
      </c>
      <c r="F392" s="2" t="str">
        <f aca="false">IF(A392="","",IF(F391="","",F391*(1+$B$6)))</f>
        <v/>
      </c>
      <c r="G392" s="2" t="str">
        <f aca="false">IF(A392="","",IF(G391="","",G391*(1+$B$6)))</f>
        <v/>
      </c>
      <c r="H392" s="2" t="str">
        <f aca="false">IF(A392="","",IF(H391="","",H391*(1+$B$6)))</f>
        <v/>
      </c>
      <c r="I392" s="2" t="str">
        <f aca="false">IF(A392="","",IF(I391="","",I391*(1+$B$6)))</f>
        <v/>
      </c>
      <c r="J392" s="2" t="str">
        <f aca="false">IF(A392="","",0)</f>
        <v/>
      </c>
      <c r="K392" s="2" t="str">
        <f aca="false">IF(A392="","",$J$2*(1-$M$3)*(D392-Z392))</f>
        <v/>
      </c>
      <c r="L392" s="2" t="str">
        <f aca="false">IF(A392="","",IF(A392&lt;=5,$J$3*(1-$M$2)*O392,0))</f>
        <v/>
      </c>
      <c r="M392" s="2" t="str">
        <f aca="false">IF(A392="","",J392+K392+L392)</f>
        <v/>
      </c>
      <c r="N392" s="1" t="str">
        <f aca="false">IF(A392="","",IF(A392&lt;=2,$Q$2,IF(A392&lt;=4,$R$2,$S$2)))</f>
        <v/>
      </c>
      <c r="O392" s="2" t="str">
        <f aca="false">IF(A392="","",MIN(O391*(1+$B$7),4000000000))</f>
        <v/>
      </c>
      <c r="P392" s="1" t="str">
        <f aca="false">IF(A392="","",VLOOKUP(B392,'جدول نرخ فوت-امراض خاص-سرطان'!$A$2:$B$100,2,0))</f>
        <v/>
      </c>
      <c r="Q392" s="2" t="str">
        <f aca="false">IF(A392="","",P392*O392*N392^0.5*(1+$J$1))</f>
        <v/>
      </c>
      <c r="R392" s="2" t="str">
        <f aca="false">IF(A392="","",IF(B392&gt;74,0,MIN(4000000000,R391*(1+$B$7))))</f>
        <v/>
      </c>
      <c r="S392" s="2" t="str">
        <f aca="false">IF(A392="","",$J$4/1000*R392)</f>
        <v/>
      </c>
      <c r="T392" s="2" t="str">
        <f aca="false">IF(A392="","",IF(B392&gt;64,0,MIN($F$3*O392,$F$5)))</f>
        <v/>
      </c>
      <c r="U392" s="2" t="str">
        <f aca="false">IF(A392="","",T392*VLOOKUP(محاسبات!B392,'جدول نرخ فوت-امراض خاص-سرطان'!$C$2:$D$97,2,0)/1000000)</f>
        <v/>
      </c>
      <c r="V392" s="2" t="str">
        <f aca="false">IF(A392="","",IF($F$7="ندارد",0,IF(B392&gt;74,0,VLOOKUP(محاسبات!A392,'جدول نرخ فوت-امراض خاص-سرطان'!$I$2:$J$31,2,0)*محاسبات!O392)))</f>
        <v/>
      </c>
      <c r="W392" s="2" t="str">
        <f aca="false">IF(A392="","",V392*VLOOKUP(B392,'جدول نرخ فوت-امراض خاص-سرطان'!$E$2:$F$100,2,0)/1000000)</f>
        <v/>
      </c>
      <c r="X392" s="2" t="str">
        <f aca="false">IF(A392="","",IF($F$6="ندارد",0,IF(A393="",0,D393*N392^0.5+X393*N392)))</f>
        <v/>
      </c>
      <c r="Y392" s="2" t="str">
        <f aca="false">IF(A392="","",IF(A392&gt;64,0,VLOOKUP(B392,'جدول نرخ فوت-امراض خاص-سرطان'!$G$2:$H$100,2,0)*X392))</f>
        <v/>
      </c>
      <c r="Z392" s="2" t="str">
        <f aca="false">IF(A392="","",Y392+W392+U392+S392)</f>
        <v/>
      </c>
      <c r="AA392" s="2" t="str">
        <f aca="false">IF(A392="","",0.25*(S392)+0.15*(U392+W392+Y392))</f>
        <v/>
      </c>
      <c r="AB392" s="2" t="str">
        <f aca="false">IF(A392="","",$B$10*(M392+Z392+Q392))</f>
        <v/>
      </c>
      <c r="AC392" s="2" t="str">
        <f aca="false">IF(A392="","",D392-Z392-M392-Q392-AB392)</f>
        <v/>
      </c>
      <c r="AD392" s="2" t="str">
        <f aca="false">IF(A392="","",(AC392+AD391)*(1+$S$1))</f>
        <v/>
      </c>
      <c r="AE392" s="2" t="str">
        <f aca="false">IF(A392="","",AD392)</f>
        <v/>
      </c>
    </row>
    <row r="393" customFormat="false" ht="15" hidden="false" customHeight="false" outlineLevel="0" collapsed="false">
      <c r="A393" s="1" t="str">
        <f aca="false">IF(A392&lt;$B$1,A392+1,"")</f>
        <v/>
      </c>
      <c r="B393" s="1" t="str">
        <f aca="false">IF(A393="","",B392+1)</f>
        <v/>
      </c>
      <c r="D393" s="2" t="str">
        <f aca="false">IF(A393="","",IF($B$3="سالانه",D392*(1+$B$6),IF($B$3="ماهانه",(F393*12)/'جدول لیست ها'!$D$1,IF(محاسبات!$B$3="دوماهه",(G393*6)/'جدول لیست ها'!$D$2,IF(محاسبات!$B$3="سه ماهه",(H393*4)/'جدول لیست ها'!$D$3,I393*2/'جدول لیست ها'!$D$4)))))</f>
        <v/>
      </c>
      <c r="E393" s="2" t="str">
        <f aca="false">IF(A393="","",IF($B$3="سالانه",D393+E392,(I393+H393+G393+F393)*$C$3+E392))</f>
        <v/>
      </c>
      <c r="F393" s="2" t="str">
        <f aca="false">IF(A393="","",IF(F392="","",F392*(1+$B$6)))</f>
        <v/>
      </c>
      <c r="G393" s="2" t="str">
        <f aca="false">IF(A393="","",IF(G392="","",G392*(1+$B$6)))</f>
        <v/>
      </c>
      <c r="H393" s="2" t="str">
        <f aca="false">IF(A393="","",IF(H392="","",H392*(1+$B$6)))</f>
        <v/>
      </c>
      <c r="I393" s="2" t="str">
        <f aca="false">IF(A393="","",IF(I392="","",I392*(1+$B$6)))</f>
        <v/>
      </c>
      <c r="J393" s="2" t="str">
        <f aca="false">IF(A393="","",0)</f>
        <v/>
      </c>
      <c r="K393" s="2" t="str">
        <f aca="false">IF(A393="","",$J$2*(1-$M$3)*(D393-Z393))</f>
        <v/>
      </c>
      <c r="L393" s="2" t="str">
        <f aca="false">IF(A393="","",IF(A393&lt;=5,$J$3*(1-$M$2)*O393,0))</f>
        <v/>
      </c>
      <c r="M393" s="2" t="str">
        <f aca="false">IF(A393="","",J393+K393+L393)</f>
        <v/>
      </c>
      <c r="N393" s="1" t="str">
        <f aca="false">IF(A393="","",IF(A393&lt;=2,$Q$2,IF(A393&lt;=4,$R$2,$S$2)))</f>
        <v/>
      </c>
      <c r="O393" s="2" t="str">
        <f aca="false">IF(A393="","",MIN(O392*(1+$B$7),4000000000))</f>
        <v/>
      </c>
      <c r="P393" s="1" t="str">
        <f aca="false">IF(A393="","",VLOOKUP(B393,'جدول نرخ فوت-امراض خاص-سرطان'!$A$2:$B$100,2,0))</f>
        <v/>
      </c>
      <c r="Q393" s="2" t="str">
        <f aca="false">IF(A393="","",P393*O393*N393^0.5*(1+$J$1))</f>
        <v/>
      </c>
      <c r="R393" s="2" t="str">
        <f aca="false">IF(A393="","",IF(B393&gt;74,0,MIN(4000000000,R392*(1+$B$7))))</f>
        <v/>
      </c>
      <c r="S393" s="2" t="str">
        <f aca="false">IF(A393="","",$J$4/1000*R393)</f>
        <v/>
      </c>
      <c r="T393" s="2" t="str">
        <f aca="false">IF(A393="","",IF(B393&gt;64,0,MIN($F$3*O393,$F$5)))</f>
        <v/>
      </c>
      <c r="U393" s="2" t="str">
        <f aca="false">IF(A393="","",T393*VLOOKUP(محاسبات!B393,'جدول نرخ فوت-امراض خاص-سرطان'!$C$2:$D$97,2,0)/1000000)</f>
        <v/>
      </c>
      <c r="V393" s="2" t="str">
        <f aca="false">IF(A393="","",IF($F$7="ندارد",0,IF(B393&gt;74,0,VLOOKUP(محاسبات!A393,'جدول نرخ فوت-امراض خاص-سرطان'!$I$2:$J$31,2,0)*محاسبات!O393)))</f>
        <v/>
      </c>
      <c r="W393" s="2" t="str">
        <f aca="false">IF(A393="","",V393*VLOOKUP(B393,'جدول نرخ فوت-امراض خاص-سرطان'!$E$2:$F$100,2,0)/1000000)</f>
        <v/>
      </c>
      <c r="X393" s="2" t="str">
        <f aca="false">IF(A393="","",IF($F$6="ندارد",0,IF(A394="",0,D394*N393^0.5+X394*N393)))</f>
        <v/>
      </c>
      <c r="Y393" s="2" t="str">
        <f aca="false">IF(A393="","",IF(A393&gt;64,0,VLOOKUP(B393,'جدول نرخ فوت-امراض خاص-سرطان'!$G$2:$H$100,2,0)*X393))</f>
        <v/>
      </c>
      <c r="Z393" s="2" t="str">
        <f aca="false">IF(A393="","",Y393+W393+U393+S393)</f>
        <v/>
      </c>
      <c r="AA393" s="2" t="str">
        <f aca="false">IF(A393="","",0.25*(S393)+0.15*(U393+W393+Y393))</f>
        <v/>
      </c>
      <c r="AB393" s="2" t="str">
        <f aca="false">IF(A393="","",$B$10*(M393+Z393+Q393))</f>
        <v/>
      </c>
      <c r="AC393" s="2" t="str">
        <f aca="false">IF(A393="","",D393-Z393-M393-Q393-AB393)</f>
        <v/>
      </c>
      <c r="AD393" s="2" t="str">
        <f aca="false">IF(A393="","",(AC393+AD392)*(1+$S$1))</f>
        <v/>
      </c>
      <c r="AE393" s="2" t="str">
        <f aca="false">IF(A393="","",AD393)</f>
        <v/>
      </c>
    </row>
    <row r="394" customFormat="false" ht="15" hidden="false" customHeight="false" outlineLevel="0" collapsed="false">
      <c r="A394" s="1" t="str">
        <f aca="false">IF(A393&lt;$B$1,A393+1,"")</f>
        <v/>
      </c>
      <c r="B394" s="1" t="str">
        <f aca="false">IF(A394="","",B393+1)</f>
        <v/>
      </c>
      <c r="D394" s="2" t="str">
        <f aca="false">IF(A394="","",IF($B$3="سالانه",D393*(1+$B$6),IF($B$3="ماهانه",(F394*12)/'جدول لیست ها'!$D$1,IF(محاسبات!$B$3="دوماهه",(G394*6)/'جدول لیست ها'!$D$2,IF(محاسبات!$B$3="سه ماهه",(H394*4)/'جدول لیست ها'!$D$3,I394*2/'جدول لیست ها'!$D$4)))))</f>
        <v/>
      </c>
      <c r="E394" s="2" t="str">
        <f aca="false">IF(A394="","",IF($B$3="سالانه",D394+E393,(I394+H394+G394+F394)*$C$3+E393))</f>
        <v/>
      </c>
      <c r="F394" s="2" t="str">
        <f aca="false">IF(A394="","",IF(F393="","",F393*(1+$B$6)))</f>
        <v/>
      </c>
      <c r="G394" s="2" t="str">
        <f aca="false">IF(A394="","",IF(G393="","",G393*(1+$B$6)))</f>
        <v/>
      </c>
      <c r="H394" s="2" t="str">
        <f aca="false">IF(A394="","",IF(H393="","",H393*(1+$B$6)))</f>
        <v/>
      </c>
      <c r="I394" s="2" t="str">
        <f aca="false">IF(A394="","",IF(I393="","",I393*(1+$B$6)))</f>
        <v/>
      </c>
      <c r="J394" s="2" t="str">
        <f aca="false">IF(A394="","",0)</f>
        <v/>
      </c>
      <c r="K394" s="2" t="str">
        <f aca="false">IF(A394="","",$J$2*(1-$M$3)*(D394-Z394))</f>
        <v/>
      </c>
      <c r="L394" s="2" t="str">
        <f aca="false">IF(A394="","",IF(A394&lt;=5,$J$3*(1-$M$2)*O394,0))</f>
        <v/>
      </c>
      <c r="M394" s="2" t="str">
        <f aca="false">IF(A394="","",J394+K394+L394)</f>
        <v/>
      </c>
      <c r="N394" s="1" t="str">
        <f aca="false">IF(A394="","",IF(A394&lt;=2,$Q$2,IF(A394&lt;=4,$R$2,$S$2)))</f>
        <v/>
      </c>
      <c r="O394" s="2" t="str">
        <f aca="false">IF(A394="","",MIN(O393*(1+$B$7),4000000000))</f>
        <v/>
      </c>
      <c r="P394" s="1" t="str">
        <f aca="false">IF(A394="","",VLOOKUP(B394,'جدول نرخ فوت-امراض خاص-سرطان'!$A$2:$B$100,2,0))</f>
        <v/>
      </c>
      <c r="Q394" s="2" t="str">
        <f aca="false">IF(A394="","",P394*O394*N394^0.5*(1+$J$1))</f>
        <v/>
      </c>
      <c r="R394" s="2" t="str">
        <f aca="false">IF(A394="","",IF(B394&gt;74,0,MIN(4000000000,R393*(1+$B$7))))</f>
        <v/>
      </c>
      <c r="S394" s="2" t="str">
        <f aca="false">IF(A394="","",$J$4/1000*R394)</f>
        <v/>
      </c>
      <c r="T394" s="2" t="str">
        <f aca="false">IF(A394="","",IF(B394&gt;64,0,MIN($F$3*O394,$F$5)))</f>
        <v/>
      </c>
      <c r="U394" s="2" t="str">
        <f aca="false">IF(A394="","",T394*VLOOKUP(محاسبات!B394,'جدول نرخ فوت-امراض خاص-سرطان'!$C$2:$D$97,2,0)/1000000)</f>
        <v/>
      </c>
      <c r="V394" s="2" t="str">
        <f aca="false">IF(A394="","",IF($F$7="ندارد",0,IF(B394&gt;74,0,VLOOKUP(محاسبات!A394,'جدول نرخ فوت-امراض خاص-سرطان'!$I$2:$J$31,2,0)*محاسبات!O394)))</f>
        <v/>
      </c>
      <c r="W394" s="2" t="str">
        <f aca="false">IF(A394="","",V394*VLOOKUP(B394,'جدول نرخ فوت-امراض خاص-سرطان'!$E$2:$F$100,2,0)/1000000)</f>
        <v/>
      </c>
      <c r="X394" s="2" t="str">
        <f aca="false">IF(A394="","",IF($F$6="ندارد",0,IF(A395="",0,D395*N394^0.5+X395*N394)))</f>
        <v/>
      </c>
      <c r="Y394" s="2" t="str">
        <f aca="false">IF(A394="","",IF(A394&gt;64,0,VLOOKUP(B394,'جدول نرخ فوت-امراض خاص-سرطان'!$G$2:$H$100,2,0)*X394))</f>
        <v/>
      </c>
      <c r="Z394" s="2" t="str">
        <f aca="false">IF(A394="","",Y394+W394+U394+S394)</f>
        <v/>
      </c>
      <c r="AA394" s="2" t="str">
        <f aca="false">IF(A394="","",0.25*(S394)+0.15*(U394+W394+Y394))</f>
        <v/>
      </c>
      <c r="AB394" s="2" t="str">
        <f aca="false">IF(A394="","",$B$10*(M394+Z394+Q394))</f>
        <v/>
      </c>
      <c r="AC394" s="2" t="str">
        <f aca="false">IF(A394="","",D394-Z394-M394-Q394-AB394)</f>
        <v/>
      </c>
      <c r="AD394" s="2" t="str">
        <f aca="false">IF(A394="","",(AC394+AD393)*(1+$S$1))</f>
        <v/>
      </c>
      <c r="AE394" s="2" t="str">
        <f aca="false">IF(A394="","",AD394)</f>
        <v/>
      </c>
    </row>
    <row r="395" customFormat="false" ht="15" hidden="false" customHeight="false" outlineLevel="0" collapsed="false">
      <c r="A395" s="1" t="str">
        <f aca="false">IF(A394&lt;$B$1,A394+1,"")</f>
        <v/>
      </c>
      <c r="B395" s="1" t="str">
        <f aca="false">IF(A395="","",B394+1)</f>
        <v/>
      </c>
      <c r="D395" s="2" t="str">
        <f aca="false">IF(A395="","",IF($B$3="سالانه",D394*(1+$B$6),IF($B$3="ماهانه",(F395*12)/'جدول لیست ها'!$D$1,IF(محاسبات!$B$3="دوماهه",(G395*6)/'جدول لیست ها'!$D$2,IF(محاسبات!$B$3="سه ماهه",(H395*4)/'جدول لیست ها'!$D$3,I395*2/'جدول لیست ها'!$D$4)))))</f>
        <v/>
      </c>
      <c r="E395" s="2" t="str">
        <f aca="false">IF(A395="","",IF($B$3="سالانه",D395+E394,(I395+H395+G395+F395)*$C$3+E394))</f>
        <v/>
      </c>
      <c r="F395" s="2" t="str">
        <f aca="false">IF(A395="","",IF(F394="","",F394*(1+$B$6)))</f>
        <v/>
      </c>
      <c r="G395" s="2" t="str">
        <f aca="false">IF(A395="","",IF(G394="","",G394*(1+$B$6)))</f>
        <v/>
      </c>
      <c r="H395" s="2" t="str">
        <f aca="false">IF(A395="","",IF(H394="","",H394*(1+$B$6)))</f>
        <v/>
      </c>
      <c r="I395" s="2" t="str">
        <f aca="false">IF(A395="","",IF(I394="","",I394*(1+$B$6)))</f>
        <v/>
      </c>
      <c r="J395" s="2" t="str">
        <f aca="false">IF(A395="","",0)</f>
        <v/>
      </c>
      <c r="K395" s="2" t="str">
        <f aca="false">IF(A395="","",$J$2*(1-$M$3)*(D395-Z395))</f>
        <v/>
      </c>
      <c r="L395" s="2" t="str">
        <f aca="false">IF(A395="","",IF(A395&lt;=5,$J$3*(1-$M$2)*O395,0))</f>
        <v/>
      </c>
      <c r="M395" s="2" t="str">
        <f aca="false">IF(A395="","",J395+K395+L395)</f>
        <v/>
      </c>
      <c r="N395" s="1" t="str">
        <f aca="false">IF(A395="","",IF(A395&lt;=2,$Q$2,IF(A395&lt;=4,$R$2,$S$2)))</f>
        <v/>
      </c>
      <c r="O395" s="2" t="str">
        <f aca="false">IF(A395="","",MIN(O394*(1+$B$7),4000000000))</f>
        <v/>
      </c>
      <c r="P395" s="1" t="str">
        <f aca="false">IF(A395="","",VLOOKUP(B395,'جدول نرخ فوت-امراض خاص-سرطان'!$A$2:$B$100,2,0))</f>
        <v/>
      </c>
      <c r="Q395" s="2" t="str">
        <f aca="false">IF(A395="","",P395*O395*N395^0.5*(1+$J$1))</f>
        <v/>
      </c>
      <c r="R395" s="2" t="str">
        <f aca="false">IF(A395="","",IF(B395&gt;74,0,MIN(4000000000,R394*(1+$B$7))))</f>
        <v/>
      </c>
      <c r="S395" s="2" t="str">
        <f aca="false">IF(A395="","",$J$4/1000*R395)</f>
        <v/>
      </c>
      <c r="T395" s="2" t="str">
        <f aca="false">IF(A395="","",IF(B395&gt;64,0,MIN($F$3*O395,$F$5)))</f>
        <v/>
      </c>
      <c r="U395" s="2" t="str">
        <f aca="false">IF(A395="","",T395*VLOOKUP(محاسبات!B395,'جدول نرخ فوت-امراض خاص-سرطان'!$C$2:$D$97,2,0)/1000000)</f>
        <v/>
      </c>
      <c r="V395" s="2" t="str">
        <f aca="false">IF(A395="","",IF($F$7="ندارد",0,IF(B395&gt;74,0,VLOOKUP(محاسبات!A395,'جدول نرخ فوت-امراض خاص-سرطان'!$I$2:$J$31,2,0)*محاسبات!O395)))</f>
        <v/>
      </c>
      <c r="W395" s="2" t="str">
        <f aca="false">IF(A395="","",V395*VLOOKUP(B395,'جدول نرخ فوت-امراض خاص-سرطان'!$E$2:$F$100,2,0)/1000000)</f>
        <v/>
      </c>
      <c r="X395" s="2" t="str">
        <f aca="false">IF(A395="","",IF($F$6="ندارد",0,IF(A396="",0,D396*N395^0.5+X396*N395)))</f>
        <v/>
      </c>
      <c r="Y395" s="2" t="str">
        <f aca="false">IF(A395="","",IF(A395&gt;64,0,VLOOKUP(B395,'جدول نرخ فوت-امراض خاص-سرطان'!$G$2:$H$100,2,0)*X395))</f>
        <v/>
      </c>
      <c r="Z395" s="2" t="str">
        <f aca="false">IF(A395="","",Y395+W395+U395+S395)</f>
        <v/>
      </c>
      <c r="AA395" s="2" t="str">
        <f aca="false">IF(A395="","",0.25*(S395)+0.15*(U395+W395+Y395))</f>
        <v/>
      </c>
      <c r="AB395" s="2" t="str">
        <f aca="false">IF(A395="","",$B$10*(M395+Z395+Q395))</f>
        <v/>
      </c>
      <c r="AC395" s="2" t="str">
        <f aca="false">IF(A395="","",D395-Z395-M395-Q395-AB395)</f>
        <v/>
      </c>
      <c r="AD395" s="2" t="str">
        <f aca="false">IF(A395="","",(AC395+AD394)*(1+$S$1))</f>
        <v/>
      </c>
      <c r="AE395" s="2" t="str">
        <f aca="false">IF(A395="","",AD395)</f>
        <v/>
      </c>
    </row>
    <row r="396" customFormat="false" ht="15" hidden="false" customHeight="false" outlineLevel="0" collapsed="false">
      <c r="A396" s="1" t="str">
        <f aca="false">IF(A395&lt;$B$1,A395+1,"")</f>
        <v/>
      </c>
      <c r="B396" s="1" t="str">
        <f aca="false">IF(A396="","",B395+1)</f>
        <v/>
      </c>
      <c r="D396" s="2" t="str">
        <f aca="false">IF(A396="","",IF($B$3="سالانه",D395*(1+$B$6),IF($B$3="ماهانه",(F396*12)/'جدول لیست ها'!$D$1,IF(محاسبات!$B$3="دوماهه",(G396*6)/'جدول لیست ها'!$D$2,IF(محاسبات!$B$3="سه ماهه",(H396*4)/'جدول لیست ها'!$D$3,I396*2/'جدول لیست ها'!$D$4)))))</f>
        <v/>
      </c>
      <c r="E396" s="2" t="str">
        <f aca="false">IF(A396="","",IF($B$3="سالانه",D396+E395,(I396+H396+G396+F396)*$C$3+E395))</f>
        <v/>
      </c>
      <c r="F396" s="2" t="str">
        <f aca="false">IF(A396="","",IF(F395="","",F395*(1+$B$6)))</f>
        <v/>
      </c>
      <c r="G396" s="2" t="str">
        <f aca="false">IF(A396="","",IF(G395="","",G395*(1+$B$6)))</f>
        <v/>
      </c>
      <c r="H396" s="2" t="str">
        <f aca="false">IF(A396="","",IF(H395="","",H395*(1+$B$6)))</f>
        <v/>
      </c>
      <c r="I396" s="2" t="str">
        <f aca="false">IF(A396="","",IF(I395="","",I395*(1+$B$6)))</f>
        <v/>
      </c>
      <c r="J396" s="2" t="str">
        <f aca="false">IF(A396="","",0)</f>
        <v/>
      </c>
      <c r="K396" s="2" t="str">
        <f aca="false">IF(A396="","",$J$2*(1-$M$3)*(D396-Z396))</f>
        <v/>
      </c>
      <c r="L396" s="2" t="str">
        <f aca="false">IF(A396="","",IF(A396&lt;=5,$J$3*(1-$M$2)*O396,0))</f>
        <v/>
      </c>
      <c r="M396" s="2" t="str">
        <f aca="false">IF(A396="","",J396+K396+L396)</f>
        <v/>
      </c>
      <c r="N396" s="1" t="str">
        <f aca="false">IF(A396="","",IF(A396&lt;=2,$Q$2,IF(A396&lt;=4,$R$2,$S$2)))</f>
        <v/>
      </c>
      <c r="O396" s="2" t="str">
        <f aca="false">IF(A396="","",MIN(O395*(1+$B$7),4000000000))</f>
        <v/>
      </c>
      <c r="P396" s="1" t="str">
        <f aca="false">IF(A396="","",VLOOKUP(B396,'جدول نرخ فوت-امراض خاص-سرطان'!$A$2:$B$100,2,0))</f>
        <v/>
      </c>
      <c r="Q396" s="2" t="str">
        <f aca="false">IF(A396="","",P396*O396*N396^0.5*(1+$J$1))</f>
        <v/>
      </c>
      <c r="R396" s="2" t="str">
        <f aca="false">IF(A396="","",IF(B396&gt;74,0,MIN(4000000000,R395*(1+$B$7))))</f>
        <v/>
      </c>
      <c r="S396" s="2" t="str">
        <f aca="false">IF(A396="","",$J$4/1000*R396)</f>
        <v/>
      </c>
      <c r="T396" s="2" t="str">
        <f aca="false">IF(A396="","",IF(B396&gt;64,0,MIN($F$3*O396,$F$5)))</f>
        <v/>
      </c>
      <c r="U396" s="2" t="str">
        <f aca="false">IF(A396="","",T396*VLOOKUP(محاسبات!B396,'جدول نرخ فوت-امراض خاص-سرطان'!$C$2:$D$97,2,0)/1000000)</f>
        <v/>
      </c>
      <c r="V396" s="2" t="str">
        <f aca="false">IF(A396="","",IF($F$7="ندارد",0,IF(B396&gt;74,0,VLOOKUP(محاسبات!A396,'جدول نرخ فوت-امراض خاص-سرطان'!$I$2:$J$31,2,0)*محاسبات!O396)))</f>
        <v/>
      </c>
      <c r="W396" s="2" t="str">
        <f aca="false">IF(A396="","",V396*VLOOKUP(B396,'جدول نرخ فوت-امراض خاص-سرطان'!$E$2:$F$100,2,0)/1000000)</f>
        <v/>
      </c>
      <c r="X396" s="2" t="str">
        <f aca="false">IF(A396="","",IF($F$6="ندارد",0,IF(A397="",0,D397*N396^0.5+X397*N396)))</f>
        <v/>
      </c>
      <c r="Y396" s="2" t="str">
        <f aca="false">IF(A396="","",IF(A396&gt;64,0,VLOOKUP(B396,'جدول نرخ فوت-امراض خاص-سرطان'!$G$2:$H$100,2,0)*X396))</f>
        <v/>
      </c>
      <c r="Z396" s="2" t="str">
        <f aca="false">IF(A396="","",Y396+W396+U396+S396)</f>
        <v/>
      </c>
      <c r="AA396" s="2" t="str">
        <f aca="false">IF(A396="","",0.25*(S396)+0.15*(U396+W396+Y396))</f>
        <v/>
      </c>
      <c r="AB396" s="2" t="str">
        <f aca="false">IF(A396="","",$B$10*(M396+Z396+Q396))</f>
        <v/>
      </c>
      <c r="AC396" s="2" t="str">
        <f aca="false">IF(A396="","",D396-Z396-M396-Q396-AB396)</f>
        <v/>
      </c>
      <c r="AD396" s="2" t="str">
        <f aca="false">IF(A396="","",(AC396+AD395)*(1+$S$1))</f>
        <v/>
      </c>
      <c r="AE396" s="2" t="str">
        <f aca="false">IF(A396="","",AD396)</f>
        <v/>
      </c>
    </row>
    <row r="397" customFormat="false" ht="15" hidden="false" customHeight="false" outlineLevel="0" collapsed="false">
      <c r="A397" s="1" t="str">
        <f aca="false">IF(A396&lt;$B$1,A396+1,"")</f>
        <v/>
      </c>
      <c r="B397" s="1" t="str">
        <f aca="false">IF(A397="","",B396+1)</f>
        <v/>
      </c>
      <c r="D397" s="2" t="str">
        <f aca="false">IF(A397="","",IF($B$3="سالانه",D396*(1+$B$6),IF($B$3="ماهانه",(F397*12)/'جدول لیست ها'!$D$1,IF(محاسبات!$B$3="دوماهه",(G397*6)/'جدول لیست ها'!$D$2,IF(محاسبات!$B$3="سه ماهه",(H397*4)/'جدول لیست ها'!$D$3,I397*2/'جدول لیست ها'!$D$4)))))</f>
        <v/>
      </c>
      <c r="E397" s="2" t="str">
        <f aca="false">IF(A397="","",IF($B$3="سالانه",D397+E396,(I397+H397+G397+F397)*$C$3+E396))</f>
        <v/>
      </c>
      <c r="F397" s="2" t="str">
        <f aca="false">IF(A397="","",IF(F396="","",F396*(1+$B$6)))</f>
        <v/>
      </c>
      <c r="G397" s="2" t="str">
        <f aca="false">IF(A397="","",IF(G396="","",G396*(1+$B$6)))</f>
        <v/>
      </c>
      <c r="H397" s="2" t="str">
        <f aca="false">IF(A397="","",IF(H396="","",H396*(1+$B$6)))</f>
        <v/>
      </c>
      <c r="I397" s="2" t="str">
        <f aca="false">IF(A397="","",IF(I396="","",I396*(1+$B$6)))</f>
        <v/>
      </c>
      <c r="J397" s="2" t="str">
        <f aca="false">IF(A397="","",0)</f>
        <v/>
      </c>
      <c r="K397" s="2" t="str">
        <f aca="false">IF(A397="","",$J$2*(1-$M$3)*(D397-Z397))</f>
        <v/>
      </c>
      <c r="L397" s="2" t="str">
        <f aca="false">IF(A397="","",IF(A397&lt;=5,$J$3*(1-$M$2)*O397,0))</f>
        <v/>
      </c>
      <c r="M397" s="2" t="str">
        <f aca="false">IF(A397="","",J397+K397+L397)</f>
        <v/>
      </c>
      <c r="N397" s="1" t="str">
        <f aca="false">IF(A397="","",IF(A397&lt;=2,$Q$2,IF(A397&lt;=4,$R$2,$S$2)))</f>
        <v/>
      </c>
      <c r="O397" s="2" t="str">
        <f aca="false">IF(A397="","",MIN(O396*(1+$B$7),4000000000))</f>
        <v/>
      </c>
      <c r="P397" s="1" t="str">
        <f aca="false">IF(A397="","",VLOOKUP(B397,'جدول نرخ فوت-امراض خاص-سرطان'!$A$2:$B$100,2,0))</f>
        <v/>
      </c>
      <c r="Q397" s="2" t="str">
        <f aca="false">IF(A397="","",P397*O397*N397^0.5*(1+$J$1))</f>
        <v/>
      </c>
      <c r="R397" s="2" t="str">
        <f aca="false">IF(A397="","",IF(B397&gt;74,0,MIN(4000000000,R396*(1+$B$7))))</f>
        <v/>
      </c>
      <c r="S397" s="2" t="str">
        <f aca="false">IF(A397="","",$J$4/1000*R397)</f>
        <v/>
      </c>
      <c r="T397" s="2" t="str">
        <f aca="false">IF(A397="","",IF(B397&gt;64,0,MIN($F$3*O397,$F$5)))</f>
        <v/>
      </c>
      <c r="U397" s="2" t="str">
        <f aca="false">IF(A397="","",T397*VLOOKUP(محاسبات!B397,'جدول نرخ فوت-امراض خاص-سرطان'!$C$2:$D$97,2,0)/1000000)</f>
        <v/>
      </c>
      <c r="V397" s="2" t="str">
        <f aca="false">IF(A397="","",IF($F$7="ندارد",0,IF(B397&gt;74,0,VLOOKUP(محاسبات!A397,'جدول نرخ فوت-امراض خاص-سرطان'!$I$2:$J$31,2,0)*محاسبات!O397)))</f>
        <v/>
      </c>
      <c r="W397" s="2" t="str">
        <f aca="false">IF(A397="","",V397*VLOOKUP(B397,'جدول نرخ فوت-امراض خاص-سرطان'!$E$2:$F$100,2,0)/1000000)</f>
        <v/>
      </c>
      <c r="X397" s="2" t="str">
        <f aca="false">IF(A397="","",IF($F$6="ندارد",0,IF(A398="",0,D398*N397^0.5+X398*N397)))</f>
        <v/>
      </c>
      <c r="Y397" s="2" t="str">
        <f aca="false">IF(A397="","",IF(A397&gt;64,0,VLOOKUP(B397,'جدول نرخ فوت-امراض خاص-سرطان'!$G$2:$H$100,2,0)*X397))</f>
        <v/>
      </c>
      <c r="Z397" s="2" t="str">
        <f aca="false">IF(A397="","",Y397+W397+U397+S397)</f>
        <v/>
      </c>
      <c r="AA397" s="2" t="str">
        <f aca="false">IF(A397="","",0.25*(S397)+0.15*(U397+W397+Y397))</f>
        <v/>
      </c>
      <c r="AB397" s="2" t="str">
        <f aca="false">IF(A397="","",$B$10*(M397+Z397+Q397))</f>
        <v/>
      </c>
      <c r="AC397" s="2" t="str">
        <f aca="false">IF(A397="","",D397-Z397-M397-Q397-AB397)</f>
        <v/>
      </c>
      <c r="AD397" s="2" t="str">
        <f aca="false">IF(A397="","",(AC397+AD396)*(1+$S$1))</f>
        <v/>
      </c>
      <c r="AE397" s="2" t="str">
        <f aca="false">IF(A397="","",AD397)</f>
        <v/>
      </c>
    </row>
    <row r="398" customFormat="false" ht="15" hidden="false" customHeight="false" outlineLevel="0" collapsed="false">
      <c r="A398" s="1" t="str">
        <f aca="false">IF(A397&lt;$B$1,A397+1,"")</f>
        <v/>
      </c>
      <c r="B398" s="1" t="str">
        <f aca="false">IF(A398="","",B397+1)</f>
        <v/>
      </c>
      <c r="D398" s="2" t="str">
        <f aca="false">IF(A398="","",IF($B$3="سالانه",D397*(1+$B$6),IF($B$3="ماهانه",(F398*12)/'جدول لیست ها'!$D$1,IF(محاسبات!$B$3="دوماهه",(G398*6)/'جدول لیست ها'!$D$2,IF(محاسبات!$B$3="سه ماهه",(H398*4)/'جدول لیست ها'!$D$3,I398*2/'جدول لیست ها'!$D$4)))))</f>
        <v/>
      </c>
      <c r="E398" s="2" t="str">
        <f aca="false">IF(A398="","",IF($B$3="سالانه",D398+E397,(I398+H398+G398+F398)*$C$3+E397))</f>
        <v/>
      </c>
      <c r="F398" s="2" t="str">
        <f aca="false">IF(A398="","",IF(F397="","",F397*(1+$B$6)))</f>
        <v/>
      </c>
      <c r="G398" s="2" t="str">
        <f aca="false">IF(A398="","",IF(G397="","",G397*(1+$B$6)))</f>
        <v/>
      </c>
      <c r="H398" s="2" t="str">
        <f aca="false">IF(A398="","",IF(H397="","",H397*(1+$B$6)))</f>
        <v/>
      </c>
      <c r="I398" s="2" t="str">
        <f aca="false">IF(A398="","",IF(I397="","",I397*(1+$B$6)))</f>
        <v/>
      </c>
      <c r="J398" s="2" t="str">
        <f aca="false">IF(A398="","",0)</f>
        <v/>
      </c>
      <c r="K398" s="2" t="str">
        <f aca="false">IF(A398="","",$J$2*(1-$M$3)*(D398-Z398))</f>
        <v/>
      </c>
      <c r="L398" s="2" t="str">
        <f aca="false">IF(A398="","",IF(A398&lt;=5,$J$3*(1-$M$2)*O398,0))</f>
        <v/>
      </c>
      <c r="M398" s="2" t="str">
        <f aca="false">IF(A398="","",J398+K398+L398)</f>
        <v/>
      </c>
      <c r="N398" s="1" t="str">
        <f aca="false">IF(A398="","",IF(A398&lt;=2,$Q$2,IF(A398&lt;=4,$R$2,$S$2)))</f>
        <v/>
      </c>
      <c r="O398" s="2" t="str">
        <f aca="false">IF(A398="","",MIN(O397*(1+$B$7),4000000000))</f>
        <v/>
      </c>
      <c r="P398" s="1" t="str">
        <f aca="false">IF(A398="","",VLOOKUP(B398,'جدول نرخ فوت-امراض خاص-سرطان'!$A$2:$B$100,2,0))</f>
        <v/>
      </c>
      <c r="Q398" s="2" t="str">
        <f aca="false">IF(A398="","",P398*O398*N398^0.5*(1+$J$1))</f>
        <v/>
      </c>
      <c r="R398" s="2" t="str">
        <f aca="false">IF(A398="","",IF(B398&gt;74,0,MIN(4000000000,R397*(1+$B$7))))</f>
        <v/>
      </c>
      <c r="S398" s="2" t="str">
        <f aca="false">IF(A398="","",$J$4/1000*R398)</f>
        <v/>
      </c>
      <c r="T398" s="2" t="str">
        <f aca="false">IF(A398="","",IF(B398&gt;64,0,MIN($F$3*O398,$F$5)))</f>
        <v/>
      </c>
      <c r="U398" s="2" t="str">
        <f aca="false">IF(A398="","",T398*VLOOKUP(محاسبات!B398,'جدول نرخ فوت-امراض خاص-سرطان'!$C$2:$D$97,2,0)/1000000)</f>
        <v/>
      </c>
      <c r="V398" s="2" t="str">
        <f aca="false">IF(A398="","",IF($F$7="ندارد",0,IF(B398&gt;74,0,VLOOKUP(محاسبات!A398,'جدول نرخ فوت-امراض خاص-سرطان'!$I$2:$J$31,2,0)*محاسبات!O398)))</f>
        <v/>
      </c>
      <c r="W398" s="2" t="str">
        <f aca="false">IF(A398="","",V398*VLOOKUP(B398,'جدول نرخ فوت-امراض خاص-سرطان'!$E$2:$F$100,2,0)/1000000)</f>
        <v/>
      </c>
      <c r="X398" s="2" t="str">
        <f aca="false">IF(A398="","",IF($F$6="ندارد",0,IF(A399="",0,D399*N398^0.5+X399*N398)))</f>
        <v/>
      </c>
      <c r="Y398" s="2" t="str">
        <f aca="false">IF(A398="","",IF(A398&gt;64,0,VLOOKUP(B398,'جدول نرخ فوت-امراض خاص-سرطان'!$G$2:$H$100,2,0)*X398))</f>
        <v/>
      </c>
      <c r="Z398" s="2" t="str">
        <f aca="false">IF(A398="","",Y398+W398+U398+S398)</f>
        <v/>
      </c>
      <c r="AA398" s="2" t="str">
        <f aca="false">IF(A398="","",0.25*(S398)+0.15*(U398+W398+Y398))</f>
        <v/>
      </c>
      <c r="AB398" s="2" t="str">
        <f aca="false">IF(A398="","",$B$10*(M398+Z398+Q398))</f>
        <v/>
      </c>
      <c r="AC398" s="2" t="str">
        <f aca="false">IF(A398="","",D398-Z398-M398-Q398-AB398)</f>
        <v/>
      </c>
      <c r="AD398" s="2" t="str">
        <f aca="false">IF(A398="","",(AC398+AD397)*(1+$S$1))</f>
        <v/>
      </c>
      <c r="AE398" s="2" t="str">
        <f aca="false">IF(A398="","",AD398)</f>
        <v/>
      </c>
    </row>
    <row r="399" customFormat="false" ht="15" hidden="false" customHeight="false" outlineLevel="0" collapsed="false">
      <c r="A399" s="1" t="str">
        <f aca="false">IF(A398&lt;$B$1,A398+1,"")</f>
        <v/>
      </c>
      <c r="B399" s="1" t="str">
        <f aca="false">IF(A399="","",B398+1)</f>
        <v/>
      </c>
      <c r="D399" s="2" t="str">
        <f aca="false">IF(A399="","",IF($B$3="سالانه",D398*(1+$B$6),IF($B$3="ماهانه",(F399*12)/'جدول لیست ها'!$D$1,IF(محاسبات!$B$3="دوماهه",(G399*6)/'جدول لیست ها'!$D$2,IF(محاسبات!$B$3="سه ماهه",(H399*4)/'جدول لیست ها'!$D$3,I399*2/'جدول لیست ها'!$D$4)))))</f>
        <v/>
      </c>
      <c r="E399" s="2" t="str">
        <f aca="false">IF(A399="","",IF($B$3="سالانه",D399+E398,(I399+H399+G399+F399)*$C$3+E398))</f>
        <v/>
      </c>
      <c r="F399" s="2" t="str">
        <f aca="false">IF(A399="","",IF(F398="","",F398*(1+$B$6)))</f>
        <v/>
      </c>
      <c r="G399" s="2" t="str">
        <f aca="false">IF(A399="","",IF(G398="","",G398*(1+$B$6)))</f>
        <v/>
      </c>
      <c r="H399" s="2" t="str">
        <f aca="false">IF(A399="","",IF(H398="","",H398*(1+$B$6)))</f>
        <v/>
      </c>
      <c r="I399" s="2" t="str">
        <f aca="false">IF(A399="","",IF(I398="","",I398*(1+$B$6)))</f>
        <v/>
      </c>
      <c r="J399" s="2" t="str">
        <f aca="false">IF(A399="","",0)</f>
        <v/>
      </c>
      <c r="K399" s="2" t="str">
        <f aca="false">IF(A399="","",$J$2*(1-$M$3)*(D399-Z399))</f>
        <v/>
      </c>
      <c r="L399" s="2" t="str">
        <f aca="false">IF(A399="","",IF(A399&lt;=5,$J$3*(1-$M$2)*O399,0))</f>
        <v/>
      </c>
      <c r="M399" s="2" t="str">
        <f aca="false">IF(A399="","",J399+K399+L399)</f>
        <v/>
      </c>
      <c r="N399" s="1" t="str">
        <f aca="false">IF(A399="","",IF(A399&lt;=2,$Q$2,IF(A399&lt;=4,$R$2,$S$2)))</f>
        <v/>
      </c>
      <c r="O399" s="2" t="str">
        <f aca="false">IF(A399="","",MIN(O398*(1+$B$7),4000000000))</f>
        <v/>
      </c>
      <c r="P399" s="1" t="str">
        <f aca="false">IF(A399="","",VLOOKUP(B399,'جدول نرخ فوت-امراض خاص-سرطان'!$A$2:$B$100,2,0))</f>
        <v/>
      </c>
      <c r="Q399" s="2" t="str">
        <f aca="false">IF(A399="","",P399*O399*N399^0.5*(1+$J$1))</f>
        <v/>
      </c>
      <c r="R399" s="2" t="str">
        <f aca="false">IF(A399="","",IF(B399&gt;74,0,MIN(4000000000,R398*(1+$B$7))))</f>
        <v/>
      </c>
      <c r="S399" s="2" t="str">
        <f aca="false">IF(A399="","",$J$4/1000*R399)</f>
        <v/>
      </c>
      <c r="T399" s="2" t="str">
        <f aca="false">IF(A399="","",IF(B399&gt;64,0,MIN($F$3*O399,$F$5)))</f>
        <v/>
      </c>
      <c r="U399" s="2" t="str">
        <f aca="false">IF(A399="","",T399*VLOOKUP(محاسبات!B399,'جدول نرخ فوت-امراض خاص-سرطان'!$C$2:$D$97,2,0)/1000000)</f>
        <v/>
      </c>
      <c r="V399" s="2" t="str">
        <f aca="false">IF(A399="","",IF($F$7="ندارد",0,IF(B399&gt;74,0,VLOOKUP(محاسبات!A399,'جدول نرخ فوت-امراض خاص-سرطان'!$I$2:$J$31,2,0)*محاسبات!O399)))</f>
        <v/>
      </c>
      <c r="W399" s="2" t="str">
        <f aca="false">IF(A399="","",V399*VLOOKUP(B399,'جدول نرخ فوت-امراض خاص-سرطان'!$E$2:$F$100,2,0)/1000000)</f>
        <v/>
      </c>
      <c r="X399" s="2" t="str">
        <f aca="false">IF(A399="","",IF($F$6="ندارد",0,IF(A400="",0,D400*N399^0.5+X400*N399)))</f>
        <v/>
      </c>
      <c r="Y399" s="2" t="str">
        <f aca="false">IF(A399="","",IF(A399&gt;64,0,VLOOKUP(B399,'جدول نرخ فوت-امراض خاص-سرطان'!$G$2:$H$100,2,0)*X399))</f>
        <v/>
      </c>
      <c r="Z399" s="2" t="str">
        <f aca="false">IF(A399="","",Y399+W399+U399+S399)</f>
        <v/>
      </c>
      <c r="AA399" s="2" t="str">
        <f aca="false">IF(A399="","",0.25*(S399)+0.15*(U399+W399+Y399))</f>
        <v/>
      </c>
      <c r="AB399" s="2" t="str">
        <f aca="false">IF(A399="","",$B$10*(M399+Z399+Q399))</f>
        <v/>
      </c>
      <c r="AC399" s="2" t="str">
        <f aca="false">IF(A399="","",D399-Z399-M399-Q399-AB399)</f>
        <v/>
      </c>
      <c r="AD399" s="2" t="str">
        <f aca="false">IF(A399="","",(AC399+AD398)*(1+$S$1))</f>
        <v/>
      </c>
      <c r="AE399" s="2" t="str">
        <f aca="false">IF(A399="","",AD399)</f>
        <v/>
      </c>
    </row>
    <row r="400" customFormat="false" ht="15" hidden="false" customHeight="false" outlineLevel="0" collapsed="false">
      <c r="A400" s="1" t="str">
        <f aca="false">IF(A399&lt;$B$1,A399+1,"")</f>
        <v/>
      </c>
      <c r="B400" s="1" t="str">
        <f aca="false">IF(A400="","",B399+1)</f>
        <v/>
      </c>
      <c r="D400" s="2" t="str">
        <f aca="false">IF(A400="","",IF($B$3="سالانه",D399*(1+$B$6),IF($B$3="ماهانه",(F400*12)/'جدول لیست ها'!$D$1,IF(محاسبات!$B$3="دوماهه",(G400*6)/'جدول لیست ها'!$D$2,IF(محاسبات!$B$3="سه ماهه",(H400*4)/'جدول لیست ها'!$D$3,I400*2/'جدول لیست ها'!$D$4)))))</f>
        <v/>
      </c>
      <c r="E400" s="2" t="str">
        <f aca="false">IF(A400="","",IF($B$3="سالانه",D400+E399,(I400+H400+G400+F400)*$C$3+E399))</f>
        <v/>
      </c>
      <c r="F400" s="2" t="str">
        <f aca="false">IF(A400="","",IF(F399="","",F399*(1+$B$6)))</f>
        <v/>
      </c>
      <c r="G400" s="2" t="str">
        <f aca="false">IF(A400="","",IF(G399="","",G399*(1+$B$6)))</f>
        <v/>
      </c>
      <c r="H400" s="2" t="str">
        <f aca="false">IF(A400="","",IF(H399="","",H399*(1+$B$6)))</f>
        <v/>
      </c>
      <c r="I400" s="2" t="str">
        <f aca="false">IF(A400="","",IF(I399="","",I399*(1+$B$6)))</f>
        <v/>
      </c>
      <c r="J400" s="2" t="str">
        <f aca="false">IF(A400="","",0)</f>
        <v/>
      </c>
      <c r="K400" s="2" t="str">
        <f aca="false">IF(A400="","",$J$2*(1-$M$3)*(D400-Z400))</f>
        <v/>
      </c>
      <c r="L400" s="2" t="str">
        <f aca="false">IF(A400="","",IF(A400&lt;=5,$J$3*(1-$M$2)*O400,0))</f>
        <v/>
      </c>
      <c r="M400" s="2" t="str">
        <f aca="false">IF(A400="","",J400+K400+L400)</f>
        <v/>
      </c>
      <c r="N400" s="1" t="str">
        <f aca="false">IF(A400="","",IF(A400&lt;=2,$Q$2,IF(A400&lt;=4,$R$2,$S$2)))</f>
        <v/>
      </c>
      <c r="O400" s="2" t="str">
        <f aca="false">IF(A400="","",MIN(O399*(1+$B$7),4000000000))</f>
        <v/>
      </c>
      <c r="P400" s="1" t="str">
        <f aca="false">IF(A400="","",VLOOKUP(B400,'جدول نرخ فوت-امراض خاص-سرطان'!$A$2:$B$100,2,0))</f>
        <v/>
      </c>
      <c r="Q400" s="2" t="str">
        <f aca="false">IF(A400="","",P400*O400*N400^0.5*(1+$J$1))</f>
        <v/>
      </c>
      <c r="R400" s="2" t="str">
        <f aca="false">IF(A400="","",IF(B400&gt;74,0,MIN(4000000000,R399*(1+$B$7))))</f>
        <v/>
      </c>
      <c r="S400" s="2" t="str">
        <f aca="false">IF(A400="","",$J$4/1000*R400)</f>
        <v/>
      </c>
      <c r="T400" s="2" t="str">
        <f aca="false">IF(A400="","",IF(B400&gt;64,0,MIN($F$3*O400,$F$5)))</f>
        <v/>
      </c>
      <c r="U400" s="2" t="str">
        <f aca="false">IF(A400="","",T400*VLOOKUP(محاسبات!B400,'جدول نرخ فوت-امراض خاص-سرطان'!$C$2:$D$97,2,0)/1000000)</f>
        <v/>
      </c>
      <c r="V400" s="2" t="str">
        <f aca="false">IF(A400="","",IF($F$7="ندارد",0,IF(B400&gt;74,0,VLOOKUP(محاسبات!A400,'جدول نرخ فوت-امراض خاص-سرطان'!$I$2:$J$31,2,0)*محاسبات!O400)))</f>
        <v/>
      </c>
      <c r="W400" s="2" t="str">
        <f aca="false">IF(A400="","",V400*VLOOKUP(B400,'جدول نرخ فوت-امراض خاص-سرطان'!$E$2:$F$100,2,0)/1000000)</f>
        <v/>
      </c>
      <c r="X400" s="2" t="str">
        <f aca="false">IF(A400="","",IF($F$6="ندارد",0,IF(A401="",0,D401*N400^0.5+X401*N400)))</f>
        <v/>
      </c>
      <c r="Y400" s="2" t="str">
        <f aca="false">IF(A400="","",IF(A400&gt;64,0,VLOOKUP(B400,'جدول نرخ فوت-امراض خاص-سرطان'!$G$2:$H$100,2,0)*X400))</f>
        <v/>
      </c>
      <c r="Z400" s="2" t="str">
        <f aca="false">IF(A400="","",Y400+W400+U400+S400)</f>
        <v/>
      </c>
      <c r="AA400" s="2" t="str">
        <f aca="false">IF(A400="","",0.25*(S400)+0.15*(U400+W400+Y400))</f>
        <v/>
      </c>
      <c r="AB400" s="2" t="str">
        <f aca="false">IF(A400="","",$B$10*(M400+Z400+Q400))</f>
        <v/>
      </c>
      <c r="AC400" s="2" t="str">
        <f aca="false">IF(A400="","",D400-Z400-M400-Q400-AB400)</f>
        <v/>
      </c>
      <c r="AD400" s="2" t="str">
        <f aca="false">IF(A400="","",(AC400+AD399)*(1+$S$1))</f>
        <v/>
      </c>
      <c r="AE400" s="2" t="str">
        <f aca="false">IF(A400="","",AD400)</f>
        <v/>
      </c>
    </row>
    <row r="401" customFormat="false" ht="15" hidden="false" customHeight="false" outlineLevel="0" collapsed="false">
      <c r="A401" s="1" t="str">
        <f aca="false">IF(A400&lt;$B$1,A400+1,"")</f>
        <v/>
      </c>
      <c r="B401" s="1" t="str">
        <f aca="false">IF(A401="","",B400+1)</f>
        <v/>
      </c>
      <c r="D401" s="2" t="str">
        <f aca="false">IF(A401="","",IF($B$3="سالانه",D400*(1+$B$6),IF($B$3="ماهانه",(F401*12)/'جدول لیست ها'!$D$1,IF(محاسبات!$B$3="دوماهه",(G401*6)/'جدول لیست ها'!$D$2,IF(محاسبات!$B$3="سه ماهه",(H401*4)/'جدول لیست ها'!$D$3,I401*2/'جدول لیست ها'!$D$4)))))</f>
        <v/>
      </c>
      <c r="E401" s="2" t="str">
        <f aca="false">IF(A401="","",IF($B$3="سالانه",D401+E400,(I401+H401+G401+F401)*$C$3+E400))</f>
        <v/>
      </c>
      <c r="F401" s="2" t="str">
        <f aca="false">IF(A401="","",IF(F400="","",F400*(1+$B$6)))</f>
        <v/>
      </c>
      <c r="G401" s="2" t="str">
        <f aca="false">IF(A401="","",IF(G400="","",G400*(1+$B$6)))</f>
        <v/>
      </c>
      <c r="H401" s="2" t="str">
        <f aca="false">IF(A401="","",IF(H400="","",H400*(1+$B$6)))</f>
        <v/>
      </c>
      <c r="I401" s="2" t="str">
        <f aca="false">IF(A401="","",IF(I400="","",I400*(1+$B$6)))</f>
        <v/>
      </c>
      <c r="J401" s="2" t="str">
        <f aca="false">IF(A401="","",0)</f>
        <v/>
      </c>
      <c r="K401" s="2" t="str">
        <f aca="false">IF(A401="","",$J$2*(1-$M$3)*(D401-Z401))</f>
        <v/>
      </c>
      <c r="L401" s="2" t="str">
        <f aca="false">IF(A401="","",IF(A401&lt;=5,$J$3*(1-$M$2)*O401,0))</f>
        <v/>
      </c>
      <c r="M401" s="2" t="str">
        <f aca="false">IF(A401="","",J401+K401+L401)</f>
        <v/>
      </c>
      <c r="N401" s="1" t="str">
        <f aca="false">IF(A401="","",IF(A401&lt;=2,$Q$2,IF(A401&lt;=4,$R$2,$S$2)))</f>
        <v/>
      </c>
      <c r="O401" s="2" t="str">
        <f aca="false">IF(A401="","",MIN(O400*(1+$B$7),4000000000))</f>
        <v/>
      </c>
      <c r="P401" s="1" t="str">
        <f aca="false">IF(A401="","",VLOOKUP(B401,'جدول نرخ فوت-امراض خاص-سرطان'!$A$2:$B$100,2,0))</f>
        <v/>
      </c>
      <c r="Q401" s="2" t="str">
        <f aca="false">IF(A401="","",P401*O401*N401^0.5*(1+$J$1))</f>
        <v/>
      </c>
      <c r="R401" s="2" t="str">
        <f aca="false">IF(A401="","",IF(B401&gt;74,0,MIN(4000000000,R400*(1+$B$7))))</f>
        <v/>
      </c>
      <c r="S401" s="2" t="str">
        <f aca="false">IF(A401="","",$J$4/1000*R401)</f>
        <v/>
      </c>
      <c r="T401" s="2" t="str">
        <f aca="false">IF(A401="","",IF(B401&gt;64,0,MIN($F$3*O401,$F$5)))</f>
        <v/>
      </c>
      <c r="U401" s="2" t="str">
        <f aca="false">IF(A401="","",T401*VLOOKUP(محاسبات!B401,'جدول نرخ فوت-امراض خاص-سرطان'!$C$2:$D$97,2,0)/1000000)</f>
        <v/>
      </c>
      <c r="V401" s="2" t="str">
        <f aca="false">IF(A401="","",IF($F$7="ندارد",0,IF(B401&gt;74,0,VLOOKUP(محاسبات!A401,'جدول نرخ فوت-امراض خاص-سرطان'!$I$2:$J$31,2,0)*محاسبات!O401)))</f>
        <v/>
      </c>
      <c r="W401" s="2" t="str">
        <f aca="false">IF(A401="","",V401*VLOOKUP(B401,'جدول نرخ فوت-امراض خاص-سرطان'!$E$2:$F$100,2,0)/1000000)</f>
        <v/>
      </c>
      <c r="X401" s="2" t="str">
        <f aca="false">IF(A401="","",IF($F$6="ندارد",0,IF(A402="",0,D402*N401^0.5+X402*N401)))</f>
        <v/>
      </c>
      <c r="Y401" s="2" t="str">
        <f aca="false">IF(A401="","",IF(A401&gt;64,0,VLOOKUP(B401,'جدول نرخ فوت-امراض خاص-سرطان'!$G$2:$H$100,2,0)*X401))</f>
        <v/>
      </c>
      <c r="Z401" s="2" t="str">
        <f aca="false">IF(A401="","",Y401+W401+U401+S401)</f>
        <v/>
      </c>
      <c r="AA401" s="2" t="str">
        <f aca="false">IF(A401="","",0.25*(S401)+0.15*(U401+W401+Y401))</f>
        <v/>
      </c>
      <c r="AB401" s="2" t="str">
        <f aca="false">IF(A401="","",$B$10*(M401+Z401+Q401))</f>
        <v/>
      </c>
      <c r="AC401" s="2" t="str">
        <f aca="false">IF(A401="","",D401-Z401-M401-Q401-AB401)</f>
        <v/>
      </c>
      <c r="AD401" s="2" t="str">
        <f aca="false">IF(A401="","",(AC401+AD400)*(1+$S$1))</f>
        <v/>
      </c>
      <c r="AE401" s="2" t="str">
        <f aca="false">IF(A401="","",AD401)</f>
        <v/>
      </c>
    </row>
    <row r="402" customFormat="false" ht="15" hidden="false" customHeight="false" outlineLevel="0" collapsed="false">
      <c r="A402" s="1" t="str">
        <f aca="false">IF(A401&lt;$B$1,A401+1,"")</f>
        <v/>
      </c>
      <c r="B402" s="1" t="str">
        <f aca="false">IF(A402="","",B401+1)</f>
        <v/>
      </c>
      <c r="D402" s="2" t="str">
        <f aca="false">IF(A402="","",IF($B$3="سالانه",D401*(1+$B$6),IF($B$3="ماهانه",(F402*12)/'جدول لیست ها'!$D$1,IF(محاسبات!$B$3="دوماهه",(G402*6)/'جدول لیست ها'!$D$2,IF(محاسبات!$B$3="سه ماهه",(H402*4)/'جدول لیست ها'!$D$3,I402*2/'جدول لیست ها'!$D$4)))))</f>
        <v/>
      </c>
      <c r="E402" s="2" t="str">
        <f aca="false">IF(A402="","",IF($B$3="سالانه",D402+E401,(I402+H402+G402+F402)*$C$3+E401))</f>
        <v/>
      </c>
      <c r="F402" s="2" t="str">
        <f aca="false">IF(A402="","",IF(F401="","",F401*(1+$B$6)))</f>
        <v/>
      </c>
      <c r="G402" s="2" t="str">
        <f aca="false">IF(A402="","",IF(G401="","",G401*(1+$B$6)))</f>
        <v/>
      </c>
      <c r="H402" s="2" t="str">
        <f aca="false">IF(A402="","",IF(H401="","",H401*(1+$B$6)))</f>
        <v/>
      </c>
      <c r="I402" s="2" t="str">
        <f aca="false">IF(A402="","",IF(I401="","",I401*(1+$B$6)))</f>
        <v/>
      </c>
      <c r="J402" s="2" t="str">
        <f aca="false">IF(A402="","",0)</f>
        <v/>
      </c>
      <c r="K402" s="2" t="str">
        <f aca="false">IF(A402="","",$J$2*(1-$M$3)*(D402-Z402))</f>
        <v/>
      </c>
      <c r="L402" s="2" t="str">
        <f aca="false">IF(A402="","",IF(A402&lt;=5,$J$3*(1-$M$2)*O402,0))</f>
        <v/>
      </c>
      <c r="M402" s="2" t="str">
        <f aca="false">IF(A402="","",J402+K402+L402)</f>
        <v/>
      </c>
      <c r="N402" s="1" t="str">
        <f aca="false">IF(A402="","",IF(A402&lt;=2,$Q$2,IF(A402&lt;=4,$R$2,$S$2)))</f>
        <v/>
      </c>
      <c r="O402" s="2" t="str">
        <f aca="false">IF(A402="","",MIN(O401*(1+$B$7),4000000000))</f>
        <v/>
      </c>
      <c r="P402" s="1" t="str">
        <f aca="false">IF(A402="","",VLOOKUP(B402,'جدول نرخ فوت-امراض خاص-سرطان'!$A$2:$B$100,2,0))</f>
        <v/>
      </c>
      <c r="Q402" s="2" t="str">
        <f aca="false">IF(A402="","",P402*O402*N402^0.5*(1+$J$1))</f>
        <v/>
      </c>
      <c r="R402" s="2" t="str">
        <f aca="false">IF(A402="","",IF(B402&gt;74,0,MIN(4000000000,R401*(1+$B$7))))</f>
        <v/>
      </c>
      <c r="S402" s="2" t="str">
        <f aca="false">IF(A402="","",$J$4/1000*R402)</f>
        <v/>
      </c>
      <c r="T402" s="2" t="str">
        <f aca="false">IF(A402="","",IF(B402&gt;64,0,MIN($F$3*O402,$F$5)))</f>
        <v/>
      </c>
      <c r="U402" s="2" t="str">
        <f aca="false">IF(A402="","",T402*VLOOKUP(محاسبات!B402,'جدول نرخ فوت-امراض خاص-سرطان'!$C$2:$D$97,2,0)/1000000)</f>
        <v/>
      </c>
      <c r="V402" s="2" t="str">
        <f aca="false">IF(A402="","",IF($F$7="ندارد",0,IF(B402&gt;74,0,VLOOKUP(محاسبات!A402,'جدول نرخ فوت-امراض خاص-سرطان'!$I$2:$J$31,2,0)*محاسبات!O402)))</f>
        <v/>
      </c>
      <c r="W402" s="2" t="str">
        <f aca="false">IF(A402="","",V402*VLOOKUP(B402,'جدول نرخ فوت-امراض خاص-سرطان'!$E$2:$F$100,2,0)/1000000)</f>
        <v/>
      </c>
      <c r="X402" s="2" t="str">
        <f aca="false">IF(A402="","",IF($F$6="ندارد",0,IF(A403="",0,D403*N402^0.5+X403*N402)))</f>
        <v/>
      </c>
      <c r="Y402" s="2" t="str">
        <f aca="false">IF(A402="","",IF(A402&gt;64,0,VLOOKUP(B402,'جدول نرخ فوت-امراض خاص-سرطان'!$G$2:$H$100,2,0)*X402))</f>
        <v/>
      </c>
      <c r="Z402" s="2" t="str">
        <f aca="false">IF(A402="","",Y402+W402+U402+S402)</f>
        <v/>
      </c>
      <c r="AA402" s="2" t="str">
        <f aca="false">IF(A402="","",0.25*(S402)+0.15*(U402+W402+Y402))</f>
        <v/>
      </c>
      <c r="AB402" s="2" t="str">
        <f aca="false">IF(A402="","",$B$10*(M402+Z402+Q402))</f>
        <v/>
      </c>
      <c r="AC402" s="2" t="str">
        <f aca="false">IF(A402="","",D402-Z402-M402-Q402-AB402)</f>
        <v/>
      </c>
      <c r="AD402" s="2" t="str">
        <f aca="false">IF(A402="","",(AC402+AD401)*(1+$S$1))</f>
        <v/>
      </c>
      <c r="AE402" s="2" t="str">
        <f aca="false">IF(A402="","",AD402)</f>
        <v/>
      </c>
    </row>
    <row r="403" customFormat="false" ht="15" hidden="false" customHeight="false" outlineLevel="0" collapsed="false">
      <c r="A403" s="1" t="str">
        <f aca="false">IF(A402&lt;$B$1,A402+1,"")</f>
        <v/>
      </c>
      <c r="B403" s="1" t="str">
        <f aca="false">IF(A403="","",B402+1)</f>
        <v/>
      </c>
      <c r="D403" s="2" t="str">
        <f aca="false">IF(A403="","",IF($B$3="سالانه",D402*(1+$B$6),IF($B$3="ماهانه",(F403*12)/'جدول لیست ها'!$D$1,IF(محاسبات!$B$3="دوماهه",(G403*6)/'جدول لیست ها'!$D$2,IF(محاسبات!$B$3="سه ماهه",(H403*4)/'جدول لیست ها'!$D$3,I403*2/'جدول لیست ها'!$D$4)))))</f>
        <v/>
      </c>
      <c r="E403" s="2" t="str">
        <f aca="false">IF(A403="","",IF($B$3="سالانه",D403+E402,(I403+H403+G403+F403)*$C$3+E402))</f>
        <v/>
      </c>
      <c r="F403" s="2" t="str">
        <f aca="false">IF(A403="","",IF(F402="","",F402*(1+$B$6)))</f>
        <v/>
      </c>
      <c r="G403" s="2" t="str">
        <f aca="false">IF(A403="","",IF(G402="","",G402*(1+$B$6)))</f>
        <v/>
      </c>
      <c r="H403" s="2" t="str">
        <f aca="false">IF(A403="","",IF(H402="","",H402*(1+$B$6)))</f>
        <v/>
      </c>
      <c r="I403" s="2" t="str">
        <f aca="false">IF(A403="","",IF(I402="","",I402*(1+$B$6)))</f>
        <v/>
      </c>
      <c r="J403" s="2" t="str">
        <f aca="false">IF(A403="","",0)</f>
        <v/>
      </c>
      <c r="K403" s="2" t="str">
        <f aca="false">IF(A403="","",$J$2*(1-$M$3)*(D403-Z403))</f>
        <v/>
      </c>
      <c r="L403" s="2" t="str">
        <f aca="false">IF(A403="","",IF(A403&lt;=5,$J$3*(1-$M$2)*O403,0))</f>
        <v/>
      </c>
      <c r="M403" s="2" t="str">
        <f aca="false">IF(A403="","",J403+K403+L403)</f>
        <v/>
      </c>
      <c r="N403" s="1" t="str">
        <f aca="false">IF(A403="","",IF(A403&lt;=2,$Q$2,IF(A403&lt;=4,$R$2,$S$2)))</f>
        <v/>
      </c>
      <c r="O403" s="2" t="str">
        <f aca="false">IF(A403="","",MIN(O402*(1+$B$7),4000000000))</f>
        <v/>
      </c>
      <c r="P403" s="1" t="str">
        <f aca="false">IF(A403="","",VLOOKUP(B403,'جدول نرخ فوت-امراض خاص-سرطان'!$A$2:$B$100,2,0))</f>
        <v/>
      </c>
      <c r="Q403" s="2" t="str">
        <f aca="false">IF(A403="","",P403*O403*N403^0.5*(1+$J$1))</f>
        <v/>
      </c>
      <c r="R403" s="2" t="str">
        <f aca="false">IF(A403="","",IF(B403&gt;74,0,MIN(4000000000,R402*(1+$B$7))))</f>
        <v/>
      </c>
      <c r="S403" s="2" t="str">
        <f aca="false">IF(A403="","",$J$4/1000*R403)</f>
        <v/>
      </c>
      <c r="T403" s="2" t="str">
        <f aca="false">IF(A403="","",IF(B403&gt;64,0,MIN($F$3*O403,$F$5)))</f>
        <v/>
      </c>
      <c r="U403" s="2" t="str">
        <f aca="false">IF(A403="","",T403*VLOOKUP(محاسبات!B403,'جدول نرخ فوت-امراض خاص-سرطان'!$C$2:$D$97,2,0)/1000000)</f>
        <v/>
      </c>
      <c r="V403" s="2" t="str">
        <f aca="false">IF(A403="","",IF($F$7="ندارد",0,IF(B403&gt;74,0,VLOOKUP(محاسبات!A403,'جدول نرخ فوت-امراض خاص-سرطان'!$I$2:$J$31,2,0)*محاسبات!O403)))</f>
        <v/>
      </c>
      <c r="W403" s="2" t="str">
        <f aca="false">IF(A403="","",V403*VLOOKUP(B403,'جدول نرخ فوت-امراض خاص-سرطان'!$E$2:$F$100,2,0)/1000000)</f>
        <v/>
      </c>
      <c r="X403" s="2" t="str">
        <f aca="false">IF(A403="","",IF($F$6="ندارد",0,IF(A404="",0,D404*N403^0.5+X404*N403)))</f>
        <v/>
      </c>
      <c r="Y403" s="2" t="str">
        <f aca="false">IF(A403="","",IF(A403&gt;64,0,VLOOKUP(B403,'جدول نرخ فوت-امراض خاص-سرطان'!$G$2:$H$100,2,0)*X403))</f>
        <v/>
      </c>
      <c r="Z403" s="2" t="str">
        <f aca="false">IF(A403="","",Y403+W403+U403+S403)</f>
        <v/>
      </c>
      <c r="AA403" s="2" t="str">
        <f aca="false">IF(A403="","",0.25*(S403)+0.15*(U403+W403+Y403))</f>
        <v/>
      </c>
      <c r="AB403" s="2" t="str">
        <f aca="false">IF(A403="","",$B$10*(M403+Z403+Q403))</f>
        <v/>
      </c>
      <c r="AC403" s="2" t="str">
        <f aca="false">IF(A403="","",D403-Z403-M403-Q403-AB403)</f>
        <v/>
      </c>
      <c r="AD403" s="2" t="str">
        <f aca="false">IF(A403="","",(AC403+AD402)*(1+$S$1))</f>
        <v/>
      </c>
      <c r="AE403" s="2" t="str">
        <f aca="false">IF(A403="","",AD403)</f>
        <v/>
      </c>
    </row>
    <row r="404" customFormat="false" ht="15" hidden="false" customHeight="false" outlineLevel="0" collapsed="false">
      <c r="A404" s="1" t="str">
        <f aca="false">IF(A403&lt;$B$1,A403+1,"")</f>
        <v/>
      </c>
      <c r="B404" s="1" t="str">
        <f aca="false">IF(A404="","",B403+1)</f>
        <v/>
      </c>
      <c r="D404" s="2" t="str">
        <f aca="false">IF(A404="","",IF($B$3="سالانه",D403*(1+$B$6),IF($B$3="ماهانه",(F404*12)/'جدول لیست ها'!$D$1,IF(محاسبات!$B$3="دوماهه",(G404*6)/'جدول لیست ها'!$D$2,IF(محاسبات!$B$3="سه ماهه",(H404*4)/'جدول لیست ها'!$D$3,I404*2/'جدول لیست ها'!$D$4)))))</f>
        <v/>
      </c>
      <c r="E404" s="2" t="str">
        <f aca="false">IF(A404="","",IF($B$3="سالانه",D404+E403,(I404+H404+G404+F404)*$C$3+E403))</f>
        <v/>
      </c>
      <c r="F404" s="2" t="str">
        <f aca="false">IF(A404="","",IF(F403="","",F403*(1+$B$6)))</f>
        <v/>
      </c>
      <c r="G404" s="2" t="str">
        <f aca="false">IF(A404="","",IF(G403="","",G403*(1+$B$6)))</f>
        <v/>
      </c>
      <c r="H404" s="2" t="str">
        <f aca="false">IF(A404="","",IF(H403="","",H403*(1+$B$6)))</f>
        <v/>
      </c>
      <c r="I404" s="2" t="str">
        <f aca="false">IF(A404="","",IF(I403="","",I403*(1+$B$6)))</f>
        <v/>
      </c>
      <c r="J404" s="2" t="str">
        <f aca="false">IF(A404="","",0)</f>
        <v/>
      </c>
      <c r="K404" s="2" t="str">
        <f aca="false">IF(A404="","",$J$2*(1-$M$3)*(D404-Z404))</f>
        <v/>
      </c>
      <c r="L404" s="2" t="str">
        <f aca="false">IF(A404="","",IF(A404&lt;=5,$J$3*(1-$M$2)*O404,0))</f>
        <v/>
      </c>
      <c r="M404" s="2" t="str">
        <f aca="false">IF(A404="","",J404+K404+L404)</f>
        <v/>
      </c>
      <c r="N404" s="1" t="str">
        <f aca="false">IF(A404="","",IF(A404&lt;=2,$Q$2,IF(A404&lt;=4,$R$2,$S$2)))</f>
        <v/>
      </c>
      <c r="O404" s="2" t="str">
        <f aca="false">IF(A404="","",MIN(O403*(1+$B$7),4000000000))</f>
        <v/>
      </c>
      <c r="P404" s="1" t="str">
        <f aca="false">IF(A404="","",VLOOKUP(B404,'جدول نرخ فوت-امراض خاص-سرطان'!$A$2:$B$100,2,0))</f>
        <v/>
      </c>
      <c r="Q404" s="2" t="str">
        <f aca="false">IF(A404="","",P404*O404*N404^0.5*(1+$J$1))</f>
        <v/>
      </c>
      <c r="R404" s="2" t="str">
        <f aca="false">IF(A404="","",IF(B404&gt;74,0,MIN(4000000000,R403*(1+$B$7))))</f>
        <v/>
      </c>
      <c r="S404" s="2" t="str">
        <f aca="false">IF(A404="","",$J$4/1000*R404)</f>
        <v/>
      </c>
      <c r="T404" s="2" t="str">
        <f aca="false">IF(A404="","",IF(B404&gt;64,0,MIN($F$3*O404,$F$5)))</f>
        <v/>
      </c>
      <c r="U404" s="2" t="str">
        <f aca="false">IF(A404="","",T404*VLOOKUP(محاسبات!B404,'جدول نرخ فوت-امراض خاص-سرطان'!$C$2:$D$97,2,0)/1000000)</f>
        <v/>
      </c>
      <c r="V404" s="2" t="str">
        <f aca="false">IF(A404="","",IF($F$7="ندارد",0,IF(B404&gt;74,0,VLOOKUP(محاسبات!A404,'جدول نرخ فوت-امراض خاص-سرطان'!$I$2:$J$31,2,0)*محاسبات!O404)))</f>
        <v/>
      </c>
      <c r="W404" s="2" t="str">
        <f aca="false">IF(A404="","",V404*VLOOKUP(B404,'جدول نرخ فوت-امراض خاص-سرطان'!$E$2:$F$100,2,0)/1000000)</f>
        <v/>
      </c>
      <c r="X404" s="2" t="str">
        <f aca="false">IF(A404="","",IF($F$6="ندارد",0,IF(A405="",0,D405*N404^0.5+X405*N404)))</f>
        <v/>
      </c>
      <c r="Y404" s="2" t="str">
        <f aca="false">IF(A404="","",IF(A404&gt;64,0,VLOOKUP(B404,'جدول نرخ فوت-امراض خاص-سرطان'!$G$2:$H$100,2,0)*X404))</f>
        <v/>
      </c>
      <c r="Z404" s="2" t="str">
        <f aca="false">IF(A404="","",Y404+W404+U404+S404)</f>
        <v/>
      </c>
      <c r="AA404" s="2" t="str">
        <f aca="false">IF(A404="","",0.25*(S404)+0.15*(U404+W404+Y404))</f>
        <v/>
      </c>
      <c r="AB404" s="2" t="str">
        <f aca="false">IF(A404="","",$B$10*(M404+Z404+Q404))</f>
        <v/>
      </c>
      <c r="AC404" s="2" t="str">
        <f aca="false">IF(A404="","",D404-Z404-M404-Q404-AB404)</f>
        <v/>
      </c>
      <c r="AD404" s="2" t="str">
        <f aca="false">IF(A404="","",(AC404+AD403)*(1+$S$1))</f>
        <v/>
      </c>
      <c r="AE404" s="2" t="str">
        <f aca="false">IF(A404="","",AD404)</f>
        <v/>
      </c>
    </row>
    <row r="405" customFormat="false" ht="15" hidden="false" customHeight="false" outlineLevel="0" collapsed="false">
      <c r="A405" s="1" t="str">
        <f aca="false">IF(A404&lt;$B$1,A404+1,"")</f>
        <v/>
      </c>
      <c r="B405" s="1" t="str">
        <f aca="false">IF(A405="","",B404+1)</f>
        <v/>
      </c>
      <c r="D405" s="2" t="str">
        <f aca="false">IF(A405="","",IF($B$3="سالانه",D404*(1+$B$6),IF($B$3="ماهانه",(F405*12)/'جدول لیست ها'!$D$1,IF(محاسبات!$B$3="دوماهه",(G405*6)/'جدول لیست ها'!$D$2,IF(محاسبات!$B$3="سه ماهه",(H405*4)/'جدول لیست ها'!$D$3,I405*2/'جدول لیست ها'!$D$4)))))</f>
        <v/>
      </c>
      <c r="E405" s="2" t="str">
        <f aca="false">IF(A405="","",IF($B$3="سالانه",D405+E404,(I405+H405+G405+F405)*$C$3+E404))</f>
        <v/>
      </c>
      <c r="F405" s="2" t="str">
        <f aca="false">IF(A405="","",IF(F404="","",F404*(1+$B$6)))</f>
        <v/>
      </c>
      <c r="G405" s="2" t="str">
        <f aca="false">IF(A405="","",IF(G404="","",G404*(1+$B$6)))</f>
        <v/>
      </c>
      <c r="H405" s="2" t="str">
        <f aca="false">IF(A405="","",IF(H404="","",H404*(1+$B$6)))</f>
        <v/>
      </c>
      <c r="I405" s="2" t="str">
        <f aca="false">IF(A405="","",IF(I404="","",I404*(1+$B$6)))</f>
        <v/>
      </c>
      <c r="J405" s="2" t="str">
        <f aca="false">IF(A405="","",0)</f>
        <v/>
      </c>
      <c r="K405" s="2" t="str">
        <f aca="false">IF(A405="","",$J$2*(1-$M$3)*(D405-Z405))</f>
        <v/>
      </c>
      <c r="L405" s="2" t="str">
        <f aca="false">IF(A405="","",IF(A405&lt;=5,$J$3*(1-$M$2)*O405,0))</f>
        <v/>
      </c>
      <c r="M405" s="2" t="str">
        <f aca="false">IF(A405="","",J405+K405+L405)</f>
        <v/>
      </c>
      <c r="N405" s="1" t="str">
        <f aca="false">IF(A405="","",IF(A405&lt;=2,$Q$2,IF(A405&lt;=4,$R$2,$S$2)))</f>
        <v/>
      </c>
      <c r="O405" s="2" t="str">
        <f aca="false">IF(A405="","",MIN(O404*(1+$B$7),4000000000))</f>
        <v/>
      </c>
      <c r="P405" s="1" t="str">
        <f aca="false">IF(A405="","",VLOOKUP(B405,'جدول نرخ فوت-امراض خاص-سرطان'!$A$2:$B$100,2,0))</f>
        <v/>
      </c>
      <c r="Q405" s="2" t="str">
        <f aca="false">IF(A405="","",P405*O405*N405^0.5*(1+$J$1))</f>
        <v/>
      </c>
      <c r="R405" s="2" t="str">
        <f aca="false">IF(A405="","",IF(B405&gt;74,0,MIN(4000000000,R404*(1+$B$7))))</f>
        <v/>
      </c>
      <c r="S405" s="2" t="str">
        <f aca="false">IF(A405="","",$J$4/1000*R405)</f>
        <v/>
      </c>
      <c r="T405" s="2" t="str">
        <f aca="false">IF(A405="","",IF(B405&gt;64,0,MIN($F$3*O405,$F$5)))</f>
        <v/>
      </c>
      <c r="U405" s="2" t="str">
        <f aca="false">IF(A405="","",T405*VLOOKUP(محاسبات!B405,'جدول نرخ فوت-امراض خاص-سرطان'!$C$2:$D$97,2,0)/1000000)</f>
        <v/>
      </c>
      <c r="V405" s="2" t="str">
        <f aca="false">IF(A405="","",IF($F$7="ندارد",0,IF(B405&gt;74,0,VLOOKUP(محاسبات!A405,'جدول نرخ فوت-امراض خاص-سرطان'!$I$2:$J$31,2,0)*محاسبات!O405)))</f>
        <v/>
      </c>
      <c r="W405" s="2" t="str">
        <f aca="false">IF(A405="","",V405*VLOOKUP(B405,'جدول نرخ فوت-امراض خاص-سرطان'!$E$2:$F$100,2,0)/1000000)</f>
        <v/>
      </c>
      <c r="X405" s="2" t="str">
        <f aca="false">IF(A405="","",IF($F$6="ندارد",0,IF(A406="",0,D406*N405^0.5+X406*N405)))</f>
        <v/>
      </c>
      <c r="Y405" s="2" t="str">
        <f aca="false">IF(A405="","",IF(A405&gt;64,0,VLOOKUP(B405,'جدول نرخ فوت-امراض خاص-سرطان'!$G$2:$H$100,2,0)*X405))</f>
        <v/>
      </c>
      <c r="Z405" s="2" t="str">
        <f aca="false">IF(A405="","",Y405+W405+U405+S405)</f>
        <v/>
      </c>
      <c r="AA405" s="2" t="str">
        <f aca="false">IF(A405="","",0.25*(S405)+0.15*(U405+W405+Y405))</f>
        <v/>
      </c>
      <c r="AB405" s="2" t="str">
        <f aca="false">IF(A405="","",$B$10*(M405+Z405+Q405))</f>
        <v/>
      </c>
      <c r="AC405" s="2" t="str">
        <f aca="false">IF(A405="","",D405-Z405-M405-Q405-AB405)</f>
        <v/>
      </c>
      <c r="AD405" s="2" t="str">
        <f aca="false">IF(A405="","",(AC405+AD404)*(1+$S$1))</f>
        <v/>
      </c>
      <c r="AE405" s="2" t="str">
        <f aca="false">IF(A405="","",AD405)</f>
        <v/>
      </c>
    </row>
    <row r="406" customFormat="false" ht="15" hidden="false" customHeight="false" outlineLevel="0" collapsed="false">
      <c r="A406" s="1" t="str">
        <f aca="false">IF(A405&lt;$B$1,A405+1,"")</f>
        <v/>
      </c>
      <c r="B406" s="1" t="str">
        <f aca="false">IF(A406="","",B405+1)</f>
        <v/>
      </c>
      <c r="D406" s="2" t="str">
        <f aca="false">IF(A406="","",IF($B$3="سالانه",D405*(1+$B$6),IF($B$3="ماهانه",(F406*12)/'جدول لیست ها'!$D$1,IF(محاسبات!$B$3="دوماهه",(G406*6)/'جدول لیست ها'!$D$2,IF(محاسبات!$B$3="سه ماهه",(H406*4)/'جدول لیست ها'!$D$3,I406*2/'جدول لیست ها'!$D$4)))))</f>
        <v/>
      </c>
      <c r="E406" s="2" t="str">
        <f aca="false">IF(A406="","",IF($B$3="سالانه",D406+E405,(I406+H406+G406+F406)*$C$3+E405))</f>
        <v/>
      </c>
      <c r="F406" s="2" t="str">
        <f aca="false">IF(A406="","",IF(F405="","",F405*(1+$B$6)))</f>
        <v/>
      </c>
      <c r="G406" s="2" t="str">
        <f aca="false">IF(A406="","",IF(G405="","",G405*(1+$B$6)))</f>
        <v/>
      </c>
      <c r="H406" s="2" t="str">
        <f aca="false">IF(A406="","",IF(H405="","",H405*(1+$B$6)))</f>
        <v/>
      </c>
      <c r="I406" s="2" t="str">
        <f aca="false">IF(A406="","",IF(I405="","",I405*(1+$B$6)))</f>
        <v/>
      </c>
      <c r="J406" s="2" t="str">
        <f aca="false">IF(A406="","",0)</f>
        <v/>
      </c>
      <c r="K406" s="2" t="str">
        <f aca="false">IF(A406="","",$J$2*(1-$M$3)*(D406-Z406))</f>
        <v/>
      </c>
      <c r="L406" s="2" t="str">
        <f aca="false">IF(A406="","",IF(A406&lt;=5,$J$3*(1-$M$2)*O406,0))</f>
        <v/>
      </c>
      <c r="M406" s="2" t="str">
        <f aca="false">IF(A406="","",J406+K406+L406)</f>
        <v/>
      </c>
      <c r="N406" s="1" t="str">
        <f aca="false">IF(A406="","",IF(A406&lt;=2,$Q$2,IF(A406&lt;=4,$R$2,$S$2)))</f>
        <v/>
      </c>
      <c r="O406" s="2" t="str">
        <f aca="false">IF(A406="","",MIN(O405*(1+$B$7),4000000000))</f>
        <v/>
      </c>
      <c r="P406" s="1" t="str">
        <f aca="false">IF(A406="","",VLOOKUP(B406,'جدول نرخ فوت-امراض خاص-سرطان'!$A$2:$B$100,2,0))</f>
        <v/>
      </c>
      <c r="Q406" s="2" t="str">
        <f aca="false">IF(A406="","",P406*O406*N406^0.5*(1+$J$1))</f>
        <v/>
      </c>
      <c r="R406" s="2" t="str">
        <f aca="false">IF(A406="","",IF(B406&gt;74,0,MIN(4000000000,R405*(1+$B$7))))</f>
        <v/>
      </c>
      <c r="S406" s="2" t="str">
        <f aca="false">IF(A406="","",$J$4/1000*R406)</f>
        <v/>
      </c>
      <c r="T406" s="2" t="str">
        <f aca="false">IF(A406="","",IF(B406&gt;64,0,MIN($F$3*O406,$F$5)))</f>
        <v/>
      </c>
      <c r="U406" s="2" t="str">
        <f aca="false">IF(A406="","",T406*VLOOKUP(محاسبات!B406,'جدول نرخ فوت-امراض خاص-سرطان'!$C$2:$D$97,2,0)/1000000)</f>
        <v/>
      </c>
      <c r="V406" s="2" t="str">
        <f aca="false">IF(A406="","",IF($F$7="ندارد",0,IF(B406&gt;74,0,VLOOKUP(محاسبات!A406,'جدول نرخ فوت-امراض خاص-سرطان'!$I$2:$J$31,2,0)*محاسبات!O406)))</f>
        <v/>
      </c>
      <c r="W406" s="2" t="str">
        <f aca="false">IF(A406="","",V406*VLOOKUP(B406,'جدول نرخ فوت-امراض خاص-سرطان'!$E$2:$F$100,2,0)/1000000)</f>
        <v/>
      </c>
      <c r="X406" s="2" t="str">
        <f aca="false">IF(A406="","",IF($F$6="ندارد",0,IF(A407="",0,D407*N406^0.5+X407*N406)))</f>
        <v/>
      </c>
      <c r="Y406" s="2" t="str">
        <f aca="false">IF(A406="","",IF(A406&gt;64,0,VLOOKUP(B406,'جدول نرخ فوت-امراض خاص-سرطان'!$G$2:$H$100,2,0)*X406))</f>
        <v/>
      </c>
      <c r="Z406" s="2" t="str">
        <f aca="false">IF(A406="","",Y406+W406+U406+S406)</f>
        <v/>
      </c>
      <c r="AA406" s="2" t="str">
        <f aca="false">IF(A406="","",0.25*(S406)+0.15*(U406+W406+Y406))</f>
        <v/>
      </c>
      <c r="AB406" s="2" t="str">
        <f aca="false">IF(A406="","",$B$10*(M406+Z406+Q406))</f>
        <v/>
      </c>
      <c r="AC406" s="2" t="str">
        <f aca="false">IF(A406="","",D406-Z406-M406-Q406-AB406)</f>
        <v/>
      </c>
      <c r="AD406" s="2" t="str">
        <f aca="false">IF(A406="","",(AC406+AD405)*(1+$S$1))</f>
        <v/>
      </c>
      <c r="AE406" s="2" t="str">
        <f aca="false">IF(A406="","",AD406)</f>
        <v/>
      </c>
    </row>
    <row r="407" customFormat="false" ht="15" hidden="false" customHeight="false" outlineLevel="0" collapsed="false">
      <c r="A407" s="1" t="str">
        <f aca="false">IF(A406&lt;$B$1,A406+1,"")</f>
        <v/>
      </c>
      <c r="B407" s="1" t="str">
        <f aca="false">IF(A407="","",B406+1)</f>
        <v/>
      </c>
      <c r="D407" s="2" t="str">
        <f aca="false">IF(A407="","",IF($B$3="سالانه",D406*(1+$B$6),IF($B$3="ماهانه",(F407*12)/'جدول لیست ها'!$D$1,IF(محاسبات!$B$3="دوماهه",(G407*6)/'جدول لیست ها'!$D$2,IF(محاسبات!$B$3="سه ماهه",(H407*4)/'جدول لیست ها'!$D$3,I407*2/'جدول لیست ها'!$D$4)))))</f>
        <v/>
      </c>
      <c r="E407" s="2" t="str">
        <f aca="false">IF(A407="","",IF($B$3="سالانه",D407+E406,(I407+H407+G407+F407)*$C$3+E406))</f>
        <v/>
      </c>
      <c r="F407" s="2" t="str">
        <f aca="false">IF(A407="","",IF(F406="","",F406*(1+$B$6)))</f>
        <v/>
      </c>
      <c r="G407" s="2" t="str">
        <f aca="false">IF(A407="","",IF(G406="","",G406*(1+$B$6)))</f>
        <v/>
      </c>
      <c r="H407" s="2" t="str">
        <f aca="false">IF(A407="","",IF(H406="","",H406*(1+$B$6)))</f>
        <v/>
      </c>
      <c r="I407" s="2" t="str">
        <f aca="false">IF(A407="","",IF(I406="","",I406*(1+$B$6)))</f>
        <v/>
      </c>
      <c r="J407" s="2" t="str">
        <f aca="false">IF(A407="","",0)</f>
        <v/>
      </c>
      <c r="K407" s="2" t="str">
        <f aca="false">IF(A407="","",$J$2*(1-$M$3)*(D407-Z407))</f>
        <v/>
      </c>
      <c r="L407" s="2" t="str">
        <f aca="false">IF(A407="","",IF(A407&lt;=5,$J$3*(1-$M$2)*O407,0))</f>
        <v/>
      </c>
      <c r="M407" s="2" t="str">
        <f aca="false">IF(A407="","",J407+K407+L407)</f>
        <v/>
      </c>
      <c r="N407" s="1" t="str">
        <f aca="false">IF(A407="","",IF(A407&lt;=2,$Q$2,IF(A407&lt;=4,$R$2,$S$2)))</f>
        <v/>
      </c>
      <c r="O407" s="2" t="str">
        <f aca="false">IF(A407="","",MIN(O406*(1+$B$7),4000000000))</f>
        <v/>
      </c>
      <c r="P407" s="1" t="str">
        <f aca="false">IF(A407="","",VLOOKUP(B407,'جدول نرخ فوت-امراض خاص-سرطان'!$A$2:$B$100,2,0))</f>
        <v/>
      </c>
      <c r="Q407" s="2" t="str">
        <f aca="false">IF(A407="","",P407*O407*N407^0.5*(1+$J$1))</f>
        <v/>
      </c>
      <c r="R407" s="2" t="str">
        <f aca="false">IF(A407="","",IF(B407&gt;74,0,MIN(4000000000,R406*(1+$B$7))))</f>
        <v/>
      </c>
      <c r="S407" s="2" t="str">
        <f aca="false">IF(A407="","",$J$4/1000*R407)</f>
        <v/>
      </c>
      <c r="T407" s="2" t="str">
        <f aca="false">IF(A407="","",IF(B407&gt;64,0,MIN($F$3*O407,$F$5)))</f>
        <v/>
      </c>
      <c r="U407" s="2" t="str">
        <f aca="false">IF(A407="","",T407*VLOOKUP(محاسبات!B407,'جدول نرخ فوت-امراض خاص-سرطان'!$C$2:$D$97,2,0)/1000000)</f>
        <v/>
      </c>
      <c r="V407" s="2" t="str">
        <f aca="false">IF(A407="","",IF($F$7="ندارد",0,IF(B407&gt;74,0,VLOOKUP(محاسبات!A407,'جدول نرخ فوت-امراض خاص-سرطان'!$I$2:$J$31,2,0)*محاسبات!O407)))</f>
        <v/>
      </c>
      <c r="W407" s="2" t="str">
        <f aca="false">IF(A407="","",V407*VLOOKUP(B407,'جدول نرخ فوت-امراض خاص-سرطان'!$E$2:$F$100,2,0)/1000000)</f>
        <v/>
      </c>
      <c r="X407" s="2" t="str">
        <f aca="false">IF(A407="","",IF($F$6="ندارد",0,IF(A408="",0,D408*N407^0.5+X408*N407)))</f>
        <v/>
      </c>
      <c r="Y407" s="2" t="str">
        <f aca="false">IF(A407="","",IF(A407&gt;64,0,VLOOKUP(B407,'جدول نرخ فوت-امراض خاص-سرطان'!$G$2:$H$100,2,0)*X407))</f>
        <v/>
      </c>
      <c r="Z407" s="2" t="str">
        <f aca="false">IF(A407="","",Y407+W407+U407+S407)</f>
        <v/>
      </c>
      <c r="AA407" s="2" t="str">
        <f aca="false">IF(A407="","",0.25*(S407)+0.15*(U407+W407+Y407))</f>
        <v/>
      </c>
      <c r="AB407" s="2" t="str">
        <f aca="false">IF(A407="","",$B$10*(M407+Z407+Q407))</f>
        <v/>
      </c>
      <c r="AC407" s="2" t="str">
        <f aca="false">IF(A407="","",D407-Z407-M407-Q407-AB407)</f>
        <v/>
      </c>
      <c r="AD407" s="2" t="str">
        <f aca="false">IF(A407="","",(AC407+AD406)*(1+$S$1))</f>
        <v/>
      </c>
      <c r="AE407" s="2" t="str">
        <f aca="false">IF(A407="","",AD407)</f>
        <v/>
      </c>
    </row>
    <row r="408" customFormat="false" ht="15" hidden="false" customHeight="false" outlineLevel="0" collapsed="false">
      <c r="A408" s="1" t="str">
        <f aca="false">IF(A407&lt;$B$1,A407+1,"")</f>
        <v/>
      </c>
      <c r="B408" s="1" t="str">
        <f aca="false">IF(A408="","",B407+1)</f>
        <v/>
      </c>
      <c r="D408" s="2" t="str">
        <f aca="false">IF(A408="","",IF($B$3="سالانه",D407*(1+$B$6),IF($B$3="ماهانه",(F408*12)/'جدول لیست ها'!$D$1,IF(محاسبات!$B$3="دوماهه",(G408*6)/'جدول لیست ها'!$D$2,IF(محاسبات!$B$3="سه ماهه",(H408*4)/'جدول لیست ها'!$D$3,I408*2/'جدول لیست ها'!$D$4)))))</f>
        <v/>
      </c>
      <c r="E408" s="2" t="str">
        <f aca="false">IF(A408="","",IF($B$3="سالانه",D408+E407,(I408+H408+G408+F408)*$C$3+E407))</f>
        <v/>
      </c>
      <c r="F408" s="2" t="str">
        <f aca="false">IF(A408="","",IF(F407="","",F407*(1+$B$6)))</f>
        <v/>
      </c>
      <c r="G408" s="2" t="str">
        <f aca="false">IF(A408="","",IF(G407="","",G407*(1+$B$6)))</f>
        <v/>
      </c>
      <c r="H408" s="2" t="str">
        <f aca="false">IF(A408="","",IF(H407="","",H407*(1+$B$6)))</f>
        <v/>
      </c>
      <c r="I408" s="2" t="str">
        <f aca="false">IF(A408="","",IF(I407="","",I407*(1+$B$6)))</f>
        <v/>
      </c>
      <c r="J408" s="2" t="str">
        <f aca="false">IF(A408="","",0)</f>
        <v/>
      </c>
      <c r="K408" s="2" t="str">
        <f aca="false">IF(A408="","",$J$2*(1-$M$3)*(D408-Z408))</f>
        <v/>
      </c>
      <c r="L408" s="2" t="str">
        <f aca="false">IF(A408="","",IF(A408&lt;=5,$J$3*(1-$M$2)*O408,0))</f>
        <v/>
      </c>
      <c r="M408" s="2" t="str">
        <f aca="false">IF(A408="","",J408+K408+L408)</f>
        <v/>
      </c>
      <c r="N408" s="1" t="str">
        <f aca="false">IF(A408="","",IF(A408&lt;=2,$Q$2,IF(A408&lt;=4,$R$2,$S$2)))</f>
        <v/>
      </c>
      <c r="O408" s="2" t="str">
        <f aca="false">IF(A408="","",MIN(O407*(1+$B$7),4000000000))</f>
        <v/>
      </c>
      <c r="P408" s="1" t="str">
        <f aca="false">IF(A408="","",VLOOKUP(B408,'جدول نرخ فوت-امراض خاص-سرطان'!$A$2:$B$100,2,0))</f>
        <v/>
      </c>
      <c r="Q408" s="2" t="str">
        <f aca="false">IF(A408="","",P408*O408*N408^0.5*(1+$J$1))</f>
        <v/>
      </c>
      <c r="R408" s="2" t="str">
        <f aca="false">IF(A408="","",IF(B408&gt;74,0,MIN(4000000000,R407*(1+$B$7))))</f>
        <v/>
      </c>
      <c r="S408" s="2" t="str">
        <f aca="false">IF(A408="","",$J$4/1000*R408)</f>
        <v/>
      </c>
      <c r="T408" s="2" t="str">
        <f aca="false">IF(A408="","",IF(B408&gt;64,0,MIN($F$3*O408,$F$5)))</f>
        <v/>
      </c>
      <c r="U408" s="2" t="str">
        <f aca="false">IF(A408="","",T408*VLOOKUP(محاسبات!B408,'جدول نرخ فوت-امراض خاص-سرطان'!$C$2:$D$97,2,0)/1000000)</f>
        <v/>
      </c>
      <c r="V408" s="2" t="str">
        <f aca="false">IF(A408="","",IF($F$7="ندارد",0,IF(B408&gt;74,0,VLOOKUP(محاسبات!A408,'جدول نرخ فوت-امراض خاص-سرطان'!$I$2:$J$31,2,0)*محاسبات!O408)))</f>
        <v/>
      </c>
      <c r="W408" s="2" t="str">
        <f aca="false">IF(A408="","",V408*VLOOKUP(B408,'جدول نرخ فوت-امراض خاص-سرطان'!$E$2:$F$100,2,0)/1000000)</f>
        <v/>
      </c>
      <c r="X408" s="2" t="str">
        <f aca="false">IF(A408="","",IF($F$6="ندارد",0,IF(A409="",0,D409*N408^0.5+X409*N408)))</f>
        <v/>
      </c>
      <c r="Y408" s="2" t="str">
        <f aca="false">IF(A408="","",IF(A408&gt;64,0,VLOOKUP(B408,'جدول نرخ فوت-امراض خاص-سرطان'!$G$2:$H$100,2,0)*X408))</f>
        <v/>
      </c>
      <c r="Z408" s="2" t="str">
        <f aca="false">IF(A408="","",Y408+W408+U408+S408)</f>
        <v/>
      </c>
      <c r="AA408" s="2" t="str">
        <f aca="false">IF(A408="","",0.25*(S408)+0.15*(U408+W408+Y408))</f>
        <v/>
      </c>
      <c r="AB408" s="2" t="str">
        <f aca="false">IF(A408="","",$B$10*(M408+Z408+Q408))</f>
        <v/>
      </c>
      <c r="AC408" s="2" t="str">
        <f aca="false">IF(A408="","",D408-Z408-M408-Q408-AB408)</f>
        <v/>
      </c>
      <c r="AD408" s="2" t="str">
        <f aca="false">IF(A408="","",(AC408+AD407)*(1+$S$1))</f>
        <v/>
      </c>
      <c r="AE408" s="2" t="str">
        <f aca="false">IF(A408="","",AD408)</f>
        <v/>
      </c>
    </row>
    <row r="409" customFormat="false" ht="15" hidden="false" customHeight="false" outlineLevel="0" collapsed="false">
      <c r="A409" s="1" t="str">
        <f aca="false">IF(A408&lt;$B$1,A408+1,"")</f>
        <v/>
      </c>
      <c r="B409" s="1" t="str">
        <f aca="false">IF(A409="","",B408+1)</f>
        <v/>
      </c>
      <c r="D409" s="2" t="str">
        <f aca="false">IF(A409="","",IF($B$3="سالانه",D408*(1+$B$6),IF($B$3="ماهانه",(F409*12)/'جدول لیست ها'!$D$1,IF(محاسبات!$B$3="دوماهه",(G409*6)/'جدول لیست ها'!$D$2,IF(محاسبات!$B$3="سه ماهه",(H409*4)/'جدول لیست ها'!$D$3,I409*2/'جدول لیست ها'!$D$4)))))</f>
        <v/>
      </c>
      <c r="E409" s="2" t="str">
        <f aca="false">IF(A409="","",IF($B$3="سالانه",D409+E408,(I409+H409+G409+F409)*$C$3+E408))</f>
        <v/>
      </c>
      <c r="F409" s="2" t="str">
        <f aca="false">IF(A409="","",IF(F408="","",F408*(1+$B$6)))</f>
        <v/>
      </c>
      <c r="G409" s="2" t="str">
        <f aca="false">IF(A409="","",IF(G408="","",G408*(1+$B$6)))</f>
        <v/>
      </c>
      <c r="H409" s="2" t="str">
        <f aca="false">IF(A409="","",IF(H408="","",H408*(1+$B$6)))</f>
        <v/>
      </c>
      <c r="I409" s="2" t="str">
        <f aca="false">IF(A409="","",IF(I408="","",I408*(1+$B$6)))</f>
        <v/>
      </c>
      <c r="J409" s="2" t="str">
        <f aca="false">IF(A409="","",0)</f>
        <v/>
      </c>
      <c r="K409" s="2" t="str">
        <f aca="false">IF(A409="","",$J$2*(1-$M$3)*(D409-Z409))</f>
        <v/>
      </c>
      <c r="L409" s="2" t="str">
        <f aca="false">IF(A409="","",IF(A409&lt;=5,$J$3*(1-$M$2)*O409,0))</f>
        <v/>
      </c>
      <c r="M409" s="2" t="str">
        <f aca="false">IF(A409="","",J409+K409+L409)</f>
        <v/>
      </c>
      <c r="N409" s="1" t="str">
        <f aca="false">IF(A409="","",IF(A409&lt;=2,$Q$2,IF(A409&lt;=4,$R$2,$S$2)))</f>
        <v/>
      </c>
      <c r="O409" s="2" t="str">
        <f aca="false">IF(A409="","",MIN(O408*(1+$B$7),4000000000))</f>
        <v/>
      </c>
      <c r="P409" s="1" t="str">
        <f aca="false">IF(A409="","",VLOOKUP(B409,'جدول نرخ فوت-امراض خاص-سرطان'!$A$2:$B$100,2,0))</f>
        <v/>
      </c>
      <c r="Q409" s="2" t="str">
        <f aca="false">IF(A409="","",P409*O409*N409^0.5*(1+$J$1))</f>
        <v/>
      </c>
      <c r="R409" s="2" t="str">
        <f aca="false">IF(A409="","",IF(B409&gt;74,0,MIN(4000000000,R408*(1+$B$7))))</f>
        <v/>
      </c>
      <c r="S409" s="2" t="str">
        <f aca="false">IF(A409="","",$J$4/1000*R409)</f>
        <v/>
      </c>
      <c r="T409" s="2" t="str">
        <f aca="false">IF(A409="","",IF(B409&gt;64,0,MIN($F$3*O409,$F$5)))</f>
        <v/>
      </c>
      <c r="U409" s="2" t="str">
        <f aca="false">IF(A409="","",T409*VLOOKUP(محاسبات!B409,'جدول نرخ فوت-امراض خاص-سرطان'!$C$2:$D$97,2,0)/1000000)</f>
        <v/>
      </c>
      <c r="V409" s="2" t="str">
        <f aca="false">IF(A409="","",IF($F$7="ندارد",0,IF(B409&gt;74,0,VLOOKUP(محاسبات!A409,'جدول نرخ فوت-امراض خاص-سرطان'!$I$2:$J$31,2,0)*محاسبات!O409)))</f>
        <v/>
      </c>
      <c r="W409" s="2" t="str">
        <f aca="false">IF(A409="","",V409*VLOOKUP(B409,'جدول نرخ فوت-امراض خاص-سرطان'!$E$2:$F$100,2,0)/1000000)</f>
        <v/>
      </c>
      <c r="X409" s="2" t="str">
        <f aca="false">IF(A409="","",IF($F$6="ندارد",0,IF(A410="",0,D410*N409^0.5+X410*N409)))</f>
        <v/>
      </c>
      <c r="Y409" s="2" t="str">
        <f aca="false">IF(A409="","",IF(A409&gt;64,0,VLOOKUP(B409,'جدول نرخ فوت-امراض خاص-سرطان'!$G$2:$H$100,2,0)*X409))</f>
        <v/>
      </c>
      <c r="Z409" s="2" t="str">
        <f aca="false">IF(A409="","",Y409+W409+U409+S409)</f>
        <v/>
      </c>
      <c r="AA409" s="2" t="str">
        <f aca="false">IF(A409="","",0.25*(S409)+0.15*(U409+W409+Y409))</f>
        <v/>
      </c>
      <c r="AB409" s="2" t="str">
        <f aca="false">IF(A409="","",$B$10*(M409+Z409+Q409))</f>
        <v/>
      </c>
      <c r="AC409" s="2" t="str">
        <f aca="false">IF(A409="","",D409-Z409-M409-Q409-AB409)</f>
        <v/>
      </c>
      <c r="AD409" s="2" t="str">
        <f aca="false">IF(A409="","",(AC409+AD408)*(1+$S$1))</f>
        <v/>
      </c>
      <c r="AE409" s="2" t="str">
        <f aca="false">IF(A409="","",AD409)</f>
        <v/>
      </c>
    </row>
    <row r="410" customFormat="false" ht="15" hidden="false" customHeight="false" outlineLevel="0" collapsed="false">
      <c r="A410" s="1" t="str">
        <f aca="false">IF(A409&lt;$B$1,A409+1,"")</f>
        <v/>
      </c>
      <c r="B410" s="1" t="str">
        <f aca="false">IF(A410="","",B409+1)</f>
        <v/>
      </c>
      <c r="D410" s="2" t="str">
        <f aca="false">IF(A410="","",IF($B$3="سالانه",D409*(1+$B$6),IF($B$3="ماهانه",(F410*12)/'جدول لیست ها'!$D$1,IF(محاسبات!$B$3="دوماهه",(G410*6)/'جدول لیست ها'!$D$2,IF(محاسبات!$B$3="سه ماهه",(H410*4)/'جدول لیست ها'!$D$3,I410*2/'جدول لیست ها'!$D$4)))))</f>
        <v/>
      </c>
      <c r="E410" s="2" t="str">
        <f aca="false">IF(A410="","",IF($B$3="سالانه",D410+E409,(I410+H410+G410+F410)*$C$3+E409))</f>
        <v/>
      </c>
      <c r="F410" s="2" t="str">
        <f aca="false">IF(A410="","",IF(F409="","",F409*(1+$B$6)))</f>
        <v/>
      </c>
      <c r="G410" s="2" t="str">
        <f aca="false">IF(A410="","",IF(G409="","",G409*(1+$B$6)))</f>
        <v/>
      </c>
      <c r="H410" s="2" t="str">
        <f aca="false">IF(A410="","",IF(H409="","",H409*(1+$B$6)))</f>
        <v/>
      </c>
      <c r="I410" s="2" t="str">
        <f aca="false">IF(A410="","",IF(I409="","",I409*(1+$B$6)))</f>
        <v/>
      </c>
      <c r="J410" s="2" t="str">
        <f aca="false">IF(A410="","",0)</f>
        <v/>
      </c>
      <c r="K410" s="2" t="str">
        <f aca="false">IF(A410="","",$J$2*(1-$M$3)*(D410-Z410))</f>
        <v/>
      </c>
      <c r="L410" s="2" t="str">
        <f aca="false">IF(A410="","",IF(A410&lt;=5,$J$3*(1-$M$2)*O410,0))</f>
        <v/>
      </c>
      <c r="M410" s="2" t="str">
        <f aca="false">IF(A410="","",J410+K410+L410)</f>
        <v/>
      </c>
      <c r="N410" s="1" t="str">
        <f aca="false">IF(A410="","",IF(A410&lt;=2,$Q$2,IF(A410&lt;=4,$R$2,$S$2)))</f>
        <v/>
      </c>
      <c r="O410" s="2" t="str">
        <f aca="false">IF(A410="","",MIN(O409*(1+$B$7),4000000000))</f>
        <v/>
      </c>
      <c r="P410" s="1" t="str">
        <f aca="false">IF(A410="","",VLOOKUP(B410,'جدول نرخ فوت-امراض خاص-سرطان'!$A$2:$B$100,2,0))</f>
        <v/>
      </c>
      <c r="Q410" s="2" t="str">
        <f aca="false">IF(A410="","",P410*O410*N410^0.5*(1+$J$1))</f>
        <v/>
      </c>
      <c r="R410" s="2" t="str">
        <f aca="false">IF(A410="","",IF(B410&gt;74,0,MIN(4000000000,R409*(1+$B$7))))</f>
        <v/>
      </c>
      <c r="S410" s="2" t="str">
        <f aca="false">IF(A410="","",$J$4/1000*R410)</f>
        <v/>
      </c>
      <c r="T410" s="2" t="str">
        <f aca="false">IF(A410="","",IF(B410&gt;64,0,MIN($F$3*O410,$F$5)))</f>
        <v/>
      </c>
      <c r="U410" s="2" t="str">
        <f aca="false">IF(A410="","",T410*VLOOKUP(محاسبات!B410,'جدول نرخ فوت-امراض خاص-سرطان'!$C$2:$D$97,2,0)/1000000)</f>
        <v/>
      </c>
      <c r="V410" s="2" t="str">
        <f aca="false">IF(A410="","",IF($F$7="ندارد",0,IF(B410&gt;74,0,VLOOKUP(محاسبات!A410,'جدول نرخ فوت-امراض خاص-سرطان'!$I$2:$J$31,2,0)*محاسبات!O410)))</f>
        <v/>
      </c>
      <c r="W410" s="2" t="str">
        <f aca="false">IF(A410="","",V410*VLOOKUP(B410,'جدول نرخ فوت-امراض خاص-سرطان'!$E$2:$F$100,2,0)/1000000)</f>
        <v/>
      </c>
      <c r="X410" s="2" t="str">
        <f aca="false">IF(A410="","",IF($F$6="ندارد",0,IF(A411="",0,D411*N410^0.5+X411*N410)))</f>
        <v/>
      </c>
      <c r="Y410" s="2" t="str">
        <f aca="false">IF(A410="","",IF(A410&gt;64,0,VLOOKUP(B410,'جدول نرخ فوت-امراض خاص-سرطان'!$G$2:$H$100,2,0)*X410))</f>
        <v/>
      </c>
      <c r="Z410" s="2" t="str">
        <f aca="false">IF(A410="","",Y410+W410+U410+S410)</f>
        <v/>
      </c>
      <c r="AA410" s="2" t="str">
        <f aca="false">IF(A410="","",0.25*(S410)+0.15*(U410+W410+Y410))</f>
        <v/>
      </c>
      <c r="AB410" s="2" t="str">
        <f aca="false">IF(A410="","",$B$10*(M410+Z410+Q410))</f>
        <v/>
      </c>
      <c r="AC410" s="2" t="str">
        <f aca="false">IF(A410="","",D410-Z410-M410-Q410-AB410)</f>
        <v/>
      </c>
      <c r="AD410" s="2" t="str">
        <f aca="false">IF(A410="","",(AC410+AD409)*(1+$S$1))</f>
        <v/>
      </c>
      <c r="AE410" s="2" t="str">
        <f aca="false">IF(A410="","",AD410)</f>
        <v/>
      </c>
    </row>
    <row r="411" customFormat="false" ht="15" hidden="false" customHeight="false" outlineLevel="0" collapsed="false">
      <c r="A411" s="1" t="str">
        <f aca="false">IF(A410&lt;$B$1,A410+1,"")</f>
        <v/>
      </c>
      <c r="B411" s="1" t="str">
        <f aca="false">IF(A411="","",B410+1)</f>
        <v/>
      </c>
      <c r="D411" s="2" t="str">
        <f aca="false">IF(A411="","",IF($B$3="سالانه",D410*(1+$B$6),IF($B$3="ماهانه",(F411*12)/'جدول لیست ها'!$D$1,IF(محاسبات!$B$3="دوماهه",(G411*6)/'جدول لیست ها'!$D$2,IF(محاسبات!$B$3="سه ماهه",(H411*4)/'جدول لیست ها'!$D$3,I411*2/'جدول لیست ها'!$D$4)))))</f>
        <v/>
      </c>
      <c r="E411" s="2" t="str">
        <f aca="false">IF(A411="","",IF($B$3="سالانه",D411+E410,(I411+H411+G411+F411)*$C$3+E410))</f>
        <v/>
      </c>
      <c r="F411" s="2" t="str">
        <f aca="false">IF(A411="","",IF(F410="","",F410*(1+$B$6)))</f>
        <v/>
      </c>
      <c r="G411" s="2" t="str">
        <f aca="false">IF(A411="","",IF(G410="","",G410*(1+$B$6)))</f>
        <v/>
      </c>
      <c r="H411" s="2" t="str">
        <f aca="false">IF(A411="","",IF(H410="","",H410*(1+$B$6)))</f>
        <v/>
      </c>
      <c r="I411" s="2" t="str">
        <f aca="false">IF(A411="","",IF(I410="","",I410*(1+$B$6)))</f>
        <v/>
      </c>
      <c r="J411" s="2" t="str">
        <f aca="false">IF(A411="","",0)</f>
        <v/>
      </c>
      <c r="K411" s="2" t="str">
        <f aca="false">IF(A411="","",$J$2*(1-$M$3)*(D411-Z411))</f>
        <v/>
      </c>
      <c r="L411" s="2" t="str">
        <f aca="false">IF(A411="","",IF(A411&lt;=5,$J$3*(1-$M$2)*O411,0))</f>
        <v/>
      </c>
      <c r="M411" s="2" t="str">
        <f aca="false">IF(A411="","",J411+K411+L411)</f>
        <v/>
      </c>
      <c r="N411" s="1" t="str">
        <f aca="false">IF(A411="","",IF(A411&lt;=2,$Q$2,IF(A411&lt;=4,$R$2,$S$2)))</f>
        <v/>
      </c>
      <c r="O411" s="2" t="str">
        <f aca="false">IF(A411="","",MIN(O410*(1+$B$7),4000000000))</f>
        <v/>
      </c>
      <c r="P411" s="1" t="str">
        <f aca="false">IF(A411="","",VLOOKUP(B411,'جدول نرخ فوت-امراض خاص-سرطان'!$A$2:$B$100,2,0))</f>
        <v/>
      </c>
      <c r="Q411" s="2" t="str">
        <f aca="false">IF(A411="","",P411*O411*N411^0.5*(1+$J$1))</f>
        <v/>
      </c>
      <c r="R411" s="2" t="str">
        <f aca="false">IF(A411="","",IF(B411&gt;74,0,MIN(4000000000,R410*(1+$B$7))))</f>
        <v/>
      </c>
      <c r="S411" s="2" t="str">
        <f aca="false">IF(A411="","",$J$4/1000*R411)</f>
        <v/>
      </c>
      <c r="T411" s="2" t="str">
        <f aca="false">IF(A411="","",IF(B411&gt;64,0,MIN($F$3*O411,$F$5)))</f>
        <v/>
      </c>
      <c r="U411" s="2" t="str">
        <f aca="false">IF(A411="","",T411*VLOOKUP(محاسبات!B411,'جدول نرخ فوت-امراض خاص-سرطان'!$C$2:$D$97,2,0)/1000000)</f>
        <v/>
      </c>
      <c r="V411" s="2" t="str">
        <f aca="false">IF(A411="","",IF($F$7="ندارد",0,IF(B411&gt;74,0,VLOOKUP(محاسبات!A411,'جدول نرخ فوت-امراض خاص-سرطان'!$I$2:$J$31,2,0)*محاسبات!O411)))</f>
        <v/>
      </c>
      <c r="W411" s="2" t="str">
        <f aca="false">IF(A411="","",V411*VLOOKUP(B411,'جدول نرخ فوت-امراض خاص-سرطان'!$E$2:$F$100,2,0)/1000000)</f>
        <v/>
      </c>
      <c r="X411" s="2" t="str">
        <f aca="false">IF(A411="","",IF($F$6="ندارد",0,IF(A412="",0,D412*N411^0.5+X412*N411)))</f>
        <v/>
      </c>
      <c r="Y411" s="2" t="str">
        <f aca="false">IF(A411="","",IF(A411&gt;64,0,VLOOKUP(B411,'جدول نرخ فوت-امراض خاص-سرطان'!$G$2:$H$100,2,0)*X411))</f>
        <v/>
      </c>
      <c r="Z411" s="2" t="str">
        <f aca="false">IF(A411="","",Y411+W411+U411+S411)</f>
        <v/>
      </c>
      <c r="AA411" s="2" t="str">
        <f aca="false">IF(A411="","",0.25*(S411)+0.15*(U411+W411+Y411))</f>
        <v/>
      </c>
      <c r="AB411" s="2" t="str">
        <f aca="false">IF(A411="","",$B$10*(M411+Z411+Q411))</f>
        <v/>
      </c>
      <c r="AC411" s="2" t="str">
        <f aca="false">IF(A411="","",D411-Z411-M411-Q411-AB411)</f>
        <v/>
      </c>
      <c r="AD411" s="2" t="str">
        <f aca="false">IF(A411="","",(AC411+AD410)*(1+$S$1))</f>
        <v/>
      </c>
      <c r="AE411" s="2" t="str">
        <f aca="false">IF(A411="","",AD411)</f>
        <v/>
      </c>
    </row>
    <row r="412" customFormat="false" ht="15" hidden="false" customHeight="false" outlineLevel="0" collapsed="false">
      <c r="A412" s="1" t="str">
        <f aca="false">IF(A411&lt;$B$1,A411+1,"")</f>
        <v/>
      </c>
      <c r="B412" s="1" t="str">
        <f aca="false">IF(A412="","",B411+1)</f>
        <v/>
      </c>
      <c r="D412" s="2" t="str">
        <f aca="false">IF(A412="","",IF($B$3="سالانه",D411*(1+$B$6),IF($B$3="ماهانه",(F412*12)/'جدول لیست ها'!$D$1,IF(محاسبات!$B$3="دوماهه",(G412*6)/'جدول لیست ها'!$D$2,IF(محاسبات!$B$3="سه ماهه",(H412*4)/'جدول لیست ها'!$D$3,I412*2/'جدول لیست ها'!$D$4)))))</f>
        <v/>
      </c>
      <c r="E412" s="2" t="str">
        <f aca="false">IF(A412="","",IF($B$3="سالانه",D412+E411,(I412+H412+G412+F412)*$C$3+E411))</f>
        <v/>
      </c>
      <c r="F412" s="2" t="str">
        <f aca="false">IF(A412="","",IF(F411="","",F411*(1+$B$6)))</f>
        <v/>
      </c>
      <c r="G412" s="2" t="str">
        <f aca="false">IF(A412="","",IF(G411="","",G411*(1+$B$6)))</f>
        <v/>
      </c>
      <c r="H412" s="2" t="str">
        <f aca="false">IF(A412="","",IF(H411="","",H411*(1+$B$6)))</f>
        <v/>
      </c>
      <c r="I412" s="2" t="str">
        <f aca="false">IF(A412="","",IF(I411="","",I411*(1+$B$6)))</f>
        <v/>
      </c>
      <c r="J412" s="2" t="str">
        <f aca="false">IF(A412="","",0)</f>
        <v/>
      </c>
      <c r="K412" s="2" t="str">
        <f aca="false">IF(A412="","",$J$2*(1-$M$3)*(D412-Z412))</f>
        <v/>
      </c>
      <c r="L412" s="2" t="str">
        <f aca="false">IF(A412="","",IF(A412&lt;=5,$J$3*(1-$M$2)*O412,0))</f>
        <v/>
      </c>
      <c r="M412" s="2" t="str">
        <f aca="false">IF(A412="","",J412+K412+L412)</f>
        <v/>
      </c>
      <c r="N412" s="1" t="str">
        <f aca="false">IF(A412="","",IF(A412&lt;=2,$Q$2,IF(A412&lt;=4,$R$2,$S$2)))</f>
        <v/>
      </c>
      <c r="O412" s="2" t="str">
        <f aca="false">IF(A412="","",MIN(O411*(1+$B$7),4000000000))</f>
        <v/>
      </c>
      <c r="P412" s="1" t="str">
        <f aca="false">IF(A412="","",VLOOKUP(B412,'جدول نرخ فوت-امراض خاص-سرطان'!$A$2:$B$100,2,0))</f>
        <v/>
      </c>
      <c r="Q412" s="2" t="str">
        <f aca="false">IF(A412="","",P412*O412*N412^0.5*(1+$J$1))</f>
        <v/>
      </c>
      <c r="R412" s="2" t="str">
        <f aca="false">IF(A412="","",IF(B412&gt;74,0,MIN(4000000000,R411*(1+$B$7))))</f>
        <v/>
      </c>
      <c r="S412" s="2" t="str">
        <f aca="false">IF(A412="","",$J$4/1000*R412)</f>
        <v/>
      </c>
      <c r="T412" s="2" t="str">
        <f aca="false">IF(A412="","",IF(B412&gt;64,0,MIN($F$3*O412,$F$5)))</f>
        <v/>
      </c>
      <c r="U412" s="2" t="str">
        <f aca="false">IF(A412="","",T412*VLOOKUP(محاسبات!B412,'جدول نرخ فوت-امراض خاص-سرطان'!$C$2:$D$97,2,0)/1000000)</f>
        <v/>
      </c>
      <c r="V412" s="2" t="str">
        <f aca="false">IF(A412="","",IF($F$7="ندارد",0,IF(B412&gt;74,0,VLOOKUP(محاسبات!A412,'جدول نرخ فوت-امراض خاص-سرطان'!$I$2:$J$31,2,0)*محاسبات!O412)))</f>
        <v/>
      </c>
      <c r="W412" s="2" t="str">
        <f aca="false">IF(A412="","",V412*VLOOKUP(B412,'جدول نرخ فوت-امراض خاص-سرطان'!$E$2:$F$100,2,0)/1000000)</f>
        <v/>
      </c>
      <c r="X412" s="2" t="str">
        <f aca="false">IF(A412="","",IF($F$6="ندارد",0,IF(A413="",0,D413*N412^0.5+X413*N412)))</f>
        <v/>
      </c>
      <c r="Y412" s="2" t="str">
        <f aca="false">IF(A412="","",IF(A412&gt;64,0,VLOOKUP(B412,'جدول نرخ فوت-امراض خاص-سرطان'!$G$2:$H$100,2,0)*X412))</f>
        <v/>
      </c>
      <c r="Z412" s="2" t="str">
        <f aca="false">IF(A412="","",Y412+W412+U412+S412)</f>
        <v/>
      </c>
      <c r="AA412" s="2" t="str">
        <f aca="false">IF(A412="","",0.25*(S412)+0.15*(U412+W412+Y412))</f>
        <v/>
      </c>
      <c r="AB412" s="2" t="str">
        <f aca="false">IF(A412="","",$B$10*(M412+Z412+Q412))</f>
        <v/>
      </c>
      <c r="AC412" s="2" t="str">
        <f aca="false">IF(A412="","",D412-Z412-M412-Q412-AB412)</f>
        <v/>
      </c>
      <c r="AD412" s="2" t="str">
        <f aca="false">IF(A412="","",(AC412+AD411)*(1+$S$1))</f>
        <v/>
      </c>
      <c r="AE412" s="2" t="str">
        <f aca="false">IF(A412="","",AD412)</f>
        <v/>
      </c>
    </row>
    <row r="413" customFormat="false" ht="15" hidden="false" customHeight="false" outlineLevel="0" collapsed="false">
      <c r="A413" s="1" t="str">
        <f aca="false">IF(A412&lt;$B$1,A412+1,"")</f>
        <v/>
      </c>
      <c r="B413" s="1" t="str">
        <f aca="false">IF(A413="","",B412+1)</f>
        <v/>
      </c>
      <c r="D413" s="2" t="str">
        <f aca="false">IF(A413="","",IF($B$3="سالانه",D412*(1+$B$6),IF($B$3="ماهانه",(F413*12)/'جدول لیست ها'!$D$1,IF(محاسبات!$B$3="دوماهه",(G413*6)/'جدول لیست ها'!$D$2,IF(محاسبات!$B$3="سه ماهه",(H413*4)/'جدول لیست ها'!$D$3,I413*2/'جدول لیست ها'!$D$4)))))</f>
        <v/>
      </c>
      <c r="E413" s="2" t="str">
        <f aca="false">IF(A413="","",IF($B$3="سالانه",D413+E412,(I413+H413+G413+F413)*$C$3+E412))</f>
        <v/>
      </c>
      <c r="F413" s="2" t="str">
        <f aca="false">IF(A413="","",IF(F412="","",F412*(1+$B$6)))</f>
        <v/>
      </c>
      <c r="G413" s="2" t="str">
        <f aca="false">IF(A413="","",IF(G412="","",G412*(1+$B$6)))</f>
        <v/>
      </c>
      <c r="H413" s="2" t="str">
        <f aca="false">IF(A413="","",IF(H412="","",H412*(1+$B$6)))</f>
        <v/>
      </c>
      <c r="I413" s="2" t="str">
        <f aca="false">IF(A413="","",IF(I412="","",I412*(1+$B$6)))</f>
        <v/>
      </c>
      <c r="J413" s="2" t="str">
        <f aca="false">IF(A413="","",0)</f>
        <v/>
      </c>
      <c r="K413" s="2" t="str">
        <f aca="false">IF(A413="","",$J$2*(1-$M$3)*(D413-Z413))</f>
        <v/>
      </c>
      <c r="L413" s="2" t="str">
        <f aca="false">IF(A413="","",IF(A413&lt;=5,$J$3*(1-$M$2)*O413,0))</f>
        <v/>
      </c>
      <c r="M413" s="2" t="str">
        <f aca="false">IF(A413="","",J413+K413+L413)</f>
        <v/>
      </c>
      <c r="N413" s="1" t="str">
        <f aca="false">IF(A413="","",IF(A413&lt;=2,$Q$2,IF(A413&lt;=4,$R$2,$S$2)))</f>
        <v/>
      </c>
      <c r="O413" s="2" t="str">
        <f aca="false">IF(A413="","",MIN(O412*(1+$B$7),4000000000))</f>
        <v/>
      </c>
      <c r="P413" s="1" t="str">
        <f aca="false">IF(A413="","",VLOOKUP(B413,'جدول نرخ فوت-امراض خاص-سرطان'!$A$2:$B$100,2,0))</f>
        <v/>
      </c>
      <c r="Q413" s="2" t="str">
        <f aca="false">IF(A413="","",P413*O413*N413^0.5*(1+$J$1))</f>
        <v/>
      </c>
      <c r="R413" s="2" t="str">
        <f aca="false">IF(A413="","",IF(B413&gt;74,0,MIN(4000000000,R412*(1+$B$7))))</f>
        <v/>
      </c>
      <c r="S413" s="2" t="str">
        <f aca="false">IF(A413="","",$J$4/1000*R413)</f>
        <v/>
      </c>
      <c r="T413" s="2" t="str">
        <f aca="false">IF(A413="","",IF(B413&gt;64,0,MIN($F$3*O413,$F$5)))</f>
        <v/>
      </c>
      <c r="U413" s="2" t="str">
        <f aca="false">IF(A413="","",T413*VLOOKUP(محاسبات!B413,'جدول نرخ فوت-امراض خاص-سرطان'!$C$2:$D$97,2,0)/1000000)</f>
        <v/>
      </c>
      <c r="V413" s="2" t="str">
        <f aca="false">IF(A413="","",IF($F$7="ندارد",0,IF(B413&gt;74,0,VLOOKUP(محاسبات!A413,'جدول نرخ فوت-امراض خاص-سرطان'!$I$2:$J$31,2,0)*محاسبات!O413)))</f>
        <v/>
      </c>
      <c r="W413" s="2" t="str">
        <f aca="false">IF(A413="","",V413*VLOOKUP(B413,'جدول نرخ فوت-امراض خاص-سرطان'!$E$2:$F$100,2,0)/1000000)</f>
        <v/>
      </c>
      <c r="X413" s="2" t="str">
        <f aca="false">IF(A413="","",IF($F$6="ندارد",0,IF(A414="",0,D414*N413^0.5+X414*N413)))</f>
        <v/>
      </c>
      <c r="Y413" s="2" t="str">
        <f aca="false">IF(A413="","",IF(A413&gt;64,0,VLOOKUP(B413,'جدول نرخ فوت-امراض خاص-سرطان'!$G$2:$H$100,2,0)*X413))</f>
        <v/>
      </c>
      <c r="Z413" s="2" t="str">
        <f aca="false">IF(A413="","",Y413+W413+U413+S413)</f>
        <v/>
      </c>
      <c r="AA413" s="2" t="str">
        <f aca="false">IF(A413="","",0.25*(S413)+0.15*(U413+W413+Y413))</f>
        <v/>
      </c>
      <c r="AB413" s="2" t="str">
        <f aca="false">IF(A413="","",$B$10*(M413+Z413+Q413))</f>
        <v/>
      </c>
      <c r="AC413" s="2" t="str">
        <f aca="false">IF(A413="","",D413-Z413-M413-Q413-AB413)</f>
        <v/>
      </c>
      <c r="AD413" s="2" t="str">
        <f aca="false">IF(A413="","",(AC413+AD412)*(1+$S$1))</f>
        <v/>
      </c>
      <c r="AE413" s="2" t="str">
        <f aca="false">IF(A413="","",AD413)</f>
        <v/>
      </c>
    </row>
    <row r="414" customFormat="false" ht="15" hidden="false" customHeight="false" outlineLevel="0" collapsed="false">
      <c r="A414" s="1" t="str">
        <f aca="false">IF(A413&lt;$B$1,A413+1,"")</f>
        <v/>
      </c>
      <c r="B414" s="1" t="str">
        <f aca="false">IF(A414="","",B413+1)</f>
        <v/>
      </c>
      <c r="D414" s="2" t="str">
        <f aca="false">IF(A414="","",IF($B$3="سالانه",D413*(1+$B$6),IF($B$3="ماهانه",(F414*12)/'جدول لیست ها'!$D$1,IF(محاسبات!$B$3="دوماهه",(G414*6)/'جدول لیست ها'!$D$2,IF(محاسبات!$B$3="سه ماهه",(H414*4)/'جدول لیست ها'!$D$3,I414*2/'جدول لیست ها'!$D$4)))))</f>
        <v/>
      </c>
      <c r="E414" s="2" t="str">
        <f aca="false">IF(A414="","",IF($B$3="سالانه",D414+E413,(I414+H414+G414+F414)*$C$3+E413))</f>
        <v/>
      </c>
      <c r="F414" s="2" t="str">
        <f aca="false">IF(A414="","",IF(F413="","",F413*(1+$B$6)))</f>
        <v/>
      </c>
      <c r="G414" s="2" t="str">
        <f aca="false">IF(A414="","",IF(G413="","",G413*(1+$B$6)))</f>
        <v/>
      </c>
      <c r="H414" s="2" t="str">
        <f aca="false">IF(A414="","",IF(H413="","",H413*(1+$B$6)))</f>
        <v/>
      </c>
      <c r="I414" s="2" t="str">
        <f aca="false">IF(A414="","",IF(I413="","",I413*(1+$B$6)))</f>
        <v/>
      </c>
      <c r="J414" s="2" t="str">
        <f aca="false">IF(A414="","",0)</f>
        <v/>
      </c>
      <c r="K414" s="2" t="str">
        <f aca="false">IF(A414="","",$J$2*(1-$M$3)*(D414-Z414))</f>
        <v/>
      </c>
      <c r="L414" s="2" t="str">
        <f aca="false">IF(A414="","",IF(A414&lt;=5,$J$3*(1-$M$2)*O414,0))</f>
        <v/>
      </c>
      <c r="M414" s="2" t="str">
        <f aca="false">IF(A414="","",J414+K414+L414)</f>
        <v/>
      </c>
      <c r="N414" s="1" t="str">
        <f aca="false">IF(A414="","",IF(A414&lt;=2,$Q$2,IF(A414&lt;=4,$R$2,$S$2)))</f>
        <v/>
      </c>
      <c r="O414" s="2" t="str">
        <f aca="false">IF(A414="","",MIN(O413*(1+$B$7),4000000000))</f>
        <v/>
      </c>
      <c r="P414" s="1" t="str">
        <f aca="false">IF(A414="","",VLOOKUP(B414,'جدول نرخ فوت-امراض خاص-سرطان'!$A$2:$B$100,2,0))</f>
        <v/>
      </c>
      <c r="Q414" s="2" t="str">
        <f aca="false">IF(A414="","",P414*O414*N414^0.5*(1+$J$1))</f>
        <v/>
      </c>
      <c r="R414" s="2" t="str">
        <f aca="false">IF(A414="","",IF(B414&gt;74,0,MIN(4000000000,R413*(1+$B$7))))</f>
        <v/>
      </c>
      <c r="S414" s="2" t="str">
        <f aca="false">IF(A414="","",$J$4/1000*R414)</f>
        <v/>
      </c>
      <c r="T414" s="2" t="str">
        <f aca="false">IF(A414="","",IF(B414&gt;64,0,MIN($F$3*O414,$F$5)))</f>
        <v/>
      </c>
      <c r="U414" s="2" t="str">
        <f aca="false">IF(A414="","",T414*VLOOKUP(محاسبات!B414,'جدول نرخ فوت-امراض خاص-سرطان'!$C$2:$D$97,2,0)/1000000)</f>
        <v/>
      </c>
      <c r="V414" s="2" t="str">
        <f aca="false">IF(A414="","",IF($F$7="ندارد",0,IF(B414&gt;74,0,VLOOKUP(محاسبات!A414,'جدول نرخ فوت-امراض خاص-سرطان'!$I$2:$J$31,2,0)*محاسبات!O414)))</f>
        <v/>
      </c>
      <c r="W414" s="2" t="str">
        <f aca="false">IF(A414="","",V414*VLOOKUP(B414,'جدول نرخ فوت-امراض خاص-سرطان'!$E$2:$F$100,2,0)/1000000)</f>
        <v/>
      </c>
      <c r="X414" s="2" t="str">
        <f aca="false">IF(A414="","",IF($F$6="ندارد",0,IF(A415="",0,D415*N414^0.5+X415*N414)))</f>
        <v/>
      </c>
      <c r="Y414" s="2" t="str">
        <f aca="false">IF(A414="","",IF(A414&gt;64,0,VLOOKUP(B414,'جدول نرخ فوت-امراض خاص-سرطان'!$G$2:$H$100,2,0)*X414))</f>
        <v/>
      </c>
      <c r="Z414" s="2" t="str">
        <f aca="false">IF(A414="","",Y414+W414+U414+S414)</f>
        <v/>
      </c>
      <c r="AA414" s="2" t="str">
        <f aca="false">IF(A414="","",0.25*(S414)+0.15*(U414+W414+Y414))</f>
        <v/>
      </c>
      <c r="AB414" s="2" t="str">
        <f aca="false">IF(A414="","",$B$10*(M414+Z414+Q414))</f>
        <v/>
      </c>
      <c r="AC414" s="2" t="str">
        <f aca="false">IF(A414="","",D414-Z414-M414-Q414-AB414)</f>
        <v/>
      </c>
      <c r="AD414" s="2" t="str">
        <f aca="false">IF(A414="","",(AC414+AD413)*(1+$S$1))</f>
        <v/>
      </c>
      <c r="AE414" s="2" t="str">
        <f aca="false">IF(A414="","",AD414)</f>
        <v/>
      </c>
    </row>
    <row r="415" customFormat="false" ht="15" hidden="false" customHeight="false" outlineLevel="0" collapsed="false">
      <c r="A415" s="1" t="str">
        <f aca="false">IF(A414&lt;$B$1,A414+1,"")</f>
        <v/>
      </c>
      <c r="B415" s="1" t="str">
        <f aca="false">IF(A415="","",B414+1)</f>
        <v/>
      </c>
      <c r="D415" s="2" t="str">
        <f aca="false">IF(A415="","",IF($B$3="سالانه",D414*(1+$B$6),IF($B$3="ماهانه",(F415*12)/'جدول لیست ها'!$D$1,IF(محاسبات!$B$3="دوماهه",(G415*6)/'جدول لیست ها'!$D$2,IF(محاسبات!$B$3="سه ماهه",(H415*4)/'جدول لیست ها'!$D$3,I415*2/'جدول لیست ها'!$D$4)))))</f>
        <v/>
      </c>
      <c r="E415" s="2" t="str">
        <f aca="false">IF(A415="","",IF($B$3="سالانه",D415+E414,(I415+H415+G415+F415)*$C$3+E414))</f>
        <v/>
      </c>
      <c r="F415" s="2" t="str">
        <f aca="false">IF(A415="","",IF(F414="","",F414*(1+$B$6)))</f>
        <v/>
      </c>
      <c r="G415" s="2" t="str">
        <f aca="false">IF(A415="","",IF(G414="","",G414*(1+$B$6)))</f>
        <v/>
      </c>
      <c r="H415" s="2" t="str">
        <f aca="false">IF(A415="","",IF(H414="","",H414*(1+$B$6)))</f>
        <v/>
      </c>
      <c r="I415" s="2" t="str">
        <f aca="false">IF(A415="","",IF(I414="","",I414*(1+$B$6)))</f>
        <v/>
      </c>
      <c r="J415" s="2" t="str">
        <f aca="false">IF(A415="","",0)</f>
        <v/>
      </c>
      <c r="K415" s="2" t="str">
        <f aca="false">IF(A415="","",$J$2*(1-$M$3)*(D415-Z415))</f>
        <v/>
      </c>
      <c r="L415" s="2" t="str">
        <f aca="false">IF(A415="","",IF(A415&lt;=5,$J$3*(1-$M$2)*O415,0))</f>
        <v/>
      </c>
      <c r="M415" s="2" t="str">
        <f aca="false">IF(A415="","",J415+K415+L415)</f>
        <v/>
      </c>
      <c r="N415" s="1" t="str">
        <f aca="false">IF(A415="","",IF(A415&lt;=2,$Q$2,IF(A415&lt;=4,$R$2,$S$2)))</f>
        <v/>
      </c>
      <c r="O415" s="2" t="str">
        <f aca="false">IF(A415="","",MIN(O414*(1+$B$7),4000000000))</f>
        <v/>
      </c>
      <c r="P415" s="1" t="str">
        <f aca="false">IF(A415="","",VLOOKUP(B415,'جدول نرخ فوت-امراض خاص-سرطان'!$A$2:$B$100,2,0))</f>
        <v/>
      </c>
      <c r="Q415" s="2" t="str">
        <f aca="false">IF(A415="","",P415*O415*N415^0.5*(1+$J$1))</f>
        <v/>
      </c>
      <c r="R415" s="2" t="str">
        <f aca="false">IF(A415="","",IF(B415&gt;74,0,MIN(4000000000,R414*(1+$B$7))))</f>
        <v/>
      </c>
      <c r="S415" s="2" t="str">
        <f aca="false">IF(A415="","",$J$4/1000*R415)</f>
        <v/>
      </c>
      <c r="T415" s="2" t="str">
        <f aca="false">IF(A415="","",IF(B415&gt;64,0,MIN($F$3*O415,$F$5)))</f>
        <v/>
      </c>
      <c r="U415" s="2" t="str">
        <f aca="false">IF(A415="","",T415*VLOOKUP(محاسبات!B415,'جدول نرخ فوت-امراض خاص-سرطان'!$C$2:$D$97,2,0)/1000000)</f>
        <v/>
      </c>
      <c r="V415" s="2" t="str">
        <f aca="false">IF(A415="","",IF($F$7="ندارد",0,IF(B415&gt;74,0,VLOOKUP(محاسبات!A415,'جدول نرخ فوت-امراض خاص-سرطان'!$I$2:$J$31,2,0)*محاسبات!O415)))</f>
        <v/>
      </c>
      <c r="W415" s="2" t="str">
        <f aca="false">IF(A415="","",V415*VLOOKUP(B415,'جدول نرخ فوت-امراض خاص-سرطان'!$E$2:$F$100,2,0)/1000000)</f>
        <v/>
      </c>
      <c r="X415" s="2" t="str">
        <f aca="false">IF(A415="","",IF($F$6="ندارد",0,IF(A416="",0,D416*N415^0.5+X416*N415)))</f>
        <v/>
      </c>
      <c r="Y415" s="2" t="str">
        <f aca="false">IF(A415="","",IF(A415&gt;64,0,VLOOKUP(B415,'جدول نرخ فوت-امراض خاص-سرطان'!$G$2:$H$100,2,0)*X415))</f>
        <v/>
      </c>
      <c r="Z415" s="2" t="str">
        <f aca="false">IF(A415="","",Y415+W415+U415+S415)</f>
        <v/>
      </c>
      <c r="AA415" s="2" t="str">
        <f aca="false">IF(A415="","",0.25*(S415)+0.15*(U415+W415+Y415))</f>
        <v/>
      </c>
      <c r="AB415" s="2" t="str">
        <f aca="false">IF(A415="","",$B$10*(M415+Z415+Q415))</f>
        <v/>
      </c>
      <c r="AC415" s="2" t="str">
        <f aca="false">IF(A415="","",D415-Z415-M415-Q415-AB415)</f>
        <v/>
      </c>
      <c r="AD415" s="2" t="str">
        <f aca="false">IF(A415="","",(AC415+AD414)*(1+$S$1))</f>
        <v/>
      </c>
      <c r="AE415" s="2" t="str">
        <f aca="false">IF(A415="","",AD415)</f>
        <v/>
      </c>
    </row>
    <row r="416" customFormat="false" ht="15" hidden="false" customHeight="false" outlineLevel="0" collapsed="false">
      <c r="A416" s="1" t="str">
        <f aca="false">IF(A415&lt;$B$1,A415+1,"")</f>
        <v/>
      </c>
      <c r="B416" s="1" t="str">
        <f aca="false">IF(A416="","",B415+1)</f>
        <v/>
      </c>
      <c r="D416" s="2" t="str">
        <f aca="false">IF(A416="","",IF($B$3="سالانه",D415*(1+$B$6),IF($B$3="ماهانه",(F416*12)/'جدول لیست ها'!$D$1,IF(محاسبات!$B$3="دوماهه",(G416*6)/'جدول لیست ها'!$D$2,IF(محاسبات!$B$3="سه ماهه",(H416*4)/'جدول لیست ها'!$D$3,I416*2/'جدول لیست ها'!$D$4)))))</f>
        <v/>
      </c>
      <c r="E416" s="2" t="str">
        <f aca="false">IF(A416="","",IF($B$3="سالانه",D416+E415,(I416+H416+G416+F416)*$C$3+E415))</f>
        <v/>
      </c>
      <c r="F416" s="2" t="str">
        <f aca="false">IF(A416="","",IF(F415="","",F415*(1+$B$6)))</f>
        <v/>
      </c>
      <c r="G416" s="2" t="str">
        <f aca="false">IF(A416="","",IF(G415="","",G415*(1+$B$6)))</f>
        <v/>
      </c>
      <c r="H416" s="2" t="str">
        <f aca="false">IF(A416="","",IF(H415="","",H415*(1+$B$6)))</f>
        <v/>
      </c>
      <c r="I416" s="2" t="str">
        <f aca="false">IF(A416="","",IF(I415="","",I415*(1+$B$6)))</f>
        <v/>
      </c>
      <c r="J416" s="2" t="str">
        <f aca="false">IF(A416="","",0)</f>
        <v/>
      </c>
      <c r="K416" s="2" t="str">
        <f aca="false">IF(A416="","",$J$2*(1-$M$3)*(D416-Z416))</f>
        <v/>
      </c>
      <c r="L416" s="2" t="str">
        <f aca="false">IF(A416="","",IF(A416&lt;=5,$J$3*(1-$M$2)*O416,0))</f>
        <v/>
      </c>
      <c r="M416" s="2" t="str">
        <f aca="false">IF(A416="","",J416+K416+L416)</f>
        <v/>
      </c>
      <c r="N416" s="1" t="str">
        <f aca="false">IF(A416="","",IF(A416&lt;=2,$Q$2,IF(A416&lt;=4,$R$2,$S$2)))</f>
        <v/>
      </c>
      <c r="O416" s="2" t="str">
        <f aca="false">IF(A416="","",MIN(O415*(1+$B$7),4000000000))</f>
        <v/>
      </c>
      <c r="P416" s="1" t="str">
        <f aca="false">IF(A416="","",VLOOKUP(B416,'جدول نرخ فوت-امراض خاص-سرطان'!$A$2:$B$100,2,0))</f>
        <v/>
      </c>
      <c r="Q416" s="2" t="str">
        <f aca="false">IF(A416="","",P416*O416*N416^0.5*(1+$J$1))</f>
        <v/>
      </c>
      <c r="R416" s="2" t="str">
        <f aca="false">IF(A416="","",IF(B416&gt;74,0,MIN(4000000000,R415*(1+$B$7))))</f>
        <v/>
      </c>
      <c r="S416" s="2" t="str">
        <f aca="false">IF(A416="","",$J$4/1000*R416)</f>
        <v/>
      </c>
      <c r="T416" s="2" t="str">
        <f aca="false">IF(A416="","",IF(B416&gt;64,0,MIN($F$3*O416,$F$5)))</f>
        <v/>
      </c>
      <c r="U416" s="2" t="str">
        <f aca="false">IF(A416="","",T416*VLOOKUP(محاسبات!B416,'جدول نرخ فوت-امراض خاص-سرطان'!$C$2:$D$97,2,0)/1000000)</f>
        <v/>
      </c>
      <c r="V416" s="2" t="str">
        <f aca="false">IF(A416="","",IF($F$7="ندارد",0,IF(B416&gt;74,0,VLOOKUP(محاسبات!A416,'جدول نرخ فوت-امراض خاص-سرطان'!$I$2:$J$31,2,0)*محاسبات!O416)))</f>
        <v/>
      </c>
      <c r="W416" s="2" t="str">
        <f aca="false">IF(A416="","",V416*VLOOKUP(B416,'جدول نرخ فوت-امراض خاص-سرطان'!$E$2:$F$100,2,0)/1000000)</f>
        <v/>
      </c>
      <c r="X416" s="2" t="str">
        <f aca="false">IF(A416="","",IF($F$6="ندارد",0,IF(A417="",0,D417*N416^0.5+X417*N416)))</f>
        <v/>
      </c>
      <c r="Y416" s="2" t="str">
        <f aca="false">IF(A416="","",IF(A416&gt;64,0,VLOOKUP(B416,'جدول نرخ فوت-امراض خاص-سرطان'!$G$2:$H$100,2,0)*X416))</f>
        <v/>
      </c>
      <c r="Z416" s="2" t="str">
        <f aca="false">IF(A416="","",Y416+W416+U416+S416)</f>
        <v/>
      </c>
      <c r="AA416" s="2" t="str">
        <f aca="false">IF(A416="","",0.25*(S416)+0.15*(U416+W416+Y416))</f>
        <v/>
      </c>
      <c r="AB416" s="2" t="str">
        <f aca="false">IF(A416="","",$B$10*(M416+Z416+Q416))</f>
        <v/>
      </c>
      <c r="AC416" s="2" t="str">
        <f aca="false">IF(A416="","",D416-Z416-M416-Q416-AB416)</f>
        <v/>
      </c>
      <c r="AD416" s="2" t="str">
        <f aca="false">IF(A416="","",(AC416+AD415)*(1+$S$1))</f>
        <v/>
      </c>
      <c r="AE416" s="2" t="str">
        <f aca="false">IF(A416="","",AD416)</f>
        <v/>
      </c>
    </row>
    <row r="417" customFormat="false" ht="15" hidden="false" customHeight="false" outlineLevel="0" collapsed="false">
      <c r="A417" s="1" t="str">
        <f aca="false">IF(A416&lt;$B$1,A416+1,"")</f>
        <v/>
      </c>
      <c r="B417" s="1" t="str">
        <f aca="false">IF(A417="","",B416+1)</f>
        <v/>
      </c>
      <c r="D417" s="2" t="str">
        <f aca="false">IF(A417="","",IF($B$3="سالانه",D416*(1+$B$6),IF($B$3="ماهانه",(F417*12)/'جدول لیست ها'!$D$1,IF(محاسبات!$B$3="دوماهه",(G417*6)/'جدول لیست ها'!$D$2,IF(محاسبات!$B$3="سه ماهه",(H417*4)/'جدول لیست ها'!$D$3,I417*2/'جدول لیست ها'!$D$4)))))</f>
        <v/>
      </c>
      <c r="E417" s="2" t="str">
        <f aca="false">IF(A417="","",IF($B$3="سالانه",D417+E416,(I417+H417+G417+F417)*$C$3+E416))</f>
        <v/>
      </c>
      <c r="F417" s="2" t="str">
        <f aca="false">IF(A417="","",IF(F416="","",F416*(1+$B$6)))</f>
        <v/>
      </c>
      <c r="G417" s="2" t="str">
        <f aca="false">IF(A417="","",IF(G416="","",G416*(1+$B$6)))</f>
        <v/>
      </c>
      <c r="H417" s="2" t="str">
        <f aca="false">IF(A417="","",IF(H416="","",H416*(1+$B$6)))</f>
        <v/>
      </c>
      <c r="I417" s="2" t="str">
        <f aca="false">IF(A417="","",IF(I416="","",I416*(1+$B$6)))</f>
        <v/>
      </c>
      <c r="J417" s="2" t="str">
        <f aca="false">IF(A417="","",0)</f>
        <v/>
      </c>
      <c r="K417" s="2" t="str">
        <f aca="false">IF(A417="","",$J$2*(1-$M$3)*(D417-Z417))</f>
        <v/>
      </c>
      <c r="L417" s="2" t="str">
        <f aca="false">IF(A417="","",IF(A417&lt;=5,$J$3*(1-$M$2)*O417,0))</f>
        <v/>
      </c>
      <c r="M417" s="2" t="str">
        <f aca="false">IF(A417="","",J417+K417+L417)</f>
        <v/>
      </c>
      <c r="N417" s="1" t="str">
        <f aca="false">IF(A417="","",IF(A417&lt;=2,$Q$2,IF(A417&lt;=4,$R$2,$S$2)))</f>
        <v/>
      </c>
      <c r="O417" s="2" t="str">
        <f aca="false">IF(A417="","",MIN(O416*(1+$B$7),4000000000))</f>
        <v/>
      </c>
      <c r="P417" s="1" t="str">
        <f aca="false">IF(A417="","",VLOOKUP(B417,'جدول نرخ فوت-امراض خاص-سرطان'!$A$2:$B$100,2,0))</f>
        <v/>
      </c>
      <c r="Q417" s="2" t="str">
        <f aca="false">IF(A417="","",P417*O417*N417^0.5*(1+$J$1))</f>
        <v/>
      </c>
      <c r="R417" s="2" t="str">
        <f aca="false">IF(A417="","",IF(B417&gt;74,0,MIN(4000000000,R416*(1+$B$7))))</f>
        <v/>
      </c>
      <c r="S417" s="2" t="str">
        <f aca="false">IF(A417="","",$J$4/1000*R417)</f>
        <v/>
      </c>
      <c r="T417" s="2" t="str">
        <f aca="false">IF(A417="","",IF(B417&gt;64,0,MIN($F$3*O417,$F$5)))</f>
        <v/>
      </c>
      <c r="U417" s="2" t="str">
        <f aca="false">IF(A417="","",T417*VLOOKUP(محاسبات!B417,'جدول نرخ فوت-امراض خاص-سرطان'!$C$2:$D$97,2,0)/1000000)</f>
        <v/>
      </c>
      <c r="V417" s="2" t="str">
        <f aca="false">IF(A417="","",IF($F$7="ندارد",0,IF(B417&gt;74,0,VLOOKUP(محاسبات!A417,'جدول نرخ فوت-امراض خاص-سرطان'!$I$2:$J$31,2,0)*محاسبات!O417)))</f>
        <v/>
      </c>
      <c r="W417" s="2" t="str">
        <f aca="false">IF(A417="","",V417*VLOOKUP(B417,'جدول نرخ فوت-امراض خاص-سرطان'!$E$2:$F$100,2,0)/1000000)</f>
        <v/>
      </c>
      <c r="X417" s="2" t="str">
        <f aca="false">IF(A417="","",IF($F$6="ندارد",0,IF(A418="",0,D418*N417^0.5+X418*N417)))</f>
        <v/>
      </c>
      <c r="Y417" s="2" t="str">
        <f aca="false">IF(A417="","",IF(A417&gt;64,0,VLOOKUP(B417,'جدول نرخ فوت-امراض خاص-سرطان'!$G$2:$H$100,2,0)*X417))</f>
        <v/>
      </c>
      <c r="Z417" s="2" t="str">
        <f aca="false">IF(A417="","",Y417+W417+U417+S417)</f>
        <v/>
      </c>
      <c r="AA417" s="2" t="str">
        <f aca="false">IF(A417="","",0.25*(S417)+0.15*(U417+W417+Y417))</f>
        <v/>
      </c>
      <c r="AB417" s="2" t="str">
        <f aca="false">IF(A417="","",$B$10*(M417+Z417+Q417))</f>
        <v/>
      </c>
      <c r="AC417" s="2" t="str">
        <f aca="false">IF(A417="","",D417-Z417-M417-Q417-AB417)</f>
        <v/>
      </c>
      <c r="AD417" s="2" t="str">
        <f aca="false">IF(A417="","",(AC417+AD416)*(1+$S$1))</f>
        <v/>
      </c>
      <c r="AE417" s="2" t="str">
        <f aca="false">IF(A417="","",AD417)</f>
        <v/>
      </c>
    </row>
    <row r="418" customFormat="false" ht="15" hidden="false" customHeight="false" outlineLevel="0" collapsed="false">
      <c r="A418" s="1" t="str">
        <f aca="false">IF(A417&lt;$B$1,A417+1,"")</f>
        <v/>
      </c>
      <c r="B418" s="1" t="str">
        <f aca="false">IF(A418="","",B417+1)</f>
        <v/>
      </c>
      <c r="D418" s="2" t="str">
        <f aca="false">IF(A418="","",IF($B$3="سالانه",D417*(1+$B$6),IF($B$3="ماهانه",(F418*12)/'جدول لیست ها'!$D$1,IF(محاسبات!$B$3="دوماهه",(G418*6)/'جدول لیست ها'!$D$2,IF(محاسبات!$B$3="سه ماهه",(H418*4)/'جدول لیست ها'!$D$3,I418*2/'جدول لیست ها'!$D$4)))))</f>
        <v/>
      </c>
      <c r="E418" s="2" t="str">
        <f aca="false">IF(A418="","",IF($B$3="سالانه",D418+E417,(I418+H418+G418+F418)*$C$3+E417))</f>
        <v/>
      </c>
      <c r="F418" s="2" t="str">
        <f aca="false">IF(A418="","",IF(F417="","",F417*(1+$B$6)))</f>
        <v/>
      </c>
      <c r="G418" s="2" t="str">
        <f aca="false">IF(A418="","",IF(G417="","",G417*(1+$B$6)))</f>
        <v/>
      </c>
      <c r="H418" s="2" t="str">
        <f aca="false">IF(A418="","",IF(H417="","",H417*(1+$B$6)))</f>
        <v/>
      </c>
      <c r="I418" s="2" t="str">
        <f aca="false">IF(A418="","",IF(I417="","",I417*(1+$B$6)))</f>
        <v/>
      </c>
      <c r="J418" s="2" t="str">
        <f aca="false">IF(A418="","",0)</f>
        <v/>
      </c>
      <c r="K418" s="2" t="str">
        <f aca="false">IF(A418="","",$J$2*(1-$M$3)*(D418-Z418))</f>
        <v/>
      </c>
      <c r="L418" s="2" t="str">
        <f aca="false">IF(A418="","",IF(A418&lt;=5,$J$3*(1-$M$2)*O418,0))</f>
        <v/>
      </c>
      <c r="M418" s="2" t="str">
        <f aca="false">IF(A418="","",J418+K418+L418)</f>
        <v/>
      </c>
      <c r="N418" s="1" t="str">
        <f aca="false">IF(A418="","",IF(A418&lt;=2,$Q$2,IF(A418&lt;=4,$R$2,$S$2)))</f>
        <v/>
      </c>
      <c r="O418" s="2" t="str">
        <f aca="false">IF(A418="","",MIN(O417*(1+$B$7),4000000000))</f>
        <v/>
      </c>
      <c r="P418" s="1" t="str">
        <f aca="false">IF(A418="","",VLOOKUP(B418,'جدول نرخ فوت-امراض خاص-سرطان'!$A$2:$B$100,2,0))</f>
        <v/>
      </c>
      <c r="Q418" s="2" t="str">
        <f aca="false">IF(A418="","",P418*O418*N418^0.5*(1+$J$1))</f>
        <v/>
      </c>
      <c r="R418" s="2" t="str">
        <f aca="false">IF(A418="","",IF(B418&gt;74,0,MIN(4000000000,R417*(1+$B$7))))</f>
        <v/>
      </c>
      <c r="S418" s="2" t="str">
        <f aca="false">IF(A418="","",$J$4/1000*R418)</f>
        <v/>
      </c>
      <c r="T418" s="2" t="str">
        <f aca="false">IF(A418="","",IF(B418&gt;64,0,MIN($F$3*O418,$F$5)))</f>
        <v/>
      </c>
      <c r="U418" s="2" t="str">
        <f aca="false">IF(A418="","",T418*VLOOKUP(محاسبات!B418,'جدول نرخ فوت-امراض خاص-سرطان'!$C$2:$D$97,2,0)/1000000)</f>
        <v/>
      </c>
      <c r="V418" s="2" t="str">
        <f aca="false">IF(A418="","",IF($F$7="ندارد",0,IF(B418&gt;74,0,VLOOKUP(محاسبات!A418,'جدول نرخ فوت-امراض خاص-سرطان'!$I$2:$J$31,2,0)*محاسبات!O418)))</f>
        <v/>
      </c>
      <c r="W418" s="2" t="str">
        <f aca="false">IF(A418="","",V418*VLOOKUP(B418,'جدول نرخ فوت-امراض خاص-سرطان'!$E$2:$F$100,2,0)/1000000)</f>
        <v/>
      </c>
      <c r="X418" s="2" t="str">
        <f aca="false">IF(A418="","",IF($F$6="ندارد",0,IF(A419="",0,D419*N418^0.5+X419*N418)))</f>
        <v/>
      </c>
      <c r="Y418" s="2" t="str">
        <f aca="false">IF(A418="","",IF(A418&gt;64,0,VLOOKUP(B418,'جدول نرخ فوت-امراض خاص-سرطان'!$G$2:$H$100,2,0)*X418))</f>
        <v/>
      </c>
      <c r="Z418" s="2" t="str">
        <f aca="false">IF(A418="","",Y418+W418+U418+S418)</f>
        <v/>
      </c>
      <c r="AA418" s="2" t="str">
        <f aca="false">IF(A418="","",0.25*(S418)+0.15*(U418+W418+Y418))</f>
        <v/>
      </c>
      <c r="AB418" s="2" t="str">
        <f aca="false">IF(A418="","",$B$10*(M418+Z418+Q418))</f>
        <v/>
      </c>
      <c r="AC418" s="2" t="str">
        <f aca="false">IF(A418="","",D418-Z418-M418-Q418-AB418)</f>
        <v/>
      </c>
      <c r="AD418" s="2" t="str">
        <f aca="false">IF(A418="","",(AC418+AD417)*(1+$S$1))</f>
        <v/>
      </c>
      <c r="AE418" s="2" t="str">
        <f aca="false">IF(A418="","",AD418)</f>
        <v/>
      </c>
    </row>
    <row r="419" customFormat="false" ht="15" hidden="false" customHeight="false" outlineLevel="0" collapsed="false">
      <c r="A419" s="1" t="str">
        <f aca="false">IF(A418&lt;$B$1,A418+1,"")</f>
        <v/>
      </c>
      <c r="B419" s="1" t="str">
        <f aca="false">IF(A419="","",B418+1)</f>
        <v/>
      </c>
      <c r="D419" s="2" t="str">
        <f aca="false">IF(A419="","",IF($B$3="سالانه",D418*(1+$B$6),IF($B$3="ماهانه",(F419*12)/'جدول لیست ها'!$D$1,IF(محاسبات!$B$3="دوماهه",(G419*6)/'جدول لیست ها'!$D$2,IF(محاسبات!$B$3="سه ماهه",(H419*4)/'جدول لیست ها'!$D$3,I419*2/'جدول لیست ها'!$D$4)))))</f>
        <v/>
      </c>
      <c r="E419" s="2" t="str">
        <f aca="false">IF(A419="","",IF($B$3="سالانه",D419+E418,(I419+H419+G419+F419)*$C$3+E418))</f>
        <v/>
      </c>
      <c r="F419" s="2" t="str">
        <f aca="false">IF(A419="","",IF(F418="","",F418*(1+$B$6)))</f>
        <v/>
      </c>
      <c r="G419" s="2" t="str">
        <f aca="false">IF(A419="","",IF(G418="","",G418*(1+$B$6)))</f>
        <v/>
      </c>
      <c r="H419" s="2" t="str">
        <f aca="false">IF(A419="","",IF(H418="","",H418*(1+$B$6)))</f>
        <v/>
      </c>
      <c r="I419" s="2" t="str">
        <f aca="false">IF(A419="","",IF(I418="","",I418*(1+$B$6)))</f>
        <v/>
      </c>
      <c r="J419" s="2" t="str">
        <f aca="false">IF(A419="","",0)</f>
        <v/>
      </c>
      <c r="K419" s="2" t="str">
        <f aca="false">IF(A419="","",$J$2*(1-$M$3)*(D419-Z419))</f>
        <v/>
      </c>
      <c r="L419" s="2" t="str">
        <f aca="false">IF(A419="","",IF(A419&lt;=5,$J$3*(1-$M$2)*O419,0))</f>
        <v/>
      </c>
      <c r="M419" s="2" t="str">
        <f aca="false">IF(A419="","",J419+K419+L419)</f>
        <v/>
      </c>
      <c r="N419" s="1" t="str">
        <f aca="false">IF(A419="","",IF(A419&lt;=2,$Q$2,IF(A419&lt;=4,$R$2,$S$2)))</f>
        <v/>
      </c>
      <c r="O419" s="2" t="str">
        <f aca="false">IF(A419="","",MIN(O418*(1+$B$7),4000000000))</f>
        <v/>
      </c>
      <c r="P419" s="1" t="str">
        <f aca="false">IF(A419="","",VLOOKUP(B419,'جدول نرخ فوت-امراض خاص-سرطان'!$A$2:$B$100,2,0))</f>
        <v/>
      </c>
      <c r="Q419" s="2" t="str">
        <f aca="false">IF(A419="","",P419*O419*N419^0.5*(1+$J$1))</f>
        <v/>
      </c>
      <c r="R419" s="2" t="str">
        <f aca="false">IF(A419="","",IF(B419&gt;74,0,MIN(4000000000,R418*(1+$B$7))))</f>
        <v/>
      </c>
      <c r="S419" s="2" t="str">
        <f aca="false">IF(A419="","",$J$4/1000*R419)</f>
        <v/>
      </c>
      <c r="T419" s="2" t="str">
        <f aca="false">IF(A419="","",IF(B419&gt;64,0,MIN($F$3*O419,$F$5)))</f>
        <v/>
      </c>
      <c r="U419" s="2" t="str">
        <f aca="false">IF(A419="","",T419*VLOOKUP(محاسبات!B419,'جدول نرخ فوت-امراض خاص-سرطان'!$C$2:$D$97,2,0)/1000000)</f>
        <v/>
      </c>
      <c r="V419" s="2" t="str">
        <f aca="false">IF(A419="","",IF($F$7="ندارد",0,IF(B419&gt;74,0,VLOOKUP(محاسبات!A419,'جدول نرخ فوت-امراض خاص-سرطان'!$I$2:$J$31,2,0)*محاسبات!O419)))</f>
        <v/>
      </c>
      <c r="W419" s="2" t="str">
        <f aca="false">IF(A419="","",V419*VLOOKUP(B419,'جدول نرخ فوت-امراض خاص-سرطان'!$E$2:$F$100,2,0)/1000000)</f>
        <v/>
      </c>
      <c r="X419" s="2" t="str">
        <f aca="false">IF(A419="","",IF($F$6="ندارد",0,IF(A420="",0,D420*N419^0.5+X420*N419)))</f>
        <v/>
      </c>
      <c r="Y419" s="2" t="str">
        <f aca="false">IF(A419="","",IF(A419&gt;64,0,VLOOKUP(B419,'جدول نرخ فوت-امراض خاص-سرطان'!$G$2:$H$100,2,0)*X419))</f>
        <v/>
      </c>
      <c r="Z419" s="2" t="str">
        <f aca="false">IF(A419="","",Y419+W419+U419+S419)</f>
        <v/>
      </c>
      <c r="AA419" s="2" t="str">
        <f aca="false">IF(A419="","",0.25*(S419)+0.15*(U419+W419+Y419))</f>
        <v/>
      </c>
      <c r="AB419" s="2" t="str">
        <f aca="false">IF(A419="","",$B$10*(M419+Z419+Q419))</f>
        <v/>
      </c>
      <c r="AC419" s="2" t="str">
        <f aca="false">IF(A419="","",D419-Z419-M419-Q419-AB419)</f>
        <v/>
      </c>
      <c r="AD419" s="2" t="str">
        <f aca="false">IF(A419="","",(AC419+AD418)*(1+$S$1))</f>
        <v/>
      </c>
      <c r="AE419" s="2" t="str">
        <f aca="false">IF(A419="","",AD419)</f>
        <v/>
      </c>
    </row>
    <row r="420" customFormat="false" ht="15" hidden="false" customHeight="false" outlineLevel="0" collapsed="false">
      <c r="A420" s="1" t="str">
        <f aca="false">IF(A419&lt;$B$1,A419+1,"")</f>
        <v/>
      </c>
      <c r="B420" s="1" t="str">
        <f aca="false">IF(A420="","",B419+1)</f>
        <v/>
      </c>
      <c r="D420" s="2" t="str">
        <f aca="false">IF(A420="","",IF($B$3="سالانه",D419*(1+$B$6),IF($B$3="ماهانه",(F420*12)/'جدول لیست ها'!$D$1,IF(محاسبات!$B$3="دوماهه",(G420*6)/'جدول لیست ها'!$D$2,IF(محاسبات!$B$3="سه ماهه",(H420*4)/'جدول لیست ها'!$D$3,I420*2/'جدول لیست ها'!$D$4)))))</f>
        <v/>
      </c>
      <c r="E420" s="2" t="str">
        <f aca="false">IF(A420="","",IF($B$3="سالانه",D420+E419,(I420+H420+G420+F420)*$C$3+E419))</f>
        <v/>
      </c>
      <c r="F420" s="2" t="str">
        <f aca="false">IF(A420="","",IF(F419="","",F419*(1+$B$6)))</f>
        <v/>
      </c>
      <c r="G420" s="2" t="str">
        <f aca="false">IF(A420="","",IF(G419="","",G419*(1+$B$6)))</f>
        <v/>
      </c>
      <c r="H420" s="2" t="str">
        <f aca="false">IF(A420="","",IF(H419="","",H419*(1+$B$6)))</f>
        <v/>
      </c>
      <c r="I420" s="2" t="str">
        <f aca="false">IF(A420="","",IF(I419="","",I419*(1+$B$6)))</f>
        <v/>
      </c>
      <c r="J420" s="2" t="str">
        <f aca="false">IF(A420="","",0)</f>
        <v/>
      </c>
      <c r="K420" s="2" t="str">
        <f aca="false">IF(A420="","",$J$2*(1-$M$3)*(D420-Z420))</f>
        <v/>
      </c>
      <c r="L420" s="2" t="str">
        <f aca="false">IF(A420="","",IF(A420&lt;=5,$J$3*(1-$M$2)*O420,0))</f>
        <v/>
      </c>
      <c r="M420" s="2" t="str">
        <f aca="false">IF(A420="","",J420+K420+L420)</f>
        <v/>
      </c>
      <c r="N420" s="1" t="str">
        <f aca="false">IF(A420="","",IF(A420&lt;=2,$Q$2,IF(A420&lt;=4,$R$2,$S$2)))</f>
        <v/>
      </c>
      <c r="O420" s="2" t="str">
        <f aca="false">IF(A420="","",MIN(O419*(1+$B$7),4000000000))</f>
        <v/>
      </c>
      <c r="P420" s="1" t="str">
        <f aca="false">IF(A420="","",VLOOKUP(B420,'جدول نرخ فوت-امراض خاص-سرطان'!$A$2:$B$100,2,0))</f>
        <v/>
      </c>
      <c r="Q420" s="2" t="str">
        <f aca="false">IF(A420="","",P420*O420*N420^0.5*(1+$J$1))</f>
        <v/>
      </c>
      <c r="R420" s="2" t="str">
        <f aca="false">IF(A420="","",IF(B420&gt;74,0,MIN(4000000000,R419*(1+$B$7))))</f>
        <v/>
      </c>
      <c r="S420" s="2" t="str">
        <f aca="false">IF(A420="","",$J$4/1000*R420)</f>
        <v/>
      </c>
      <c r="T420" s="2" t="str">
        <f aca="false">IF(A420="","",IF(B420&gt;64,0,MIN($F$3*O420,$F$5)))</f>
        <v/>
      </c>
      <c r="U420" s="2" t="str">
        <f aca="false">IF(A420="","",T420*VLOOKUP(محاسبات!B420,'جدول نرخ فوت-امراض خاص-سرطان'!$C$2:$D$97,2,0)/1000000)</f>
        <v/>
      </c>
      <c r="V420" s="2" t="str">
        <f aca="false">IF(A420="","",IF($F$7="ندارد",0,IF(B420&gt;74,0,VLOOKUP(محاسبات!A420,'جدول نرخ فوت-امراض خاص-سرطان'!$I$2:$J$31,2,0)*محاسبات!O420)))</f>
        <v/>
      </c>
      <c r="W420" s="2" t="str">
        <f aca="false">IF(A420="","",V420*VLOOKUP(B420,'جدول نرخ فوت-امراض خاص-سرطان'!$E$2:$F$100,2,0)/1000000)</f>
        <v/>
      </c>
      <c r="X420" s="2" t="str">
        <f aca="false">IF(A420="","",IF($F$6="ندارد",0,IF(A421="",0,D421*N420^0.5+X421*N420)))</f>
        <v/>
      </c>
      <c r="Y420" s="2" t="str">
        <f aca="false">IF(A420="","",IF(A420&gt;64,0,VLOOKUP(B420,'جدول نرخ فوت-امراض خاص-سرطان'!$G$2:$H$100,2,0)*X420))</f>
        <v/>
      </c>
      <c r="Z420" s="2" t="str">
        <f aca="false">IF(A420="","",Y420+W420+U420+S420)</f>
        <v/>
      </c>
      <c r="AA420" s="2" t="str">
        <f aca="false">IF(A420="","",0.25*(S420)+0.15*(U420+W420+Y420))</f>
        <v/>
      </c>
      <c r="AB420" s="2" t="str">
        <f aca="false">IF(A420="","",$B$10*(M420+Z420+Q420))</f>
        <v/>
      </c>
      <c r="AC420" s="2" t="str">
        <f aca="false">IF(A420="","",D420-Z420-M420-Q420-AB420)</f>
        <v/>
      </c>
      <c r="AD420" s="2" t="str">
        <f aca="false">IF(A420="","",(AC420+AD419)*(1+$S$1))</f>
        <v/>
      </c>
      <c r="AE420" s="2" t="str">
        <f aca="false">IF(A420="","",AD420)</f>
        <v/>
      </c>
    </row>
    <row r="421" customFormat="false" ht="15" hidden="false" customHeight="false" outlineLevel="0" collapsed="false">
      <c r="A421" s="1" t="str">
        <f aca="false">IF(A420&lt;$B$1,A420+1,"")</f>
        <v/>
      </c>
      <c r="B421" s="1" t="str">
        <f aca="false">IF(A421="","",B420+1)</f>
        <v/>
      </c>
      <c r="D421" s="2" t="str">
        <f aca="false">IF(A421="","",IF($B$3="سالانه",D420*(1+$B$6),IF($B$3="ماهانه",(F421*12)/'جدول لیست ها'!$D$1,IF(محاسبات!$B$3="دوماهه",(G421*6)/'جدول لیست ها'!$D$2,IF(محاسبات!$B$3="سه ماهه",(H421*4)/'جدول لیست ها'!$D$3,I421*2/'جدول لیست ها'!$D$4)))))</f>
        <v/>
      </c>
      <c r="E421" s="2" t="str">
        <f aca="false">IF(A421="","",IF($B$3="سالانه",D421+E420,(I421+H421+G421+F421)*$C$3+E420))</f>
        <v/>
      </c>
      <c r="F421" s="2" t="str">
        <f aca="false">IF(A421="","",IF(F420="","",F420*(1+$B$6)))</f>
        <v/>
      </c>
      <c r="G421" s="2" t="str">
        <f aca="false">IF(A421="","",IF(G420="","",G420*(1+$B$6)))</f>
        <v/>
      </c>
      <c r="H421" s="2" t="str">
        <f aca="false">IF(A421="","",IF(H420="","",H420*(1+$B$6)))</f>
        <v/>
      </c>
      <c r="I421" s="2" t="str">
        <f aca="false">IF(A421="","",IF(I420="","",I420*(1+$B$6)))</f>
        <v/>
      </c>
      <c r="J421" s="2" t="str">
        <f aca="false">IF(A421="","",0)</f>
        <v/>
      </c>
      <c r="K421" s="2" t="str">
        <f aca="false">IF(A421="","",$J$2*(1-$M$3)*(D421-Z421))</f>
        <v/>
      </c>
      <c r="L421" s="2" t="str">
        <f aca="false">IF(A421="","",IF(A421&lt;=5,$J$3*(1-$M$2)*O421,0))</f>
        <v/>
      </c>
      <c r="M421" s="2" t="str">
        <f aca="false">IF(A421="","",J421+K421+L421)</f>
        <v/>
      </c>
      <c r="N421" s="1" t="str">
        <f aca="false">IF(A421="","",IF(A421&lt;=2,$Q$2,IF(A421&lt;=4,$R$2,$S$2)))</f>
        <v/>
      </c>
      <c r="O421" s="2" t="str">
        <f aca="false">IF(A421="","",MIN(O420*(1+$B$7),4000000000))</f>
        <v/>
      </c>
      <c r="P421" s="1" t="str">
        <f aca="false">IF(A421="","",VLOOKUP(B421,'جدول نرخ فوت-امراض خاص-سرطان'!$A$2:$B$100,2,0))</f>
        <v/>
      </c>
      <c r="Q421" s="2" t="str">
        <f aca="false">IF(A421="","",P421*O421*N421^0.5*(1+$J$1))</f>
        <v/>
      </c>
      <c r="R421" s="2" t="str">
        <f aca="false">IF(A421="","",IF(B421&gt;74,0,MIN(4000000000,R420*(1+$B$7))))</f>
        <v/>
      </c>
      <c r="S421" s="2" t="str">
        <f aca="false">IF(A421="","",$J$4/1000*R421)</f>
        <v/>
      </c>
      <c r="T421" s="2" t="str">
        <f aca="false">IF(A421="","",IF(B421&gt;64,0,MIN($F$3*O421,$F$5)))</f>
        <v/>
      </c>
      <c r="U421" s="2" t="str">
        <f aca="false">IF(A421="","",T421*VLOOKUP(محاسبات!B421,'جدول نرخ فوت-امراض خاص-سرطان'!$C$2:$D$97,2,0)/1000000)</f>
        <v/>
      </c>
      <c r="V421" s="2" t="str">
        <f aca="false">IF(A421="","",IF($F$7="ندارد",0,IF(B421&gt;74,0,VLOOKUP(محاسبات!A421,'جدول نرخ فوت-امراض خاص-سرطان'!$I$2:$J$31,2,0)*محاسبات!O421)))</f>
        <v/>
      </c>
      <c r="W421" s="2" t="str">
        <f aca="false">IF(A421="","",V421*VLOOKUP(B421,'جدول نرخ فوت-امراض خاص-سرطان'!$E$2:$F$100,2,0)/1000000)</f>
        <v/>
      </c>
      <c r="X421" s="2" t="str">
        <f aca="false">IF(A421="","",IF($F$6="ندارد",0,IF(A422="",0,D422*N421^0.5+X422*N421)))</f>
        <v/>
      </c>
      <c r="Y421" s="2" t="str">
        <f aca="false">IF(A421="","",IF(A421&gt;64,0,VLOOKUP(B421,'جدول نرخ فوت-امراض خاص-سرطان'!$G$2:$H$100,2,0)*X421))</f>
        <v/>
      </c>
      <c r="Z421" s="2" t="str">
        <f aca="false">IF(A421="","",Y421+W421+U421+S421)</f>
        <v/>
      </c>
      <c r="AA421" s="2" t="str">
        <f aca="false">IF(A421="","",0.25*(S421)+0.15*(U421+W421+Y421))</f>
        <v/>
      </c>
      <c r="AB421" s="2" t="str">
        <f aca="false">IF(A421="","",$B$10*(M421+Z421+Q421))</f>
        <v/>
      </c>
      <c r="AC421" s="2" t="str">
        <f aca="false">IF(A421="","",D421-Z421-M421-Q421-AB421)</f>
        <v/>
      </c>
      <c r="AD421" s="2" t="str">
        <f aca="false">IF(A421="","",(AC421+AD420)*(1+$S$1))</f>
        <v/>
      </c>
      <c r="AE421" s="2" t="str">
        <f aca="false">IF(A421="","",AD421)</f>
        <v/>
      </c>
    </row>
    <row r="422" customFormat="false" ht="15" hidden="false" customHeight="false" outlineLevel="0" collapsed="false">
      <c r="A422" s="1" t="str">
        <f aca="false">IF(A421&lt;$B$1,A421+1,"")</f>
        <v/>
      </c>
      <c r="B422" s="1" t="str">
        <f aca="false">IF(A422="","",B421+1)</f>
        <v/>
      </c>
      <c r="D422" s="2" t="str">
        <f aca="false">IF(A422="","",IF($B$3="سالانه",D421*(1+$B$6),IF($B$3="ماهانه",(F422*12)/'جدول لیست ها'!$D$1,IF(محاسبات!$B$3="دوماهه",(G422*6)/'جدول لیست ها'!$D$2,IF(محاسبات!$B$3="سه ماهه",(H422*4)/'جدول لیست ها'!$D$3,I422*2/'جدول لیست ها'!$D$4)))))</f>
        <v/>
      </c>
      <c r="E422" s="2" t="str">
        <f aca="false">IF(A422="","",IF($B$3="سالانه",D422+E421,(I422+H422+G422+F422)*$C$3+E421))</f>
        <v/>
      </c>
      <c r="F422" s="2" t="str">
        <f aca="false">IF(A422="","",IF(F421="","",F421*(1+$B$6)))</f>
        <v/>
      </c>
      <c r="G422" s="2" t="str">
        <f aca="false">IF(A422="","",IF(G421="","",G421*(1+$B$6)))</f>
        <v/>
      </c>
      <c r="H422" s="2" t="str">
        <f aca="false">IF(A422="","",IF(H421="","",H421*(1+$B$6)))</f>
        <v/>
      </c>
      <c r="I422" s="2" t="str">
        <f aca="false">IF(A422="","",IF(I421="","",I421*(1+$B$6)))</f>
        <v/>
      </c>
      <c r="J422" s="2" t="str">
        <f aca="false">IF(A422="","",0)</f>
        <v/>
      </c>
      <c r="K422" s="2" t="str">
        <f aca="false">IF(A422="","",$J$2*(1-$M$3)*(D422-Z422))</f>
        <v/>
      </c>
      <c r="L422" s="2" t="str">
        <f aca="false">IF(A422="","",IF(A422&lt;=5,$J$3*(1-$M$2)*O422,0))</f>
        <v/>
      </c>
      <c r="M422" s="2" t="str">
        <f aca="false">IF(A422="","",J422+K422+L422)</f>
        <v/>
      </c>
      <c r="N422" s="1" t="str">
        <f aca="false">IF(A422="","",IF(A422&lt;=2,$Q$2,IF(A422&lt;=4,$R$2,$S$2)))</f>
        <v/>
      </c>
      <c r="O422" s="2" t="str">
        <f aca="false">IF(A422="","",MIN(O421*(1+$B$7),4000000000))</f>
        <v/>
      </c>
      <c r="P422" s="1" t="str">
        <f aca="false">IF(A422="","",VLOOKUP(B422,'جدول نرخ فوت-امراض خاص-سرطان'!$A$2:$B$100,2,0))</f>
        <v/>
      </c>
      <c r="Q422" s="2" t="str">
        <f aca="false">IF(A422="","",P422*O422*N422^0.5*(1+$J$1))</f>
        <v/>
      </c>
      <c r="R422" s="2" t="str">
        <f aca="false">IF(A422="","",IF(B422&gt;74,0,MIN(4000000000,R421*(1+$B$7))))</f>
        <v/>
      </c>
      <c r="S422" s="2" t="str">
        <f aca="false">IF(A422="","",$J$4/1000*R422)</f>
        <v/>
      </c>
      <c r="T422" s="2" t="str">
        <f aca="false">IF(A422="","",IF(B422&gt;64,0,MIN($F$3*O422,$F$5)))</f>
        <v/>
      </c>
      <c r="U422" s="2" t="str">
        <f aca="false">IF(A422="","",T422*VLOOKUP(محاسبات!B422,'جدول نرخ فوت-امراض خاص-سرطان'!$C$2:$D$97,2,0)/1000000)</f>
        <v/>
      </c>
      <c r="V422" s="2" t="str">
        <f aca="false">IF(A422="","",IF($F$7="ندارد",0,IF(B422&gt;74,0,VLOOKUP(محاسبات!A422,'جدول نرخ فوت-امراض خاص-سرطان'!$I$2:$J$31,2,0)*محاسبات!O422)))</f>
        <v/>
      </c>
      <c r="W422" s="2" t="str">
        <f aca="false">IF(A422="","",V422*VLOOKUP(B422,'جدول نرخ فوت-امراض خاص-سرطان'!$E$2:$F$100,2,0)/1000000)</f>
        <v/>
      </c>
      <c r="X422" s="2" t="str">
        <f aca="false">IF(A422="","",IF($F$6="ندارد",0,IF(A423="",0,D423*N422^0.5+X423*N422)))</f>
        <v/>
      </c>
      <c r="Y422" s="2" t="str">
        <f aca="false">IF(A422="","",IF(A422&gt;64,0,VLOOKUP(B422,'جدول نرخ فوت-امراض خاص-سرطان'!$G$2:$H$100,2,0)*X422))</f>
        <v/>
      </c>
      <c r="Z422" s="2" t="str">
        <f aca="false">IF(A422="","",Y422+W422+U422+S422)</f>
        <v/>
      </c>
      <c r="AA422" s="2" t="str">
        <f aca="false">IF(A422="","",0.25*(S422)+0.15*(U422+W422+Y422))</f>
        <v/>
      </c>
      <c r="AB422" s="2" t="str">
        <f aca="false">IF(A422="","",$B$10*(M422+Z422+Q422))</f>
        <v/>
      </c>
      <c r="AC422" s="2" t="str">
        <f aca="false">IF(A422="","",D422-Z422-M422-Q422-AB422)</f>
        <v/>
      </c>
      <c r="AD422" s="2" t="str">
        <f aca="false">IF(A422="","",(AC422+AD421)*(1+$S$1))</f>
        <v/>
      </c>
      <c r="AE422" s="2" t="str">
        <f aca="false">IF(A422="","",AD422)</f>
        <v/>
      </c>
    </row>
    <row r="423" customFormat="false" ht="15" hidden="false" customHeight="false" outlineLevel="0" collapsed="false">
      <c r="A423" s="1" t="str">
        <f aca="false">IF(A422&lt;$B$1,A422+1,"")</f>
        <v/>
      </c>
      <c r="B423" s="1" t="str">
        <f aca="false">IF(A423="","",B422+1)</f>
        <v/>
      </c>
      <c r="D423" s="2" t="str">
        <f aca="false">IF(A423="","",IF($B$3="سالانه",D422*(1+$B$6),IF($B$3="ماهانه",(F423*12)/'جدول لیست ها'!$D$1,IF(محاسبات!$B$3="دوماهه",(G423*6)/'جدول لیست ها'!$D$2,IF(محاسبات!$B$3="سه ماهه",(H423*4)/'جدول لیست ها'!$D$3,I423*2/'جدول لیست ها'!$D$4)))))</f>
        <v/>
      </c>
      <c r="E423" s="2" t="str">
        <f aca="false">IF(A423="","",IF($B$3="سالانه",D423+E422,(I423+H423+G423+F423)*$C$3+E422))</f>
        <v/>
      </c>
      <c r="F423" s="2" t="str">
        <f aca="false">IF(A423="","",IF(F422="","",F422*(1+$B$6)))</f>
        <v/>
      </c>
      <c r="G423" s="2" t="str">
        <f aca="false">IF(A423="","",IF(G422="","",G422*(1+$B$6)))</f>
        <v/>
      </c>
      <c r="H423" s="2" t="str">
        <f aca="false">IF(A423="","",IF(H422="","",H422*(1+$B$6)))</f>
        <v/>
      </c>
      <c r="I423" s="2" t="str">
        <f aca="false">IF(A423="","",IF(I422="","",I422*(1+$B$6)))</f>
        <v/>
      </c>
      <c r="J423" s="2" t="str">
        <f aca="false">IF(A423="","",0)</f>
        <v/>
      </c>
      <c r="K423" s="2" t="str">
        <f aca="false">IF(A423="","",$J$2*(1-$M$3)*(D423-Z423))</f>
        <v/>
      </c>
      <c r="L423" s="2" t="str">
        <f aca="false">IF(A423="","",IF(A423&lt;=5,$J$3*(1-$M$2)*O423,0))</f>
        <v/>
      </c>
      <c r="M423" s="2" t="str">
        <f aca="false">IF(A423="","",J423+K423+L423)</f>
        <v/>
      </c>
      <c r="N423" s="1" t="str">
        <f aca="false">IF(A423="","",IF(A423&lt;=2,$Q$2,IF(A423&lt;=4,$R$2,$S$2)))</f>
        <v/>
      </c>
      <c r="O423" s="2" t="str">
        <f aca="false">IF(A423="","",MIN(O422*(1+$B$7),4000000000))</f>
        <v/>
      </c>
      <c r="P423" s="1" t="str">
        <f aca="false">IF(A423="","",VLOOKUP(B423,'جدول نرخ فوت-امراض خاص-سرطان'!$A$2:$B$100,2,0))</f>
        <v/>
      </c>
      <c r="Q423" s="2" t="str">
        <f aca="false">IF(A423="","",P423*O423*N423^0.5*(1+$J$1))</f>
        <v/>
      </c>
      <c r="R423" s="2" t="str">
        <f aca="false">IF(A423="","",IF(B423&gt;74,0,MIN(4000000000,R422*(1+$B$7))))</f>
        <v/>
      </c>
      <c r="S423" s="2" t="str">
        <f aca="false">IF(A423="","",$J$4/1000*R423)</f>
        <v/>
      </c>
      <c r="T423" s="2" t="str">
        <f aca="false">IF(A423="","",IF(B423&gt;64,0,MIN($F$3*O423,$F$5)))</f>
        <v/>
      </c>
      <c r="U423" s="2" t="str">
        <f aca="false">IF(A423="","",T423*VLOOKUP(محاسبات!B423,'جدول نرخ فوت-امراض خاص-سرطان'!$C$2:$D$97,2,0)/1000000)</f>
        <v/>
      </c>
      <c r="V423" s="2" t="str">
        <f aca="false">IF(A423="","",IF($F$7="ندارد",0,IF(B423&gt;74,0,VLOOKUP(محاسبات!A423,'جدول نرخ فوت-امراض خاص-سرطان'!$I$2:$J$31,2,0)*محاسبات!O423)))</f>
        <v/>
      </c>
      <c r="W423" s="2" t="str">
        <f aca="false">IF(A423="","",V423*VLOOKUP(B423,'جدول نرخ فوت-امراض خاص-سرطان'!$E$2:$F$100,2,0)/1000000)</f>
        <v/>
      </c>
      <c r="X423" s="2" t="str">
        <f aca="false">IF(A423="","",IF($F$6="ندارد",0,IF(A424="",0,D424*N423^0.5+X424*N423)))</f>
        <v/>
      </c>
      <c r="Y423" s="2" t="str">
        <f aca="false">IF(A423="","",IF(A423&gt;64,0,VLOOKUP(B423,'جدول نرخ فوت-امراض خاص-سرطان'!$G$2:$H$100,2,0)*X423))</f>
        <v/>
      </c>
      <c r="Z423" s="2" t="str">
        <f aca="false">IF(A423="","",Y423+W423+U423+S423)</f>
        <v/>
      </c>
      <c r="AA423" s="2" t="str">
        <f aca="false">IF(A423="","",0.25*(S423)+0.15*(U423+W423+Y423))</f>
        <v/>
      </c>
      <c r="AB423" s="2" t="str">
        <f aca="false">IF(A423="","",$B$10*(M423+Z423+Q423))</f>
        <v/>
      </c>
      <c r="AC423" s="2" t="str">
        <f aca="false">IF(A423="","",D423-Z423-M423-Q423-AB423)</f>
        <v/>
      </c>
      <c r="AD423" s="2" t="str">
        <f aca="false">IF(A423="","",(AC423+AD422)*(1+$S$1))</f>
        <v/>
      </c>
      <c r="AE423" s="2" t="str">
        <f aca="false">IF(A423="","",AD423)</f>
        <v/>
      </c>
    </row>
    <row r="424" customFormat="false" ht="15" hidden="false" customHeight="false" outlineLevel="0" collapsed="false">
      <c r="A424" s="1" t="str">
        <f aca="false">IF(A423&lt;$B$1,A423+1,"")</f>
        <v/>
      </c>
      <c r="B424" s="1" t="str">
        <f aca="false">IF(A424="","",B423+1)</f>
        <v/>
      </c>
      <c r="D424" s="2" t="str">
        <f aca="false">IF(A424="","",IF($B$3="سالانه",D423*(1+$B$6),IF($B$3="ماهانه",(F424*12)/'جدول لیست ها'!$D$1,IF(محاسبات!$B$3="دوماهه",(G424*6)/'جدول لیست ها'!$D$2,IF(محاسبات!$B$3="سه ماهه",(H424*4)/'جدول لیست ها'!$D$3,I424*2/'جدول لیست ها'!$D$4)))))</f>
        <v/>
      </c>
      <c r="E424" s="2" t="str">
        <f aca="false">IF(A424="","",IF($B$3="سالانه",D424+E423,(I424+H424+G424+F424)*$C$3+E423))</f>
        <v/>
      </c>
      <c r="F424" s="2" t="str">
        <f aca="false">IF(A424="","",IF(F423="","",F423*(1+$B$6)))</f>
        <v/>
      </c>
      <c r="G424" s="2" t="str">
        <f aca="false">IF(A424="","",IF(G423="","",G423*(1+$B$6)))</f>
        <v/>
      </c>
      <c r="H424" s="2" t="str">
        <f aca="false">IF(A424="","",IF(H423="","",H423*(1+$B$6)))</f>
        <v/>
      </c>
      <c r="I424" s="2" t="str">
        <f aca="false">IF(A424="","",IF(I423="","",I423*(1+$B$6)))</f>
        <v/>
      </c>
      <c r="J424" s="2" t="str">
        <f aca="false">IF(A424="","",0)</f>
        <v/>
      </c>
      <c r="K424" s="2" t="str">
        <f aca="false">IF(A424="","",$J$2*(1-$M$3)*(D424-Z424))</f>
        <v/>
      </c>
      <c r="L424" s="2" t="str">
        <f aca="false">IF(A424="","",IF(A424&lt;=5,$J$3*(1-$M$2)*O424,0))</f>
        <v/>
      </c>
      <c r="M424" s="2" t="str">
        <f aca="false">IF(A424="","",J424+K424+L424)</f>
        <v/>
      </c>
      <c r="N424" s="1" t="str">
        <f aca="false">IF(A424="","",IF(A424&lt;=2,$Q$2,IF(A424&lt;=4,$R$2,$S$2)))</f>
        <v/>
      </c>
      <c r="O424" s="2" t="str">
        <f aca="false">IF(A424="","",MIN(O423*(1+$B$7),4000000000))</f>
        <v/>
      </c>
      <c r="P424" s="1" t="str">
        <f aca="false">IF(A424="","",VLOOKUP(B424,'جدول نرخ فوت-امراض خاص-سرطان'!$A$2:$B$100,2,0))</f>
        <v/>
      </c>
      <c r="Q424" s="2" t="str">
        <f aca="false">IF(A424="","",P424*O424*N424^0.5*(1+$J$1))</f>
        <v/>
      </c>
      <c r="R424" s="2" t="str">
        <f aca="false">IF(A424="","",IF(B424&gt;74,0,MIN(4000000000,R423*(1+$B$7))))</f>
        <v/>
      </c>
      <c r="S424" s="2" t="str">
        <f aca="false">IF(A424="","",$J$4/1000*R424)</f>
        <v/>
      </c>
      <c r="T424" s="2" t="str">
        <f aca="false">IF(A424="","",IF(B424&gt;64,0,MIN($F$3*O424,$F$5)))</f>
        <v/>
      </c>
      <c r="U424" s="2" t="str">
        <f aca="false">IF(A424="","",T424*VLOOKUP(محاسبات!B424,'جدول نرخ فوت-امراض خاص-سرطان'!$C$2:$D$97,2,0)/1000000)</f>
        <v/>
      </c>
      <c r="V424" s="2" t="str">
        <f aca="false">IF(A424="","",IF($F$7="ندارد",0,IF(B424&gt;74,0,VLOOKUP(محاسبات!A424,'جدول نرخ فوت-امراض خاص-سرطان'!$I$2:$J$31,2,0)*محاسبات!O424)))</f>
        <v/>
      </c>
      <c r="W424" s="2" t="str">
        <f aca="false">IF(A424="","",V424*VLOOKUP(B424,'جدول نرخ فوت-امراض خاص-سرطان'!$E$2:$F$100,2,0)/1000000)</f>
        <v/>
      </c>
      <c r="X424" s="2" t="str">
        <f aca="false">IF(A424="","",IF($F$6="ندارد",0,IF(A425="",0,D425*N424^0.5+X425*N424)))</f>
        <v/>
      </c>
      <c r="Y424" s="2" t="str">
        <f aca="false">IF(A424="","",IF(A424&gt;64,0,VLOOKUP(B424,'جدول نرخ فوت-امراض خاص-سرطان'!$G$2:$H$100,2,0)*X424))</f>
        <v/>
      </c>
      <c r="Z424" s="2" t="str">
        <f aca="false">IF(A424="","",Y424+W424+U424+S424)</f>
        <v/>
      </c>
      <c r="AA424" s="2" t="str">
        <f aca="false">IF(A424="","",0.25*(S424)+0.15*(U424+W424+Y424))</f>
        <v/>
      </c>
      <c r="AB424" s="2" t="str">
        <f aca="false">IF(A424="","",$B$10*(M424+Z424+Q424))</f>
        <v/>
      </c>
      <c r="AC424" s="2" t="str">
        <f aca="false">IF(A424="","",D424-Z424-M424-Q424-AB424)</f>
        <v/>
      </c>
      <c r="AD424" s="2" t="str">
        <f aca="false">IF(A424="","",(AC424+AD423)*(1+$S$1))</f>
        <v/>
      </c>
      <c r="AE424" s="2" t="str">
        <f aca="false">IF(A424="","",AD424)</f>
        <v/>
      </c>
    </row>
    <row r="425" customFormat="false" ht="15" hidden="false" customHeight="false" outlineLevel="0" collapsed="false">
      <c r="A425" s="1" t="str">
        <f aca="false">IF(A424&lt;$B$1,A424+1,"")</f>
        <v/>
      </c>
      <c r="B425" s="1" t="str">
        <f aca="false">IF(A425="","",B424+1)</f>
        <v/>
      </c>
      <c r="D425" s="2" t="str">
        <f aca="false">IF(A425="","",IF($B$3="سالانه",D424*(1+$B$6),IF($B$3="ماهانه",(F425*12)/'جدول لیست ها'!$D$1,IF(محاسبات!$B$3="دوماهه",(G425*6)/'جدول لیست ها'!$D$2,IF(محاسبات!$B$3="سه ماهه",(H425*4)/'جدول لیست ها'!$D$3,I425*2/'جدول لیست ها'!$D$4)))))</f>
        <v/>
      </c>
      <c r="E425" s="2" t="str">
        <f aca="false">IF(A425="","",IF($B$3="سالانه",D425+E424,(I425+H425+G425+F425)*$C$3+E424))</f>
        <v/>
      </c>
      <c r="F425" s="2" t="str">
        <f aca="false">IF(A425="","",IF(F424="","",F424*(1+$B$6)))</f>
        <v/>
      </c>
      <c r="G425" s="2" t="str">
        <f aca="false">IF(A425="","",IF(G424="","",G424*(1+$B$6)))</f>
        <v/>
      </c>
      <c r="H425" s="2" t="str">
        <f aca="false">IF(A425="","",IF(H424="","",H424*(1+$B$6)))</f>
        <v/>
      </c>
      <c r="I425" s="2" t="str">
        <f aca="false">IF(A425="","",IF(I424="","",I424*(1+$B$6)))</f>
        <v/>
      </c>
      <c r="J425" s="2" t="str">
        <f aca="false">IF(A425="","",0)</f>
        <v/>
      </c>
      <c r="K425" s="2" t="str">
        <f aca="false">IF(A425="","",$J$2*(1-$M$3)*(D425-Z425))</f>
        <v/>
      </c>
      <c r="L425" s="2" t="str">
        <f aca="false">IF(A425="","",IF(A425&lt;=5,$J$3*(1-$M$2)*O425,0))</f>
        <v/>
      </c>
      <c r="M425" s="2" t="str">
        <f aca="false">IF(A425="","",J425+K425+L425)</f>
        <v/>
      </c>
      <c r="N425" s="1" t="str">
        <f aca="false">IF(A425="","",IF(A425&lt;=2,$Q$2,IF(A425&lt;=4,$R$2,$S$2)))</f>
        <v/>
      </c>
      <c r="O425" s="2" t="str">
        <f aca="false">IF(A425="","",MIN(O424*(1+$B$7),4000000000))</f>
        <v/>
      </c>
      <c r="P425" s="1" t="str">
        <f aca="false">IF(A425="","",VLOOKUP(B425,'جدول نرخ فوت-امراض خاص-سرطان'!$A$2:$B$100,2,0))</f>
        <v/>
      </c>
      <c r="Q425" s="2" t="str">
        <f aca="false">IF(A425="","",P425*O425*N425^0.5*(1+$J$1))</f>
        <v/>
      </c>
      <c r="R425" s="2" t="str">
        <f aca="false">IF(A425="","",IF(B425&gt;74,0,MIN(4000000000,R424*(1+$B$7))))</f>
        <v/>
      </c>
      <c r="S425" s="2" t="str">
        <f aca="false">IF(A425="","",$J$4/1000*R425)</f>
        <v/>
      </c>
      <c r="T425" s="2" t="str">
        <f aca="false">IF(A425="","",IF(B425&gt;64,0,MIN($F$3*O425,$F$5)))</f>
        <v/>
      </c>
      <c r="U425" s="2" t="str">
        <f aca="false">IF(A425="","",T425*VLOOKUP(محاسبات!B425,'جدول نرخ فوت-امراض خاص-سرطان'!$C$2:$D$97,2,0)/1000000)</f>
        <v/>
      </c>
      <c r="V425" s="2" t="str">
        <f aca="false">IF(A425="","",IF($F$7="ندارد",0,IF(B425&gt;74,0,VLOOKUP(محاسبات!A425,'جدول نرخ فوت-امراض خاص-سرطان'!$I$2:$J$31,2,0)*محاسبات!O425)))</f>
        <v/>
      </c>
      <c r="W425" s="2" t="str">
        <f aca="false">IF(A425="","",V425*VLOOKUP(B425,'جدول نرخ فوت-امراض خاص-سرطان'!$E$2:$F$100,2,0)/1000000)</f>
        <v/>
      </c>
      <c r="X425" s="2" t="str">
        <f aca="false">IF(A425="","",IF($F$6="ندارد",0,IF(A426="",0,D426*N425^0.5+X426*N425)))</f>
        <v/>
      </c>
      <c r="Y425" s="2" t="str">
        <f aca="false">IF(A425="","",IF(A425&gt;64,0,VLOOKUP(B425,'جدول نرخ فوت-امراض خاص-سرطان'!$G$2:$H$100,2,0)*X425))</f>
        <v/>
      </c>
      <c r="Z425" s="2" t="str">
        <f aca="false">IF(A425="","",Y425+W425+U425+S425)</f>
        <v/>
      </c>
      <c r="AA425" s="2" t="str">
        <f aca="false">IF(A425="","",0.25*(S425)+0.15*(U425+W425+Y425))</f>
        <v/>
      </c>
      <c r="AB425" s="2" t="str">
        <f aca="false">IF(A425="","",$B$10*(M425+Z425+Q425))</f>
        <v/>
      </c>
      <c r="AC425" s="2" t="str">
        <f aca="false">IF(A425="","",D425-Z425-M425-Q425-AB425)</f>
        <v/>
      </c>
      <c r="AD425" s="2" t="str">
        <f aca="false">IF(A425="","",(AC425+AD424)*(1+$S$1))</f>
        <v/>
      </c>
      <c r="AE425" s="2" t="str">
        <f aca="false">IF(A425="","",AD425)</f>
        <v/>
      </c>
    </row>
    <row r="426" customFormat="false" ht="15" hidden="false" customHeight="false" outlineLevel="0" collapsed="false">
      <c r="A426" s="1" t="str">
        <f aca="false">IF(A425&lt;$B$1,A425+1,"")</f>
        <v/>
      </c>
      <c r="B426" s="1" t="str">
        <f aca="false">IF(A426="","",B425+1)</f>
        <v/>
      </c>
      <c r="D426" s="2" t="str">
        <f aca="false">IF(A426="","",IF($B$3="سالانه",D425*(1+$B$6),IF($B$3="ماهانه",(F426*12)/'جدول لیست ها'!$D$1,IF(محاسبات!$B$3="دوماهه",(G426*6)/'جدول لیست ها'!$D$2,IF(محاسبات!$B$3="سه ماهه",(H426*4)/'جدول لیست ها'!$D$3,I426*2/'جدول لیست ها'!$D$4)))))</f>
        <v/>
      </c>
      <c r="E426" s="2" t="str">
        <f aca="false">IF(A426="","",IF($B$3="سالانه",D426+E425,(I426+H426+G426+F426)*$C$3+E425))</f>
        <v/>
      </c>
      <c r="F426" s="2" t="str">
        <f aca="false">IF(A426="","",IF(F425="","",F425*(1+$B$6)))</f>
        <v/>
      </c>
      <c r="G426" s="2" t="str">
        <f aca="false">IF(A426="","",IF(G425="","",G425*(1+$B$6)))</f>
        <v/>
      </c>
      <c r="H426" s="2" t="str">
        <f aca="false">IF(A426="","",IF(H425="","",H425*(1+$B$6)))</f>
        <v/>
      </c>
      <c r="I426" s="2" t="str">
        <f aca="false">IF(A426="","",IF(I425="","",I425*(1+$B$6)))</f>
        <v/>
      </c>
      <c r="J426" s="2" t="str">
        <f aca="false">IF(A426="","",0)</f>
        <v/>
      </c>
      <c r="K426" s="2" t="str">
        <f aca="false">IF(A426="","",$J$2*(1-$M$3)*(D426-Z426))</f>
        <v/>
      </c>
      <c r="L426" s="2" t="str">
        <f aca="false">IF(A426="","",IF(A426&lt;=5,$J$3*(1-$M$2)*O426,0))</f>
        <v/>
      </c>
      <c r="M426" s="2" t="str">
        <f aca="false">IF(A426="","",J426+K426+L426)</f>
        <v/>
      </c>
      <c r="N426" s="1" t="str">
        <f aca="false">IF(A426="","",IF(A426&lt;=2,$Q$2,IF(A426&lt;=4,$R$2,$S$2)))</f>
        <v/>
      </c>
      <c r="O426" s="2" t="str">
        <f aca="false">IF(A426="","",MIN(O425*(1+$B$7),4000000000))</f>
        <v/>
      </c>
      <c r="P426" s="1" t="str">
        <f aca="false">IF(A426="","",VLOOKUP(B426,'جدول نرخ فوت-امراض خاص-سرطان'!$A$2:$B$100,2,0))</f>
        <v/>
      </c>
      <c r="Q426" s="2" t="str">
        <f aca="false">IF(A426="","",P426*O426*N426^0.5*(1+$J$1))</f>
        <v/>
      </c>
      <c r="R426" s="2" t="str">
        <f aca="false">IF(A426="","",IF(B426&gt;74,0,MIN(4000000000,R425*(1+$B$7))))</f>
        <v/>
      </c>
      <c r="S426" s="2" t="str">
        <f aca="false">IF(A426="","",$J$4/1000*R426)</f>
        <v/>
      </c>
      <c r="T426" s="2" t="str">
        <f aca="false">IF(A426="","",IF(B426&gt;64,0,MIN($F$3*O426,$F$5)))</f>
        <v/>
      </c>
      <c r="U426" s="2" t="str">
        <f aca="false">IF(A426="","",T426*VLOOKUP(محاسبات!B426,'جدول نرخ فوت-امراض خاص-سرطان'!$C$2:$D$97,2,0)/1000000)</f>
        <v/>
      </c>
      <c r="V426" s="2" t="str">
        <f aca="false">IF(A426="","",IF($F$7="ندارد",0,IF(B426&gt;74,0,VLOOKUP(محاسبات!A426,'جدول نرخ فوت-امراض خاص-سرطان'!$I$2:$J$31,2,0)*محاسبات!O426)))</f>
        <v/>
      </c>
      <c r="W426" s="2" t="str">
        <f aca="false">IF(A426="","",V426*VLOOKUP(B426,'جدول نرخ فوت-امراض خاص-سرطان'!$E$2:$F$100,2,0)/1000000)</f>
        <v/>
      </c>
      <c r="X426" s="2" t="str">
        <f aca="false">IF(A426="","",IF($F$6="ندارد",0,IF(A427="",0,D427*N426^0.5+X427*N426)))</f>
        <v/>
      </c>
      <c r="Y426" s="2" t="str">
        <f aca="false">IF(A426="","",IF(A426&gt;64,0,VLOOKUP(B426,'جدول نرخ فوت-امراض خاص-سرطان'!$G$2:$H$100,2,0)*X426))</f>
        <v/>
      </c>
      <c r="Z426" s="2" t="str">
        <f aca="false">IF(A426="","",Y426+W426+U426+S426)</f>
        <v/>
      </c>
      <c r="AA426" s="2" t="str">
        <f aca="false">IF(A426="","",0.25*(S426)+0.15*(U426+W426+Y426))</f>
        <v/>
      </c>
      <c r="AB426" s="2" t="str">
        <f aca="false">IF(A426="","",$B$10*(M426+Z426+Q426))</f>
        <v/>
      </c>
      <c r="AC426" s="2" t="str">
        <f aca="false">IF(A426="","",D426-Z426-M426-Q426-AB426)</f>
        <v/>
      </c>
      <c r="AD426" s="2" t="str">
        <f aca="false">IF(A426="","",(AC426+AD425)*(1+$S$1))</f>
        <v/>
      </c>
      <c r="AE426" s="2" t="str">
        <f aca="false">IF(A426="","",AD426)</f>
        <v/>
      </c>
    </row>
    <row r="427" customFormat="false" ht="15" hidden="false" customHeight="false" outlineLevel="0" collapsed="false">
      <c r="A427" s="1" t="str">
        <f aca="false">IF(A426&lt;$B$1,A426+1,"")</f>
        <v/>
      </c>
      <c r="B427" s="1" t="str">
        <f aca="false">IF(A427="","",B426+1)</f>
        <v/>
      </c>
      <c r="D427" s="2" t="str">
        <f aca="false">IF(A427="","",IF($B$3="سالانه",D426*(1+$B$6),IF($B$3="ماهانه",(F427*12)/'جدول لیست ها'!$D$1,IF(محاسبات!$B$3="دوماهه",(G427*6)/'جدول لیست ها'!$D$2,IF(محاسبات!$B$3="سه ماهه",(H427*4)/'جدول لیست ها'!$D$3,I427*2/'جدول لیست ها'!$D$4)))))</f>
        <v/>
      </c>
      <c r="E427" s="2" t="str">
        <f aca="false">IF(A427="","",IF($B$3="سالانه",D427+E426,(I427+H427+G427+F427)*$C$3+E426))</f>
        <v/>
      </c>
      <c r="F427" s="2" t="str">
        <f aca="false">IF(A427="","",IF(F426="","",F426*(1+$B$6)))</f>
        <v/>
      </c>
      <c r="G427" s="2" t="str">
        <f aca="false">IF(A427="","",IF(G426="","",G426*(1+$B$6)))</f>
        <v/>
      </c>
      <c r="H427" s="2" t="str">
        <f aca="false">IF(A427="","",IF(H426="","",H426*(1+$B$6)))</f>
        <v/>
      </c>
      <c r="I427" s="2" t="str">
        <f aca="false">IF(A427="","",IF(I426="","",I426*(1+$B$6)))</f>
        <v/>
      </c>
      <c r="J427" s="2" t="str">
        <f aca="false">IF(A427="","",0)</f>
        <v/>
      </c>
      <c r="K427" s="2" t="str">
        <f aca="false">IF(A427="","",$J$2*(1-$M$3)*(D427-Z427))</f>
        <v/>
      </c>
      <c r="L427" s="2" t="str">
        <f aca="false">IF(A427="","",IF(A427&lt;=5,$J$3*(1-$M$2)*O427,0))</f>
        <v/>
      </c>
      <c r="M427" s="2" t="str">
        <f aca="false">IF(A427="","",J427+K427+L427)</f>
        <v/>
      </c>
      <c r="N427" s="1" t="str">
        <f aca="false">IF(A427="","",IF(A427&lt;=2,$Q$2,IF(A427&lt;=4,$R$2,$S$2)))</f>
        <v/>
      </c>
      <c r="O427" s="2" t="str">
        <f aca="false">IF(A427="","",MIN(O426*(1+$B$7),4000000000))</f>
        <v/>
      </c>
      <c r="P427" s="1" t="str">
        <f aca="false">IF(A427="","",VLOOKUP(B427,'جدول نرخ فوت-امراض خاص-سرطان'!$A$2:$B$100,2,0))</f>
        <v/>
      </c>
      <c r="Q427" s="2" t="str">
        <f aca="false">IF(A427="","",P427*O427*N427^0.5*(1+$J$1))</f>
        <v/>
      </c>
      <c r="R427" s="2" t="str">
        <f aca="false">IF(A427="","",IF(B427&gt;74,0,MIN(4000000000,R426*(1+$B$7))))</f>
        <v/>
      </c>
      <c r="S427" s="2" t="str">
        <f aca="false">IF(A427="","",$J$4/1000*R427)</f>
        <v/>
      </c>
      <c r="T427" s="2" t="str">
        <f aca="false">IF(A427="","",IF(B427&gt;64,0,MIN($F$3*O427,$F$5)))</f>
        <v/>
      </c>
      <c r="U427" s="2" t="str">
        <f aca="false">IF(A427="","",T427*VLOOKUP(محاسبات!B427,'جدول نرخ فوت-امراض خاص-سرطان'!$C$2:$D$97,2,0)/1000000)</f>
        <v/>
      </c>
      <c r="V427" s="2" t="str">
        <f aca="false">IF(A427="","",IF($F$7="ندارد",0,IF(B427&gt;74,0,VLOOKUP(محاسبات!A427,'جدول نرخ فوت-امراض خاص-سرطان'!$I$2:$J$31,2,0)*محاسبات!O427)))</f>
        <v/>
      </c>
      <c r="W427" s="2" t="str">
        <f aca="false">IF(A427="","",V427*VLOOKUP(B427,'جدول نرخ فوت-امراض خاص-سرطان'!$E$2:$F$100,2,0)/1000000)</f>
        <v/>
      </c>
      <c r="X427" s="2" t="str">
        <f aca="false">IF(A427="","",IF($F$6="ندارد",0,IF(A428="",0,D428*N427^0.5+X428*N427)))</f>
        <v/>
      </c>
      <c r="Y427" s="2" t="str">
        <f aca="false">IF(A427="","",IF(A427&gt;64,0,VLOOKUP(B427,'جدول نرخ فوت-امراض خاص-سرطان'!$G$2:$H$100,2,0)*X427))</f>
        <v/>
      </c>
      <c r="Z427" s="2" t="str">
        <f aca="false">IF(A427="","",Y427+W427+U427+S427)</f>
        <v/>
      </c>
      <c r="AA427" s="2" t="str">
        <f aca="false">IF(A427="","",0.25*(S427)+0.15*(U427+W427+Y427))</f>
        <v/>
      </c>
      <c r="AB427" s="2" t="str">
        <f aca="false">IF(A427="","",$B$10*(M427+Z427+Q427))</f>
        <v/>
      </c>
      <c r="AC427" s="2" t="str">
        <f aca="false">IF(A427="","",D427-Z427-M427-Q427-AB427)</f>
        <v/>
      </c>
      <c r="AD427" s="2" t="str">
        <f aca="false">IF(A427="","",(AC427+AD426)*(1+$S$1))</f>
        <v/>
      </c>
      <c r="AE427" s="2" t="str">
        <f aca="false">IF(A427="","",AD427)</f>
        <v/>
      </c>
    </row>
    <row r="428" customFormat="false" ht="15" hidden="false" customHeight="false" outlineLevel="0" collapsed="false">
      <c r="A428" s="1" t="str">
        <f aca="false">IF(A427&lt;$B$1,A427+1,"")</f>
        <v/>
      </c>
      <c r="B428" s="1" t="str">
        <f aca="false">IF(A428="","",B427+1)</f>
        <v/>
      </c>
      <c r="D428" s="2" t="str">
        <f aca="false">IF(A428="","",IF($B$3="سالانه",D427*(1+$B$6),IF($B$3="ماهانه",(F428*12)/'جدول لیست ها'!$D$1,IF(محاسبات!$B$3="دوماهه",(G428*6)/'جدول لیست ها'!$D$2,IF(محاسبات!$B$3="سه ماهه",(H428*4)/'جدول لیست ها'!$D$3,I428*2/'جدول لیست ها'!$D$4)))))</f>
        <v/>
      </c>
      <c r="E428" s="2" t="str">
        <f aca="false">IF(A428="","",IF($B$3="سالانه",D428+E427,(I428+H428+G428+F428)*$C$3+E427))</f>
        <v/>
      </c>
      <c r="F428" s="2" t="str">
        <f aca="false">IF(A428="","",IF(F427="","",F427*(1+$B$6)))</f>
        <v/>
      </c>
      <c r="G428" s="2" t="str">
        <f aca="false">IF(A428="","",IF(G427="","",G427*(1+$B$6)))</f>
        <v/>
      </c>
      <c r="H428" s="2" t="str">
        <f aca="false">IF(A428="","",IF(H427="","",H427*(1+$B$6)))</f>
        <v/>
      </c>
      <c r="I428" s="2" t="str">
        <f aca="false">IF(A428="","",IF(I427="","",I427*(1+$B$6)))</f>
        <v/>
      </c>
      <c r="J428" s="2" t="str">
        <f aca="false">IF(A428="","",0)</f>
        <v/>
      </c>
      <c r="K428" s="2" t="str">
        <f aca="false">IF(A428="","",$J$2*(1-$M$3)*(D428-Z428))</f>
        <v/>
      </c>
      <c r="L428" s="2" t="str">
        <f aca="false">IF(A428="","",IF(A428&lt;=5,$J$3*(1-$M$2)*O428,0))</f>
        <v/>
      </c>
      <c r="M428" s="2" t="str">
        <f aca="false">IF(A428="","",J428+K428+L428)</f>
        <v/>
      </c>
      <c r="N428" s="1" t="str">
        <f aca="false">IF(A428="","",IF(A428&lt;=2,$Q$2,IF(A428&lt;=4,$R$2,$S$2)))</f>
        <v/>
      </c>
      <c r="O428" s="2" t="str">
        <f aca="false">IF(A428="","",MIN(O427*(1+$B$7),4000000000))</f>
        <v/>
      </c>
      <c r="P428" s="1" t="str">
        <f aca="false">IF(A428="","",VLOOKUP(B428,'جدول نرخ فوت-امراض خاص-سرطان'!$A$2:$B$100,2,0))</f>
        <v/>
      </c>
      <c r="Q428" s="2" t="str">
        <f aca="false">IF(A428="","",P428*O428*N428^0.5*(1+$J$1))</f>
        <v/>
      </c>
      <c r="R428" s="2" t="str">
        <f aca="false">IF(A428="","",IF(B428&gt;74,0,MIN(4000000000,R427*(1+$B$7))))</f>
        <v/>
      </c>
      <c r="S428" s="2" t="str">
        <f aca="false">IF(A428="","",$J$4/1000*R428)</f>
        <v/>
      </c>
      <c r="T428" s="2" t="str">
        <f aca="false">IF(A428="","",IF(B428&gt;64,0,MIN($F$3*O428,$F$5)))</f>
        <v/>
      </c>
      <c r="U428" s="2" t="str">
        <f aca="false">IF(A428="","",T428*VLOOKUP(محاسبات!B428,'جدول نرخ فوت-امراض خاص-سرطان'!$C$2:$D$97,2,0)/1000000)</f>
        <v/>
      </c>
      <c r="V428" s="2" t="str">
        <f aca="false">IF(A428="","",IF($F$7="ندارد",0,IF(B428&gt;74,0,VLOOKUP(محاسبات!A428,'جدول نرخ فوت-امراض خاص-سرطان'!$I$2:$J$31,2,0)*محاسبات!O428)))</f>
        <v/>
      </c>
      <c r="W428" s="2" t="str">
        <f aca="false">IF(A428="","",V428*VLOOKUP(B428,'جدول نرخ فوت-امراض خاص-سرطان'!$E$2:$F$100,2,0)/1000000)</f>
        <v/>
      </c>
      <c r="X428" s="2" t="str">
        <f aca="false">IF(A428="","",IF($F$6="ندارد",0,IF(A429="",0,D429*N428^0.5+X429*N428)))</f>
        <v/>
      </c>
      <c r="Y428" s="2" t="str">
        <f aca="false">IF(A428="","",IF(A428&gt;64,0,VLOOKUP(B428,'جدول نرخ فوت-امراض خاص-سرطان'!$G$2:$H$100,2,0)*X428))</f>
        <v/>
      </c>
      <c r="Z428" s="2" t="str">
        <f aca="false">IF(A428="","",Y428+W428+U428+S428)</f>
        <v/>
      </c>
      <c r="AA428" s="2" t="str">
        <f aca="false">IF(A428="","",0.25*(S428)+0.15*(U428+W428+Y428))</f>
        <v/>
      </c>
      <c r="AB428" s="2" t="str">
        <f aca="false">IF(A428="","",$B$10*(M428+Z428+Q428))</f>
        <v/>
      </c>
      <c r="AC428" s="2" t="str">
        <f aca="false">IF(A428="","",D428-Z428-M428-Q428-AB428)</f>
        <v/>
      </c>
      <c r="AD428" s="2" t="str">
        <f aca="false">IF(A428="","",(AC428+AD427)*(1+$S$1))</f>
        <v/>
      </c>
      <c r="AE428" s="2" t="str">
        <f aca="false">IF(A428="","",AD428)</f>
        <v/>
      </c>
    </row>
    <row r="429" customFormat="false" ht="15" hidden="false" customHeight="false" outlineLevel="0" collapsed="false">
      <c r="A429" s="1" t="str">
        <f aca="false">IF(A428&lt;$B$1,A428+1,"")</f>
        <v/>
      </c>
      <c r="B429" s="1" t="str">
        <f aca="false">IF(A429="","",B428+1)</f>
        <v/>
      </c>
      <c r="D429" s="2" t="str">
        <f aca="false">IF(A429="","",IF($B$3="سالانه",D428*(1+$B$6),IF($B$3="ماهانه",(F429*12)/'جدول لیست ها'!$D$1,IF(محاسبات!$B$3="دوماهه",(G429*6)/'جدول لیست ها'!$D$2,IF(محاسبات!$B$3="سه ماهه",(H429*4)/'جدول لیست ها'!$D$3,I429*2/'جدول لیست ها'!$D$4)))))</f>
        <v/>
      </c>
      <c r="E429" s="2" t="str">
        <f aca="false">IF(A429="","",IF($B$3="سالانه",D429+E428,(I429+H429+G429+F429)*$C$3+E428))</f>
        <v/>
      </c>
      <c r="F429" s="2" t="str">
        <f aca="false">IF(A429="","",IF(F428="","",F428*(1+$B$6)))</f>
        <v/>
      </c>
      <c r="G429" s="2" t="str">
        <f aca="false">IF(A429="","",IF(G428="","",G428*(1+$B$6)))</f>
        <v/>
      </c>
      <c r="H429" s="2" t="str">
        <f aca="false">IF(A429="","",IF(H428="","",H428*(1+$B$6)))</f>
        <v/>
      </c>
      <c r="I429" s="2" t="str">
        <f aca="false">IF(A429="","",IF(I428="","",I428*(1+$B$6)))</f>
        <v/>
      </c>
      <c r="J429" s="2" t="str">
        <f aca="false">IF(A429="","",0)</f>
        <v/>
      </c>
      <c r="K429" s="2" t="str">
        <f aca="false">IF(A429="","",$J$2*(1-$M$3)*(D429-Z429))</f>
        <v/>
      </c>
      <c r="L429" s="2" t="str">
        <f aca="false">IF(A429="","",IF(A429&lt;=5,$J$3*(1-$M$2)*O429,0))</f>
        <v/>
      </c>
      <c r="M429" s="2" t="str">
        <f aca="false">IF(A429="","",J429+K429+L429)</f>
        <v/>
      </c>
      <c r="N429" s="1" t="str">
        <f aca="false">IF(A429="","",IF(A429&lt;=2,$Q$2,IF(A429&lt;=4,$R$2,$S$2)))</f>
        <v/>
      </c>
      <c r="O429" s="2" t="str">
        <f aca="false">IF(A429="","",MIN(O428*(1+$B$7),4000000000))</f>
        <v/>
      </c>
      <c r="P429" s="1" t="str">
        <f aca="false">IF(A429="","",VLOOKUP(B429,'جدول نرخ فوت-امراض خاص-سرطان'!$A$2:$B$100,2,0))</f>
        <v/>
      </c>
      <c r="Q429" s="2" t="str">
        <f aca="false">IF(A429="","",P429*O429*N429^0.5*(1+$J$1))</f>
        <v/>
      </c>
      <c r="R429" s="2" t="str">
        <f aca="false">IF(A429="","",IF(B429&gt;74,0,MIN(4000000000,R428*(1+$B$7))))</f>
        <v/>
      </c>
      <c r="S429" s="2" t="str">
        <f aca="false">IF(A429="","",$J$4/1000*R429)</f>
        <v/>
      </c>
      <c r="T429" s="2" t="str">
        <f aca="false">IF(A429="","",IF(B429&gt;64,0,MIN($F$3*O429,$F$5)))</f>
        <v/>
      </c>
      <c r="U429" s="2" t="str">
        <f aca="false">IF(A429="","",T429*VLOOKUP(محاسبات!B429,'جدول نرخ فوت-امراض خاص-سرطان'!$C$2:$D$97,2,0)/1000000)</f>
        <v/>
      </c>
      <c r="V429" s="2" t="str">
        <f aca="false">IF(A429="","",IF($F$7="ندارد",0,IF(B429&gt;74,0,VLOOKUP(محاسبات!A429,'جدول نرخ فوت-امراض خاص-سرطان'!$I$2:$J$31,2,0)*محاسبات!O429)))</f>
        <v/>
      </c>
      <c r="W429" s="2" t="str">
        <f aca="false">IF(A429="","",V429*VLOOKUP(B429,'جدول نرخ فوت-امراض خاص-سرطان'!$E$2:$F$100,2,0)/1000000)</f>
        <v/>
      </c>
      <c r="X429" s="2" t="str">
        <f aca="false">IF(A429="","",IF($F$6="ندارد",0,IF(A430="",0,D430*N429^0.5+X430*N429)))</f>
        <v/>
      </c>
      <c r="Y429" s="2" t="str">
        <f aca="false">IF(A429="","",IF(A429&gt;64,0,VLOOKUP(B429,'جدول نرخ فوت-امراض خاص-سرطان'!$G$2:$H$100,2,0)*X429))</f>
        <v/>
      </c>
      <c r="Z429" s="2" t="str">
        <f aca="false">IF(A429="","",Y429+W429+U429+S429)</f>
        <v/>
      </c>
      <c r="AA429" s="2" t="str">
        <f aca="false">IF(A429="","",0.25*(S429)+0.15*(U429+W429+Y429))</f>
        <v/>
      </c>
      <c r="AB429" s="2" t="str">
        <f aca="false">IF(A429="","",$B$10*(M429+Z429+Q429))</f>
        <v/>
      </c>
      <c r="AC429" s="2" t="str">
        <f aca="false">IF(A429="","",D429-Z429-M429-Q429-AB429)</f>
        <v/>
      </c>
      <c r="AD429" s="2" t="str">
        <f aca="false">IF(A429="","",(AC429+AD428)*(1+$S$1))</f>
        <v/>
      </c>
      <c r="AE429" s="2" t="str">
        <f aca="false">IF(A429="","",AD429)</f>
        <v/>
      </c>
    </row>
    <row r="430" customFormat="false" ht="15" hidden="false" customHeight="false" outlineLevel="0" collapsed="false">
      <c r="A430" s="1" t="str">
        <f aca="false">IF(A429&lt;$B$1,A429+1,"")</f>
        <v/>
      </c>
      <c r="B430" s="1" t="str">
        <f aca="false">IF(A430="","",B429+1)</f>
        <v/>
      </c>
      <c r="D430" s="2" t="str">
        <f aca="false">IF(A430="","",IF($B$3="سالانه",D429*(1+$B$6),IF($B$3="ماهانه",(F430*12)/'جدول لیست ها'!$D$1,IF(محاسبات!$B$3="دوماهه",(G430*6)/'جدول لیست ها'!$D$2,IF(محاسبات!$B$3="سه ماهه",(H430*4)/'جدول لیست ها'!$D$3,I430*2/'جدول لیست ها'!$D$4)))))</f>
        <v/>
      </c>
      <c r="E430" s="2" t="str">
        <f aca="false">IF(A430="","",IF($B$3="سالانه",D430+E429,(I430+H430+G430+F430)*$C$3+E429))</f>
        <v/>
      </c>
      <c r="F430" s="2" t="str">
        <f aca="false">IF(A430="","",IF(F429="","",F429*(1+$B$6)))</f>
        <v/>
      </c>
      <c r="G430" s="2" t="str">
        <f aca="false">IF(A430="","",IF(G429="","",G429*(1+$B$6)))</f>
        <v/>
      </c>
      <c r="H430" s="2" t="str">
        <f aca="false">IF(A430="","",IF(H429="","",H429*(1+$B$6)))</f>
        <v/>
      </c>
      <c r="I430" s="2" t="str">
        <f aca="false">IF(A430="","",IF(I429="","",I429*(1+$B$6)))</f>
        <v/>
      </c>
      <c r="J430" s="2" t="str">
        <f aca="false">IF(A430="","",0)</f>
        <v/>
      </c>
      <c r="K430" s="2" t="str">
        <f aca="false">IF(A430="","",$J$2*(1-$M$3)*(D430-Z430))</f>
        <v/>
      </c>
      <c r="L430" s="2" t="str">
        <f aca="false">IF(A430="","",IF(A430&lt;=5,$J$3*(1-$M$2)*O430,0))</f>
        <v/>
      </c>
      <c r="M430" s="2" t="str">
        <f aca="false">IF(A430="","",J430+K430+L430)</f>
        <v/>
      </c>
      <c r="N430" s="1" t="str">
        <f aca="false">IF(A430="","",IF(A430&lt;=2,$Q$2,IF(A430&lt;=4,$R$2,$S$2)))</f>
        <v/>
      </c>
      <c r="O430" s="2" t="str">
        <f aca="false">IF(A430="","",MIN(O429*(1+$B$7),4000000000))</f>
        <v/>
      </c>
      <c r="P430" s="1" t="str">
        <f aca="false">IF(A430="","",VLOOKUP(B430,'جدول نرخ فوت-امراض خاص-سرطان'!$A$2:$B$100,2,0))</f>
        <v/>
      </c>
      <c r="Q430" s="2" t="str">
        <f aca="false">IF(A430="","",P430*O430*N430^0.5*(1+$J$1))</f>
        <v/>
      </c>
      <c r="R430" s="2" t="str">
        <f aca="false">IF(A430="","",IF(B430&gt;74,0,MIN(4000000000,R429*(1+$B$7))))</f>
        <v/>
      </c>
      <c r="S430" s="2" t="str">
        <f aca="false">IF(A430="","",$J$4/1000*R430)</f>
        <v/>
      </c>
      <c r="T430" s="2" t="str">
        <f aca="false">IF(A430="","",IF(B430&gt;64,0,MIN($F$3*O430,$F$5)))</f>
        <v/>
      </c>
      <c r="U430" s="2" t="str">
        <f aca="false">IF(A430="","",T430*VLOOKUP(محاسبات!B430,'جدول نرخ فوت-امراض خاص-سرطان'!$C$2:$D$97,2,0)/1000000)</f>
        <v/>
      </c>
      <c r="V430" s="2" t="str">
        <f aca="false">IF(A430="","",IF($F$7="ندارد",0,IF(B430&gt;74,0,VLOOKUP(محاسبات!A430,'جدول نرخ فوت-امراض خاص-سرطان'!$I$2:$J$31,2,0)*محاسبات!O430)))</f>
        <v/>
      </c>
      <c r="W430" s="2" t="str">
        <f aca="false">IF(A430="","",V430*VLOOKUP(B430,'جدول نرخ فوت-امراض خاص-سرطان'!$E$2:$F$100,2,0)/1000000)</f>
        <v/>
      </c>
      <c r="X430" s="2" t="str">
        <f aca="false">IF(A430="","",IF($F$6="ندارد",0,IF(A431="",0,D431*N430^0.5+X431*N430)))</f>
        <v/>
      </c>
      <c r="Y430" s="2" t="str">
        <f aca="false">IF(A430="","",IF(A430&gt;64,0,VLOOKUP(B430,'جدول نرخ فوت-امراض خاص-سرطان'!$G$2:$H$100,2,0)*X430))</f>
        <v/>
      </c>
      <c r="Z430" s="2" t="str">
        <f aca="false">IF(A430="","",Y430+W430+U430+S430)</f>
        <v/>
      </c>
      <c r="AA430" s="2" t="str">
        <f aca="false">IF(A430="","",0.25*(S430)+0.15*(U430+W430+Y430))</f>
        <v/>
      </c>
      <c r="AB430" s="2" t="str">
        <f aca="false">IF(A430="","",$B$10*(M430+Z430+Q430))</f>
        <v/>
      </c>
      <c r="AC430" s="2" t="str">
        <f aca="false">IF(A430="","",D430-Z430-M430-Q430-AB430)</f>
        <v/>
      </c>
      <c r="AD430" s="2" t="str">
        <f aca="false">IF(A430="","",(AC430+AD429)*(1+$S$1))</f>
        <v/>
      </c>
      <c r="AE430" s="2" t="str">
        <f aca="false">IF(A430="","",AD430)</f>
        <v/>
      </c>
    </row>
    <row r="431" customFormat="false" ht="15" hidden="false" customHeight="false" outlineLevel="0" collapsed="false">
      <c r="A431" s="1" t="str">
        <f aca="false">IF(A430&lt;$B$1,A430+1,"")</f>
        <v/>
      </c>
      <c r="B431" s="1" t="str">
        <f aca="false">IF(A431="","",B430+1)</f>
        <v/>
      </c>
      <c r="D431" s="2" t="str">
        <f aca="false">IF(A431="","",IF($B$3="سالانه",D430*(1+$B$6),IF($B$3="ماهانه",(F431*12)/'جدول لیست ها'!$D$1,IF(محاسبات!$B$3="دوماهه",(G431*6)/'جدول لیست ها'!$D$2,IF(محاسبات!$B$3="سه ماهه",(H431*4)/'جدول لیست ها'!$D$3,I431*2/'جدول لیست ها'!$D$4)))))</f>
        <v/>
      </c>
      <c r="E431" s="2" t="str">
        <f aca="false">IF(A431="","",IF($B$3="سالانه",D431+E430,(I431+H431+G431+F431)*$C$3+E430))</f>
        <v/>
      </c>
      <c r="F431" s="2" t="str">
        <f aca="false">IF(A431="","",IF(F430="","",F430*(1+$B$6)))</f>
        <v/>
      </c>
      <c r="G431" s="2" t="str">
        <f aca="false">IF(A431="","",IF(G430="","",G430*(1+$B$6)))</f>
        <v/>
      </c>
      <c r="H431" s="2" t="str">
        <f aca="false">IF(A431="","",IF(H430="","",H430*(1+$B$6)))</f>
        <v/>
      </c>
      <c r="I431" s="2" t="str">
        <f aca="false">IF(A431="","",IF(I430="","",I430*(1+$B$6)))</f>
        <v/>
      </c>
      <c r="J431" s="2" t="str">
        <f aca="false">IF(A431="","",0)</f>
        <v/>
      </c>
      <c r="K431" s="2" t="str">
        <f aca="false">IF(A431="","",$J$2*(1-$M$3)*(D431-Z431))</f>
        <v/>
      </c>
      <c r="L431" s="2" t="str">
        <f aca="false">IF(A431="","",IF(A431&lt;=5,$J$3*(1-$M$2)*O431,0))</f>
        <v/>
      </c>
      <c r="M431" s="2" t="str">
        <f aca="false">IF(A431="","",J431+K431+L431)</f>
        <v/>
      </c>
      <c r="N431" s="1" t="str">
        <f aca="false">IF(A431="","",IF(A431&lt;=2,$Q$2,IF(A431&lt;=4,$R$2,$S$2)))</f>
        <v/>
      </c>
      <c r="O431" s="2" t="str">
        <f aca="false">IF(A431="","",MIN(O430*(1+$B$7),4000000000))</f>
        <v/>
      </c>
      <c r="P431" s="1" t="str">
        <f aca="false">IF(A431="","",VLOOKUP(B431,'جدول نرخ فوت-امراض خاص-سرطان'!$A$2:$B$100,2,0))</f>
        <v/>
      </c>
      <c r="Q431" s="2" t="str">
        <f aca="false">IF(A431="","",P431*O431*N431^0.5*(1+$J$1))</f>
        <v/>
      </c>
      <c r="R431" s="2" t="str">
        <f aca="false">IF(A431="","",IF(B431&gt;74,0,MIN(4000000000,R430*(1+$B$7))))</f>
        <v/>
      </c>
      <c r="S431" s="2" t="str">
        <f aca="false">IF(A431="","",$J$4/1000*R431)</f>
        <v/>
      </c>
      <c r="T431" s="2" t="str">
        <f aca="false">IF(A431="","",IF(B431&gt;64,0,MIN($F$3*O431,$F$5)))</f>
        <v/>
      </c>
      <c r="U431" s="2" t="str">
        <f aca="false">IF(A431="","",T431*VLOOKUP(محاسبات!B431,'جدول نرخ فوت-امراض خاص-سرطان'!$C$2:$D$97,2,0)/1000000)</f>
        <v/>
      </c>
      <c r="V431" s="2" t="str">
        <f aca="false">IF(A431="","",IF($F$7="ندارد",0,IF(B431&gt;74,0,VLOOKUP(محاسبات!A431,'جدول نرخ فوت-امراض خاص-سرطان'!$I$2:$J$31,2,0)*محاسبات!O431)))</f>
        <v/>
      </c>
      <c r="W431" s="2" t="str">
        <f aca="false">IF(A431="","",V431*VLOOKUP(B431,'جدول نرخ فوت-امراض خاص-سرطان'!$E$2:$F$100,2,0)/1000000)</f>
        <v/>
      </c>
      <c r="X431" s="2" t="str">
        <f aca="false">IF(A431="","",IF($F$6="ندارد",0,IF(A432="",0,D432*N431^0.5+X432*N431)))</f>
        <v/>
      </c>
      <c r="Y431" s="2" t="str">
        <f aca="false">IF(A431="","",IF(A431&gt;64,0,VLOOKUP(B431,'جدول نرخ فوت-امراض خاص-سرطان'!$G$2:$H$100,2,0)*X431))</f>
        <v/>
      </c>
      <c r="Z431" s="2" t="str">
        <f aca="false">IF(A431="","",Y431+W431+U431+S431)</f>
        <v/>
      </c>
      <c r="AA431" s="2" t="str">
        <f aca="false">IF(A431="","",0.25*(S431)+0.15*(U431+W431+Y431))</f>
        <v/>
      </c>
      <c r="AB431" s="2" t="str">
        <f aca="false">IF(A431="","",$B$10*(M431+Z431+Q431))</f>
        <v/>
      </c>
      <c r="AC431" s="2" t="str">
        <f aca="false">IF(A431="","",D431-Z431-M431-Q431-AB431)</f>
        <v/>
      </c>
      <c r="AD431" s="2" t="str">
        <f aca="false">IF(A431="","",(AC431+AD430)*(1+$S$1))</f>
        <v/>
      </c>
      <c r="AE431" s="2" t="str">
        <f aca="false">IF(A431="","",AD431)</f>
        <v/>
      </c>
    </row>
    <row r="432" customFormat="false" ht="15" hidden="false" customHeight="false" outlineLevel="0" collapsed="false">
      <c r="A432" s="1" t="str">
        <f aca="false">IF(A431&lt;$B$1,A431+1,"")</f>
        <v/>
      </c>
      <c r="B432" s="1" t="str">
        <f aca="false">IF(A432="","",B431+1)</f>
        <v/>
      </c>
      <c r="D432" s="2" t="str">
        <f aca="false">IF(A432="","",IF($B$3="سالانه",D431*(1+$B$6),IF($B$3="ماهانه",(F432*12)/'جدول لیست ها'!$D$1,IF(محاسبات!$B$3="دوماهه",(G432*6)/'جدول لیست ها'!$D$2,IF(محاسبات!$B$3="سه ماهه",(H432*4)/'جدول لیست ها'!$D$3,I432*2/'جدول لیست ها'!$D$4)))))</f>
        <v/>
      </c>
      <c r="E432" s="2" t="str">
        <f aca="false">IF(A432="","",IF($B$3="سالانه",D432+E431,(I432+H432+G432+F432)*$C$3+E431))</f>
        <v/>
      </c>
      <c r="F432" s="2" t="str">
        <f aca="false">IF(A432="","",IF(F431="","",F431*(1+$B$6)))</f>
        <v/>
      </c>
      <c r="G432" s="2" t="str">
        <f aca="false">IF(A432="","",IF(G431="","",G431*(1+$B$6)))</f>
        <v/>
      </c>
      <c r="H432" s="2" t="str">
        <f aca="false">IF(A432="","",IF(H431="","",H431*(1+$B$6)))</f>
        <v/>
      </c>
      <c r="I432" s="2" t="str">
        <f aca="false">IF(A432="","",IF(I431="","",I431*(1+$B$6)))</f>
        <v/>
      </c>
      <c r="J432" s="2" t="str">
        <f aca="false">IF(A432="","",0)</f>
        <v/>
      </c>
      <c r="K432" s="2" t="str">
        <f aca="false">IF(A432="","",$J$2*(1-$M$3)*(D432-Z432))</f>
        <v/>
      </c>
      <c r="L432" s="2" t="str">
        <f aca="false">IF(A432="","",IF(A432&lt;=5,$J$3*(1-$M$2)*O432,0))</f>
        <v/>
      </c>
      <c r="M432" s="2" t="str">
        <f aca="false">IF(A432="","",J432+K432+L432)</f>
        <v/>
      </c>
      <c r="N432" s="1" t="str">
        <f aca="false">IF(A432="","",IF(A432&lt;=2,$Q$2,IF(A432&lt;=4,$R$2,$S$2)))</f>
        <v/>
      </c>
      <c r="O432" s="2" t="str">
        <f aca="false">IF(A432="","",MIN(O431*(1+$B$7),4000000000))</f>
        <v/>
      </c>
      <c r="P432" s="1" t="str">
        <f aca="false">IF(A432="","",VLOOKUP(B432,'جدول نرخ فوت-امراض خاص-سرطان'!$A$2:$B$100,2,0))</f>
        <v/>
      </c>
      <c r="Q432" s="2" t="str">
        <f aca="false">IF(A432="","",P432*O432*N432^0.5*(1+$J$1))</f>
        <v/>
      </c>
      <c r="R432" s="2" t="str">
        <f aca="false">IF(A432="","",IF(B432&gt;74,0,MIN(4000000000,R431*(1+$B$7))))</f>
        <v/>
      </c>
      <c r="S432" s="2" t="str">
        <f aca="false">IF(A432="","",$J$4/1000*R432)</f>
        <v/>
      </c>
      <c r="T432" s="2" t="str">
        <f aca="false">IF(A432="","",IF(B432&gt;64,0,MIN($F$3*O432,$F$5)))</f>
        <v/>
      </c>
      <c r="U432" s="2" t="str">
        <f aca="false">IF(A432="","",T432*VLOOKUP(محاسبات!B432,'جدول نرخ فوت-امراض خاص-سرطان'!$C$2:$D$97,2,0)/1000000)</f>
        <v/>
      </c>
      <c r="V432" s="2" t="str">
        <f aca="false">IF(A432="","",IF($F$7="ندارد",0,IF(B432&gt;74,0,VLOOKUP(محاسبات!A432,'جدول نرخ فوت-امراض خاص-سرطان'!$I$2:$J$31,2,0)*محاسبات!O432)))</f>
        <v/>
      </c>
      <c r="W432" s="2" t="str">
        <f aca="false">IF(A432="","",V432*VLOOKUP(B432,'جدول نرخ فوت-امراض خاص-سرطان'!$E$2:$F$100,2,0)/1000000)</f>
        <v/>
      </c>
      <c r="X432" s="2" t="str">
        <f aca="false">IF(A432="","",IF($F$6="ندارد",0,IF(A433="",0,D433*N432^0.5+X433*N432)))</f>
        <v/>
      </c>
      <c r="Y432" s="2" t="str">
        <f aca="false">IF(A432="","",IF(A432&gt;64,0,VLOOKUP(B432,'جدول نرخ فوت-امراض خاص-سرطان'!$G$2:$H$100,2,0)*X432))</f>
        <v/>
      </c>
      <c r="Z432" s="2" t="str">
        <f aca="false">IF(A432="","",Y432+W432+U432+S432)</f>
        <v/>
      </c>
      <c r="AA432" s="2" t="str">
        <f aca="false">IF(A432="","",0.25*(S432)+0.15*(U432+W432+Y432))</f>
        <v/>
      </c>
      <c r="AB432" s="2" t="str">
        <f aca="false">IF(A432="","",$B$10*(M432+Z432+Q432))</f>
        <v/>
      </c>
      <c r="AC432" s="2" t="str">
        <f aca="false">IF(A432="","",D432-Z432-M432-Q432-AB432)</f>
        <v/>
      </c>
      <c r="AD432" s="2" t="str">
        <f aca="false">IF(A432="","",(AC432+AD431)*(1+$S$1))</f>
        <v/>
      </c>
      <c r="AE432" s="2" t="str">
        <f aca="false">IF(A432="","",AD432)</f>
        <v/>
      </c>
    </row>
    <row r="433" customFormat="false" ht="15" hidden="false" customHeight="false" outlineLevel="0" collapsed="false">
      <c r="A433" s="1" t="str">
        <f aca="false">IF(A432&lt;$B$1,A432+1,"")</f>
        <v/>
      </c>
      <c r="B433" s="1" t="str">
        <f aca="false">IF(A433="","",B432+1)</f>
        <v/>
      </c>
      <c r="D433" s="2" t="str">
        <f aca="false">IF(A433="","",IF($B$3="سالانه",D432*(1+$B$6),IF($B$3="ماهانه",(F433*12)/'جدول لیست ها'!$D$1,IF(محاسبات!$B$3="دوماهه",(G433*6)/'جدول لیست ها'!$D$2,IF(محاسبات!$B$3="سه ماهه",(H433*4)/'جدول لیست ها'!$D$3,I433*2/'جدول لیست ها'!$D$4)))))</f>
        <v/>
      </c>
      <c r="E433" s="2" t="str">
        <f aca="false">IF(A433="","",IF($B$3="سالانه",D433+E432,(I433+H433+G433+F433)*$C$3+E432))</f>
        <v/>
      </c>
      <c r="F433" s="2" t="str">
        <f aca="false">IF(A433="","",IF(F432="","",F432*(1+$B$6)))</f>
        <v/>
      </c>
      <c r="G433" s="2" t="str">
        <f aca="false">IF(A433="","",IF(G432="","",G432*(1+$B$6)))</f>
        <v/>
      </c>
      <c r="H433" s="2" t="str">
        <f aca="false">IF(A433="","",IF(H432="","",H432*(1+$B$6)))</f>
        <v/>
      </c>
      <c r="I433" s="2" t="str">
        <f aca="false">IF(A433="","",IF(I432="","",I432*(1+$B$6)))</f>
        <v/>
      </c>
      <c r="J433" s="2" t="str">
        <f aca="false">IF(A433="","",0)</f>
        <v/>
      </c>
      <c r="K433" s="2" t="str">
        <f aca="false">IF(A433="","",$J$2*(1-$M$3)*(D433-Z433))</f>
        <v/>
      </c>
      <c r="L433" s="2" t="str">
        <f aca="false">IF(A433="","",IF(A433&lt;=5,$J$3*(1-$M$2)*O433,0))</f>
        <v/>
      </c>
      <c r="M433" s="2" t="str">
        <f aca="false">IF(A433="","",J433+K433+L433)</f>
        <v/>
      </c>
      <c r="N433" s="1" t="str">
        <f aca="false">IF(A433="","",IF(A433&lt;=2,$Q$2,IF(A433&lt;=4,$R$2,$S$2)))</f>
        <v/>
      </c>
      <c r="O433" s="2" t="str">
        <f aca="false">IF(A433="","",MIN(O432*(1+$B$7),4000000000))</f>
        <v/>
      </c>
      <c r="P433" s="1" t="str">
        <f aca="false">IF(A433="","",VLOOKUP(B433,'جدول نرخ فوت-امراض خاص-سرطان'!$A$2:$B$100,2,0))</f>
        <v/>
      </c>
      <c r="Q433" s="2" t="str">
        <f aca="false">IF(A433="","",P433*O433*N433^0.5*(1+$J$1))</f>
        <v/>
      </c>
      <c r="R433" s="2" t="str">
        <f aca="false">IF(A433="","",IF(B433&gt;74,0,MIN(4000000000,R432*(1+$B$7))))</f>
        <v/>
      </c>
      <c r="S433" s="2" t="str">
        <f aca="false">IF(A433="","",$J$4/1000*R433)</f>
        <v/>
      </c>
      <c r="T433" s="2" t="str">
        <f aca="false">IF(A433="","",IF(B433&gt;64,0,MIN($F$3*O433,$F$5)))</f>
        <v/>
      </c>
      <c r="U433" s="2" t="str">
        <f aca="false">IF(A433="","",T433*VLOOKUP(محاسبات!B433,'جدول نرخ فوت-امراض خاص-سرطان'!$C$2:$D$97,2,0)/1000000)</f>
        <v/>
      </c>
      <c r="V433" s="2" t="str">
        <f aca="false">IF(A433="","",IF($F$7="ندارد",0,IF(B433&gt;74,0,VLOOKUP(محاسبات!A433,'جدول نرخ فوت-امراض خاص-سرطان'!$I$2:$J$31,2,0)*محاسبات!O433)))</f>
        <v/>
      </c>
      <c r="W433" s="2" t="str">
        <f aca="false">IF(A433="","",V433*VLOOKUP(B433,'جدول نرخ فوت-امراض خاص-سرطان'!$E$2:$F$100,2,0)/1000000)</f>
        <v/>
      </c>
      <c r="X433" s="2" t="str">
        <f aca="false">IF(A433="","",IF($F$6="ندارد",0,IF(A434="",0,D434*N433^0.5+X434*N433)))</f>
        <v/>
      </c>
      <c r="Y433" s="2" t="str">
        <f aca="false">IF(A433="","",IF(A433&gt;64,0,VLOOKUP(B433,'جدول نرخ فوت-امراض خاص-سرطان'!$G$2:$H$100,2,0)*X433))</f>
        <v/>
      </c>
      <c r="Z433" s="2" t="str">
        <f aca="false">IF(A433="","",Y433+W433+U433+S433)</f>
        <v/>
      </c>
      <c r="AA433" s="2" t="str">
        <f aca="false">IF(A433="","",0.25*(S433)+0.15*(U433+W433+Y433))</f>
        <v/>
      </c>
      <c r="AB433" s="2" t="str">
        <f aca="false">IF(A433="","",$B$10*(M433+Z433+Q433))</f>
        <v/>
      </c>
      <c r="AC433" s="2" t="str">
        <f aca="false">IF(A433="","",D433-Z433-M433-Q433-AB433)</f>
        <v/>
      </c>
      <c r="AD433" s="2" t="str">
        <f aca="false">IF(A433="","",(AC433+AD432)*(1+$S$1))</f>
        <v/>
      </c>
      <c r="AE433" s="2" t="str">
        <f aca="false">IF(A433="","",AD433)</f>
        <v/>
      </c>
    </row>
    <row r="434" customFormat="false" ht="15" hidden="false" customHeight="false" outlineLevel="0" collapsed="false">
      <c r="A434" s="1" t="str">
        <f aca="false">IF(A433&lt;$B$1,A433+1,"")</f>
        <v/>
      </c>
      <c r="B434" s="1" t="str">
        <f aca="false">IF(A434="","",B433+1)</f>
        <v/>
      </c>
      <c r="D434" s="2" t="str">
        <f aca="false">IF(A434="","",IF($B$3="سالانه",D433*(1+$B$6),IF($B$3="ماهانه",(F434*12)/'جدول لیست ها'!$D$1,IF(محاسبات!$B$3="دوماهه",(G434*6)/'جدول لیست ها'!$D$2,IF(محاسبات!$B$3="سه ماهه",(H434*4)/'جدول لیست ها'!$D$3,I434*2/'جدول لیست ها'!$D$4)))))</f>
        <v/>
      </c>
      <c r="E434" s="2" t="str">
        <f aca="false">IF(A434="","",IF($B$3="سالانه",D434+E433,(I434+H434+G434+F434)*$C$3+E433))</f>
        <v/>
      </c>
      <c r="F434" s="2" t="str">
        <f aca="false">IF(A434="","",IF(F433="","",F433*(1+$B$6)))</f>
        <v/>
      </c>
      <c r="G434" s="2" t="str">
        <f aca="false">IF(A434="","",IF(G433="","",G433*(1+$B$6)))</f>
        <v/>
      </c>
      <c r="H434" s="2" t="str">
        <f aca="false">IF(A434="","",IF(H433="","",H433*(1+$B$6)))</f>
        <v/>
      </c>
      <c r="I434" s="2" t="str">
        <f aca="false">IF(A434="","",IF(I433="","",I433*(1+$B$6)))</f>
        <v/>
      </c>
      <c r="J434" s="2" t="str">
        <f aca="false">IF(A434="","",0)</f>
        <v/>
      </c>
      <c r="K434" s="2" t="str">
        <f aca="false">IF(A434="","",$J$2*(1-$M$3)*(D434-Z434))</f>
        <v/>
      </c>
      <c r="L434" s="2" t="str">
        <f aca="false">IF(A434="","",IF(A434&lt;=5,$J$3*(1-$M$2)*O434,0))</f>
        <v/>
      </c>
      <c r="M434" s="2" t="str">
        <f aca="false">IF(A434="","",J434+K434+L434)</f>
        <v/>
      </c>
      <c r="N434" s="1" t="str">
        <f aca="false">IF(A434="","",IF(A434&lt;=2,$Q$2,IF(A434&lt;=4,$R$2,$S$2)))</f>
        <v/>
      </c>
      <c r="O434" s="2" t="str">
        <f aca="false">IF(A434="","",MIN(O433*(1+$B$7),4000000000))</f>
        <v/>
      </c>
      <c r="P434" s="1" t="str">
        <f aca="false">IF(A434="","",VLOOKUP(B434,'جدول نرخ فوت-امراض خاص-سرطان'!$A$2:$B$100,2,0))</f>
        <v/>
      </c>
      <c r="Q434" s="2" t="str">
        <f aca="false">IF(A434="","",P434*O434*N434^0.5*(1+$J$1))</f>
        <v/>
      </c>
      <c r="R434" s="2" t="str">
        <f aca="false">IF(A434="","",IF(B434&gt;74,0,MIN(4000000000,R433*(1+$B$7))))</f>
        <v/>
      </c>
      <c r="S434" s="2" t="str">
        <f aca="false">IF(A434="","",$J$4/1000*R434)</f>
        <v/>
      </c>
      <c r="T434" s="2" t="str">
        <f aca="false">IF(A434="","",IF(B434&gt;64,0,MIN($F$3*O434,$F$5)))</f>
        <v/>
      </c>
      <c r="U434" s="2" t="str">
        <f aca="false">IF(A434="","",T434*VLOOKUP(محاسبات!B434,'جدول نرخ فوت-امراض خاص-سرطان'!$C$2:$D$97,2,0)/1000000)</f>
        <v/>
      </c>
      <c r="V434" s="2" t="str">
        <f aca="false">IF(A434="","",IF($F$7="ندارد",0,IF(B434&gt;74,0,VLOOKUP(محاسبات!A434,'جدول نرخ فوت-امراض خاص-سرطان'!$I$2:$J$31,2,0)*محاسبات!O434)))</f>
        <v/>
      </c>
      <c r="W434" s="2" t="str">
        <f aca="false">IF(A434="","",V434*VLOOKUP(B434,'جدول نرخ فوت-امراض خاص-سرطان'!$E$2:$F$100,2,0)/1000000)</f>
        <v/>
      </c>
      <c r="X434" s="2" t="str">
        <f aca="false">IF(A434="","",IF($F$6="ندارد",0,IF(A435="",0,D435*N434^0.5+X435*N434)))</f>
        <v/>
      </c>
      <c r="Y434" s="2" t="str">
        <f aca="false">IF(A434="","",IF(A434&gt;64,0,VLOOKUP(B434,'جدول نرخ فوت-امراض خاص-سرطان'!$G$2:$H$100,2,0)*X434))</f>
        <v/>
      </c>
      <c r="Z434" s="2" t="str">
        <f aca="false">IF(A434="","",Y434+W434+U434+S434)</f>
        <v/>
      </c>
      <c r="AA434" s="2" t="str">
        <f aca="false">IF(A434="","",0.25*(S434)+0.15*(U434+W434+Y434))</f>
        <v/>
      </c>
      <c r="AB434" s="2" t="str">
        <f aca="false">IF(A434="","",$B$10*(M434+Z434+Q434))</f>
        <v/>
      </c>
      <c r="AC434" s="2" t="str">
        <f aca="false">IF(A434="","",D434-Z434-M434-Q434-AB434)</f>
        <v/>
      </c>
      <c r="AD434" s="2" t="str">
        <f aca="false">IF(A434="","",(AC434+AD433)*(1+$S$1))</f>
        <v/>
      </c>
      <c r="AE434" s="2" t="str">
        <f aca="false">IF(A434="","",AD434)</f>
        <v/>
      </c>
    </row>
    <row r="435" customFormat="false" ht="15" hidden="false" customHeight="false" outlineLevel="0" collapsed="false">
      <c r="A435" s="1" t="str">
        <f aca="false">IF(A434&lt;$B$1,A434+1,"")</f>
        <v/>
      </c>
      <c r="B435" s="1" t="str">
        <f aca="false">IF(A435="","",B434+1)</f>
        <v/>
      </c>
      <c r="D435" s="2" t="str">
        <f aca="false">IF(A435="","",IF($B$3="سالانه",D434*(1+$B$6),IF($B$3="ماهانه",(F435*12)/'جدول لیست ها'!$D$1,IF(محاسبات!$B$3="دوماهه",(G435*6)/'جدول لیست ها'!$D$2,IF(محاسبات!$B$3="سه ماهه",(H435*4)/'جدول لیست ها'!$D$3,I435*2/'جدول لیست ها'!$D$4)))))</f>
        <v/>
      </c>
      <c r="E435" s="2" t="str">
        <f aca="false">IF(A435="","",IF($B$3="سالانه",D435+E434,(I435+H435+G435+F435)*$C$3+E434))</f>
        <v/>
      </c>
      <c r="F435" s="2" t="str">
        <f aca="false">IF(A435="","",IF(F434="","",F434*(1+$B$6)))</f>
        <v/>
      </c>
      <c r="G435" s="2" t="str">
        <f aca="false">IF(A435="","",IF(G434="","",G434*(1+$B$6)))</f>
        <v/>
      </c>
      <c r="H435" s="2" t="str">
        <f aca="false">IF(A435="","",IF(H434="","",H434*(1+$B$6)))</f>
        <v/>
      </c>
      <c r="I435" s="2" t="str">
        <f aca="false">IF(A435="","",IF(I434="","",I434*(1+$B$6)))</f>
        <v/>
      </c>
      <c r="J435" s="2" t="str">
        <f aca="false">IF(A435="","",0)</f>
        <v/>
      </c>
      <c r="K435" s="2" t="str">
        <f aca="false">IF(A435="","",$J$2*(1-$M$3)*(D435-Z435))</f>
        <v/>
      </c>
      <c r="L435" s="2" t="str">
        <f aca="false">IF(A435="","",IF(A435&lt;=5,$J$3*(1-$M$2)*O435,0))</f>
        <v/>
      </c>
      <c r="M435" s="2" t="str">
        <f aca="false">IF(A435="","",J435+K435+L435)</f>
        <v/>
      </c>
      <c r="N435" s="1" t="str">
        <f aca="false">IF(A435="","",IF(A435&lt;=2,$Q$2,IF(A435&lt;=4,$R$2,$S$2)))</f>
        <v/>
      </c>
      <c r="O435" s="2" t="str">
        <f aca="false">IF(A435="","",MIN(O434*(1+$B$7),4000000000))</f>
        <v/>
      </c>
      <c r="P435" s="1" t="str">
        <f aca="false">IF(A435="","",VLOOKUP(B435,'جدول نرخ فوت-امراض خاص-سرطان'!$A$2:$B$100,2,0))</f>
        <v/>
      </c>
      <c r="Q435" s="2" t="str">
        <f aca="false">IF(A435="","",P435*O435*N435^0.5*(1+$J$1))</f>
        <v/>
      </c>
      <c r="R435" s="2" t="str">
        <f aca="false">IF(A435="","",IF(B435&gt;74,0,MIN(4000000000,R434*(1+$B$7))))</f>
        <v/>
      </c>
      <c r="S435" s="2" t="str">
        <f aca="false">IF(A435="","",$J$4/1000*R435)</f>
        <v/>
      </c>
      <c r="T435" s="2" t="str">
        <f aca="false">IF(A435="","",IF(B435&gt;64,0,MIN($F$3*O435,$F$5)))</f>
        <v/>
      </c>
      <c r="U435" s="2" t="str">
        <f aca="false">IF(A435="","",T435*VLOOKUP(محاسبات!B435,'جدول نرخ فوت-امراض خاص-سرطان'!$C$2:$D$97,2,0)/1000000)</f>
        <v/>
      </c>
      <c r="V435" s="2" t="str">
        <f aca="false">IF(A435="","",IF($F$7="ندارد",0,IF(B435&gt;74,0,VLOOKUP(محاسبات!A435,'جدول نرخ فوت-امراض خاص-سرطان'!$I$2:$J$31,2,0)*محاسبات!O435)))</f>
        <v/>
      </c>
      <c r="W435" s="2" t="str">
        <f aca="false">IF(A435="","",V435*VLOOKUP(B435,'جدول نرخ فوت-امراض خاص-سرطان'!$E$2:$F$100,2,0)/1000000)</f>
        <v/>
      </c>
      <c r="X435" s="2" t="str">
        <f aca="false">IF(A435="","",IF($F$6="ندارد",0,IF(A436="",0,D436*N435^0.5+X436*N435)))</f>
        <v/>
      </c>
      <c r="Y435" s="2" t="str">
        <f aca="false">IF(A435="","",IF(A435&gt;64,0,VLOOKUP(B435,'جدول نرخ فوت-امراض خاص-سرطان'!$G$2:$H$100,2,0)*X435))</f>
        <v/>
      </c>
      <c r="Z435" s="2" t="str">
        <f aca="false">IF(A435="","",Y435+W435+U435+S435)</f>
        <v/>
      </c>
      <c r="AA435" s="2" t="str">
        <f aca="false">IF(A435="","",0.25*(S435)+0.15*(U435+W435+Y435))</f>
        <v/>
      </c>
      <c r="AB435" s="2" t="str">
        <f aca="false">IF(A435="","",$B$10*(M435+Z435+Q435))</f>
        <v/>
      </c>
      <c r="AC435" s="2" t="str">
        <f aca="false">IF(A435="","",D435-Z435-M435-Q435-AB435)</f>
        <v/>
      </c>
      <c r="AD435" s="2" t="str">
        <f aca="false">IF(A435="","",(AC435+AD434)*(1+$S$1))</f>
        <v/>
      </c>
      <c r="AE435" s="2" t="str">
        <f aca="false">IF(A435="","",AD435)</f>
        <v/>
      </c>
    </row>
  </sheetData>
  <sheetProtection sheet="true" objects="true" scenarios="true" selectLockedCells="true"/>
  <dataValidations count="5">
    <dataValidation allowBlank="true" error="مدت بیمه نامه بین 5 تا 30 سال می باشد." errorTitle="خطا" operator="between" promptTitle="خطا" showDropDown="false" showErrorMessage="true" showInputMessage="true" sqref="B1" type="whole">
      <formula1>5</formula1>
      <formula2>30</formula2>
    </dataValidation>
    <dataValidation allowBlank="true" error="سن بیمه شده بین 0 تا 80 سال می باشد." errorTitle="خطا" operator="between" showDropDown="false" showErrorMessage="true" showInputMessage="true" sqref="B2" type="whole">
      <formula1>0</formula1>
      <formula2>80</formula2>
    </dataValidation>
    <dataValidation allowBlank="true" error="سرمایه فوت بایستی بین 5 تا 40 برابر حق بیمه پرداختی در سال باشد." errorTitle="خطا" operator="between" showDropDown="false" showErrorMessage="true" showInputMessage="true" sqref="B5" type="whole">
      <formula1>5*C4</formula1>
      <formula2>40*C4</formula2>
    </dataValidation>
    <dataValidation allowBlank="true" error="نرخ تعدیل حق بیمه بایستی کوچکتر یا مساوی 20 درصد باشد." errorTitle="اخطار" operator="between" showDropDown="false" showErrorMessage="true" showInputMessage="true" sqref="B6" type="decimal">
      <formula1>0</formula1>
      <formula2>0.2</formula2>
    </dataValidation>
    <dataValidation allowBlank="true" error="نرخ تعدیل سرمایه فوت بایستی کوچکتر یا مساوی نرخ تعدیل حق بیمه باشد." errorTitle="اخطار" operator="between" showDropDown="false" showErrorMessage="true" showInputMessage="true" sqref="B7" type="decimal">
      <formula1>0</formula1>
      <formula2>B6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windowProtection="false" showFormulas="false" showGridLines="true" showRowColHeaders="true" showZeros="true" rightToLeft="true" tabSelected="false" showOutlineSymbols="true" defaultGridColor="true" view="normal" topLeftCell="A1" colorId="64" zoomScale="21" zoomScaleNormal="21" zoomScalePageLayoutView="100" workbookViewId="0">
      <selection pane="topLeft" activeCell="E18" activeCellId="0" sqref="E18"/>
    </sheetView>
  </sheetViews>
  <sheetFormatPr defaultRowHeight="15"/>
  <cols>
    <col collapsed="false" hidden="false" max="1" min="1" style="35" width="7.60728744939271"/>
    <col collapsed="false" hidden="false" max="4" min="2" style="35" width="13.7125506072874"/>
    <col collapsed="false" hidden="false" max="5" min="5" style="35" width="9.10526315789474"/>
    <col collapsed="false" hidden="false" max="6" min="6" style="35" width="18.6396761133603"/>
    <col collapsed="false" hidden="false" max="7" min="7" style="35" width="37.2793522267206"/>
    <col collapsed="false" hidden="false" max="10" min="8" style="0" width="8.57085020242915"/>
    <col collapsed="false" hidden="false" max="14" min="11" style="36" width="9.10526315789474"/>
    <col collapsed="false" hidden="false" max="15" min="15" style="0" width="8.57085020242915"/>
    <col collapsed="false" hidden="false" max="16" min="16" style="0" width="12.9595141700405"/>
    <col collapsed="false" hidden="false" max="1025" min="17" style="0" width="8.57085020242915"/>
  </cols>
  <sheetData>
    <row r="1" customFormat="false" ht="15" hidden="false" customHeight="false" outlineLevel="0" collapsed="false">
      <c r="A1" s="37" t="s">
        <v>59</v>
      </c>
      <c r="B1" s="37" t="n">
        <v>1.06941794519332</v>
      </c>
      <c r="C1" s="38" t="n">
        <v>1.0569616595134</v>
      </c>
      <c r="D1" s="38" t="n">
        <v>1.0442594649972</v>
      </c>
      <c r="F1" s="39" t="s">
        <v>60</v>
      </c>
      <c r="G1" s="39" t="s">
        <v>24</v>
      </c>
      <c r="I1" s="39" t="n">
        <v>1</v>
      </c>
    </row>
    <row r="2" customFormat="false" ht="15" hidden="false" customHeight="false" outlineLevel="0" collapsed="false">
      <c r="A2" s="40" t="s">
        <v>61</v>
      </c>
      <c r="B2" s="40" t="n">
        <v>1.06284521679389</v>
      </c>
      <c r="C2" s="41" t="n">
        <v>1.05160650341242</v>
      </c>
      <c r="D2" s="41" t="n">
        <v>1.04012886715539</v>
      </c>
      <c r="F2" s="42" t="s">
        <v>62</v>
      </c>
      <c r="G2" s="42" t="s">
        <v>63</v>
      </c>
      <c r="I2" s="42" t="n">
        <v>2</v>
      </c>
    </row>
    <row r="3" customFormat="false" ht="15.75" hidden="false" customHeight="false" outlineLevel="0" collapsed="false">
      <c r="A3" s="40" t="s">
        <v>64</v>
      </c>
      <c r="B3" s="40" t="n">
        <v>1.05632635041514</v>
      </c>
      <c r="C3" s="41" t="n">
        <v>1.04628752358028</v>
      </c>
      <c r="D3" s="41" t="n">
        <v>1.03602005424234</v>
      </c>
      <c r="F3" s="42" t="s">
        <v>2</v>
      </c>
      <c r="G3" s="43" t="s">
        <v>65</v>
      </c>
      <c r="I3" s="42" t="n">
        <v>3</v>
      </c>
    </row>
    <row r="4" customFormat="false" ht="15" hidden="false" customHeight="false" outlineLevel="0" collapsed="false">
      <c r="A4" s="40" t="s">
        <v>66</v>
      </c>
      <c r="B4" s="40" t="n">
        <v>1.03708798216374</v>
      </c>
      <c r="C4" s="41" t="n">
        <v>1.03054490348515</v>
      </c>
      <c r="D4" s="41" t="n">
        <v>1.02382303659697</v>
      </c>
      <c r="F4" s="42" t="s">
        <v>67</v>
      </c>
      <c r="I4" s="42" t="n">
        <v>4</v>
      </c>
    </row>
    <row r="5" customFormat="false" ht="15" hidden="false" customHeight="false" outlineLevel="0" collapsed="false">
      <c r="A5" s="40" t="s">
        <v>12</v>
      </c>
      <c r="B5" s="40" t="n">
        <v>1</v>
      </c>
      <c r="C5" s="40" t="n">
        <v>1</v>
      </c>
      <c r="D5" s="40" t="n">
        <v>1</v>
      </c>
      <c r="F5" s="42"/>
      <c r="I5" s="42" t="n">
        <v>5</v>
      </c>
    </row>
    <row r="6" customFormat="false" ht="15.75" hidden="false" customHeight="false" outlineLevel="0" collapsed="false">
      <c r="A6" s="44"/>
      <c r="B6" s="44" t="s">
        <v>68</v>
      </c>
      <c r="C6" s="44" t="s">
        <v>69</v>
      </c>
      <c r="D6" s="44" t="s">
        <v>70</v>
      </c>
      <c r="F6" s="43" t="s">
        <v>71</v>
      </c>
      <c r="I6" s="43" t="s">
        <v>27</v>
      </c>
    </row>
    <row r="7" customFormat="false" ht="15.75" hidden="false" customHeight="false" outlineLevel="0" collapsed="false">
      <c r="A7" s="43" t="s">
        <v>72</v>
      </c>
      <c r="B7" s="43"/>
      <c r="C7" s="43"/>
      <c r="D7" s="43"/>
    </row>
    <row r="9" customFormat="false" ht="20.25" hidden="false" customHeight="false" outlineLevel="0" collapsed="false">
      <c r="A9" s="45" t="s">
        <v>73</v>
      </c>
      <c r="B9" s="45"/>
      <c r="C9" s="45"/>
      <c r="D9" s="45"/>
    </row>
    <row r="10" customFormat="false" ht="15" hidden="false" customHeight="false" outlineLevel="0" collapsed="false">
      <c r="A10" s="46" t="s">
        <v>74</v>
      </c>
      <c r="B10" s="46"/>
      <c r="C10" s="46"/>
      <c r="D10" s="47" t="n">
        <v>12</v>
      </c>
    </row>
    <row r="11" customFormat="false" ht="15" hidden="false" customHeight="false" outlineLevel="0" collapsed="false">
      <c r="A11" s="35" t="s">
        <v>75</v>
      </c>
      <c r="B11" s="35" t="n">
        <v>0.16</v>
      </c>
      <c r="C11" s="35" t="n">
        <v>0.13</v>
      </c>
      <c r="D11" s="35" t="n">
        <v>0.1</v>
      </c>
    </row>
    <row r="12" customFormat="false" ht="15" hidden="false" customHeight="false" outlineLevel="0" collapsed="false">
      <c r="A12" s="35" t="s">
        <v>10</v>
      </c>
      <c r="B12" s="35" t="n">
        <f aca="false">1/(1+B11)</f>
        <v>0.862068965517241</v>
      </c>
      <c r="C12" s="35" t="n">
        <f aca="false">1/(1+C11)</f>
        <v>0.884955752212389</v>
      </c>
      <c r="D12" s="35" t="n">
        <f aca="false">1/(1+D11)</f>
        <v>0.909090909090909</v>
      </c>
    </row>
    <row r="13" customFormat="false" ht="15" hidden="false" customHeight="false" outlineLevel="0" collapsed="false">
      <c r="A13" s="35" t="s">
        <v>76</v>
      </c>
      <c r="B13" s="35" t="n">
        <f aca="false">B11/(1+B11)</f>
        <v>0.137931034482759</v>
      </c>
      <c r="C13" s="35" t="n">
        <f aca="false">C11/(1+C11)</f>
        <v>0.115044247787611</v>
      </c>
      <c r="D13" s="35" t="n">
        <f aca="false">D11/(1+D11)</f>
        <v>0.0909090909090909</v>
      </c>
    </row>
    <row r="14" customFormat="false" ht="15" hidden="false" customHeight="false" outlineLevel="0" collapsed="false">
      <c r="A14" s="35" t="s">
        <v>77</v>
      </c>
      <c r="B14" s="35" t="n">
        <f aca="false">$D$10*((1+B11)^(1/$D$10)-1)</f>
        <v>0.149341655036562</v>
      </c>
      <c r="C14" s="35" t="n">
        <f aca="false">$D$10*((1+C11)^(1/$D$10)-1)</f>
        <v>0.122842132298117</v>
      </c>
      <c r="D14" s="35" t="n">
        <f aca="false">$D$10*((1+D11)^(1/$D$10)-1)</f>
        <v>0.0956896851468452</v>
      </c>
    </row>
    <row r="15" customFormat="false" ht="15" hidden="false" customHeight="false" outlineLevel="0" collapsed="false">
      <c r="A15" s="35" t="s">
        <v>78</v>
      </c>
      <c r="B15" s="35" t="n">
        <f aca="false">1/((1/$D$10)+(1/B14))</f>
        <v>0.147505923474941</v>
      </c>
      <c r="C15" s="35" t="n">
        <f aca="false">1/((1/$D$10)+(1/C14))</f>
        <v>0.121597359059064</v>
      </c>
      <c r="D15" s="35" t="n">
        <f aca="false">1/((1/$D$10)+(1/D14))</f>
        <v>0.0949326786361089</v>
      </c>
    </row>
    <row r="16" customFormat="false" ht="15" hidden="false" customHeight="false" outlineLevel="0" collapsed="false">
      <c r="A16" s="35" t="s">
        <v>79</v>
      </c>
      <c r="B16" s="35" t="n">
        <f aca="false">B15/(1-B12)</f>
        <v>1.06941794519332</v>
      </c>
      <c r="C16" s="35" t="n">
        <f aca="false">C15/(1-C12)</f>
        <v>1.0569616595134</v>
      </c>
      <c r="D16" s="35" t="n">
        <f aca="false">D15/(1-D12)</f>
        <v>1.0442594649972</v>
      </c>
      <c r="G16" s="48"/>
    </row>
  </sheetData>
  <mergeCells count="3">
    <mergeCell ref="A7:D7"/>
    <mergeCell ref="A9:D9"/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windowProtection="false" showFormulas="false" showGridLines="true" showRowColHeaders="true" showZeros="true" rightToLeft="true" tabSelected="false" showOutlineSymbols="true" defaultGridColor="true" view="normal" topLeftCell="A1" colorId="64" zoomScale="21" zoomScaleNormal="21" zoomScalePageLayoutView="100" workbookViewId="0">
      <selection pane="topLeft" activeCell="K15" activeCellId="0" sqref="K15"/>
    </sheetView>
  </sheetViews>
  <sheetFormatPr defaultRowHeight="15"/>
  <cols>
    <col collapsed="false" hidden="false" max="3" min="1" style="49" width="9.10526315789474"/>
    <col collapsed="false" hidden="false" max="4" min="4" style="49" width="21.9595141700405"/>
    <col collapsed="false" hidden="false" max="5" min="5" style="49" width="9.10526315789474"/>
    <col collapsed="false" hidden="false" max="6" min="6" style="49" width="26.5668016194332"/>
    <col collapsed="false" hidden="false" max="7" min="7" style="49" width="8.46153846153846"/>
    <col collapsed="false" hidden="false" max="8" min="8" style="49" width="36.9554655870445"/>
    <col collapsed="false" hidden="false" max="9" min="9" style="36" width="11.5708502024291"/>
    <col collapsed="false" hidden="false" max="10" min="10" style="36" width="28.3846153846154"/>
    <col collapsed="false" hidden="false" max="1025" min="11" style="0" width="8.57085020242915"/>
  </cols>
  <sheetData>
    <row r="1" customFormat="false" ht="15" hidden="false" customHeight="false" outlineLevel="0" collapsed="false">
      <c r="A1" s="49" t="s">
        <v>31</v>
      </c>
      <c r="B1" s="49" t="s">
        <v>80</v>
      </c>
      <c r="C1" s="49" t="s">
        <v>31</v>
      </c>
      <c r="D1" s="49" t="s">
        <v>81</v>
      </c>
      <c r="E1" s="49" t="s">
        <v>31</v>
      </c>
      <c r="F1" s="49" t="s">
        <v>82</v>
      </c>
      <c r="G1" s="49" t="s">
        <v>31</v>
      </c>
      <c r="H1" s="49" t="s">
        <v>83</v>
      </c>
      <c r="I1" s="36" t="s">
        <v>0</v>
      </c>
      <c r="J1" s="36" t="s">
        <v>84</v>
      </c>
    </row>
    <row r="2" customFormat="false" ht="15" hidden="false" customHeight="false" outlineLevel="0" collapsed="false">
      <c r="A2" s="50" t="n">
        <v>0</v>
      </c>
      <c r="B2" s="49" t="n">
        <v>0.00871</v>
      </c>
      <c r="C2" s="50" t="n">
        <v>0</v>
      </c>
      <c r="D2" s="49" t="n">
        <v>450</v>
      </c>
      <c r="E2" s="50" t="n">
        <v>0</v>
      </c>
      <c r="F2" s="49" t="n">
        <v>1350</v>
      </c>
      <c r="G2" s="50" t="n">
        <v>0</v>
      </c>
      <c r="H2" s="49" t="n">
        <v>0</v>
      </c>
      <c r="I2" s="50" t="n">
        <v>1</v>
      </c>
      <c r="J2" s="36" t="n">
        <v>0.1</v>
      </c>
    </row>
    <row r="3" customFormat="false" ht="15" hidden="false" customHeight="false" outlineLevel="0" collapsed="false">
      <c r="A3" s="50" t="n">
        <v>1</v>
      </c>
      <c r="B3" s="49" t="n">
        <v>0.000726326302091215</v>
      </c>
      <c r="C3" s="50" t="n">
        <v>1</v>
      </c>
      <c r="D3" s="49" t="n">
        <v>450</v>
      </c>
      <c r="E3" s="50" t="n">
        <v>1</v>
      </c>
      <c r="F3" s="49" t="n">
        <v>1350</v>
      </c>
      <c r="G3" s="50" t="n">
        <v>1</v>
      </c>
      <c r="H3" s="49" t="n">
        <v>0</v>
      </c>
      <c r="I3" s="50" t="n">
        <v>2</v>
      </c>
      <c r="J3" s="36" t="n">
        <v>0.14</v>
      </c>
    </row>
    <row r="4" customFormat="false" ht="15" hidden="false" customHeight="false" outlineLevel="0" collapsed="false">
      <c r="A4" s="50" t="n">
        <v>2</v>
      </c>
      <c r="B4" s="49" t="n">
        <v>0.00047447429257902</v>
      </c>
      <c r="C4" s="50" t="n">
        <v>2</v>
      </c>
      <c r="D4" s="49" t="n">
        <v>450</v>
      </c>
      <c r="E4" s="50" t="n">
        <v>2</v>
      </c>
      <c r="F4" s="49" t="n">
        <v>1350</v>
      </c>
      <c r="G4" s="50" t="n">
        <v>2</v>
      </c>
      <c r="H4" s="49" t="n">
        <v>0</v>
      </c>
      <c r="I4" s="50" t="n">
        <v>3</v>
      </c>
      <c r="J4" s="36" t="n">
        <v>0.18</v>
      </c>
    </row>
    <row r="5" customFormat="false" ht="15" hidden="false" customHeight="false" outlineLevel="0" collapsed="false">
      <c r="A5" s="50" t="n">
        <v>3</v>
      </c>
      <c r="B5" s="49" t="n">
        <v>0.000333299666700333</v>
      </c>
      <c r="C5" s="50" t="n">
        <v>3</v>
      </c>
      <c r="D5" s="49" t="n">
        <v>450</v>
      </c>
      <c r="E5" s="50" t="n">
        <v>3</v>
      </c>
      <c r="F5" s="49" t="n">
        <v>1350</v>
      </c>
      <c r="G5" s="50" t="n">
        <v>3</v>
      </c>
      <c r="H5" s="49" t="n">
        <v>0</v>
      </c>
      <c r="I5" s="50" t="n">
        <v>4</v>
      </c>
      <c r="J5" s="36" t="n">
        <v>0.22</v>
      </c>
    </row>
    <row r="6" customFormat="false" ht="15" hidden="false" customHeight="false" outlineLevel="0" collapsed="false">
      <c r="A6" s="50" t="n">
        <v>4</v>
      </c>
      <c r="B6" s="49" t="n">
        <v>0.000292997363023733</v>
      </c>
      <c r="C6" s="50" t="n">
        <v>4</v>
      </c>
      <c r="D6" s="49" t="n">
        <v>450</v>
      </c>
      <c r="E6" s="50" t="n">
        <v>4</v>
      </c>
      <c r="F6" s="49" t="n">
        <v>1350</v>
      </c>
      <c r="G6" s="50" t="n">
        <v>4</v>
      </c>
      <c r="H6" s="49" t="n">
        <v>0</v>
      </c>
      <c r="I6" s="50" t="n">
        <v>5</v>
      </c>
      <c r="J6" s="36" t="n">
        <v>0.26</v>
      </c>
    </row>
    <row r="7" customFormat="false" ht="15" hidden="false" customHeight="false" outlineLevel="0" collapsed="false">
      <c r="A7" s="50" t="n">
        <v>5</v>
      </c>
      <c r="B7" s="49" t="n">
        <v>0.000272870598698306</v>
      </c>
      <c r="C7" s="50" t="n">
        <v>5</v>
      </c>
      <c r="D7" s="49" t="n">
        <v>450</v>
      </c>
      <c r="E7" s="50" t="n">
        <v>5</v>
      </c>
      <c r="F7" s="49" t="n">
        <v>1350</v>
      </c>
      <c r="G7" s="50" t="n">
        <v>5</v>
      </c>
      <c r="H7" s="49" t="n">
        <v>0</v>
      </c>
      <c r="I7" s="50" t="n">
        <v>6</v>
      </c>
      <c r="J7" s="36" t="n">
        <v>0.3</v>
      </c>
    </row>
    <row r="8" customFormat="false" ht="15" hidden="false" customHeight="false" outlineLevel="0" collapsed="false">
      <c r="A8" s="50" t="n">
        <v>6</v>
      </c>
      <c r="B8" s="49" t="n">
        <v>0.00024261784656443</v>
      </c>
      <c r="C8" s="50" t="n">
        <v>6</v>
      </c>
      <c r="D8" s="49" t="n">
        <v>450</v>
      </c>
      <c r="E8" s="50" t="n">
        <v>6</v>
      </c>
      <c r="F8" s="49" t="n">
        <v>1350</v>
      </c>
      <c r="G8" s="50" t="n">
        <v>6</v>
      </c>
      <c r="H8" s="49" t="n">
        <v>0</v>
      </c>
      <c r="I8" s="50" t="n">
        <v>7</v>
      </c>
      <c r="J8" s="36" t="n">
        <v>0.34</v>
      </c>
    </row>
    <row r="9" customFormat="false" ht="15" hidden="false" customHeight="false" outlineLevel="0" collapsed="false">
      <c r="A9" s="50" t="n">
        <v>7</v>
      </c>
      <c r="B9" s="49" t="n">
        <v>0.000212342133735098</v>
      </c>
      <c r="C9" s="50" t="n">
        <v>7</v>
      </c>
      <c r="D9" s="49" t="n">
        <v>450</v>
      </c>
      <c r="E9" s="50" t="n">
        <v>7</v>
      </c>
      <c r="F9" s="49" t="n">
        <v>1350</v>
      </c>
      <c r="G9" s="50" t="n">
        <v>7</v>
      </c>
      <c r="H9" s="49" t="n">
        <v>0</v>
      </c>
      <c r="I9" s="50" t="n">
        <v>8</v>
      </c>
      <c r="J9" s="36" t="n">
        <v>0.38</v>
      </c>
    </row>
    <row r="10" customFormat="false" ht="15" hidden="false" customHeight="false" outlineLevel="0" collapsed="false">
      <c r="A10" s="50" t="n">
        <v>8</v>
      </c>
      <c r="B10" s="49" t="n">
        <v>0.000212387232493224</v>
      </c>
      <c r="C10" s="50" t="n">
        <v>8</v>
      </c>
      <c r="D10" s="49" t="n">
        <v>450</v>
      </c>
      <c r="E10" s="50" t="n">
        <v>8</v>
      </c>
      <c r="F10" s="49" t="n">
        <v>1350</v>
      </c>
      <c r="G10" s="50" t="n">
        <v>8</v>
      </c>
      <c r="H10" s="49" t="n">
        <v>0</v>
      </c>
      <c r="I10" s="50" t="n">
        <v>9</v>
      </c>
      <c r="J10" s="36" t="n">
        <v>0.42</v>
      </c>
    </row>
    <row r="11" customFormat="false" ht="15" hidden="false" customHeight="false" outlineLevel="0" collapsed="false">
      <c r="A11" s="50" t="n">
        <v>9</v>
      </c>
      <c r="B11" s="49" t="n">
        <v>0.000202316524202114</v>
      </c>
      <c r="C11" s="50" t="n">
        <v>9</v>
      </c>
      <c r="D11" s="49" t="n">
        <v>450</v>
      </c>
      <c r="E11" s="50" t="n">
        <v>9</v>
      </c>
      <c r="F11" s="49" t="n">
        <v>1350</v>
      </c>
      <c r="G11" s="50" t="n">
        <v>9</v>
      </c>
      <c r="H11" s="49" t="n">
        <v>0</v>
      </c>
      <c r="I11" s="50" t="n">
        <v>10</v>
      </c>
      <c r="J11" s="36" t="n">
        <v>0.46</v>
      </c>
    </row>
    <row r="12" customFormat="false" ht="15" hidden="false" customHeight="false" outlineLevel="0" collapsed="false">
      <c r="A12" s="50" t="n">
        <v>10</v>
      </c>
      <c r="B12" s="49" t="n">
        <v>0.000212475337684019</v>
      </c>
      <c r="C12" s="50" t="n">
        <v>10</v>
      </c>
      <c r="D12" s="49" t="n">
        <v>450</v>
      </c>
      <c r="E12" s="50" t="n">
        <v>10</v>
      </c>
      <c r="F12" s="49" t="n">
        <v>1350</v>
      </c>
      <c r="G12" s="50" t="n">
        <v>10</v>
      </c>
      <c r="H12" s="49" t="n">
        <v>0</v>
      </c>
      <c r="I12" s="50" t="n">
        <v>11</v>
      </c>
      <c r="J12" s="36" t="n">
        <v>0.5</v>
      </c>
    </row>
    <row r="13" customFormat="false" ht="15" hidden="false" customHeight="false" outlineLevel="0" collapsed="false">
      <c r="A13" s="50" t="n">
        <v>11</v>
      </c>
      <c r="B13" s="49" t="n">
        <v>0.000212520493047544</v>
      </c>
      <c r="C13" s="50" t="n">
        <v>11</v>
      </c>
      <c r="D13" s="49" t="n">
        <v>450</v>
      </c>
      <c r="E13" s="50" t="n">
        <v>11</v>
      </c>
      <c r="F13" s="49" t="n">
        <v>1350</v>
      </c>
      <c r="G13" s="50" t="n">
        <v>11</v>
      </c>
      <c r="H13" s="49" t="n">
        <v>0</v>
      </c>
      <c r="I13" s="50" t="n">
        <v>12</v>
      </c>
      <c r="J13" s="36" t="n">
        <v>0.54</v>
      </c>
    </row>
    <row r="14" customFormat="false" ht="15" hidden="false" customHeight="false" outlineLevel="0" collapsed="false">
      <c r="A14" s="50" t="n">
        <v>12</v>
      </c>
      <c r="B14" s="49" t="n">
        <v>0.00022268784225603</v>
      </c>
      <c r="C14" s="50" t="n">
        <v>12</v>
      </c>
      <c r="D14" s="49" t="n">
        <v>450</v>
      </c>
      <c r="E14" s="50" t="n">
        <v>12</v>
      </c>
      <c r="F14" s="49" t="n">
        <v>1350</v>
      </c>
      <c r="G14" s="50" t="n">
        <v>12</v>
      </c>
      <c r="H14" s="49" t="n">
        <v>0</v>
      </c>
      <c r="I14" s="50" t="n">
        <v>13</v>
      </c>
      <c r="J14" s="36" t="n">
        <v>0.58</v>
      </c>
    </row>
    <row r="15" customFormat="false" ht="15" hidden="false" customHeight="false" outlineLevel="0" collapsed="false">
      <c r="A15" s="50" t="n">
        <v>13</v>
      </c>
      <c r="B15" s="49" t="n">
        <v>0.000263235160117848</v>
      </c>
      <c r="C15" s="50" t="n">
        <v>13</v>
      </c>
      <c r="D15" s="49" t="n">
        <v>450</v>
      </c>
      <c r="E15" s="50" t="n">
        <v>13</v>
      </c>
      <c r="F15" s="49" t="n">
        <v>1350</v>
      </c>
      <c r="G15" s="50" t="n">
        <v>13</v>
      </c>
      <c r="H15" s="49" t="n">
        <v>0</v>
      </c>
      <c r="I15" s="50" t="n">
        <v>14</v>
      </c>
      <c r="J15" s="36" t="n">
        <v>0.62</v>
      </c>
    </row>
    <row r="16" customFormat="false" ht="15" hidden="false" customHeight="false" outlineLevel="0" collapsed="false">
      <c r="A16" s="50" t="n">
        <v>14</v>
      </c>
      <c r="B16" s="49" t="n">
        <v>0.00033419413641197</v>
      </c>
      <c r="C16" s="50" t="n">
        <v>14</v>
      </c>
      <c r="D16" s="49" t="n">
        <v>450</v>
      </c>
      <c r="E16" s="50" t="n">
        <v>14</v>
      </c>
      <c r="F16" s="49" t="n">
        <v>1350</v>
      </c>
      <c r="G16" s="50" t="n">
        <v>14</v>
      </c>
      <c r="H16" s="49" t="n">
        <v>0</v>
      </c>
      <c r="I16" s="50" t="n">
        <v>15</v>
      </c>
      <c r="J16" s="36" t="n">
        <v>0.62</v>
      </c>
    </row>
    <row r="17" customFormat="false" ht="15" hidden="false" customHeight="false" outlineLevel="0" collapsed="false">
      <c r="A17" s="50" t="n">
        <v>15</v>
      </c>
      <c r="B17" s="49" t="n">
        <v>0.000455871626549964</v>
      </c>
      <c r="C17" s="50" t="n">
        <v>15</v>
      </c>
      <c r="D17" s="49" t="n">
        <v>450</v>
      </c>
      <c r="E17" s="50" t="n">
        <v>15</v>
      </c>
      <c r="F17" s="49" t="n">
        <v>1350</v>
      </c>
      <c r="G17" s="50" t="n">
        <v>15</v>
      </c>
      <c r="H17" s="49" t="n">
        <v>0</v>
      </c>
      <c r="I17" s="50" t="n">
        <v>16</v>
      </c>
      <c r="J17" s="36" t="n">
        <v>0.62</v>
      </c>
    </row>
    <row r="18" customFormat="false" ht="15" hidden="false" customHeight="false" outlineLevel="0" collapsed="false">
      <c r="A18" s="50" t="n">
        <v>16</v>
      </c>
      <c r="B18" s="49" t="n">
        <v>0.000618241154590694</v>
      </c>
      <c r="C18" s="50" t="n">
        <v>16</v>
      </c>
      <c r="D18" s="49" t="n">
        <v>450</v>
      </c>
      <c r="E18" s="50" t="n">
        <v>16</v>
      </c>
      <c r="F18" s="49" t="n">
        <v>1350</v>
      </c>
      <c r="G18" s="50" t="n">
        <v>16</v>
      </c>
      <c r="H18" s="49" t="n">
        <v>0</v>
      </c>
      <c r="I18" s="50" t="n">
        <v>17</v>
      </c>
      <c r="J18" s="36" t="n">
        <v>0.62</v>
      </c>
    </row>
    <row r="19" customFormat="false" ht="15" hidden="false" customHeight="false" outlineLevel="0" collapsed="false">
      <c r="A19" s="50" t="n">
        <v>17</v>
      </c>
      <c r="B19" s="49" t="n">
        <v>0.000872157880859177</v>
      </c>
      <c r="C19" s="50" t="n">
        <v>17</v>
      </c>
      <c r="D19" s="49" t="n">
        <v>450</v>
      </c>
      <c r="E19" s="50" t="n">
        <v>17</v>
      </c>
      <c r="F19" s="49" t="n">
        <v>1350</v>
      </c>
      <c r="G19" s="50" t="n">
        <v>17</v>
      </c>
      <c r="H19" s="49" t="n">
        <v>0</v>
      </c>
      <c r="I19" s="50" t="n">
        <v>18</v>
      </c>
      <c r="J19" s="36" t="n">
        <v>0.62</v>
      </c>
    </row>
    <row r="20" customFormat="false" ht="15" hidden="false" customHeight="false" outlineLevel="0" collapsed="false">
      <c r="A20" s="50" t="n">
        <v>18</v>
      </c>
      <c r="B20" s="49" t="n">
        <v>0.00115712545676005</v>
      </c>
      <c r="C20" s="50" t="n">
        <v>18</v>
      </c>
      <c r="D20" s="49" t="n">
        <v>450</v>
      </c>
      <c r="E20" s="50" t="n">
        <v>18</v>
      </c>
      <c r="F20" s="49" t="n">
        <v>1350</v>
      </c>
      <c r="G20" s="50" t="n">
        <v>18</v>
      </c>
      <c r="H20" s="49" t="n">
        <f aca="false">0.4*B20</f>
        <v>0.00046285018270402</v>
      </c>
      <c r="I20" s="50" t="n">
        <v>19</v>
      </c>
      <c r="J20" s="36" t="n">
        <v>0.62</v>
      </c>
    </row>
    <row r="21" customFormat="false" ht="15" hidden="false" customHeight="false" outlineLevel="0" collapsed="false">
      <c r="A21" s="50" t="n">
        <v>19</v>
      </c>
      <c r="B21" s="49" t="n">
        <v>0.00131089567709286</v>
      </c>
      <c r="C21" s="50" t="n">
        <v>19</v>
      </c>
      <c r="D21" s="49" t="n">
        <v>450</v>
      </c>
      <c r="E21" s="50" t="n">
        <v>19</v>
      </c>
      <c r="F21" s="49" t="n">
        <v>1350</v>
      </c>
      <c r="G21" s="50" t="n">
        <v>19</v>
      </c>
      <c r="H21" s="49" t="n">
        <f aca="false">0.4*B21</f>
        <v>0.000524358270837144</v>
      </c>
      <c r="I21" s="50" t="n">
        <v>20</v>
      </c>
      <c r="J21" s="36" t="n">
        <v>0.62</v>
      </c>
    </row>
    <row r="22" customFormat="false" ht="15" hidden="false" customHeight="false" outlineLevel="0" collapsed="false">
      <c r="A22" s="50" t="n">
        <v>20</v>
      </c>
      <c r="B22" s="49" t="n">
        <v>0.00142454490877825</v>
      </c>
      <c r="C22" s="50" t="n">
        <v>20</v>
      </c>
      <c r="D22" s="49" t="n">
        <v>450</v>
      </c>
      <c r="E22" s="50" t="n">
        <v>20</v>
      </c>
      <c r="F22" s="49" t="n">
        <v>1350</v>
      </c>
      <c r="G22" s="50" t="n">
        <v>20</v>
      </c>
      <c r="H22" s="49" t="n">
        <f aca="false">0.4*B22</f>
        <v>0.0005698179635113</v>
      </c>
      <c r="I22" s="50" t="n">
        <v>21</v>
      </c>
      <c r="J22" s="36" t="n">
        <v>0.62</v>
      </c>
    </row>
    <row r="23" customFormat="false" ht="15" hidden="false" customHeight="false" outlineLevel="0" collapsed="false">
      <c r="A23" s="50" t="n">
        <v>21</v>
      </c>
      <c r="B23" s="49" t="n">
        <v>0.00152847549853776</v>
      </c>
      <c r="C23" s="50" t="n">
        <v>21</v>
      </c>
      <c r="D23" s="49" t="n">
        <v>450</v>
      </c>
      <c r="E23" s="50" t="n">
        <v>21</v>
      </c>
      <c r="F23" s="49" t="n">
        <v>1350</v>
      </c>
      <c r="G23" s="50" t="n">
        <v>21</v>
      </c>
      <c r="H23" s="49" t="n">
        <f aca="false">0.4*B23</f>
        <v>0.000611390199415104</v>
      </c>
      <c r="I23" s="50" t="n">
        <v>22</v>
      </c>
      <c r="J23" s="36" t="n">
        <v>0.62</v>
      </c>
    </row>
    <row r="24" customFormat="false" ht="15" hidden="false" customHeight="false" outlineLevel="0" collapsed="false">
      <c r="A24" s="50" t="n">
        <v>22</v>
      </c>
      <c r="B24" s="49" t="n">
        <v>0.00160225336013961</v>
      </c>
      <c r="C24" s="50" t="n">
        <v>22</v>
      </c>
      <c r="D24" s="49" t="n">
        <v>450</v>
      </c>
      <c r="E24" s="50" t="n">
        <v>22</v>
      </c>
      <c r="F24" s="49" t="n">
        <v>1350</v>
      </c>
      <c r="G24" s="50" t="n">
        <v>22</v>
      </c>
      <c r="H24" s="49" t="n">
        <f aca="false">0.4*B24</f>
        <v>0.000640901344055844</v>
      </c>
      <c r="I24" s="50" t="n">
        <v>23</v>
      </c>
      <c r="J24" s="36" t="n">
        <v>0.62</v>
      </c>
    </row>
    <row r="25" customFormat="false" ht="15" hidden="false" customHeight="false" outlineLevel="0" collapsed="false">
      <c r="A25" s="50" t="n">
        <v>23</v>
      </c>
      <c r="B25" s="49" t="n">
        <v>0.0015639374425023</v>
      </c>
      <c r="C25" s="50" t="n">
        <v>23</v>
      </c>
      <c r="D25" s="49" t="n">
        <v>450</v>
      </c>
      <c r="E25" s="50" t="n">
        <v>23</v>
      </c>
      <c r="F25" s="49" t="n">
        <v>1350</v>
      </c>
      <c r="G25" s="50" t="n">
        <v>23</v>
      </c>
      <c r="H25" s="49" t="n">
        <f aca="false">0.4*B25</f>
        <v>0.00062557497700092</v>
      </c>
      <c r="I25" s="50" t="n">
        <v>24</v>
      </c>
      <c r="J25" s="36" t="n">
        <v>0.62</v>
      </c>
    </row>
    <row r="26" customFormat="false" ht="15" hidden="false" customHeight="false" outlineLevel="0" collapsed="false">
      <c r="A26" s="50" t="n">
        <v>24</v>
      </c>
      <c r="B26" s="49" t="n">
        <v>0.00156638717405326</v>
      </c>
      <c r="C26" s="50" t="n">
        <v>24</v>
      </c>
      <c r="D26" s="49" t="n">
        <v>450</v>
      </c>
      <c r="E26" s="50" t="n">
        <v>24</v>
      </c>
      <c r="F26" s="49" t="n">
        <v>1350</v>
      </c>
      <c r="G26" s="50" t="n">
        <v>24</v>
      </c>
      <c r="H26" s="49" t="n">
        <f aca="false">0.4*B26</f>
        <v>0.000626554869621304</v>
      </c>
      <c r="I26" s="50" t="n">
        <v>25</v>
      </c>
      <c r="J26" s="36" t="n">
        <v>0.62</v>
      </c>
    </row>
    <row r="27" customFormat="false" ht="15" hidden="false" customHeight="false" outlineLevel="0" collapsed="false">
      <c r="A27" s="50" t="n">
        <v>25</v>
      </c>
      <c r="B27" s="49" t="n">
        <v>0.00154833681965465</v>
      </c>
      <c r="C27" s="50" t="n">
        <v>25</v>
      </c>
      <c r="D27" s="49" t="n">
        <v>450</v>
      </c>
      <c r="E27" s="50" t="n">
        <v>25</v>
      </c>
      <c r="F27" s="49" t="n">
        <v>1350</v>
      </c>
      <c r="G27" s="50" t="n">
        <v>25</v>
      </c>
      <c r="H27" s="49" t="n">
        <f aca="false">0.4*B27</f>
        <v>0.00061933472786186</v>
      </c>
      <c r="I27" s="50" t="n">
        <v>26</v>
      </c>
      <c r="J27" s="36" t="n">
        <v>0.62</v>
      </c>
    </row>
    <row r="28" customFormat="false" ht="15" hidden="false" customHeight="false" outlineLevel="0" collapsed="false">
      <c r="A28" s="50" t="n">
        <v>26</v>
      </c>
      <c r="B28" s="49" t="n">
        <v>0.00155073788421842</v>
      </c>
      <c r="C28" s="50" t="n">
        <v>26</v>
      </c>
      <c r="D28" s="49" t="n">
        <v>570</v>
      </c>
      <c r="E28" s="50" t="n">
        <v>26</v>
      </c>
      <c r="F28" s="49" t="n">
        <v>1710</v>
      </c>
      <c r="G28" s="50" t="n">
        <v>26</v>
      </c>
      <c r="H28" s="49" t="n">
        <f aca="false">0.4*B28</f>
        <v>0.000620295153687368</v>
      </c>
      <c r="I28" s="50" t="n">
        <v>27</v>
      </c>
      <c r="J28" s="36" t="n">
        <v>0.62</v>
      </c>
    </row>
    <row r="29" customFormat="false" ht="15" hidden="false" customHeight="false" outlineLevel="0" collapsed="false">
      <c r="A29" s="50" t="n">
        <v>27</v>
      </c>
      <c r="B29" s="49" t="n">
        <v>0.00156343214498776</v>
      </c>
      <c r="C29" s="50" t="n">
        <v>27</v>
      </c>
      <c r="D29" s="49" t="n">
        <v>570</v>
      </c>
      <c r="E29" s="50" t="n">
        <v>27</v>
      </c>
      <c r="F29" s="49" t="n">
        <v>1710</v>
      </c>
      <c r="G29" s="50" t="n">
        <v>27</v>
      </c>
      <c r="H29" s="49" t="n">
        <f aca="false">0.4*B29</f>
        <v>0.000625372857995104</v>
      </c>
      <c r="I29" s="50" t="n">
        <v>28</v>
      </c>
      <c r="J29" s="36" t="n">
        <v>0.62</v>
      </c>
    </row>
    <row r="30" customFormat="false" ht="15" hidden="false" customHeight="false" outlineLevel="0" collapsed="false">
      <c r="A30" s="50" t="n">
        <v>28</v>
      </c>
      <c r="B30" s="49" t="n">
        <v>0.00158648398063253</v>
      </c>
      <c r="C30" s="50" t="n">
        <v>28</v>
      </c>
      <c r="D30" s="49" t="n">
        <v>570</v>
      </c>
      <c r="E30" s="50" t="n">
        <v>28</v>
      </c>
      <c r="F30" s="49" t="n">
        <v>1710</v>
      </c>
      <c r="G30" s="50" t="n">
        <v>28</v>
      </c>
      <c r="H30" s="49" t="n">
        <f aca="false">0.4*B30</f>
        <v>0.000634593592253012</v>
      </c>
      <c r="I30" s="50" t="n">
        <v>29</v>
      </c>
      <c r="J30" s="36" t="n">
        <v>0.62</v>
      </c>
    </row>
    <row r="31" customFormat="false" ht="15" hidden="false" customHeight="false" outlineLevel="0" collapsed="false">
      <c r="A31" s="50" t="n">
        <v>29</v>
      </c>
      <c r="B31" s="49" t="n">
        <v>0.00161995955260225</v>
      </c>
      <c r="C31" s="50" t="n">
        <v>29</v>
      </c>
      <c r="D31" s="49" t="n">
        <v>570</v>
      </c>
      <c r="E31" s="50" t="n">
        <v>29</v>
      </c>
      <c r="F31" s="49" t="n">
        <v>1710</v>
      </c>
      <c r="G31" s="50" t="n">
        <v>29</v>
      </c>
      <c r="H31" s="49" t="n">
        <f aca="false">0.4*B31</f>
        <v>0.0006479838210409</v>
      </c>
      <c r="I31" s="50" t="n">
        <v>30</v>
      </c>
      <c r="J31" s="36" t="n">
        <v>0.62</v>
      </c>
    </row>
    <row r="32" customFormat="false" ht="15" hidden="false" customHeight="false" outlineLevel="0" collapsed="false">
      <c r="A32" s="50" t="n">
        <v>30</v>
      </c>
      <c r="B32" s="49" t="n">
        <v>0.00167426285926891</v>
      </c>
      <c r="C32" s="50" t="n">
        <v>30</v>
      </c>
      <c r="D32" s="49" t="n">
        <v>570</v>
      </c>
      <c r="E32" s="50" t="n">
        <v>30</v>
      </c>
      <c r="F32" s="49" t="n">
        <v>1710</v>
      </c>
      <c r="G32" s="50" t="n">
        <v>30</v>
      </c>
      <c r="H32" s="49" t="n">
        <f aca="false">0.4*B32</f>
        <v>0.000669705143707564</v>
      </c>
    </row>
    <row r="33" customFormat="false" ht="15" hidden="false" customHeight="false" outlineLevel="0" collapsed="false">
      <c r="A33" s="50" t="n">
        <v>31</v>
      </c>
      <c r="B33" s="49" t="n">
        <v>0.00173918444672195</v>
      </c>
      <c r="C33" s="50" t="n">
        <v>31</v>
      </c>
      <c r="D33" s="49" t="n">
        <v>750</v>
      </c>
      <c r="E33" s="50" t="n">
        <v>31</v>
      </c>
      <c r="F33" s="49" t="n">
        <v>2250</v>
      </c>
      <c r="G33" s="50" t="n">
        <v>31</v>
      </c>
      <c r="H33" s="49" t="n">
        <f aca="false">0.4*B33</f>
        <v>0.00069567377868878</v>
      </c>
    </row>
    <row r="34" customFormat="false" ht="15" hidden="false" customHeight="false" outlineLevel="0" collapsed="false">
      <c r="A34" s="50" t="n">
        <v>32</v>
      </c>
      <c r="B34" s="49" t="n">
        <v>0.001804436424727</v>
      </c>
      <c r="C34" s="50" t="n">
        <v>32</v>
      </c>
      <c r="D34" s="49" t="n">
        <v>750</v>
      </c>
      <c r="E34" s="50" t="n">
        <v>32</v>
      </c>
      <c r="F34" s="49" t="n">
        <v>2250</v>
      </c>
      <c r="G34" s="50" t="n">
        <v>32</v>
      </c>
      <c r="H34" s="49" t="n">
        <f aca="false">0.4*B34</f>
        <v>0.0007217745698908</v>
      </c>
    </row>
    <row r="35" customFormat="false" ht="15" hidden="false" customHeight="false" outlineLevel="0" collapsed="false">
      <c r="A35" s="50" t="n">
        <v>33</v>
      </c>
      <c r="B35" s="49" t="n">
        <v>0.0019115890083632</v>
      </c>
      <c r="C35" s="50" t="n">
        <v>33</v>
      </c>
      <c r="D35" s="49" t="n">
        <v>750</v>
      </c>
      <c r="E35" s="50" t="n">
        <v>33</v>
      </c>
      <c r="F35" s="49" t="n">
        <v>2250</v>
      </c>
      <c r="G35" s="50" t="n">
        <v>33</v>
      </c>
      <c r="H35" s="49" t="n">
        <f aca="false">0.4*B35</f>
        <v>0.00076463560334528</v>
      </c>
    </row>
    <row r="36" customFormat="false" ht="15" hidden="false" customHeight="false" outlineLevel="0" collapsed="false">
      <c r="A36" s="50" t="n">
        <v>34</v>
      </c>
      <c r="B36" s="49" t="n">
        <v>0.00200893089485901</v>
      </c>
      <c r="C36" s="50" t="n">
        <v>34</v>
      </c>
      <c r="D36" s="49" t="n">
        <v>750</v>
      </c>
      <c r="E36" s="50" t="n">
        <v>34</v>
      </c>
      <c r="F36" s="49" t="n">
        <v>2250</v>
      </c>
      <c r="G36" s="50" t="n">
        <v>34</v>
      </c>
      <c r="H36" s="49" t="n">
        <f aca="false">0.4*B36</f>
        <v>0.000803572357943604</v>
      </c>
    </row>
    <row r="37" customFormat="false" ht="15" hidden="false" customHeight="false" outlineLevel="0" collapsed="false">
      <c r="A37" s="50" t="n">
        <v>35</v>
      </c>
      <c r="B37" s="49" t="n">
        <v>0.00210684411439538</v>
      </c>
      <c r="C37" s="50" t="n">
        <v>35</v>
      </c>
      <c r="D37" s="49" t="n">
        <v>750</v>
      </c>
      <c r="E37" s="50" t="n">
        <v>35</v>
      </c>
      <c r="F37" s="49" t="n">
        <v>2250</v>
      </c>
      <c r="G37" s="50" t="n">
        <v>35</v>
      </c>
      <c r="H37" s="49" t="n">
        <f aca="false">0.4*B37</f>
        <v>0.000842737645758152</v>
      </c>
    </row>
    <row r="38" customFormat="false" ht="15" hidden="false" customHeight="false" outlineLevel="0" collapsed="false">
      <c r="A38" s="50" t="n">
        <v>36</v>
      </c>
      <c r="B38" s="49" t="n">
        <v>0.00222626363978427</v>
      </c>
      <c r="C38" s="50" t="n">
        <v>36</v>
      </c>
      <c r="D38" s="49" t="n">
        <v>1500</v>
      </c>
      <c r="E38" s="50" t="n">
        <v>36</v>
      </c>
      <c r="F38" s="49" t="n">
        <v>4500</v>
      </c>
      <c r="G38" s="50" t="n">
        <v>36</v>
      </c>
      <c r="H38" s="49" t="n">
        <f aca="false">0.4*B38</f>
        <v>0.000890505455913708</v>
      </c>
    </row>
    <row r="39" customFormat="false" ht="15" hidden="false" customHeight="false" outlineLevel="0" collapsed="false">
      <c r="A39" s="50" t="n">
        <v>37</v>
      </c>
      <c r="B39" s="49" t="n">
        <v>0.00236740936278977</v>
      </c>
      <c r="C39" s="50" t="n">
        <v>37</v>
      </c>
      <c r="D39" s="49" t="n">
        <v>1500</v>
      </c>
      <c r="E39" s="50" t="n">
        <v>37</v>
      </c>
      <c r="F39" s="49" t="n">
        <v>4500</v>
      </c>
      <c r="G39" s="50" t="n">
        <v>37</v>
      </c>
      <c r="H39" s="49" t="n">
        <f aca="false">0.4*B39</f>
        <v>0.000946963745115908</v>
      </c>
    </row>
    <row r="40" customFormat="false" ht="15" hidden="false" customHeight="false" outlineLevel="0" collapsed="false">
      <c r="A40" s="50" t="n">
        <v>38</v>
      </c>
      <c r="B40" s="49" t="n">
        <v>0.00252002898033327</v>
      </c>
      <c r="C40" s="50" t="n">
        <v>38</v>
      </c>
      <c r="D40" s="49" t="n">
        <v>1500</v>
      </c>
      <c r="E40" s="50" t="n">
        <v>38</v>
      </c>
      <c r="F40" s="49" t="n">
        <v>4500</v>
      </c>
      <c r="G40" s="50" t="n">
        <v>38</v>
      </c>
      <c r="H40" s="49" t="n">
        <f aca="false">0.4*B40</f>
        <v>0.00100801159213331</v>
      </c>
    </row>
    <row r="41" customFormat="false" ht="15" hidden="false" customHeight="false" outlineLevel="0" collapsed="false">
      <c r="A41" s="50" t="n">
        <v>39</v>
      </c>
      <c r="B41" s="49" t="n">
        <v>0.00264218870069581</v>
      </c>
      <c r="C41" s="50" t="n">
        <v>39</v>
      </c>
      <c r="D41" s="49" t="n">
        <v>1500</v>
      </c>
      <c r="E41" s="50" t="n">
        <v>39</v>
      </c>
      <c r="F41" s="49" t="n">
        <v>4500</v>
      </c>
      <c r="G41" s="50" t="n">
        <v>39</v>
      </c>
      <c r="H41" s="49" t="n">
        <f aca="false">0.4*B41</f>
        <v>0.00105687548027832</v>
      </c>
    </row>
    <row r="42" customFormat="false" ht="15" hidden="false" customHeight="false" outlineLevel="0" collapsed="false">
      <c r="A42" s="50" t="n">
        <v>40</v>
      </c>
      <c r="B42" s="49" t="n">
        <v>0.00284972452662909</v>
      </c>
      <c r="C42" s="50" t="n">
        <v>40</v>
      </c>
      <c r="D42" s="49" t="n">
        <v>1500</v>
      </c>
      <c r="E42" s="50" t="n">
        <v>40</v>
      </c>
      <c r="F42" s="49" t="n">
        <v>4500</v>
      </c>
      <c r="G42" s="50" t="n">
        <v>40</v>
      </c>
      <c r="H42" s="49" t="n">
        <f aca="false">0.4*B42</f>
        <v>0.00113988981065164</v>
      </c>
    </row>
    <row r="43" customFormat="false" ht="15" hidden="false" customHeight="false" outlineLevel="0" collapsed="false">
      <c r="A43" s="50" t="n">
        <v>41</v>
      </c>
      <c r="B43" s="49" t="n">
        <v>0.00311190143528515</v>
      </c>
      <c r="C43" s="50" t="n">
        <v>41</v>
      </c>
      <c r="D43" s="49" t="n">
        <v>2800</v>
      </c>
      <c r="E43" s="50" t="n">
        <v>41</v>
      </c>
      <c r="F43" s="49" t="n">
        <v>8400</v>
      </c>
      <c r="G43" s="50" t="n">
        <v>41</v>
      </c>
      <c r="H43" s="49" t="n">
        <f aca="false">0.4*B43</f>
        <v>0.00124476057411406</v>
      </c>
    </row>
    <row r="44" customFormat="false" ht="15" hidden="false" customHeight="false" outlineLevel="0" collapsed="false">
      <c r="A44" s="50" t="n">
        <v>42</v>
      </c>
      <c r="B44" s="49" t="n">
        <v>0.00333397039774054</v>
      </c>
      <c r="C44" s="50" t="n">
        <v>42</v>
      </c>
      <c r="D44" s="49" t="n">
        <v>2800</v>
      </c>
      <c r="E44" s="50" t="n">
        <v>42</v>
      </c>
      <c r="F44" s="49" t="n">
        <v>8400</v>
      </c>
      <c r="G44" s="50" t="n">
        <v>42</v>
      </c>
      <c r="H44" s="49" t="n">
        <f aca="false">0.4*B44</f>
        <v>0.00133358815909622</v>
      </c>
    </row>
    <row r="45" customFormat="false" ht="15" hidden="false" customHeight="false" outlineLevel="0" collapsed="false">
      <c r="A45" s="50" t="n">
        <v>43</v>
      </c>
      <c r="B45" s="49" t="n">
        <v>0.00376059999147739</v>
      </c>
      <c r="C45" s="50" t="n">
        <v>43</v>
      </c>
      <c r="D45" s="49" t="n">
        <v>2800</v>
      </c>
      <c r="E45" s="50" t="n">
        <v>43</v>
      </c>
      <c r="F45" s="49" t="n">
        <v>8400</v>
      </c>
      <c r="G45" s="50" t="n">
        <v>43</v>
      </c>
      <c r="H45" s="49" t="n">
        <f aca="false">0.4*B45</f>
        <v>0.00150423999659096</v>
      </c>
    </row>
    <row r="46" customFormat="false" ht="15" hidden="false" customHeight="false" outlineLevel="0" collapsed="false">
      <c r="A46" s="50" t="n">
        <v>44</v>
      </c>
      <c r="B46" s="49" t="n">
        <v>0.0040849061647864</v>
      </c>
      <c r="C46" s="50" t="n">
        <v>44</v>
      </c>
      <c r="D46" s="49" t="n">
        <v>2800</v>
      </c>
      <c r="E46" s="50" t="n">
        <v>44</v>
      </c>
      <c r="F46" s="49" t="n">
        <v>8400</v>
      </c>
      <c r="G46" s="50" t="n">
        <v>44</v>
      </c>
      <c r="H46" s="49" t="n">
        <f aca="false">0.4*B46</f>
        <v>0.00163396246591456</v>
      </c>
    </row>
    <row r="47" customFormat="false" ht="15" hidden="false" customHeight="false" outlineLevel="0" collapsed="false">
      <c r="A47" s="50" t="n">
        <v>45</v>
      </c>
      <c r="B47" s="49" t="n">
        <v>0.00435935704852201</v>
      </c>
      <c r="C47" s="50" t="n">
        <v>45</v>
      </c>
      <c r="D47" s="49" t="n">
        <v>2800</v>
      </c>
      <c r="E47" s="50" t="n">
        <v>45</v>
      </c>
      <c r="F47" s="49" t="n">
        <v>8400</v>
      </c>
      <c r="G47" s="50" t="n">
        <v>45</v>
      </c>
      <c r="H47" s="49" t="n">
        <f aca="false">0.4*B47</f>
        <v>0.0017437428194088</v>
      </c>
    </row>
    <row r="48" customFormat="false" ht="15" hidden="false" customHeight="false" outlineLevel="0" collapsed="false">
      <c r="A48" s="50" t="n">
        <v>46</v>
      </c>
      <c r="B48" s="49" t="n">
        <v>0.00465883723187421</v>
      </c>
      <c r="C48" s="50" t="n">
        <v>46</v>
      </c>
      <c r="D48" s="49" t="n">
        <v>4600</v>
      </c>
      <c r="E48" s="50" t="n">
        <v>46</v>
      </c>
      <c r="F48" s="49" t="n">
        <v>13800</v>
      </c>
      <c r="G48" s="50" t="n">
        <v>46</v>
      </c>
      <c r="H48" s="49" t="n">
        <f aca="false">0.4*B48</f>
        <v>0.00186353489274968</v>
      </c>
    </row>
    <row r="49" customFormat="false" ht="15" hidden="false" customHeight="false" outlineLevel="0" collapsed="false">
      <c r="A49" s="50" t="n">
        <v>47</v>
      </c>
      <c r="B49" s="49" t="n">
        <v>0.00500568828213879</v>
      </c>
      <c r="C49" s="50" t="n">
        <v>47</v>
      </c>
      <c r="D49" s="49" t="n">
        <v>4600</v>
      </c>
      <c r="E49" s="50" t="n">
        <v>47</v>
      </c>
      <c r="F49" s="49" t="n">
        <v>13800</v>
      </c>
      <c r="G49" s="50" t="n">
        <v>47</v>
      </c>
      <c r="H49" s="49" t="n">
        <f aca="false">0.4*B49</f>
        <v>0.00200227531285552</v>
      </c>
    </row>
    <row r="50" customFormat="false" ht="15" hidden="false" customHeight="false" outlineLevel="0" collapsed="false">
      <c r="A50" s="50" t="n">
        <v>48</v>
      </c>
      <c r="B50" s="49" t="n">
        <v>0.00545555519257783</v>
      </c>
      <c r="C50" s="50" t="n">
        <v>48</v>
      </c>
      <c r="D50" s="49" t="n">
        <v>4600</v>
      </c>
      <c r="E50" s="50" t="n">
        <v>48</v>
      </c>
      <c r="F50" s="49" t="n">
        <v>13800</v>
      </c>
      <c r="G50" s="50" t="n">
        <v>48</v>
      </c>
      <c r="H50" s="49" t="n">
        <f aca="false">0.4*B50</f>
        <v>0.00218222207703113</v>
      </c>
    </row>
    <row r="51" customFormat="false" ht="15" hidden="false" customHeight="false" outlineLevel="0" collapsed="false">
      <c r="A51" s="50" t="n">
        <v>49</v>
      </c>
      <c r="B51" s="49" t="n">
        <v>0.00606578198221872</v>
      </c>
      <c r="C51" s="50" t="n">
        <v>49</v>
      </c>
      <c r="D51" s="49" t="n">
        <v>4600</v>
      </c>
      <c r="E51" s="50" t="n">
        <v>49</v>
      </c>
      <c r="F51" s="49" t="n">
        <v>13800</v>
      </c>
      <c r="G51" s="50" t="n">
        <v>49</v>
      </c>
      <c r="H51" s="49" t="n">
        <f aca="false">0.4*B51</f>
        <v>0.00242631279288749</v>
      </c>
    </row>
    <row r="52" customFormat="false" ht="15" hidden="false" customHeight="false" outlineLevel="0" collapsed="false">
      <c r="A52" s="50" t="n">
        <v>50</v>
      </c>
      <c r="B52" s="49" t="n">
        <v>0.00668664213796294</v>
      </c>
      <c r="C52" s="50" t="n">
        <v>50</v>
      </c>
      <c r="D52" s="49" t="n">
        <v>4600</v>
      </c>
      <c r="E52" s="50" t="n">
        <v>50</v>
      </c>
      <c r="F52" s="49" t="n">
        <v>13800</v>
      </c>
      <c r="G52" s="50" t="n">
        <v>50</v>
      </c>
      <c r="H52" s="49" t="n">
        <f aca="false">0.4*B52</f>
        <v>0.00267465685518518</v>
      </c>
    </row>
    <row r="53" customFormat="false" ht="15" hidden="false" customHeight="false" outlineLevel="0" collapsed="false">
      <c r="A53" s="50" t="n">
        <v>51</v>
      </c>
      <c r="B53" s="49" t="n">
        <v>0.00731942642312939</v>
      </c>
      <c r="C53" s="50" t="n">
        <v>51</v>
      </c>
      <c r="D53" s="49" t="n">
        <v>5600</v>
      </c>
      <c r="E53" s="50" t="n">
        <v>51</v>
      </c>
      <c r="F53" s="49" t="n">
        <v>16800</v>
      </c>
      <c r="G53" s="50" t="n">
        <v>51</v>
      </c>
      <c r="H53" s="49" t="n">
        <f aca="false">0.4*B53</f>
        <v>0.00292777056925176</v>
      </c>
    </row>
    <row r="54" customFormat="false" ht="15" hidden="false" customHeight="false" outlineLevel="0" collapsed="false">
      <c r="A54" s="50" t="n">
        <v>52</v>
      </c>
      <c r="B54" s="49" t="n">
        <v>0.00804370412574991</v>
      </c>
      <c r="C54" s="50" t="n">
        <v>52</v>
      </c>
      <c r="D54" s="49" t="n">
        <v>5600</v>
      </c>
      <c r="E54" s="50" t="n">
        <v>52</v>
      </c>
      <c r="F54" s="49" t="n">
        <v>16800</v>
      </c>
      <c r="G54" s="50" t="n">
        <v>52</v>
      </c>
      <c r="H54" s="49" t="n">
        <f aca="false">0.4*B54</f>
        <v>0.00321748165029996</v>
      </c>
    </row>
    <row r="55" customFormat="false" ht="15" hidden="false" customHeight="false" outlineLevel="0" collapsed="false">
      <c r="A55" s="50" t="n">
        <v>53</v>
      </c>
      <c r="B55" s="49" t="n">
        <v>0.00878467412237727</v>
      </c>
      <c r="C55" s="50" t="n">
        <v>53</v>
      </c>
      <c r="D55" s="49" t="n">
        <v>5600</v>
      </c>
      <c r="E55" s="50" t="n">
        <v>53</v>
      </c>
      <c r="F55" s="49" t="n">
        <v>16800</v>
      </c>
      <c r="G55" s="50" t="n">
        <v>53</v>
      </c>
      <c r="H55" s="49" t="n">
        <f aca="false">0.4*B55</f>
        <v>0.00351386964895091</v>
      </c>
    </row>
    <row r="56" customFormat="false" ht="15" hidden="false" customHeight="false" outlineLevel="0" collapsed="false">
      <c r="A56" s="50" t="n">
        <v>54</v>
      </c>
      <c r="B56" s="49" t="n">
        <v>0.0096124348092852</v>
      </c>
      <c r="C56" s="50" t="n">
        <v>54</v>
      </c>
      <c r="D56" s="49" t="n">
        <v>5600</v>
      </c>
      <c r="E56" s="50" t="n">
        <v>54</v>
      </c>
      <c r="F56" s="49" t="n">
        <v>16800</v>
      </c>
      <c r="G56" s="50" t="n">
        <v>54</v>
      </c>
      <c r="H56" s="49" t="n">
        <f aca="false">0.4*B56</f>
        <v>0.00384497392371408</v>
      </c>
    </row>
    <row r="57" customFormat="false" ht="15" hidden="false" customHeight="false" outlineLevel="0" collapsed="false">
      <c r="A57" s="50" t="n">
        <v>55</v>
      </c>
      <c r="B57" s="49" t="n">
        <v>0.0106005850972294</v>
      </c>
      <c r="C57" s="50" t="n">
        <v>55</v>
      </c>
      <c r="D57" s="49" t="n">
        <v>5600</v>
      </c>
      <c r="E57" s="50" t="n">
        <v>55</v>
      </c>
      <c r="F57" s="49" t="n">
        <v>16800</v>
      </c>
      <c r="G57" s="50" t="n">
        <v>55</v>
      </c>
      <c r="H57" s="49" t="n">
        <f aca="false">0.4*B57</f>
        <v>0.00424023403889176</v>
      </c>
    </row>
    <row r="58" customFormat="false" ht="15" hidden="false" customHeight="false" outlineLevel="0" collapsed="false">
      <c r="A58" s="50" t="n">
        <v>56</v>
      </c>
      <c r="B58" s="49" t="n">
        <v>0.0114214816618546</v>
      </c>
      <c r="C58" s="50" t="n">
        <v>56</v>
      </c>
      <c r="D58" s="49" t="n">
        <v>5800</v>
      </c>
      <c r="E58" s="50" t="n">
        <v>56</v>
      </c>
      <c r="F58" s="49" t="n">
        <v>17400</v>
      </c>
      <c r="G58" s="50" t="n">
        <v>56</v>
      </c>
      <c r="H58" s="49" t="n">
        <f aca="false">0.4*B58</f>
        <v>0.00456859266474184</v>
      </c>
    </row>
    <row r="59" customFormat="false" ht="15" hidden="false" customHeight="false" outlineLevel="0" collapsed="false">
      <c r="A59" s="50" t="n">
        <v>57</v>
      </c>
      <c r="B59" s="49" t="n">
        <v>0.0122572018391667</v>
      </c>
      <c r="C59" s="50" t="n">
        <v>57</v>
      </c>
      <c r="D59" s="49" t="n">
        <v>5800</v>
      </c>
      <c r="E59" s="50" t="n">
        <v>57</v>
      </c>
      <c r="F59" s="49" t="n">
        <v>17400</v>
      </c>
      <c r="G59" s="50" t="n">
        <v>57</v>
      </c>
      <c r="H59" s="49" t="n">
        <f aca="false">0.4*B59</f>
        <v>0.00490288073566668</v>
      </c>
    </row>
    <row r="60" customFormat="false" ht="15" hidden="false" customHeight="false" outlineLevel="0" collapsed="false">
      <c r="A60" s="50" t="n">
        <v>58</v>
      </c>
      <c r="B60" s="49" t="n">
        <v>0.0133949246535488</v>
      </c>
      <c r="C60" s="50" t="n">
        <v>58</v>
      </c>
      <c r="D60" s="49" t="n">
        <v>5800</v>
      </c>
      <c r="E60" s="50" t="n">
        <v>58</v>
      </c>
      <c r="F60" s="49" t="n">
        <v>17400</v>
      </c>
      <c r="G60" s="50" t="n">
        <v>58</v>
      </c>
      <c r="H60" s="49" t="n">
        <f aca="false">0.4*B60</f>
        <v>0.00535796986141952</v>
      </c>
    </row>
    <row r="61" customFormat="false" ht="15" hidden="false" customHeight="false" outlineLevel="0" collapsed="false">
      <c r="A61" s="50" t="n">
        <v>59</v>
      </c>
      <c r="B61" s="49" t="n">
        <v>0.0144313517807494</v>
      </c>
      <c r="C61" s="50" t="n">
        <v>59</v>
      </c>
      <c r="D61" s="49" t="n">
        <v>5800</v>
      </c>
      <c r="E61" s="50" t="n">
        <v>59</v>
      </c>
      <c r="F61" s="49" t="n">
        <v>17400</v>
      </c>
      <c r="G61" s="50" t="n">
        <v>59</v>
      </c>
      <c r="H61" s="49" t="n">
        <f aca="false">0.4*B61</f>
        <v>0.00577254071229976</v>
      </c>
    </row>
    <row r="62" customFormat="false" ht="15" hidden="false" customHeight="false" outlineLevel="0" collapsed="false">
      <c r="A62" s="50" t="n">
        <v>60</v>
      </c>
      <c r="B62" s="49" t="n">
        <v>0.0156562942699428</v>
      </c>
      <c r="C62" s="50" t="n">
        <v>60</v>
      </c>
      <c r="D62" s="49" t="n">
        <v>5800</v>
      </c>
      <c r="E62" s="50" t="n">
        <v>60</v>
      </c>
      <c r="F62" s="49" t="n">
        <v>17400</v>
      </c>
      <c r="G62" s="50" t="n">
        <v>60</v>
      </c>
      <c r="H62" s="49" t="n">
        <f aca="false">0.4*B62</f>
        <v>0.00626251770797712</v>
      </c>
    </row>
    <row r="63" customFormat="false" ht="15" hidden="false" customHeight="false" outlineLevel="0" collapsed="false">
      <c r="A63" s="50" t="n">
        <v>61</v>
      </c>
      <c r="B63" s="49" t="n">
        <v>0.0168606238058609</v>
      </c>
      <c r="C63" s="50" t="n">
        <v>61</v>
      </c>
      <c r="D63" s="49" t="n">
        <v>6600</v>
      </c>
      <c r="E63" s="50" t="n">
        <v>61</v>
      </c>
      <c r="F63" s="49" t="n">
        <v>19800</v>
      </c>
      <c r="G63" s="50" t="n">
        <v>61</v>
      </c>
      <c r="H63" s="49" t="n">
        <f aca="false">0.4*B63</f>
        <v>0.00674424952234436</v>
      </c>
    </row>
    <row r="64" customFormat="false" ht="15" hidden="false" customHeight="false" outlineLevel="0" collapsed="false">
      <c r="A64" s="50" t="n">
        <v>62</v>
      </c>
      <c r="B64" s="49" t="n">
        <v>0.0181214744520021</v>
      </c>
      <c r="C64" s="50" t="n">
        <v>62</v>
      </c>
      <c r="D64" s="49" t="n">
        <v>6600</v>
      </c>
      <c r="E64" s="50" t="n">
        <v>62</v>
      </c>
      <c r="F64" s="49" t="n">
        <v>19800</v>
      </c>
      <c r="G64" s="50" t="n">
        <v>62</v>
      </c>
      <c r="H64" s="49" t="n">
        <f aca="false">0.4*B64</f>
        <v>0.00724858978080084</v>
      </c>
    </row>
    <row r="65" customFormat="false" ht="15" hidden="false" customHeight="false" outlineLevel="0" collapsed="false">
      <c r="A65" s="50" t="n">
        <v>63</v>
      </c>
      <c r="B65" s="49" t="n">
        <v>0.0194326988574293</v>
      </c>
      <c r="C65" s="50" t="n">
        <v>63</v>
      </c>
      <c r="D65" s="49" t="n">
        <v>6600</v>
      </c>
      <c r="E65" s="50" t="n">
        <v>63</v>
      </c>
      <c r="F65" s="49" t="n">
        <v>19800</v>
      </c>
      <c r="G65" s="50" t="n">
        <v>63</v>
      </c>
      <c r="H65" s="49" t="n">
        <f aca="false">0.4*B65</f>
        <v>0.00777307954297172</v>
      </c>
    </row>
    <row r="66" customFormat="false" ht="15" hidden="false" customHeight="false" outlineLevel="0" collapsed="false">
      <c r="A66" s="50" t="n">
        <v>64</v>
      </c>
      <c r="B66" s="49" t="n">
        <v>0.0206435546235009</v>
      </c>
      <c r="C66" s="50" t="n">
        <v>64</v>
      </c>
      <c r="D66" s="49" t="n">
        <v>6600</v>
      </c>
      <c r="E66" s="50" t="n">
        <v>64</v>
      </c>
      <c r="F66" s="49" t="n">
        <v>19800</v>
      </c>
      <c r="G66" s="50" t="n">
        <v>64</v>
      </c>
      <c r="H66" s="49" t="n">
        <f aca="false">0.4*B66</f>
        <v>0.00825742184940036</v>
      </c>
    </row>
    <row r="67" customFormat="false" ht="15" hidden="false" customHeight="false" outlineLevel="0" collapsed="false">
      <c r="A67" s="50" t="n">
        <v>65</v>
      </c>
      <c r="B67" s="49" t="n">
        <v>0.0220155246252677</v>
      </c>
      <c r="C67" s="50" t="n">
        <v>65</v>
      </c>
      <c r="D67" s="49" t="n">
        <v>0</v>
      </c>
      <c r="E67" s="50" t="n">
        <v>65</v>
      </c>
      <c r="F67" s="49" t="n">
        <v>19800</v>
      </c>
      <c r="G67" s="50" t="n">
        <v>65</v>
      </c>
      <c r="H67" s="49" t="n">
        <v>0</v>
      </c>
    </row>
    <row r="68" customFormat="false" ht="15" hidden="false" customHeight="false" outlineLevel="0" collapsed="false">
      <c r="A68" s="50" t="n">
        <v>66</v>
      </c>
      <c r="B68" s="49" t="n">
        <v>0.0233869312350325</v>
      </c>
      <c r="C68" s="50" t="n">
        <v>66</v>
      </c>
      <c r="D68" s="49" t="n">
        <v>0</v>
      </c>
      <c r="E68" s="50" t="n">
        <v>66</v>
      </c>
      <c r="F68" s="49" t="n">
        <v>22300</v>
      </c>
      <c r="G68" s="50" t="n">
        <v>66</v>
      </c>
      <c r="H68" s="49" t="n">
        <v>0</v>
      </c>
    </row>
    <row r="69" customFormat="false" ht="15" hidden="false" customHeight="false" outlineLevel="0" collapsed="false">
      <c r="A69" s="50" t="n">
        <v>67</v>
      </c>
      <c r="B69" s="49" t="n">
        <v>0.0253201804780988</v>
      </c>
      <c r="C69" s="50" t="n">
        <v>67</v>
      </c>
      <c r="D69" s="49" t="n">
        <v>0</v>
      </c>
      <c r="E69" s="50" t="n">
        <v>67</v>
      </c>
      <c r="F69" s="49" t="n">
        <v>22300</v>
      </c>
      <c r="G69" s="50" t="n">
        <v>67</v>
      </c>
      <c r="H69" s="49" t="n">
        <v>0</v>
      </c>
    </row>
    <row r="70" customFormat="false" ht="15" hidden="false" customHeight="false" outlineLevel="0" collapsed="false">
      <c r="A70" s="50" t="n">
        <v>68</v>
      </c>
      <c r="B70" s="49" t="n">
        <v>0.0273724464123981</v>
      </c>
      <c r="C70" s="50" t="n">
        <v>68</v>
      </c>
      <c r="D70" s="49" t="n">
        <v>0</v>
      </c>
      <c r="E70" s="50" t="n">
        <v>68</v>
      </c>
      <c r="F70" s="49" t="n">
        <v>22300</v>
      </c>
      <c r="G70" s="50" t="n">
        <v>68</v>
      </c>
      <c r="H70" s="49" t="n">
        <v>0</v>
      </c>
    </row>
    <row r="71" customFormat="false" ht="15" hidden="false" customHeight="false" outlineLevel="0" collapsed="false">
      <c r="A71" s="50" t="n">
        <v>69</v>
      </c>
      <c r="B71" s="49" t="n">
        <v>0.0296504323405513</v>
      </c>
      <c r="C71" s="50" t="n">
        <v>69</v>
      </c>
      <c r="D71" s="49" t="n">
        <v>0</v>
      </c>
      <c r="E71" s="50" t="n">
        <v>69</v>
      </c>
      <c r="F71" s="49" t="n">
        <v>22300</v>
      </c>
      <c r="G71" s="50" t="n">
        <v>69</v>
      </c>
      <c r="H71" s="49" t="n">
        <v>0</v>
      </c>
    </row>
    <row r="72" customFormat="false" ht="15" hidden="false" customHeight="false" outlineLevel="0" collapsed="false">
      <c r="A72" s="50" t="n">
        <v>70</v>
      </c>
      <c r="B72" s="49" t="n">
        <v>0.0320796965681122</v>
      </c>
      <c r="C72" s="50" t="n">
        <v>70</v>
      </c>
      <c r="D72" s="49" t="n">
        <v>0</v>
      </c>
      <c r="E72" s="50" t="n">
        <v>70</v>
      </c>
      <c r="F72" s="49" t="n">
        <v>22300</v>
      </c>
      <c r="G72" s="50" t="n">
        <v>70</v>
      </c>
      <c r="H72" s="49" t="n">
        <v>0</v>
      </c>
    </row>
    <row r="73" customFormat="false" ht="15" hidden="false" customHeight="false" outlineLevel="0" collapsed="false">
      <c r="A73" s="50" t="n">
        <v>71</v>
      </c>
      <c r="B73" s="49" t="n">
        <v>0.0355349920526258</v>
      </c>
      <c r="C73" s="50" t="n">
        <v>71</v>
      </c>
      <c r="D73" s="49" t="n">
        <v>0</v>
      </c>
      <c r="E73" s="50" t="n">
        <v>71</v>
      </c>
      <c r="F73" s="49" t="n">
        <v>24000</v>
      </c>
      <c r="G73" s="50" t="n">
        <v>71</v>
      </c>
      <c r="H73" s="49" t="n">
        <v>0</v>
      </c>
    </row>
    <row r="74" customFormat="false" ht="15" hidden="false" customHeight="false" outlineLevel="0" collapsed="false">
      <c r="A74" s="50" t="n">
        <v>72</v>
      </c>
      <c r="B74" s="49" t="n">
        <v>0.0387370482173452</v>
      </c>
      <c r="C74" s="50" t="n">
        <v>72</v>
      </c>
      <c r="D74" s="49" t="n">
        <v>0</v>
      </c>
      <c r="E74" s="50" t="n">
        <v>72</v>
      </c>
      <c r="F74" s="49" t="n">
        <v>24000</v>
      </c>
      <c r="G74" s="50" t="n">
        <v>72</v>
      </c>
      <c r="H74" s="49" t="n">
        <v>0</v>
      </c>
    </row>
    <row r="75" customFormat="false" ht="15" hidden="false" customHeight="false" outlineLevel="0" collapsed="false">
      <c r="A75" s="50" t="n">
        <v>73</v>
      </c>
      <c r="B75" s="49" t="n">
        <v>0.0423520225424793</v>
      </c>
      <c r="C75" s="50" t="n">
        <v>73</v>
      </c>
      <c r="D75" s="49" t="n">
        <v>0</v>
      </c>
      <c r="E75" s="50" t="n">
        <v>73</v>
      </c>
      <c r="F75" s="49" t="n">
        <v>24000</v>
      </c>
      <c r="G75" s="50" t="n">
        <v>73</v>
      </c>
      <c r="H75" s="49" t="n">
        <v>0</v>
      </c>
    </row>
    <row r="76" customFormat="false" ht="15" hidden="false" customHeight="false" outlineLevel="0" collapsed="false">
      <c r="A76" s="50" t="n">
        <v>74</v>
      </c>
      <c r="B76" s="49" t="n">
        <v>0.0460507657402155</v>
      </c>
      <c r="C76" s="50" t="n">
        <v>74</v>
      </c>
      <c r="D76" s="49" t="n">
        <v>0</v>
      </c>
      <c r="E76" s="50" t="n">
        <v>74</v>
      </c>
      <c r="F76" s="49" t="n">
        <v>24000</v>
      </c>
      <c r="G76" s="50" t="n">
        <v>74</v>
      </c>
      <c r="H76" s="49" t="n">
        <v>0</v>
      </c>
    </row>
    <row r="77" customFormat="false" ht="15" hidden="false" customHeight="false" outlineLevel="0" collapsed="false">
      <c r="A77" s="50" t="n">
        <v>75</v>
      </c>
      <c r="B77" s="49" t="n">
        <v>0.0507636850124494</v>
      </c>
      <c r="C77" s="50" t="n">
        <v>75</v>
      </c>
      <c r="D77" s="49" t="n">
        <v>0</v>
      </c>
      <c r="E77" s="50" t="n">
        <v>75</v>
      </c>
      <c r="F77" s="49" t="n">
        <v>0</v>
      </c>
      <c r="G77" s="50" t="n">
        <v>75</v>
      </c>
      <c r="H77" s="49" t="n">
        <v>0</v>
      </c>
    </row>
    <row r="78" customFormat="false" ht="15" hidden="false" customHeight="false" outlineLevel="0" collapsed="false">
      <c r="A78" s="50" t="n">
        <v>76</v>
      </c>
      <c r="B78" s="49" t="n">
        <v>0.0554946560701562</v>
      </c>
      <c r="C78" s="50" t="n">
        <v>76</v>
      </c>
      <c r="D78" s="49" t="n">
        <v>0</v>
      </c>
      <c r="E78" s="50" t="n">
        <v>76</v>
      </c>
      <c r="F78" s="49" t="n">
        <v>0</v>
      </c>
      <c r="G78" s="50" t="n">
        <v>76</v>
      </c>
      <c r="H78" s="49" t="n">
        <v>0</v>
      </c>
    </row>
    <row r="79" customFormat="false" ht="15" hidden="false" customHeight="false" outlineLevel="0" collapsed="false">
      <c r="A79" s="50" t="n">
        <v>77</v>
      </c>
      <c r="B79" s="49" t="n">
        <v>0.0614909535553667</v>
      </c>
      <c r="C79" s="50" t="n">
        <v>77</v>
      </c>
      <c r="D79" s="49" t="n">
        <v>0</v>
      </c>
      <c r="E79" s="50" t="n">
        <v>77</v>
      </c>
      <c r="F79" s="49" t="n">
        <v>0</v>
      </c>
      <c r="G79" s="50" t="n">
        <v>77</v>
      </c>
      <c r="H79" s="49" t="n">
        <v>0</v>
      </c>
    </row>
    <row r="80" customFormat="false" ht="15" hidden="false" customHeight="false" outlineLevel="0" collapsed="false">
      <c r="A80" s="50" t="n">
        <v>78</v>
      </c>
      <c r="B80" s="49" t="n">
        <v>0.0680372758590231</v>
      </c>
      <c r="C80" s="50" t="n">
        <v>78</v>
      </c>
      <c r="D80" s="49" t="n">
        <v>0</v>
      </c>
      <c r="E80" s="50" t="n">
        <v>78</v>
      </c>
      <c r="F80" s="49" t="n">
        <v>0</v>
      </c>
      <c r="G80" s="50" t="n">
        <v>78</v>
      </c>
      <c r="H80" s="49" t="n">
        <v>0</v>
      </c>
    </row>
    <row r="81" customFormat="false" ht="15" hidden="false" customHeight="false" outlineLevel="0" collapsed="false">
      <c r="A81" s="50" t="n">
        <v>79</v>
      </c>
      <c r="B81" s="49" t="n">
        <v>0.0749235836314954</v>
      </c>
      <c r="C81" s="50" t="n">
        <v>79</v>
      </c>
      <c r="D81" s="49" t="n">
        <v>0</v>
      </c>
      <c r="E81" s="50" t="n">
        <v>79</v>
      </c>
      <c r="F81" s="49" t="n">
        <v>0</v>
      </c>
      <c r="G81" s="50" t="n">
        <v>79</v>
      </c>
      <c r="H81" s="49" t="n">
        <v>0</v>
      </c>
    </row>
    <row r="82" customFormat="false" ht="15" hidden="false" customHeight="false" outlineLevel="0" collapsed="false">
      <c r="A82" s="50" t="n">
        <v>80</v>
      </c>
      <c r="B82" s="49" t="n">
        <v>0.0824005532645168</v>
      </c>
      <c r="C82" s="50" t="n">
        <v>80</v>
      </c>
      <c r="D82" s="49" t="n">
        <v>0</v>
      </c>
      <c r="E82" s="50" t="n">
        <v>80</v>
      </c>
      <c r="F82" s="49" t="n">
        <v>0</v>
      </c>
      <c r="G82" s="50" t="n">
        <v>80</v>
      </c>
      <c r="H82" s="49" t="n">
        <v>0</v>
      </c>
    </row>
    <row r="83" customFormat="false" ht="15" hidden="false" customHeight="false" outlineLevel="0" collapsed="false">
      <c r="A83" s="50" t="n">
        <v>81</v>
      </c>
      <c r="B83" s="49" t="n">
        <v>0.0922845020098258</v>
      </c>
      <c r="C83" s="50" t="n">
        <v>81</v>
      </c>
      <c r="D83" s="49" t="n">
        <v>0</v>
      </c>
      <c r="E83" s="50" t="n">
        <v>81</v>
      </c>
      <c r="F83" s="49" t="n">
        <v>0</v>
      </c>
      <c r="G83" s="50" t="n">
        <v>81</v>
      </c>
      <c r="H83" s="49" t="n">
        <v>0</v>
      </c>
    </row>
    <row r="84" customFormat="false" ht="15" hidden="false" customHeight="false" outlineLevel="0" collapsed="false">
      <c r="A84" s="50" t="n">
        <v>82</v>
      </c>
      <c r="B84" s="49" t="n">
        <v>0.101420751583738</v>
      </c>
      <c r="C84" s="50" t="n">
        <v>82</v>
      </c>
      <c r="D84" s="49" t="n">
        <v>0</v>
      </c>
      <c r="E84" s="50" t="n">
        <v>82</v>
      </c>
      <c r="F84" s="49" t="n">
        <v>0</v>
      </c>
      <c r="G84" s="50" t="n">
        <v>82</v>
      </c>
      <c r="H84" s="49" t="n">
        <v>0</v>
      </c>
    </row>
    <row r="85" customFormat="false" ht="15" hidden="false" customHeight="false" outlineLevel="0" collapsed="false">
      <c r="A85" s="50" t="n">
        <v>83</v>
      </c>
      <c r="B85" s="49" t="n">
        <v>0.111498973305955</v>
      </c>
      <c r="C85" s="50" t="n">
        <v>83</v>
      </c>
      <c r="D85" s="49" t="n">
        <v>0</v>
      </c>
      <c r="E85" s="50" t="n">
        <v>83</v>
      </c>
      <c r="F85" s="49" t="n">
        <v>0</v>
      </c>
      <c r="G85" s="50" t="n">
        <v>83</v>
      </c>
      <c r="H85" s="49" t="n">
        <v>0</v>
      </c>
    </row>
    <row r="86" customFormat="false" ht="15" hidden="false" customHeight="false" outlineLevel="0" collapsed="false">
      <c r="A86" s="50" t="n">
        <v>84</v>
      </c>
      <c r="B86" s="49" t="n">
        <v>0.122563747014868</v>
      </c>
      <c r="C86" s="50" t="n">
        <v>84</v>
      </c>
      <c r="D86" s="49" t="n">
        <v>0</v>
      </c>
      <c r="E86" s="50" t="n">
        <v>84</v>
      </c>
      <c r="F86" s="49" t="n">
        <v>0</v>
      </c>
      <c r="G86" s="50" t="n">
        <v>84</v>
      </c>
      <c r="H86" s="49" t="n">
        <v>0</v>
      </c>
    </row>
    <row r="87" customFormat="false" ht="15" hidden="false" customHeight="false" outlineLevel="0" collapsed="false">
      <c r="A87" s="50" t="n">
        <v>85</v>
      </c>
      <c r="B87" s="49" t="n">
        <v>0.134108867427568</v>
      </c>
      <c r="C87" s="50" t="n">
        <v>85</v>
      </c>
      <c r="D87" s="49" t="n">
        <v>0</v>
      </c>
      <c r="E87" s="50" t="n">
        <v>85</v>
      </c>
      <c r="F87" s="49" t="n">
        <v>0</v>
      </c>
      <c r="G87" s="50" t="n">
        <v>85</v>
      </c>
      <c r="H87" s="49" t="n">
        <v>0</v>
      </c>
    </row>
    <row r="88" customFormat="false" ht="15" hidden="false" customHeight="false" outlineLevel="0" collapsed="false">
      <c r="A88" s="50" t="n">
        <v>86</v>
      </c>
      <c r="B88" s="49" t="n">
        <v>0.146108998732573</v>
      </c>
      <c r="C88" s="50" t="n">
        <v>86</v>
      </c>
      <c r="D88" s="49" t="n">
        <v>0</v>
      </c>
      <c r="E88" s="50" t="n">
        <v>86</v>
      </c>
      <c r="F88" s="49" t="n">
        <v>0</v>
      </c>
      <c r="G88" s="50" t="n">
        <v>86</v>
      </c>
      <c r="H88" s="49" t="n">
        <v>0</v>
      </c>
    </row>
    <row r="89" customFormat="false" ht="15" hidden="false" customHeight="false" outlineLevel="0" collapsed="false">
      <c r="A89" s="50" t="n">
        <v>87</v>
      </c>
      <c r="B89" s="49" t="n">
        <v>0.160897702309565</v>
      </c>
      <c r="C89" s="50" t="n">
        <v>87</v>
      </c>
      <c r="D89" s="49" t="n">
        <v>0</v>
      </c>
      <c r="E89" s="50" t="n">
        <v>87</v>
      </c>
      <c r="F89" s="49" t="n">
        <v>0</v>
      </c>
      <c r="G89" s="50" t="n">
        <v>87</v>
      </c>
      <c r="H89" s="49" t="n">
        <v>0</v>
      </c>
    </row>
    <row r="90" customFormat="false" ht="15" hidden="false" customHeight="false" outlineLevel="0" collapsed="false">
      <c r="A90" s="50" t="n">
        <v>88</v>
      </c>
      <c r="B90" s="49" t="n">
        <v>0.177457015495648</v>
      </c>
      <c r="C90" s="50" t="n">
        <v>88</v>
      </c>
      <c r="D90" s="49" t="n">
        <v>0</v>
      </c>
      <c r="E90" s="50" t="n">
        <v>88</v>
      </c>
      <c r="F90" s="49" t="n">
        <v>0</v>
      </c>
      <c r="G90" s="50" t="n">
        <v>88</v>
      </c>
      <c r="H90" s="49" t="n">
        <v>0</v>
      </c>
    </row>
    <row r="91" customFormat="false" ht="15" hidden="false" customHeight="false" outlineLevel="0" collapsed="false">
      <c r="A91" s="50" t="n">
        <v>89</v>
      </c>
      <c r="B91" s="49" t="n">
        <v>0.192344086021505</v>
      </c>
      <c r="C91" s="50" t="n">
        <v>89</v>
      </c>
      <c r="D91" s="49" t="n">
        <v>0</v>
      </c>
      <c r="E91" s="50" t="n">
        <v>89</v>
      </c>
      <c r="F91" s="49" t="n">
        <v>0</v>
      </c>
      <c r="G91" s="50" t="n">
        <v>89</v>
      </c>
      <c r="H91" s="49" t="n">
        <v>0</v>
      </c>
    </row>
    <row r="92" customFormat="false" ht="15" hidden="false" customHeight="false" outlineLevel="0" collapsed="false">
      <c r="A92" s="50" t="n">
        <v>90</v>
      </c>
      <c r="B92" s="49" t="n">
        <v>0.207796357439557</v>
      </c>
      <c r="C92" s="50" t="n">
        <v>90</v>
      </c>
      <c r="D92" s="49" t="n">
        <v>0</v>
      </c>
      <c r="E92" s="50" t="n">
        <v>90</v>
      </c>
      <c r="F92" s="49" t="n">
        <v>0</v>
      </c>
      <c r="G92" s="50" t="n">
        <v>90</v>
      </c>
      <c r="H92" s="49" t="n">
        <v>0</v>
      </c>
    </row>
    <row r="93" customFormat="false" ht="15" hidden="false" customHeight="false" outlineLevel="0" collapsed="false">
      <c r="A93" s="50" t="n">
        <v>91</v>
      </c>
      <c r="B93" s="49" t="n">
        <v>0.225194944877655</v>
      </c>
      <c r="C93" s="50" t="n">
        <v>91</v>
      </c>
      <c r="D93" s="49" t="n">
        <v>0</v>
      </c>
      <c r="E93" s="50" t="n">
        <v>91</v>
      </c>
      <c r="F93" s="49" t="n">
        <v>0</v>
      </c>
      <c r="G93" s="50" t="n">
        <v>91</v>
      </c>
      <c r="H93" s="49" t="n">
        <v>0</v>
      </c>
    </row>
    <row r="94" customFormat="false" ht="15" hidden="false" customHeight="false" outlineLevel="0" collapsed="false">
      <c r="A94" s="50" t="n">
        <v>92</v>
      </c>
      <c r="B94" s="49" t="n">
        <v>0.24518479958355</v>
      </c>
      <c r="C94" s="50" t="n">
        <v>92</v>
      </c>
      <c r="D94" s="49" t="n">
        <v>0</v>
      </c>
      <c r="E94" s="50" t="n">
        <v>92</v>
      </c>
      <c r="F94" s="49" t="n">
        <v>0</v>
      </c>
      <c r="G94" s="50" t="n">
        <v>92</v>
      </c>
      <c r="H94" s="49" t="n">
        <v>0</v>
      </c>
    </row>
    <row r="95" customFormat="false" ht="15" hidden="false" customHeight="false" outlineLevel="0" collapsed="false">
      <c r="A95" s="50" t="n">
        <v>93</v>
      </c>
      <c r="B95" s="49" t="n">
        <v>0.26183908045977</v>
      </c>
      <c r="C95" s="50" t="n">
        <v>93</v>
      </c>
      <c r="D95" s="49" t="n">
        <v>0</v>
      </c>
      <c r="E95" s="50" t="n">
        <v>93</v>
      </c>
      <c r="F95" s="49" t="n">
        <v>0</v>
      </c>
      <c r="G95" s="50" t="n">
        <v>93</v>
      </c>
      <c r="H95" s="49" t="n">
        <v>0</v>
      </c>
    </row>
    <row r="96" customFormat="false" ht="15" hidden="false" customHeight="false" outlineLevel="0" collapsed="false">
      <c r="A96" s="50" t="n">
        <v>94</v>
      </c>
      <c r="B96" s="49" t="n">
        <v>0.279040797259421</v>
      </c>
      <c r="C96" s="50" t="n">
        <v>94</v>
      </c>
      <c r="D96" s="49" t="n">
        <v>0</v>
      </c>
      <c r="E96" s="50" t="n">
        <v>94</v>
      </c>
      <c r="F96" s="49" t="n">
        <v>0</v>
      </c>
      <c r="G96" s="50" t="n">
        <v>94</v>
      </c>
      <c r="H96" s="49" t="n">
        <v>0</v>
      </c>
    </row>
    <row r="97" customFormat="false" ht="15" hidden="false" customHeight="false" outlineLevel="0" collapsed="false">
      <c r="A97" s="50" t="n">
        <v>95</v>
      </c>
      <c r="B97" s="49" t="n">
        <v>0.293736501079914</v>
      </c>
      <c r="C97" s="50" t="n">
        <v>95</v>
      </c>
      <c r="D97" s="49" t="n">
        <v>0</v>
      </c>
      <c r="E97" s="50" t="n">
        <v>95</v>
      </c>
      <c r="F97" s="49" t="n">
        <v>0</v>
      </c>
      <c r="G97" s="50" t="n">
        <v>95</v>
      </c>
      <c r="H97" s="49" t="n">
        <v>0</v>
      </c>
    </row>
    <row r="98" customFormat="false" ht="15" hidden="false" customHeight="false" outlineLevel="0" collapsed="false">
      <c r="A98" s="50" t="n">
        <v>96</v>
      </c>
      <c r="B98" s="49" t="n">
        <v>0.318042813455657</v>
      </c>
      <c r="C98" s="50" t="n">
        <v>96</v>
      </c>
      <c r="D98" s="49" t="n">
        <v>0</v>
      </c>
      <c r="E98" s="50" t="n">
        <v>96</v>
      </c>
      <c r="F98" s="49" t="n">
        <v>0</v>
      </c>
      <c r="G98" s="50" t="n">
        <v>96</v>
      </c>
      <c r="H98" s="49" t="n">
        <v>0</v>
      </c>
    </row>
    <row r="99" customFormat="false" ht="15" hidden="false" customHeight="false" outlineLevel="0" collapsed="false">
      <c r="A99" s="50" t="n">
        <v>97</v>
      </c>
      <c r="B99" s="49" t="n">
        <v>0.336322869955157</v>
      </c>
      <c r="C99" s="50" t="n">
        <v>97</v>
      </c>
      <c r="D99" s="49" t="n">
        <v>0</v>
      </c>
      <c r="E99" s="50" t="n">
        <v>97</v>
      </c>
      <c r="F99" s="49" t="n">
        <v>0</v>
      </c>
      <c r="G99" s="50" t="n">
        <v>97</v>
      </c>
      <c r="H99" s="49" t="n">
        <v>0</v>
      </c>
    </row>
    <row r="100" customFormat="false" ht="15" hidden="false" customHeight="false" outlineLevel="0" collapsed="false">
      <c r="A100" s="50" t="n">
        <v>98</v>
      </c>
      <c r="B100" s="49" t="n">
        <v>0.387837837837838</v>
      </c>
      <c r="C100" s="50" t="n">
        <v>98</v>
      </c>
      <c r="D100" s="49" t="n">
        <v>0</v>
      </c>
      <c r="E100" s="50" t="n">
        <v>98</v>
      </c>
      <c r="F100" s="49" t="n">
        <v>0</v>
      </c>
      <c r="G100" s="50" t="n">
        <v>98</v>
      </c>
      <c r="H100" s="4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E57"/>
  <sheetViews>
    <sheetView windowProtection="false" showFormulas="false" showGridLines="true" showRowColHeaders="true" showZeros="true" rightToLeft="true" tabSelected="true" showOutlineSymbols="true" defaultGridColor="true" view="normal" topLeftCell="A1" colorId="64" zoomScale="21" zoomScaleNormal="21" zoomScalePageLayoutView="25" workbookViewId="0">
      <selection pane="topLeft" activeCell="L14" activeCellId="0" sqref="L14"/>
    </sheetView>
  </sheetViews>
  <sheetFormatPr defaultRowHeight="15"/>
  <cols>
    <col collapsed="false" hidden="false" max="1" min="1" style="0" width="78.3036437246964"/>
    <col collapsed="false" hidden="false" max="2" min="2" style="0" width="39.8502024291498"/>
    <col collapsed="false" hidden="false" max="3" min="3" style="0" width="49.165991902834"/>
    <col collapsed="false" hidden="false" max="4" min="4" style="0" width="47.0242914979757"/>
    <col collapsed="false" hidden="false" max="5" min="5" style="0" width="82.2672064777328"/>
    <col collapsed="false" hidden="false" max="6" min="6" style="0" width="48.2024291497976"/>
    <col collapsed="false" hidden="false" max="7" min="7" style="0" width="36.8502024291498"/>
    <col collapsed="false" hidden="false" max="8" min="8" style="0" width="58.7004048582996"/>
    <col collapsed="false" hidden="false" max="9" min="9" style="0" width="55.3805668016194"/>
    <col collapsed="false" hidden="false" max="10" min="10" style="0" width="59.1295546558704"/>
    <col collapsed="false" hidden="false" max="11" min="11" style="0" width="59.7732793522267"/>
    <col collapsed="false" hidden="false" max="12" min="12" style="0" width="56.663967611336"/>
    <col collapsed="false" hidden="false" max="1025" min="13" style="0" width="8.57085020242915"/>
  </cols>
  <sheetData>
    <row r="1" customFormat="false" ht="60.75" hidden="false" customHeight="false" outlineLevel="0" collapsed="false">
      <c r="A1" s="51" t="s">
        <v>85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customFormat="false" ht="60.75" hidden="false" customHeight="false" outlineLevel="0" collapsed="false">
      <c r="A2" s="52" t="s">
        <v>86</v>
      </c>
      <c r="B2" s="52"/>
      <c r="C2" s="53"/>
      <c r="D2" s="53"/>
      <c r="E2" s="53"/>
      <c r="F2" s="54" t="s">
        <v>87</v>
      </c>
      <c r="G2" s="53"/>
      <c r="H2" s="53"/>
      <c r="I2" s="53"/>
      <c r="J2" s="54"/>
      <c r="K2" s="54"/>
      <c r="L2" s="54"/>
    </row>
    <row r="3" customFormat="false" ht="36" hidden="false" customHeight="false" outlineLevel="0" collapsed="false">
      <c r="A3" s="55" t="s">
        <v>0</v>
      </c>
      <c r="B3" s="55" t="str">
        <f aca="false">CONCATENATE(محاسبات!B1, "سال")</f>
        <v>30سال</v>
      </c>
      <c r="C3" s="56"/>
      <c r="D3" s="56"/>
      <c r="E3" s="55" t="s">
        <v>88</v>
      </c>
      <c r="F3" s="57" t="str">
        <f aca="false">CONCATENATE(محاسبات!B4, "ريال")</f>
        <v>500000000ريال</v>
      </c>
      <c r="G3" s="58"/>
      <c r="H3" s="55" t="s">
        <v>1</v>
      </c>
      <c r="I3" s="57" t="str">
        <f aca="false">محاسبات!F1</f>
        <v>دو برابر سرمایه فوت</v>
      </c>
      <c r="J3" s="59"/>
      <c r="K3" s="59"/>
      <c r="L3" s="60"/>
    </row>
    <row r="4" customFormat="false" ht="36" hidden="false" customHeight="false" outlineLevel="0" collapsed="false">
      <c r="A4" s="55" t="s">
        <v>6</v>
      </c>
      <c r="B4" s="55" t="str">
        <f aca="false">CONCATENATE(محاسبات!B2, "سال")</f>
        <v>20سال</v>
      </c>
      <c r="C4" s="56"/>
      <c r="D4" s="56"/>
      <c r="E4" s="55" t="s">
        <v>22</v>
      </c>
      <c r="F4" s="61" t="n">
        <f aca="false">محاسبات!B6</f>
        <v>0.1</v>
      </c>
      <c r="G4" s="58"/>
      <c r="H4" s="55" t="s">
        <v>13</v>
      </c>
      <c r="I4" s="61" t="str">
        <f aca="false">محاسبات!F3</f>
        <v>0.3</v>
      </c>
      <c r="J4" s="58"/>
      <c r="K4" s="58"/>
      <c r="L4" s="60"/>
    </row>
    <row r="5" customFormat="false" ht="36" hidden="false" customHeight="false" outlineLevel="0" collapsed="false">
      <c r="A5" s="55" t="s">
        <v>27</v>
      </c>
      <c r="B5" s="55" t="n">
        <f aca="false">محاسبات!B8</f>
        <v>2</v>
      </c>
      <c r="C5" s="56"/>
      <c r="D5" s="56"/>
      <c r="E5" s="55" t="s">
        <v>28</v>
      </c>
      <c r="F5" s="57" t="str">
        <f aca="false">CONCATENATE(محاسبات!B9, "ريال")</f>
        <v>0ريال</v>
      </c>
      <c r="G5" s="58"/>
      <c r="H5" s="55" t="s">
        <v>23</v>
      </c>
      <c r="I5" s="55" t="str">
        <f aca="false">محاسبات!F6</f>
        <v>دارد</v>
      </c>
      <c r="J5" s="58"/>
      <c r="K5" s="58"/>
      <c r="L5" s="60"/>
    </row>
    <row r="6" customFormat="false" ht="36" hidden="false" customHeight="false" outlineLevel="0" collapsed="false">
      <c r="A6" s="55" t="s">
        <v>89</v>
      </c>
      <c r="B6" s="55" t="str">
        <f aca="false">محاسبات!B3</f>
        <v>سالانه</v>
      </c>
      <c r="C6" s="56"/>
      <c r="D6" s="56"/>
      <c r="E6" s="55" t="s">
        <v>20</v>
      </c>
      <c r="F6" s="57" t="str">
        <f aca="false">CONCATENATE(محاسبات!B5, "ريال")</f>
        <v>4500000000ريال</v>
      </c>
      <c r="G6" s="60"/>
      <c r="H6" s="55" t="s">
        <v>90</v>
      </c>
      <c r="I6" s="55" t="str">
        <f aca="false">محاسبات!F7</f>
        <v>دارد</v>
      </c>
      <c r="J6" s="58"/>
      <c r="K6" s="58"/>
      <c r="L6" s="60"/>
    </row>
    <row r="7" customFormat="false" ht="36" hidden="false" customHeight="false" outlineLevel="0" collapsed="false">
      <c r="A7" s="60"/>
      <c r="B7" s="60"/>
      <c r="C7" s="62"/>
      <c r="D7" s="58"/>
      <c r="E7" s="55" t="s">
        <v>25</v>
      </c>
      <c r="F7" s="61" t="n">
        <f aca="false">محاسبات!B7</f>
        <v>0.05</v>
      </c>
      <c r="G7" s="60"/>
      <c r="H7" s="60"/>
      <c r="I7" s="60"/>
      <c r="J7" s="60"/>
      <c r="K7" s="58"/>
      <c r="L7" s="60"/>
    </row>
    <row r="8" customFormat="false" ht="36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</row>
    <row r="9" customFormat="false" ht="135" hidden="false" customHeight="true" outlineLevel="0" collapsed="false">
      <c r="A9" s="64" t="s">
        <v>91</v>
      </c>
      <c r="B9" s="64" t="s">
        <v>31</v>
      </c>
      <c r="C9" s="64" t="s">
        <v>92</v>
      </c>
      <c r="D9" s="64" t="s">
        <v>33</v>
      </c>
      <c r="E9" s="64" t="s">
        <v>43</v>
      </c>
      <c r="F9" s="64" t="s">
        <v>46</v>
      </c>
      <c r="G9" s="64" t="s">
        <v>48</v>
      </c>
      <c r="H9" s="64" t="s">
        <v>50</v>
      </c>
      <c r="I9" s="64" t="s">
        <v>93</v>
      </c>
      <c r="J9" s="64" t="s">
        <v>94</v>
      </c>
      <c r="K9" s="64" t="s">
        <v>95</v>
      </c>
      <c r="L9" s="64" t="s">
        <v>96</v>
      </c>
    </row>
    <row r="10" s="67" customFormat="true" ht="36" hidden="false" customHeight="false" outlineLevel="0" collapsed="false">
      <c r="A10" s="65" t="n">
        <f aca="false">محاسبات!A15</f>
        <v>1</v>
      </c>
      <c r="B10" s="65" t="n">
        <f aca="false">محاسبات!B15</f>
        <v>20</v>
      </c>
      <c r="C10" s="65" t="n">
        <f aca="false">IF(B6="سالانه",محاسبات!D15,محاسبات!F15+محاسبات!G15+محاسبات!H15+محاسبات!I15)</f>
        <v>500000000</v>
      </c>
      <c r="D10" s="65" t="n">
        <f aca="false">محاسبات!E15</f>
        <v>500000000</v>
      </c>
      <c r="E10" s="65" t="n">
        <f aca="false">محاسبات!O15</f>
        <v>4500000000</v>
      </c>
      <c r="F10" s="65" t="n">
        <f aca="false">محاسبات!R15</f>
        <v>4000000000</v>
      </c>
      <c r="G10" s="65" t="n">
        <f aca="false">محاسبات!T15</f>
        <v>500000000</v>
      </c>
      <c r="H10" s="65" t="n">
        <f aca="false">محاسبات!V15</f>
        <v>450000000</v>
      </c>
      <c r="I10" s="65" t="n">
        <f aca="false">محاسبات!Z15</f>
        <v>11288218.1834227</v>
      </c>
      <c r="J10" s="65" t="n">
        <f aca="false">IF(A10="","",K10+E10)</f>
        <v>4952358822.20799</v>
      </c>
      <c r="K10" s="65" t="n">
        <f aca="false">محاسبات!AD15</f>
        <v>452358822.207993</v>
      </c>
      <c r="L10" s="65" t="n">
        <f aca="false">محاسبات!AE15</f>
        <v>407122939.987194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</row>
    <row r="11" customFormat="false" ht="36" hidden="false" customHeight="false" outlineLevel="0" collapsed="false">
      <c r="A11" s="68" t="n">
        <f aca="false">محاسبات!A16</f>
        <v>2</v>
      </c>
      <c r="B11" s="68" t="n">
        <f aca="false">محاسبات!B16</f>
        <v>21</v>
      </c>
      <c r="C11" s="68" t="n">
        <f aca="false">IF(A11="","",C10*(1+$F$4))</f>
        <v>550000000</v>
      </c>
      <c r="D11" s="68" t="n">
        <f aca="false">محاسبات!E16</f>
        <v>1050000000</v>
      </c>
      <c r="E11" s="68" t="n">
        <f aca="false">محاسبات!O16</f>
        <v>4000000000</v>
      </c>
      <c r="F11" s="68" t="n">
        <f aca="false">محاسبات!R16</f>
        <v>4000000000</v>
      </c>
      <c r="G11" s="68" t="n">
        <f aca="false">محاسبات!T16</f>
        <v>500000000</v>
      </c>
      <c r="H11" s="68" t="n">
        <f aca="false">محاسبات!V16</f>
        <v>560000000</v>
      </c>
      <c r="I11" s="68" t="n">
        <f aca="false">محاسبات!Z16</f>
        <v>12898443.75479</v>
      </c>
      <c r="J11" s="68" t="n">
        <f aca="false">IF(A11="","",K11+E11)</f>
        <v>5055044544.30957</v>
      </c>
      <c r="K11" s="68" t="n">
        <f aca="false">محاسبات!AD16</f>
        <v>1055044544.30957</v>
      </c>
      <c r="L11" s="68" t="n">
        <f aca="false">محاسبات!AE16</f>
        <v>970640980.764808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</row>
    <row r="12" s="67" customFormat="true" ht="36" hidden="false" customHeight="false" outlineLevel="0" collapsed="false">
      <c r="A12" s="65" t="n">
        <f aca="false">محاسبات!A17</f>
        <v>3</v>
      </c>
      <c r="B12" s="65" t="n">
        <f aca="false">محاسبات!B17</f>
        <v>22</v>
      </c>
      <c r="C12" s="65" t="n">
        <f aca="false">IF(A12="","",C11*(1+$F$4))</f>
        <v>605000000</v>
      </c>
      <c r="D12" s="65" t="n">
        <f aca="false">محاسبات!E17</f>
        <v>1655000000</v>
      </c>
      <c r="E12" s="65" t="n">
        <f aca="false">محاسبات!O17</f>
        <v>4000000000</v>
      </c>
      <c r="F12" s="65" t="n">
        <f aca="false">محاسبات!R17</f>
        <v>4000000000</v>
      </c>
      <c r="G12" s="65" t="n">
        <f aca="false">محاسبات!T17</f>
        <v>500000000</v>
      </c>
      <c r="H12" s="65" t="n">
        <f aca="false">محاسبات!V17</f>
        <v>720000000</v>
      </c>
      <c r="I12" s="65" t="n">
        <f aca="false">محاسبات!Z17</f>
        <v>14622925.3128054</v>
      </c>
      <c r="J12" s="65" t="n">
        <f aca="false">IF(A12="","",K12+E12)</f>
        <v>5763792223.49419</v>
      </c>
      <c r="K12" s="65" t="n">
        <f aca="false">محاسبات!AD17</f>
        <v>1763792223.49419</v>
      </c>
      <c r="L12" s="65" t="n">
        <f aca="false">محاسبات!AE17</f>
        <v>1657964690.08454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</row>
    <row r="13" customFormat="false" ht="36" hidden="false" customHeight="false" outlineLevel="0" collapsed="false">
      <c r="A13" s="68" t="n">
        <f aca="false">محاسبات!A18</f>
        <v>4</v>
      </c>
      <c r="B13" s="68" t="n">
        <f aca="false">محاسبات!B18</f>
        <v>23</v>
      </c>
      <c r="C13" s="68" t="n">
        <f aca="false">IF(A13="","",C12*(1+$F$4))</f>
        <v>665500000</v>
      </c>
      <c r="D13" s="68" t="n">
        <f aca="false">محاسبات!E18</f>
        <v>2320500000</v>
      </c>
      <c r="E13" s="68" t="n">
        <f aca="false">محاسبات!O18</f>
        <v>4000000000</v>
      </c>
      <c r="F13" s="68" t="n">
        <f aca="false">محاسبات!R18</f>
        <v>4000000000</v>
      </c>
      <c r="G13" s="68" t="n">
        <f aca="false">محاسبات!T18</f>
        <v>500000000</v>
      </c>
      <c r="H13" s="68" t="n">
        <f aca="false">محاسبات!V18</f>
        <v>880000000</v>
      </c>
      <c r="I13" s="68" t="n">
        <f aca="false">محاسبات!Z18</f>
        <v>15470006.0282997</v>
      </c>
      <c r="J13" s="68" t="n">
        <f aca="false">IF(A13="","",K13+E13)</f>
        <v>6627033121.0608</v>
      </c>
      <c r="K13" s="68" t="n">
        <f aca="false">محاسبات!AD18</f>
        <v>2627033121.0608</v>
      </c>
      <c r="L13" s="68" t="n">
        <f aca="false">محاسبات!AE18</f>
        <v>2521951796.21837</v>
      </c>
      <c r="M13" s="66"/>
      <c r="N13" s="66"/>
      <c r="O13" s="66"/>
      <c r="P13" s="66"/>
      <c r="Q13" s="66"/>
      <c r="R13" s="66"/>
      <c r="S13" s="69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</row>
    <row r="14" s="67" customFormat="true" ht="36" hidden="false" customHeight="false" outlineLevel="0" collapsed="false">
      <c r="A14" s="65" t="n">
        <f aca="false">محاسبات!A19</f>
        <v>5</v>
      </c>
      <c r="B14" s="65" t="n">
        <f aca="false">محاسبات!B19</f>
        <v>24</v>
      </c>
      <c r="C14" s="65" t="n">
        <f aca="false">IF(A14="","",C13*(1+$F$4))</f>
        <v>732050000</v>
      </c>
      <c r="D14" s="65" t="n">
        <f aca="false">محاسبات!E19</f>
        <v>3052550000</v>
      </c>
      <c r="E14" s="65" t="n">
        <f aca="false">محاسبات!O19</f>
        <v>4000000000</v>
      </c>
      <c r="F14" s="65" t="n">
        <f aca="false">محاسبات!R19</f>
        <v>4000000000</v>
      </c>
      <c r="G14" s="65" t="n">
        <f aca="false">محاسبات!T19</f>
        <v>500000000</v>
      </c>
      <c r="H14" s="65" t="n">
        <f aca="false">محاسبات!V19</f>
        <v>1040000000</v>
      </c>
      <c r="I14" s="65" t="n">
        <f aca="false">محاسبات!Z19</f>
        <v>16655415.5479133</v>
      </c>
      <c r="J14" s="65" t="n">
        <f aca="false">IF(A14="","",K14+E14)</f>
        <v>7573044736.87863</v>
      </c>
      <c r="K14" s="65" t="n">
        <f aca="false">محاسبات!AD19</f>
        <v>3573044736.87863</v>
      </c>
      <c r="L14" s="65" t="n">
        <f aca="false">محاسبات!AE19</f>
        <v>3573044736.87863</v>
      </c>
      <c r="M14" s="66"/>
      <c r="N14" s="66"/>
      <c r="O14" s="66"/>
      <c r="P14" s="66"/>
      <c r="Q14" s="66"/>
      <c r="R14" s="66"/>
      <c r="S14" s="66"/>
      <c r="T14" s="66"/>
      <c r="U14" s="66"/>
      <c r="V14" s="69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</row>
    <row r="15" customFormat="false" ht="36" hidden="false" customHeight="false" outlineLevel="0" collapsed="false">
      <c r="A15" s="68" t="n">
        <f aca="false">محاسبات!A20</f>
        <v>6</v>
      </c>
      <c r="B15" s="68" t="n">
        <f aca="false">محاسبات!B20</f>
        <v>25</v>
      </c>
      <c r="C15" s="68" t="n">
        <f aca="false">IF(A15="","",C14*(1+$F$4))</f>
        <v>805255000</v>
      </c>
      <c r="D15" s="68" t="n">
        <f aca="false">محاسبات!E20</f>
        <v>3857805000</v>
      </c>
      <c r="E15" s="68" t="n">
        <f aca="false">محاسبات!O20</f>
        <v>4000000000</v>
      </c>
      <c r="F15" s="68" t="n">
        <f aca="false">محاسبات!R20</f>
        <v>4000000000</v>
      </c>
      <c r="G15" s="68" t="n">
        <f aca="false">محاسبات!T20</f>
        <v>500000000</v>
      </c>
      <c r="H15" s="68" t="n">
        <f aca="false">محاسبات!V20</f>
        <v>1200000000</v>
      </c>
      <c r="I15" s="68" t="n">
        <f aca="false">محاسبات!Z20</f>
        <v>17398546.8363747</v>
      </c>
      <c r="J15" s="68" t="n">
        <f aca="false">IF(A15="","",K15+E15)</f>
        <v>8722063816.00175</v>
      </c>
      <c r="K15" s="68" t="n">
        <f aca="false">محاسبات!AD20</f>
        <v>4722063816.00175</v>
      </c>
      <c r="L15" s="68" t="n">
        <f aca="false">محاسبات!AE20</f>
        <v>4722063816.00175</v>
      </c>
      <c r="M15" s="66"/>
      <c r="N15" s="66"/>
      <c r="O15" s="66"/>
      <c r="P15" s="66"/>
      <c r="Q15" s="66"/>
      <c r="R15" s="66"/>
      <c r="S15" s="66"/>
      <c r="T15" s="66"/>
      <c r="U15" s="66"/>
      <c r="V15" s="69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</row>
    <row r="16" s="67" customFormat="true" ht="36" hidden="false" customHeight="false" outlineLevel="0" collapsed="false">
      <c r="A16" s="65" t="n">
        <f aca="false">محاسبات!A21</f>
        <v>7</v>
      </c>
      <c r="B16" s="65" t="n">
        <f aca="false">محاسبات!B21</f>
        <v>26</v>
      </c>
      <c r="C16" s="65" t="n">
        <f aca="false">IF(A16="","",C15*(1+$F$4))</f>
        <v>885780500</v>
      </c>
      <c r="D16" s="65" t="n">
        <f aca="false">محاسبات!E21</f>
        <v>4743585500</v>
      </c>
      <c r="E16" s="65" t="n">
        <f aca="false">محاسبات!O21</f>
        <v>4000000000</v>
      </c>
      <c r="F16" s="65" t="n">
        <f aca="false">محاسبات!R21</f>
        <v>4000000000</v>
      </c>
      <c r="G16" s="65" t="n">
        <f aca="false">محاسبات!T21</f>
        <v>500000000</v>
      </c>
      <c r="H16" s="65" t="n">
        <f aca="false">محاسبات!V21</f>
        <v>1360000000</v>
      </c>
      <c r="I16" s="65" t="n">
        <f aca="false">محاسبات!Z21</f>
        <v>18864652.3606246</v>
      </c>
      <c r="J16" s="65" t="n">
        <f aca="false">IF(A16="","",K16+E16)</f>
        <v>10066158557.9314</v>
      </c>
      <c r="K16" s="65" t="n">
        <f aca="false">محاسبات!AD21</f>
        <v>6066158557.93142</v>
      </c>
      <c r="L16" s="65" t="n">
        <f aca="false">محاسبات!AE21</f>
        <v>6066158557.93142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</row>
    <row r="17" customFormat="false" ht="36" hidden="false" customHeight="false" outlineLevel="0" collapsed="false">
      <c r="A17" s="68" t="n">
        <f aca="false">محاسبات!A22</f>
        <v>8</v>
      </c>
      <c r="B17" s="68" t="n">
        <f aca="false">محاسبات!B22</f>
        <v>27</v>
      </c>
      <c r="C17" s="68" t="n">
        <f aca="false">IF(A17="","",C16*(1+$F$4))</f>
        <v>974358550</v>
      </c>
      <c r="D17" s="68" t="n">
        <f aca="false">محاسبات!E22</f>
        <v>5717944050</v>
      </c>
      <c r="E17" s="68" t="n">
        <f aca="false">محاسبات!O22</f>
        <v>4000000000</v>
      </c>
      <c r="F17" s="68" t="n">
        <f aca="false">محاسبات!R22</f>
        <v>4000000000</v>
      </c>
      <c r="G17" s="68" t="n">
        <f aca="false">محاسبات!T22</f>
        <v>500000000</v>
      </c>
      <c r="H17" s="68" t="n">
        <f aca="false">محاسبات!V22</f>
        <v>1520000000</v>
      </c>
      <c r="I17" s="68" t="n">
        <f aca="false">محاسبات!Z22</f>
        <v>19943925.8413327</v>
      </c>
      <c r="J17" s="68" t="n">
        <f aca="false">IF(A17="","",K17+E17)</f>
        <v>11633402759.4383</v>
      </c>
      <c r="K17" s="68" t="n">
        <f aca="false">محاسبات!AD22</f>
        <v>7633402759.43828</v>
      </c>
      <c r="L17" s="68" t="n">
        <f aca="false">محاسبات!AE22</f>
        <v>7633402759.43828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</row>
    <row r="18" s="67" customFormat="true" ht="36" hidden="false" customHeight="false" outlineLevel="0" collapsed="false">
      <c r="A18" s="65" t="n">
        <f aca="false">محاسبات!A23</f>
        <v>9</v>
      </c>
      <c r="B18" s="65" t="n">
        <f aca="false">محاسبات!B23</f>
        <v>28</v>
      </c>
      <c r="C18" s="65" t="n">
        <f aca="false">IF(A18="","",C17*(1+$F$4))</f>
        <v>1071794405</v>
      </c>
      <c r="D18" s="65" t="n">
        <f aca="false">محاسبات!E23</f>
        <v>6789738455</v>
      </c>
      <c r="E18" s="65" t="n">
        <f aca="false">محاسبات!O23</f>
        <v>4000000000</v>
      </c>
      <c r="F18" s="65" t="n">
        <f aca="false">محاسبات!R23</f>
        <v>4000000000</v>
      </c>
      <c r="G18" s="65" t="n">
        <f aca="false">محاسبات!T23</f>
        <v>500000000</v>
      </c>
      <c r="H18" s="65" t="n">
        <f aca="false">محاسبات!V23</f>
        <v>1680000000</v>
      </c>
      <c r="I18" s="65" t="n">
        <f aca="false">محاسبات!Z23</f>
        <v>21138179.1519912</v>
      </c>
      <c r="J18" s="65" t="n">
        <f aca="false">IF(A18="","",K18+E18)</f>
        <v>13454935942.6609</v>
      </c>
      <c r="K18" s="65" t="n">
        <f aca="false">محاسبات!AD23</f>
        <v>9454935942.66089</v>
      </c>
      <c r="L18" s="65" t="n">
        <f aca="false">محاسبات!AE23</f>
        <v>9454935942.66089</v>
      </c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</row>
    <row r="19" customFormat="false" ht="36" hidden="false" customHeight="false" outlineLevel="0" collapsed="false">
      <c r="A19" s="68" t="n">
        <f aca="false">محاسبات!A24</f>
        <v>10</v>
      </c>
      <c r="B19" s="68" t="n">
        <f aca="false">محاسبات!B24</f>
        <v>29</v>
      </c>
      <c r="C19" s="68" t="n">
        <f aca="false">IF(A19="","",C18*(1+$F$4))</f>
        <v>1178973845.5</v>
      </c>
      <c r="D19" s="68" t="n">
        <f aca="false">محاسبات!E24</f>
        <v>7968712300.5</v>
      </c>
      <c r="E19" s="68" t="n">
        <f aca="false">محاسبات!O24</f>
        <v>4000000000</v>
      </c>
      <c r="F19" s="68" t="n">
        <f aca="false">محاسبات!R24</f>
        <v>4000000000</v>
      </c>
      <c r="G19" s="68" t="n">
        <f aca="false">محاسبات!T24</f>
        <v>500000000</v>
      </c>
      <c r="H19" s="68" t="n">
        <f aca="false">محاسبات!V24</f>
        <v>1840000000</v>
      </c>
      <c r="I19" s="68" t="n">
        <f aca="false">محاسبات!Z24</f>
        <v>22456275.7723959</v>
      </c>
      <c r="J19" s="68" t="n">
        <f aca="false">IF(A19="","",K19+E19)</f>
        <v>15565901411.0004</v>
      </c>
      <c r="K19" s="68" t="n">
        <f aca="false">محاسبات!AD24</f>
        <v>11565901411.0004</v>
      </c>
      <c r="L19" s="68" t="n">
        <f aca="false">محاسبات!AE24</f>
        <v>11565901411.0004</v>
      </c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</row>
    <row r="20" s="67" customFormat="true" ht="36" hidden="false" customHeight="false" outlineLevel="0" collapsed="false">
      <c r="A20" s="65" t="n">
        <f aca="false">محاسبات!A25</f>
        <v>11</v>
      </c>
      <c r="B20" s="65" t="n">
        <f aca="false">محاسبات!B25</f>
        <v>30</v>
      </c>
      <c r="C20" s="65" t="n">
        <f aca="false">IF(A20="","",C19*(1+$F$4))</f>
        <v>1296871230.05</v>
      </c>
      <c r="D20" s="65" t="n">
        <f aca="false">محاسبات!E25</f>
        <v>9265583530.55</v>
      </c>
      <c r="E20" s="65" t="n">
        <f aca="false">محاسبات!O25</f>
        <v>4000000000</v>
      </c>
      <c r="F20" s="65" t="n">
        <f aca="false">محاسبات!R25</f>
        <v>4000000000</v>
      </c>
      <c r="G20" s="65" t="n">
        <f aca="false">محاسبات!T25</f>
        <v>500000000</v>
      </c>
      <c r="H20" s="65" t="n">
        <f aca="false">محاسبات!V25</f>
        <v>2000000000</v>
      </c>
      <c r="I20" s="65" t="n">
        <f aca="false">محاسبات!Z25</f>
        <v>24012344.3284049</v>
      </c>
      <c r="J20" s="65" t="n">
        <f aca="false">IF(A20="","",K20+E20)</f>
        <v>18005771977.8108</v>
      </c>
      <c r="K20" s="65" t="n">
        <f aca="false">محاسبات!AD25</f>
        <v>14005771977.8108</v>
      </c>
      <c r="L20" s="65" t="n">
        <f aca="false">محاسبات!AE25</f>
        <v>14005771977.8108</v>
      </c>
      <c r="M20" s="66"/>
      <c r="N20" s="66"/>
      <c r="O20" s="66"/>
      <c r="P20" s="66"/>
      <c r="Q20" s="69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</row>
    <row r="21" customFormat="false" ht="36" hidden="false" customHeight="false" outlineLevel="0" collapsed="false">
      <c r="A21" s="68" t="n">
        <f aca="false">محاسبات!A26</f>
        <v>12</v>
      </c>
      <c r="B21" s="68" t="n">
        <f aca="false">محاسبات!B26</f>
        <v>31</v>
      </c>
      <c r="C21" s="68" t="n">
        <f aca="false">IF(A21="","",C20*(1+$F$4))</f>
        <v>1426558353.055</v>
      </c>
      <c r="D21" s="68" t="n">
        <f aca="false">محاسبات!E26</f>
        <v>10692141883.605</v>
      </c>
      <c r="E21" s="68" t="n">
        <f aca="false">محاسبات!O26</f>
        <v>4000000000</v>
      </c>
      <c r="F21" s="68" t="n">
        <f aca="false">محاسبات!R26</f>
        <v>4000000000</v>
      </c>
      <c r="G21" s="68" t="n">
        <f aca="false">محاسبات!T26</f>
        <v>500000000</v>
      </c>
      <c r="H21" s="68" t="n">
        <f aca="false">محاسبات!V26</f>
        <v>2160000000</v>
      </c>
      <c r="I21" s="68" t="n">
        <f aca="false">محاسبات!Z26</f>
        <v>26970445.4399211</v>
      </c>
      <c r="J21" s="68" t="n">
        <f aca="false">IF(A21="","",K21+E21)</f>
        <v>20817805432.7055</v>
      </c>
      <c r="K21" s="68" t="n">
        <f aca="false">محاسبات!AD26</f>
        <v>16817805432.7055</v>
      </c>
      <c r="L21" s="68" t="n">
        <f aca="false">محاسبات!AE26</f>
        <v>16817805432.7055</v>
      </c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</row>
    <row r="22" s="67" customFormat="true" ht="36" hidden="false" customHeight="false" outlineLevel="0" collapsed="false">
      <c r="A22" s="65" t="n">
        <f aca="false">محاسبات!A27</f>
        <v>13</v>
      </c>
      <c r="B22" s="65" t="n">
        <f aca="false">محاسبات!B27</f>
        <v>32</v>
      </c>
      <c r="C22" s="65" t="n">
        <f aca="false">IF(A22="","",C21*(1+$F$4))</f>
        <v>1569214188.3605</v>
      </c>
      <c r="D22" s="65" t="n">
        <f aca="false">محاسبات!E27</f>
        <v>12261356071.9655</v>
      </c>
      <c r="E22" s="65" t="n">
        <f aca="false">محاسبات!O27</f>
        <v>4000000000</v>
      </c>
      <c r="F22" s="65" t="n">
        <f aca="false">محاسبات!R27</f>
        <v>4000000000</v>
      </c>
      <c r="G22" s="65" t="n">
        <f aca="false">محاسبات!T27</f>
        <v>500000000</v>
      </c>
      <c r="H22" s="65" t="n">
        <f aca="false">محاسبات!V27</f>
        <v>2320000000</v>
      </c>
      <c r="I22" s="65" t="n">
        <f aca="false">محاسبات!Z27</f>
        <v>28789312.2330917</v>
      </c>
      <c r="J22" s="65" t="n">
        <f aca="false">IF(A22="","",K22+E22)</f>
        <v>24053663999.1991</v>
      </c>
      <c r="K22" s="65" t="n">
        <f aca="false">محاسبات!AD27</f>
        <v>20053663999.1991</v>
      </c>
      <c r="L22" s="65" t="n">
        <f aca="false">محاسبات!AE27</f>
        <v>20053663999.1991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</row>
    <row r="23" customFormat="false" ht="36" hidden="false" customHeight="false" outlineLevel="0" collapsed="false">
      <c r="A23" s="68" t="n">
        <f aca="false">محاسبات!A28</f>
        <v>14</v>
      </c>
      <c r="B23" s="68" t="n">
        <f aca="false">محاسبات!B28</f>
        <v>33</v>
      </c>
      <c r="C23" s="68" t="n">
        <f aca="false">IF(A23="","",C22*(1+$F$4))</f>
        <v>1726135607.19655</v>
      </c>
      <c r="D23" s="68" t="n">
        <f aca="false">محاسبات!E28</f>
        <v>13987491679.1621</v>
      </c>
      <c r="E23" s="68" t="n">
        <f aca="false">محاسبات!O28</f>
        <v>4000000000</v>
      </c>
      <c r="F23" s="68" t="n">
        <f aca="false">محاسبات!R28</f>
        <v>4000000000</v>
      </c>
      <c r="G23" s="68" t="n">
        <f aca="false">محاسبات!T28</f>
        <v>500000000</v>
      </c>
      <c r="H23" s="68" t="n">
        <f aca="false">محاسبات!V28</f>
        <v>2480000000</v>
      </c>
      <c r="I23" s="68" t="n">
        <f aca="false">محاسبات!Z28</f>
        <v>31103573.1077726</v>
      </c>
      <c r="J23" s="68" t="n">
        <f aca="false">IF(A23="","",K23+E23)</f>
        <v>27769481017.466</v>
      </c>
      <c r="K23" s="68" t="n">
        <f aca="false">محاسبات!AD28</f>
        <v>23769481017.466</v>
      </c>
      <c r="L23" s="68" t="n">
        <f aca="false">محاسبات!AE28</f>
        <v>23769481017.466</v>
      </c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</row>
    <row r="24" s="67" customFormat="true" ht="36" hidden="false" customHeight="false" outlineLevel="0" collapsed="false">
      <c r="A24" s="65" t="n">
        <f aca="false">محاسبات!A29</f>
        <v>15</v>
      </c>
      <c r="B24" s="65" t="n">
        <f aca="false">محاسبات!B29</f>
        <v>34</v>
      </c>
      <c r="C24" s="65" t="n">
        <f aca="false">IF(A24="","",C23*(1+$F$4))</f>
        <v>1898749167.91621</v>
      </c>
      <c r="D24" s="65" t="n">
        <f aca="false">محاسبات!E29</f>
        <v>15886240847.0783</v>
      </c>
      <c r="E24" s="65" t="n">
        <f aca="false">محاسبات!O29</f>
        <v>4000000000</v>
      </c>
      <c r="F24" s="65" t="n">
        <f aca="false">محاسبات!R29</f>
        <v>4000000000</v>
      </c>
      <c r="G24" s="65" t="n">
        <f aca="false">محاسبات!T29</f>
        <v>500000000</v>
      </c>
      <c r="H24" s="65" t="n">
        <f aca="false">محاسبات!V29</f>
        <v>2480000000</v>
      </c>
      <c r="I24" s="65" t="n">
        <f aca="false">محاسبات!Z29</f>
        <v>32958810.3730917</v>
      </c>
      <c r="J24" s="65" t="n">
        <f aca="false">IF(A24="","",K24+E24)</f>
        <v>32029753353.1637</v>
      </c>
      <c r="K24" s="65" t="n">
        <f aca="false">محاسبات!AD29</f>
        <v>28029753353.1637</v>
      </c>
      <c r="L24" s="65" t="n">
        <f aca="false">محاسبات!AE29</f>
        <v>28029753353.1637</v>
      </c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</row>
    <row r="25" customFormat="false" ht="36" hidden="false" customHeight="false" outlineLevel="0" collapsed="false">
      <c r="A25" s="68" t="n">
        <f aca="false">محاسبات!A30</f>
        <v>16</v>
      </c>
      <c r="B25" s="68" t="n">
        <f aca="false">محاسبات!B30</f>
        <v>35</v>
      </c>
      <c r="C25" s="68" t="n">
        <f aca="false">IF(A25="","",C24*(1+$F$4))</f>
        <v>2088624084.70783</v>
      </c>
      <c r="D25" s="68" t="n">
        <f aca="false">محاسبات!E30</f>
        <v>17974864931.7861</v>
      </c>
      <c r="E25" s="68" t="n">
        <f aca="false">محاسبات!O30</f>
        <v>4000000000</v>
      </c>
      <c r="F25" s="68" t="n">
        <f aca="false">محاسبات!R30</f>
        <v>4000000000</v>
      </c>
      <c r="G25" s="68" t="n">
        <f aca="false">محاسبات!T30</f>
        <v>500000000</v>
      </c>
      <c r="H25" s="68" t="n">
        <f aca="false">محاسبات!V30</f>
        <v>2480000000</v>
      </c>
      <c r="I25" s="68" t="n">
        <f aca="false">محاسبات!Z30</f>
        <v>34800030.8320791</v>
      </c>
      <c r="J25" s="68" t="n">
        <f aca="false">IF(A25="","",K25+E25)</f>
        <v>36906478301.2241</v>
      </c>
      <c r="K25" s="68" t="n">
        <f aca="false">محاسبات!AD30</f>
        <v>32906478301.2241</v>
      </c>
      <c r="L25" s="68" t="n">
        <f aca="false">محاسبات!AE30</f>
        <v>32906478301.2241</v>
      </c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</row>
    <row r="26" s="67" customFormat="true" ht="36" hidden="false" customHeight="false" outlineLevel="0" collapsed="false">
      <c r="A26" s="65" t="n">
        <f aca="false">محاسبات!A31</f>
        <v>17</v>
      </c>
      <c r="B26" s="65" t="n">
        <f aca="false">محاسبات!B31</f>
        <v>36</v>
      </c>
      <c r="C26" s="65" t="n">
        <f aca="false">IF(A26="","",C25*(1+$F$4))</f>
        <v>2297486493.17861</v>
      </c>
      <c r="D26" s="65" t="n">
        <f aca="false">محاسبات!E31</f>
        <v>20272351424.9647</v>
      </c>
      <c r="E26" s="65" t="n">
        <f aca="false">محاسبات!O31</f>
        <v>4000000000</v>
      </c>
      <c r="F26" s="65" t="n">
        <f aca="false">محاسبات!R31</f>
        <v>4000000000</v>
      </c>
      <c r="G26" s="65" t="n">
        <f aca="false">محاسبات!T31</f>
        <v>500000000</v>
      </c>
      <c r="H26" s="65" t="n">
        <f aca="false">محاسبات!V31</f>
        <v>2480000000</v>
      </c>
      <c r="I26" s="65" t="n">
        <f aca="false">محاسبات!Z31</f>
        <v>42805185.0254253</v>
      </c>
      <c r="J26" s="65" t="n">
        <f aca="false">IF(A26="","",K26+E26)</f>
        <v>42473622181.7877</v>
      </c>
      <c r="K26" s="65" t="n">
        <f aca="false">محاسبات!AD31</f>
        <v>38473622181.7877</v>
      </c>
      <c r="L26" s="65" t="n">
        <f aca="false">محاسبات!AE31</f>
        <v>38473622181.7877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</row>
    <row r="27" customFormat="false" ht="36" hidden="false" customHeight="false" outlineLevel="0" collapsed="false">
      <c r="A27" s="68" t="n">
        <f aca="false">محاسبات!A32</f>
        <v>18</v>
      </c>
      <c r="B27" s="68" t="n">
        <f aca="false">محاسبات!B32</f>
        <v>37</v>
      </c>
      <c r="C27" s="68" t="n">
        <f aca="false">IF(A27="","",C26*(1+$F$4))</f>
        <v>2527235142.49647</v>
      </c>
      <c r="D27" s="68" t="n">
        <f aca="false">محاسبات!E32</f>
        <v>22799586567.4612</v>
      </c>
      <c r="E27" s="68" t="n">
        <f aca="false">محاسبات!O32</f>
        <v>4000000000</v>
      </c>
      <c r="F27" s="68" t="n">
        <f aca="false">محاسبات!R32</f>
        <v>4000000000</v>
      </c>
      <c r="G27" s="68" t="n">
        <f aca="false">محاسبات!T32</f>
        <v>500000000</v>
      </c>
      <c r="H27" s="68" t="n">
        <f aca="false">محاسبات!V32</f>
        <v>2480000000</v>
      </c>
      <c r="I27" s="68" t="n">
        <f aca="false">محاسبات!Z32</f>
        <v>45030112.721619</v>
      </c>
      <c r="J27" s="68" t="n">
        <f aca="false">IF(A27="","",K27+E27)</f>
        <v>48827794778.3034</v>
      </c>
      <c r="K27" s="68" t="n">
        <f aca="false">محاسبات!AD32</f>
        <v>44827794778.3034</v>
      </c>
      <c r="L27" s="68" t="n">
        <f aca="false">محاسبات!AE32</f>
        <v>44827794778.3034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</row>
    <row r="28" s="67" customFormat="true" ht="36" hidden="false" customHeight="false" outlineLevel="0" collapsed="false">
      <c r="A28" s="65" t="n">
        <f aca="false">محاسبات!A33</f>
        <v>19</v>
      </c>
      <c r="B28" s="65" t="n">
        <f aca="false">محاسبات!B33</f>
        <v>38</v>
      </c>
      <c r="C28" s="65" t="n">
        <f aca="false">IF(A28="","",C27*(1+$F$4))</f>
        <v>2779958656.74612</v>
      </c>
      <c r="D28" s="65" t="n">
        <f aca="false">محاسبات!E33</f>
        <v>25579545224.2073</v>
      </c>
      <c r="E28" s="65" t="n">
        <f aca="false">محاسبات!O33</f>
        <v>4000000000</v>
      </c>
      <c r="F28" s="65" t="n">
        <f aca="false">محاسبات!R33</f>
        <v>4000000000</v>
      </c>
      <c r="G28" s="65" t="n">
        <f aca="false">محاسبات!T33</f>
        <v>500000000</v>
      </c>
      <c r="H28" s="65" t="n">
        <f aca="false">محاسبات!V33</f>
        <v>2480000000</v>
      </c>
      <c r="I28" s="65" t="n">
        <f aca="false">محاسبات!Z33</f>
        <v>47239046.1690322</v>
      </c>
      <c r="J28" s="65" t="n">
        <f aca="false">IF(A28="","",K28+E28)</f>
        <v>56071008400.184</v>
      </c>
      <c r="K28" s="65" t="n">
        <f aca="false">محاسبات!AD33</f>
        <v>52071008400.184</v>
      </c>
      <c r="L28" s="65" t="n">
        <f aca="false">محاسبات!AE33</f>
        <v>52071008400.184</v>
      </c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</row>
    <row r="29" customFormat="false" ht="36" hidden="false" customHeight="false" outlineLevel="0" collapsed="false">
      <c r="A29" s="68" t="n">
        <f aca="false">محاسبات!A34</f>
        <v>20</v>
      </c>
      <c r="B29" s="68" t="n">
        <f aca="false">محاسبات!B34</f>
        <v>39</v>
      </c>
      <c r="C29" s="68" t="n">
        <f aca="false">IF(A29="","",C28*(1+$F$4))</f>
        <v>3057954522.42073</v>
      </c>
      <c r="D29" s="68" t="n">
        <f aca="false">محاسبات!E34</f>
        <v>28637499746.628</v>
      </c>
      <c r="E29" s="68" t="n">
        <f aca="false">محاسبات!O34</f>
        <v>4000000000</v>
      </c>
      <c r="F29" s="68" t="n">
        <f aca="false">محاسبات!R34</f>
        <v>4000000000</v>
      </c>
      <c r="G29" s="68" t="n">
        <f aca="false">محاسبات!T34</f>
        <v>500000000</v>
      </c>
      <c r="H29" s="68" t="n">
        <f aca="false">محاسبات!V34</f>
        <v>2480000000</v>
      </c>
      <c r="I29" s="68" t="n">
        <f aca="false">محاسبات!Z34</f>
        <v>48806213.5589383</v>
      </c>
      <c r="J29" s="68" t="n">
        <f aca="false">IF(A29="","",K29+E29)</f>
        <v>64318700529.3743</v>
      </c>
      <c r="K29" s="68" t="n">
        <f aca="false">محاسبات!AD34</f>
        <v>60318700529.3743</v>
      </c>
      <c r="L29" s="68" t="n">
        <f aca="false">محاسبات!AE34</f>
        <v>60318700529.3743</v>
      </c>
    </row>
    <row r="30" customFormat="false" ht="36" hidden="false" customHeight="false" outlineLevel="0" collapsed="false">
      <c r="A30" s="65" t="n">
        <f aca="false">محاسبات!A35</f>
        <v>21</v>
      </c>
      <c r="B30" s="65" t="n">
        <f aca="false">محاسبات!B35</f>
        <v>40</v>
      </c>
      <c r="C30" s="65" t="n">
        <f aca="false">IF(A30="","",C29*(1+$F$4))</f>
        <v>3363749974.6628</v>
      </c>
      <c r="D30" s="65" t="n">
        <f aca="false">محاسبات!E35</f>
        <v>32001249721.2908</v>
      </c>
      <c r="E30" s="65" t="n">
        <f aca="false">محاسبات!O35</f>
        <v>4000000000</v>
      </c>
      <c r="F30" s="65" t="n">
        <f aca="false">محاسبات!R35</f>
        <v>4000000000</v>
      </c>
      <c r="G30" s="65" t="n">
        <f aca="false">محاسبات!T35</f>
        <v>500000000</v>
      </c>
      <c r="H30" s="65" t="n">
        <f aca="false">محاسبات!V35</f>
        <v>2480000000</v>
      </c>
      <c r="I30" s="65" t="n">
        <f aca="false">محاسبات!Z35</f>
        <v>51103070.6925637</v>
      </c>
      <c r="J30" s="65" t="n">
        <f aca="false">IF(A30="","",K30+E30)</f>
        <v>73698361278.9693</v>
      </c>
      <c r="K30" s="65" t="n">
        <f aca="false">محاسبات!AD35</f>
        <v>69698361278.9693</v>
      </c>
      <c r="L30" s="65" t="n">
        <f aca="false">محاسبات!AE35</f>
        <v>69698361278.9693</v>
      </c>
    </row>
    <row r="31" customFormat="false" ht="36" hidden="false" customHeight="false" outlineLevel="0" collapsed="false">
      <c r="A31" s="68" t="n">
        <f aca="false">محاسبات!A36</f>
        <v>22</v>
      </c>
      <c r="B31" s="68" t="n">
        <f aca="false">محاسبات!B36</f>
        <v>41</v>
      </c>
      <c r="C31" s="68" t="n">
        <f aca="false">IF(A31="","",C30*(1+$F$4))</f>
        <v>3700124972.12909</v>
      </c>
      <c r="D31" s="68" t="n">
        <f aca="false">محاسبات!E36</f>
        <v>35701374693.4199</v>
      </c>
      <c r="E31" s="68" t="n">
        <f aca="false">محاسبات!O36</f>
        <v>4000000000</v>
      </c>
      <c r="F31" s="68" t="n">
        <f aca="false">محاسبات!R36</f>
        <v>4000000000</v>
      </c>
      <c r="G31" s="68" t="n">
        <f aca="false">محاسبات!T36</f>
        <v>500000000</v>
      </c>
      <c r="H31" s="68" t="n">
        <f aca="false">محاسبات!V36</f>
        <v>2480000000</v>
      </c>
      <c r="I31" s="68" t="n">
        <f aca="false">محاسبات!Z36</f>
        <v>63876575.9827485</v>
      </c>
      <c r="J31" s="68" t="n">
        <f aca="false">IF(A31="","",K31+E31)</f>
        <v>84342326410.3629</v>
      </c>
      <c r="K31" s="68" t="n">
        <f aca="false">محاسبات!AD36</f>
        <v>80342326410.363</v>
      </c>
      <c r="L31" s="68" t="n">
        <f aca="false">محاسبات!AE36</f>
        <v>80342326410.363</v>
      </c>
    </row>
    <row r="32" customFormat="false" ht="36" hidden="false" customHeight="false" outlineLevel="0" collapsed="false">
      <c r="A32" s="65" t="n">
        <f aca="false">محاسبات!A37</f>
        <v>23</v>
      </c>
      <c r="B32" s="65" t="n">
        <f aca="false">محاسبات!B37</f>
        <v>42</v>
      </c>
      <c r="C32" s="65" t="n">
        <f aca="false">IF(A32="","",C31*(1+$F$4))</f>
        <v>4070137469.34199</v>
      </c>
      <c r="D32" s="65" t="n">
        <f aca="false">محاسبات!E37</f>
        <v>39771512162.7619</v>
      </c>
      <c r="E32" s="65" t="n">
        <f aca="false">محاسبات!O37</f>
        <v>4000000000</v>
      </c>
      <c r="F32" s="65" t="n">
        <f aca="false">محاسبات!R37</f>
        <v>4000000000</v>
      </c>
      <c r="G32" s="65" t="n">
        <f aca="false">محاسبات!T37</f>
        <v>500000000</v>
      </c>
      <c r="H32" s="65" t="n">
        <f aca="false">محاسبات!V37</f>
        <v>2480000000</v>
      </c>
      <c r="I32" s="65" t="n">
        <f aca="false">محاسبات!Z37</f>
        <v>65081712.3784597</v>
      </c>
      <c r="J32" s="65" t="n">
        <f aca="false">IF(A32="","",K32+E32)</f>
        <v>96424287363.086</v>
      </c>
      <c r="K32" s="65" t="n">
        <f aca="false">محاسبات!AD37</f>
        <v>92424287363.086</v>
      </c>
      <c r="L32" s="65" t="n">
        <f aca="false">محاسبات!AE37</f>
        <v>92424287363.086</v>
      </c>
    </row>
    <row r="33" customFormat="false" ht="36" hidden="false" customHeight="false" outlineLevel="0" collapsed="false">
      <c r="A33" s="68" t="n">
        <f aca="false">محاسبات!A38</f>
        <v>24</v>
      </c>
      <c r="B33" s="68" t="n">
        <f aca="false">محاسبات!B38</f>
        <v>43</v>
      </c>
      <c r="C33" s="68" t="n">
        <f aca="false">IF(A33="","",C32*(1+$F$4))</f>
        <v>4477151216.27619</v>
      </c>
      <c r="D33" s="68" t="n">
        <f aca="false">محاسبات!E38</f>
        <v>44248663379.0381</v>
      </c>
      <c r="E33" s="68" t="n">
        <f aca="false">محاسبات!O38</f>
        <v>4000000000</v>
      </c>
      <c r="F33" s="68" t="n">
        <f aca="false">محاسبات!R38</f>
        <v>4000000000</v>
      </c>
      <c r="G33" s="68" t="n">
        <f aca="false">محاسبات!T38</f>
        <v>500000000</v>
      </c>
      <c r="H33" s="68" t="n">
        <f aca="false">محاسبات!V38</f>
        <v>2480000000</v>
      </c>
      <c r="I33" s="68" t="n">
        <f aca="false">محاسبات!Z38</f>
        <v>67612540.1886017</v>
      </c>
      <c r="J33" s="68" t="n">
        <f aca="false">IF(A33="","",K33+E33)</f>
        <v>110123225924.15</v>
      </c>
      <c r="K33" s="68" t="n">
        <f aca="false">محاسبات!AD38</f>
        <v>106123225924.15</v>
      </c>
      <c r="L33" s="68" t="n">
        <f aca="false">محاسبات!AE38</f>
        <v>106123225924.15</v>
      </c>
    </row>
    <row r="34" customFormat="false" ht="36" hidden="false" customHeight="false" outlineLevel="0" collapsed="false">
      <c r="A34" s="65" t="n">
        <f aca="false">محاسبات!A39</f>
        <v>25</v>
      </c>
      <c r="B34" s="65" t="n">
        <f aca="false">محاسبات!B39</f>
        <v>44</v>
      </c>
      <c r="C34" s="65" t="n">
        <f aca="false">IF(A34="","",C33*(1+$F$4))</f>
        <v>4924866337.90381</v>
      </c>
      <c r="D34" s="65" t="n">
        <f aca="false">محاسبات!E39</f>
        <v>49173529716.9419</v>
      </c>
      <c r="E34" s="65" t="n">
        <f aca="false">محاسبات!O39</f>
        <v>4000000000</v>
      </c>
      <c r="F34" s="65" t="n">
        <f aca="false">محاسبات!R39</f>
        <v>4000000000</v>
      </c>
      <c r="G34" s="65" t="n">
        <f aca="false">محاسبات!T39</f>
        <v>500000000</v>
      </c>
      <c r="H34" s="65" t="n">
        <f aca="false">محاسبات!V39</f>
        <v>2480000000</v>
      </c>
      <c r="I34" s="65" t="n">
        <f aca="false">محاسبات!Z39</f>
        <v>67431069.1430693</v>
      </c>
      <c r="J34" s="65" t="n">
        <f aca="false">IF(A34="","",K34+E34)</f>
        <v>125645687608.469</v>
      </c>
      <c r="K34" s="65" t="n">
        <f aca="false">محاسبات!AD39</f>
        <v>121645687608.469</v>
      </c>
      <c r="L34" s="65" t="n">
        <f aca="false">محاسبات!AE39</f>
        <v>121645687608.469</v>
      </c>
    </row>
    <row r="35" customFormat="false" ht="36" hidden="false" customHeight="false" outlineLevel="0" collapsed="false">
      <c r="A35" s="68" t="n">
        <f aca="false">محاسبات!A40</f>
        <v>26</v>
      </c>
      <c r="B35" s="68" t="n">
        <f aca="false">محاسبات!B40</f>
        <v>45</v>
      </c>
      <c r="C35" s="68" t="n">
        <f aca="false">IF(A35="","",C34*(1+$F$4))</f>
        <v>5417352971.6942</v>
      </c>
      <c r="D35" s="68" t="n">
        <f aca="false">محاسبات!E40</f>
        <v>54590882688.6361</v>
      </c>
      <c r="E35" s="68" t="n">
        <f aca="false">محاسبات!O40</f>
        <v>4000000000</v>
      </c>
      <c r="F35" s="68" t="n">
        <f aca="false">محاسبات!R40</f>
        <v>4000000000</v>
      </c>
      <c r="G35" s="68" t="n">
        <f aca="false">محاسبات!T40</f>
        <v>500000000</v>
      </c>
      <c r="H35" s="68" t="n">
        <f aca="false">محاسبات!V40</f>
        <v>2480000000</v>
      </c>
      <c r="I35" s="68" t="n">
        <f aca="false">محاسبات!Z40</f>
        <v>64862166.7255514</v>
      </c>
      <c r="J35" s="68" t="n">
        <f aca="false">IF(A35="","",K35+E35)</f>
        <v>143222405850.427</v>
      </c>
      <c r="K35" s="68" t="n">
        <f aca="false">محاسبات!AD40</f>
        <v>139222405850.427</v>
      </c>
      <c r="L35" s="68" t="n">
        <f aca="false">محاسبات!AE40</f>
        <v>139222405850.427</v>
      </c>
    </row>
    <row r="36" customFormat="false" ht="36" hidden="false" customHeight="false" outlineLevel="0" collapsed="false">
      <c r="A36" s="65" t="n">
        <f aca="false">محاسبات!A41</f>
        <v>27</v>
      </c>
      <c r="B36" s="65" t="n">
        <f aca="false">محاسبات!B41</f>
        <v>46</v>
      </c>
      <c r="C36" s="65" t="n">
        <f aca="false">IF(A36="","",C35*(1+$F$4))</f>
        <v>5959088268.86362</v>
      </c>
      <c r="D36" s="65" t="n">
        <f aca="false">محاسبات!E41</f>
        <v>60549970957.4997</v>
      </c>
      <c r="E36" s="65" t="n">
        <f aca="false">محاسبات!O41</f>
        <v>4000000000</v>
      </c>
      <c r="F36" s="65" t="n">
        <f aca="false">محاسبات!R41</f>
        <v>4000000000</v>
      </c>
      <c r="G36" s="65" t="n">
        <f aca="false">محاسبات!T41</f>
        <v>500000000</v>
      </c>
      <c r="H36" s="65" t="n">
        <f aca="false">محاسبات!V41</f>
        <v>2480000000</v>
      </c>
      <c r="I36" s="65" t="n">
        <f aca="false">محاسبات!Z41</f>
        <v>74464968.9795671</v>
      </c>
      <c r="J36" s="65" t="n">
        <f aca="false">IF(A36="","",K36+E36)</f>
        <v>163095159638.314</v>
      </c>
      <c r="K36" s="65" t="n">
        <f aca="false">محاسبات!AD41</f>
        <v>159095159638.314</v>
      </c>
      <c r="L36" s="65" t="n">
        <f aca="false">محاسبات!AE41</f>
        <v>159095159638.314</v>
      </c>
      <c r="U36" s="69"/>
    </row>
    <row r="37" customFormat="false" ht="36" hidden="false" customHeight="false" outlineLevel="0" collapsed="false">
      <c r="A37" s="68" t="n">
        <f aca="false">محاسبات!A42</f>
        <v>28</v>
      </c>
      <c r="B37" s="68" t="n">
        <f aca="false">محاسبات!B42</f>
        <v>47</v>
      </c>
      <c r="C37" s="68" t="n">
        <f aca="false">IF(A37="","",C36*(1+$F$4))</f>
        <v>6554997095.74998</v>
      </c>
      <c r="D37" s="68" t="n">
        <f aca="false">محاسبات!E42</f>
        <v>67104968053.2497</v>
      </c>
      <c r="E37" s="68" t="n">
        <f aca="false">محاسبات!O42</f>
        <v>4000000000</v>
      </c>
      <c r="F37" s="68" t="n">
        <f aca="false">محاسبات!R42</f>
        <v>4000000000</v>
      </c>
      <c r="G37" s="68" t="n">
        <f aca="false">محاسبات!T42</f>
        <v>500000000</v>
      </c>
      <c r="H37" s="68" t="n">
        <f aca="false">محاسبات!V42</f>
        <v>2480000000</v>
      </c>
      <c r="I37" s="68" t="n">
        <f aca="false">محاسبات!Z42</f>
        <v>67055041.0889736</v>
      </c>
      <c r="J37" s="68" t="n">
        <f aca="false">IF(A37="","",K37+E37)</f>
        <v>185567350392.253</v>
      </c>
      <c r="K37" s="68" t="n">
        <f aca="false">محاسبات!AD42</f>
        <v>181567350392.253</v>
      </c>
      <c r="L37" s="68" t="n">
        <f aca="false">محاسبات!AE42</f>
        <v>181567350392.253</v>
      </c>
    </row>
    <row r="38" customFormat="false" ht="36" hidden="false" customHeight="false" outlineLevel="0" collapsed="false">
      <c r="A38" s="65" t="n">
        <f aca="false">محاسبات!A43</f>
        <v>29</v>
      </c>
      <c r="B38" s="65" t="n">
        <f aca="false">محاسبات!B43</f>
        <v>48</v>
      </c>
      <c r="C38" s="65" t="n">
        <f aca="false">IF(A38="","",C37*(1+$F$4))</f>
        <v>7210496805.32498</v>
      </c>
      <c r="D38" s="65" t="n">
        <f aca="false">محاسبات!E43</f>
        <v>74315464858.5747</v>
      </c>
      <c r="E38" s="65" t="n">
        <f aca="false">محاسبات!O43</f>
        <v>4000000000</v>
      </c>
      <c r="F38" s="65" t="n">
        <f aca="false">محاسبات!R43</f>
        <v>4000000000</v>
      </c>
      <c r="G38" s="65" t="n">
        <f aca="false">محاسبات!T43</f>
        <v>500000000</v>
      </c>
      <c r="H38" s="65" t="n">
        <f aca="false">محاسبات!V43</f>
        <v>2480000000</v>
      </c>
      <c r="I38" s="65" t="n">
        <f aca="false">محاسبات!Z43</f>
        <v>56026907.9194314</v>
      </c>
      <c r="J38" s="65" t="n">
        <f aca="false">IF(A38="","",K38+E38)</f>
        <v>210963033797.579</v>
      </c>
      <c r="K38" s="65" t="n">
        <f aca="false">محاسبات!AD43</f>
        <v>206963033797.579</v>
      </c>
      <c r="L38" s="65" t="n">
        <f aca="false">محاسبات!AE43</f>
        <v>206963033797.579</v>
      </c>
    </row>
    <row r="39" customFormat="false" ht="36" hidden="false" customHeight="false" outlineLevel="0" collapsed="false">
      <c r="A39" s="68" t="n">
        <f aca="false">محاسبات!A44</f>
        <v>30</v>
      </c>
      <c r="B39" s="68" t="n">
        <f aca="false">محاسبات!B44</f>
        <v>49</v>
      </c>
      <c r="C39" s="68" t="n">
        <f aca="false">IF(A39="","",C38*(1+$F$4))</f>
        <v>7931546485.85748</v>
      </c>
      <c r="D39" s="68" t="n">
        <f aca="false">محاسبات!E44</f>
        <v>82247011344.4322</v>
      </c>
      <c r="E39" s="68" t="n">
        <f aca="false">محاسبات!O44</f>
        <v>4000000000</v>
      </c>
      <c r="F39" s="68" t="n">
        <f aca="false">محاسبات!R44</f>
        <v>4000000000</v>
      </c>
      <c r="G39" s="68" t="n">
        <f aca="false">محاسبات!T44</f>
        <v>500000000</v>
      </c>
      <c r="H39" s="68" t="n">
        <f aca="false">محاسبات!V44</f>
        <v>2480000000</v>
      </c>
      <c r="I39" s="68" t="n">
        <f aca="false">محاسبات!Z44</f>
        <v>39524000</v>
      </c>
      <c r="J39" s="68" t="n">
        <f aca="false">IF(A39="","",K39+E39)</f>
        <v>239646533940.793</v>
      </c>
      <c r="K39" s="68" t="n">
        <f aca="false">محاسبات!AD44</f>
        <v>235646533940.793</v>
      </c>
      <c r="L39" s="68" t="n">
        <f aca="false">محاسبات!AE44</f>
        <v>235646533940.793</v>
      </c>
    </row>
    <row r="40" customFormat="false" ht="15" hidden="false" customHeight="fals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57" customFormat="false" ht="15" hidden="false" customHeight="false" outlineLevel="0" collapsed="false">
      <c r="A57" s="69"/>
    </row>
  </sheetData>
  <mergeCells count="5">
    <mergeCell ref="A1:L1"/>
    <mergeCell ref="A2:B2"/>
    <mergeCell ref="C2:E2"/>
    <mergeCell ref="G2:I2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2013-11-26T07:20:00Z</dcterms:created>
  <dc:creator>pc110</dc:creator>
  <dc:description/>
  <dc:language>en-US</dc:language>
  <cp:lastModifiedBy/>
  <cp:lastPrinted>2017-07-25T04:51:06Z</cp:lastPrinted>
  <dcterms:modified xsi:type="dcterms:W3CDTF">2017-12-08T13:17:04Z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