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.kamarehei\Desktop\محصولات اصلاح شده\"/>
    </mc:Choice>
  </mc:AlternateContent>
  <xr:revisionPtr revIDLastSave="11" documentId="8_{1B4F35CB-F7EA-6548-9BF4-3EA196087CF4}" xr6:coauthVersionLast="23" xr6:coauthVersionMax="23" xr10:uidLastSave="{9D9A1199-04CD-154C-8895-2A1B095D83AE}"/>
  <workbookProtection workbookAlgorithmName="SHA-512" workbookHashValue="nl5quQSg+j09l2XF5MwRf9KACay9AR9XkdG0TSelW9V9wt30yC/a+p/TM2NTuu7zWAp60L7HMZDSSvOb4NfomA==" workbookSaltValue="BSfLE2+Uq/2K6nQ4Vd6Ujg==" workbookSpinCount="100000" lockStructure="1"/>
  <bookViews>
    <workbookView xWindow="0" yWindow="0" windowWidth="24000" windowHeight="9435" xr2:uid="{00000000-000D-0000-FFFF-FFFF00000000}"/>
  </bookViews>
  <sheets>
    <sheet name="محاسبات" sheetId="1" r:id="rId1"/>
    <sheet name="جدول لیست ها" sheetId="2" state="hidden" r:id="rId2"/>
    <sheet name="جدول نرخ فوت-امراض خاص-سرطان" sheetId="3" state="hidden" r:id="rId3"/>
    <sheet name="جدول قابل پرینت" sheetId="4" r:id="rId4"/>
  </sheets>
  <definedNames>
    <definedName name="d_m_1" localSheetId="1">'جدول لیست ها'!$J$2</definedName>
    <definedName name="i_1" localSheetId="1">'جدول لیست ها'!$B$2</definedName>
    <definedName name="i_m_1" localSheetId="1">'جدول لیست ها'!$H$2</definedName>
    <definedName name="_xlnm.Print_Area" localSheetId="3">'جدول قابل پرینت'!$A$1:$L$39</definedName>
    <definedName name="v_1" localSheetId="1">'جدول لیست ها'!$D$2</definedName>
  </definedNames>
  <calcPr calcId="171026"/>
</workbook>
</file>

<file path=xl/calcChain.xml><?xml version="1.0" encoding="utf-8"?>
<calcChain xmlns="http://schemas.openxmlformats.org/spreadsheetml/2006/main">
  <c r="F6" i="4" l="1"/>
  <c r="B3" i="4"/>
  <c r="F4" i="4"/>
  <c r="F7" i="4"/>
  <c r="A10" i="4"/>
  <c r="I6" i="4"/>
  <c r="I5" i="4"/>
  <c r="I4" i="4"/>
  <c r="I3" i="4"/>
  <c r="F5" i="4"/>
  <c r="F3" i="4"/>
  <c r="B6" i="4"/>
  <c r="B5" i="4"/>
  <c r="B4" i="4"/>
  <c r="I15" i="1"/>
  <c r="H15" i="1"/>
  <c r="G15" i="1"/>
  <c r="F15" i="1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20" i="3"/>
  <c r="F4" i="1"/>
  <c r="O15" i="1"/>
  <c r="E10" i="4"/>
  <c r="F2" i="1"/>
  <c r="J4" i="1"/>
  <c r="C5" i="1"/>
  <c r="C14" i="2"/>
  <c r="C15" i="2"/>
  <c r="D14" i="2"/>
  <c r="D15" i="2"/>
  <c r="B14" i="2"/>
  <c r="B15" i="2"/>
  <c r="C13" i="2"/>
  <c r="D13" i="2"/>
  <c r="B13" i="2"/>
  <c r="C12" i="2"/>
  <c r="D12" i="2"/>
  <c r="B12" i="2"/>
  <c r="D16" i="2"/>
  <c r="B16" i="2"/>
  <c r="C16" i="2"/>
  <c r="R2" i="1"/>
  <c r="S2" i="1"/>
  <c r="C3" i="1"/>
  <c r="C4" i="1"/>
  <c r="Q2" i="1"/>
  <c r="N15" i="1"/>
  <c r="D15" i="1"/>
  <c r="C10" i="4"/>
  <c r="E15" i="1"/>
  <c r="D10" i="4"/>
  <c r="L15" i="1"/>
  <c r="B15" i="1"/>
  <c r="A16" i="1"/>
  <c r="A11" i="4"/>
  <c r="C11" i="4"/>
  <c r="R15" i="1"/>
  <c r="F10" i="4"/>
  <c r="B10" i="4"/>
  <c r="G16" i="1"/>
  <c r="I16" i="1"/>
  <c r="F16" i="1"/>
  <c r="H16" i="1"/>
  <c r="O16" i="1"/>
  <c r="E11" i="4"/>
  <c r="N16" i="1"/>
  <c r="V15" i="1"/>
  <c r="T15" i="1"/>
  <c r="A17" i="1"/>
  <c r="A12" i="4"/>
  <c r="C12" i="4"/>
  <c r="P15" i="1"/>
  <c r="Q15" i="1"/>
  <c r="B16" i="1"/>
  <c r="W15" i="1"/>
  <c r="H10" i="4"/>
  <c r="U15" i="1"/>
  <c r="G10" i="4"/>
  <c r="R16" i="1"/>
  <c r="F11" i="4"/>
  <c r="B11" i="4"/>
  <c r="H17" i="1"/>
  <c r="I17" i="1"/>
  <c r="O17" i="1"/>
  <c r="E12" i="4"/>
  <c r="F17" i="1"/>
  <c r="G17" i="1"/>
  <c r="V16" i="1"/>
  <c r="N17" i="1"/>
  <c r="S15" i="1"/>
  <c r="B17" i="1"/>
  <c r="A18" i="1"/>
  <c r="A13" i="4"/>
  <c r="C13" i="4"/>
  <c r="D16" i="1"/>
  <c r="E16" i="1"/>
  <c r="D11" i="4"/>
  <c r="P16" i="1"/>
  <c r="R17" i="1"/>
  <c r="F12" i="4"/>
  <c r="B12" i="4"/>
  <c r="W16" i="1"/>
  <c r="H11" i="4"/>
  <c r="F18" i="1"/>
  <c r="I18" i="1"/>
  <c r="G18" i="1"/>
  <c r="O18" i="1"/>
  <c r="E13" i="4"/>
  <c r="H18" i="1"/>
  <c r="N18" i="1"/>
  <c r="Q16" i="1"/>
  <c r="T16" i="1"/>
  <c r="L16" i="1"/>
  <c r="D17" i="1"/>
  <c r="B18" i="1"/>
  <c r="A19" i="1"/>
  <c r="A14" i="4"/>
  <c r="C14" i="4"/>
  <c r="P17" i="1"/>
  <c r="E17" i="1"/>
  <c r="D12" i="4"/>
  <c r="H19" i="1"/>
  <c r="G19" i="1"/>
  <c r="F19" i="1"/>
  <c r="R18" i="1"/>
  <c r="F13" i="4"/>
  <c r="B13" i="4"/>
  <c r="U16" i="1"/>
  <c r="G11" i="4"/>
  <c r="O19" i="1"/>
  <c r="E14" i="4"/>
  <c r="I19" i="1"/>
  <c r="S16" i="1"/>
  <c r="N19" i="1"/>
  <c r="T17" i="1"/>
  <c r="V17" i="1"/>
  <c r="L17" i="1"/>
  <c r="D18" i="1"/>
  <c r="B19" i="1"/>
  <c r="A20" i="1"/>
  <c r="P18" i="1"/>
  <c r="E18" i="1"/>
  <c r="D13" i="4"/>
  <c r="H20" i="1"/>
  <c r="A15" i="4"/>
  <c r="C15" i="4"/>
  <c r="R19" i="1"/>
  <c r="F14" i="4"/>
  <c r="B14" i="4"/>
  <c r="U17" i="1"/>
  <c r="G12" i="4"/>
  <c r="W17" i="1"/>
  <c r="H12" i="4"/>
  <c r="G20" i="1"/>
  <c r="O20" i="1"/>
  <c r="F20" i="1"/>
  <c r="I20" i="1"/>
  <c r="Q17" i="1"/>
  <c r="L18" i="1"/>
  <c r="N20" i="1"/>
  <c r="S17" i="1"/>
  <c r="D19" i="1"/>
  <c r="B20" i="1"/>
  <c r="A21" i="1"/>
  <c r="A16" i="4"/>
  <c r="J20" i="1"/>
  <c r="P19" i="1"/>
  <c r="L20" i="1"/>
  <c r="C16" i="4"/>
  <c r="E19" i="1"/>
  <c r="D14" i="4"/>
  <c r="R20" i="1"/>
  <c r="F15" i="4"/>
  <c r="B15" i="4"/>
  <c r="I21" i="1"/>
  <c r="O21" i="1"/>
  <c r="E16" i="4"/>
  <c r="E15" i="4"/>
  <c r="H21" i="1"/>
  <c r="F21" i="1"/>
  <c r="G21" i="1"/>
  <c r="V18" i="1"/>
  <c r="T18" i="1"/>
  <c r="Q18" i="1"/>
  <c r="N21" i="1"/>
  <c r="S18" i="1"/>
  <c r="J21" i="1"/>
  <c r="D20" i="1"/>
  <c r="B21" i="1"/>
  <c r="A22" i="1"/>
  <c r="P20" i="1"/>
  <c r="L21" i="1"/>
  <c r="E20" i="1"/>
  <c r="D15" i="4"/>
  <c r="U18" i="1"/>
  <c r="G13" i="4"/>
  <c r="R21" i="1"/>
  <c r="F16" i="4"/>
  <c r="B16" i="4"/>
  <c r="W18" i="1"/>
  <c r="H13" i="4"/>
  <c r="O22" i="1"/>
  <c r="E17" i="4"/>
  <c r="A17" i="4"/>
  <c r="C17" i="4"/>
  <c r="I22" i="1"/>
  <c r="F22" i="1"/>
  <c r="G22" i="1"/>
  <c r="H22" i="1"/>
  <c r="L19" i="1"/>
  <c r="N22" i="1"/>
  <c r="Q19" i="1"/>
  <c r="S19" i="1"/>
  <c r="V19" i="1"/>
  <c r="T19" i="1"/>
  <c r="D21" i="1"/>
  <c r="J22" i="1"/>
  <c r="A23" i="1"/>
  <c r="A18" i="4"/>
  <c r="B22" i="1"/>
  <c r="P21" i="1"/>
  <c r="L22" i="1"/>
  <c r="C18" i="4"/>
  <c r="E21" i="1"/>
  <c r="D16" i="4"/>
  <c r="R22" i="1"/>
  <c r="F17" i="4"/>
  <c r="B17" i="4"/>
  <c r="W19" i="1"/>
  <c r="H14" i="4"/>
  <c r="U19" i="1"/>
  <c r="G14" i="4"/>
  <c r="H23" i="1"/>
  <c r="F23" i="1"/>
  <c r="O23" i="1"/>
  <c r="E18" i="4"/>
  <c r="G23" i="1"/>
  <c r="I23" i="1"/>
  <c r="N23" i="1"/>
  <c r="J23" i="1"/>
  <c r="B23" i="1"/>
  <c r="A24" i="1"/>
  <c r="D22" i="1"/>
  <c r="P22" i="1"/>
  <c r="L23" i="1"/>
  <c r="E22" i="1"/>
  <c r="D17" i="4"/>
  <c r="R23" i="1"/>
  <c r="F18" i="4"/>
  <c r="B18" i="4"/>
  <c r="O24" i="1"/>
  <c r="E19" i="4"/>
  <c r="A19" i="4"/>
  <c r="C19" i="4"/>
  <c r="H24" i="1"/>
  <c r="G24" i="1"/>
  <c r="F24" i="1"/>
  <c r="I24" i="1"/>
  <c r="S20" i="1"/>
  <c r="T20" i="1"/>
  <c r="V20" i="1"/>
  <c r="Q20" i="1"/>
  <c r="B24" i="1"/>
  <c r="N24" i="1"/>
  <c r="A25" i="1"/>
  <c r="A20" i="4"/>
  <c r="J24" i="1"/>
  <c r="D23" i="1"/>
  <c r="P23" i="1"/>
  <c r="L24" i="1"/>
  <c r="C20" i="4"/>
  <c r="E23" i="1"/>
  <c r="D18" i="4"/>
  <c r="W20" i="1"/>
  <c r="H15" i="4"/>
  <c r="U20" i="1"/>
  <c r="G15" i="4"/>
  <c r="I25" i="1"/>
  <c r="G25" i="1"/>
  <c r="O25" i="1"/>
  <c r="E20" i="4"/>
  <c r="R24" i="1"/>
  <c r="F19" i="4"/>
  <c r="B19" i="4"/>
  <c r="F25" i="1"/>
  <c r="H25" i="1"/>
  <c r="Q21" i="1"/>
  <c r="N25" i="1"/>
  <c r="S21" i="1"/>
  <c r="V21" i="1"/>
  <c r="T21" i="1"/>
  <c r="A26" i="1"/>
  <c r="J25" i="1"/>
  <c r="B25" i="1"/>
  <c r="D24" i="1"/>
  <c r="P24" i="1"/>
  <c r="L25" i="1"/>
  <c r="E24" i="1"/>
  <c r="D19" i="4"/>
  <c r="U21" i="1"/>
  <c r="G16" i="4"/>
  <c r="R25" i="1"/>
  <c r="F20" i="4"/>
  <c r="B20" i="4"/>
  <c r="A27" i="1"/>
  <c r="A22" i="4"/>
  <c r="A21" i="4"/>
  <c r="C21" i="4"/>
  <c r="W21" i="1"/>
  <c r="H16" i="4"/>
  <c r="O26" i="1"/>
  <c r="F26" i="1"/>
  <c r="I26" i="1"/>
  <c r="J26" i="1"/>
  <c r="H26" i="1"/>
  <c r="G26" i="1"/>
  <c r="N26" i="1"/>
  <c r="B26" i="1"/>
  <c r="D25" i="1"/>
  <c r="P25" i="1"/>
  <c r="L26" i="1"/>
  <c r="G27" i="1"/>
  <c r="C22" i="4"/>
  <c r="E25" i="1"/>
  <c r="D20" i="4"/>
  <c r="R26" i="1"/>
  <c r="F21" i="4"/>
  <c r="B21" i="4"/>
  <c r="F27" i="1"/>
  <c r="A28" i="1"/>
  <c r="A23" i="4"/>
  <c r="J27" i="1"/>
  <c r="N27" i="1"/>
  <c r="H27" i="1"/>
  <c r="I27" i="1"/>
  <c r="O27" i="1"/>
  <c r="E22" i="4"/>
  <c r="E21" i="4"/>
  <c r="S22" i="1"/>
  <c r="Q22" i="1"/>
  <c r="V22" i="1"/>
  <c r="T22" i="1"/>
  <c r="D26" i="1"/>
  <c r="B27" i="1"/>
  <c r="P26" i="1"/>
  <c r="L27" i="1"/>
  <c r="C23" i="4"/>
  <c r="E26" i="1"/>
  <c r="D21" i="4"/>
  <c r="J28" i="1"/>
  <c r="F28" i="1"/>
  <c r="O28" i="1"/>
  <c r="E23" i="4"/>
  <c r="W22" i="1"/>
  <c r="H17" i="4"/>
  <c r="A29" i="1"/>
  <c r="A24" i="4"/>
  <c r="N28" i="1"/>
  <c r="I28" i="1"/>
  <c r="I29" i="1"/>
  <c r="G28" i="1"/>
  <c r="H28" i="1"/>
  <c r="H29" i="1"/>
  <c r="R27" i="1"/>
  <c r="F22" i="4"/>
  <c r="B22" i="4"/>
  <c r="U22" i="1"/>
  <c r="G17" i="4"/>
  <c r="B28" i="1"/>
  <c r="D27" i="1"/>
  <c r="P27" i="1"/>
  <c r="L28" i="1"/>
  <c r="C24" i="4"/>
  <c r="J29" i="1"/>
  <c r="E27" i="1"/>
  <c r="D22" i="4"/>
  <c r="A30" i="1"/>
  <c r="H30" i="1"/>
  <c r="N29" i="1"/>
  <c r="G29" i="1"/>
  <c r="G30" i="1"/>
  <c r="F29" i="1"/>
  <c r="B29" i="1"/>
  <c r="B24" i="4"/>
  <c r="B23" i="4"/>
  <c r="O29" i="1"/>
  <c r="E24" i="4"/>
  <c r="R28" i="1"/>
  <c r="S23" i="1"/>
  <c r="D28" i="1"/>
  <c r="Q23" i="1"/>
  <c r="T23" i="1"/>
  <c r="V23" i="1"/>
  <c r="S24" i="1"/>
  <c r="N30" i="1"/>
  <c r="A31" i="1"/>
  <c r="P28" i="1"/>
  <c r="L29" i="1"/>
  <c r="J30" i="1"/>
  <c r="A25" i="4"/>
  <c r="C25" i="4"/>
  <c r="I30" i="1"/>
  <c r="E28" i="1"/>
  <c r="F30" i="1"/>
  <c r="F31" i="1"/>
  <c r="D23" i="4"/>
  <c r="B30" i="1"/>
  <c r="B25" i="4"/>
  <c r="O30" i="1"/>
  <c r="E25" i="4"/>
  <c r="U23" i="1"/>
  <c r="G18" i="4"/>
  <c r="D29" i="1"/>
  <c r="R29" i="1"/>
  <c r="F24" i="4"/>
  <c r="F23" i="4"/>
  <c r="H31" i="1"/>
  <c r="A26" i="4"/>
  <c r="C26" i="4"/>
  <c r="W23" i="1"/>
  <c r="H18" i="4"/>
  <c r="G31" i="1"/>
  <c r="I31" i="1"/>
  <c r="O31" i="1"/>
  <c r="E26" i="4"/>
  <c r="V24" i="1"/>
  <c r="Q24" i="1"/>
  <c r="T24" i="1"/>
  <c r="N31" i="1"/>
  <c r="J31" i="1"/>
  <c r="A32" i="1"/>
  <c r="B31" i="1"/>
  <c r="B26" i="4"/>
  <c r="P29" i="1"/>
  <c r="L30" i="1"/>
  <c r="D30" i="1"/>
  <c r="E29" i="1"/>
  <c r="D24" i="4"/>
  <c r="R30" i="1"/>
  <c r="F25" i="4"/>
  <c r="W24" i="1"/>
  <c r="H19" i="4"/>
  <c r="H32" i="1"/>
  <c r="A27" i="4"/>
  <c r="C27" i="4"/>
  <c r="U24" i="1"/>
  <c r="G19" i="4"/>
  <c r="O32" i="1"/>
  <c r="E27" i="4"/>
  <c r="I32" i="1"/>
  <c r="F32" i="1"/>
  <c r="G32" i="1"/>
  <c r="N32" i="1"/>
  <c r="V25" i="1"/>
  <c r="Q25" i="1"/>
  <c r="T25" i="1"/>
  <c r="D31" i="1"/>
  <c r="J32" i="1"/>
  <c r="A33" i="1"/>
  <c r="A28" i="4"/>
  <c r="B32" i="1"/>
  <c r="B27" i="4"/>
  <c r="P30" i="1"/>
  <c r="L31" i="1"/>
  <c r="P31" i="1"/>
  <c r="C28" i="4"/>
  <c r="E30" i="1"/>
  <c r="D25" i="4"/>
  <c r="R31" i="1"/>
  <c r="F26" i="4"/>
  <c r="U25" i="1"/>
  <c r="G20" i="4"/>
  <c r="W25" i="1"/>
  <c r="H20" i="4"/>
  <c r="H33" i="1"/>
  <c r="G33" i="1"/>
  <c r="I33" i="1"/>
  <c r="F33" i="1"/>
  <c r="O33" i="1"/>
  <c r="E28" i="4"/>
  <c r="R32" i="1"/>
  <c r="F27" i="4"/>
  <c r="N33" i="1"/>
  <c r="S25" i="1"/>
  <c r="D32" i="1"/>
  <c r="J33" i="1"/>
  <c r="A34" i="1"/>
  <c r="A29" i="4"/>
  <c r="B33" i="1"/>
  <c r="B28" i="4"/>
  <c r="L32" i="1"/>
  <c r="C29" i="4"/>
  <c r="E31" i="1"/>
  <c r="D26" i="4"/>
  <c r="H34" i="1"/>
  <c r="O34" i="1"/>
  <c r="E29" i="4"/>
  <c r="I34" i="1"/>
  <c r="F34" i="1"/>
  <c r="G34" i="1"/>
  <c r="R33" i="1"/>
  <c r="F28" i="4"/>
  <c r="N34" i="1"/>
  <c r="V26" i="1"/>
  <c r="H21" i="4"/>
  <c r="Q26" i="1"/>
  <c r="T26" i="1"/>
  <c r="D33" i="1"/>
  <c r="J34" i="1"/>
  <c r="A35" i="1"/>
  <c r="B34" i="1"/>
  <c r="B29" i="4"/>
  <c r="P32" i="1"/>
  <c r="L33" i="1"/>
  <c r="E32" i="1"/>
  <c r="D27" i="4"/>
  <c r="A30" i="4"/>
  <c r="C30" i="4"/>
  <c r="U26" i="1"/>
  <c r="G21" i="4"/>
  <c r="W26" i="1"/>
  <c r="I35" i="1"/>
  <c r="H35" i="1"/>
  <c r="G35" i="1"/>
  <c r="F35" i="1"/>
  <c r="O35" i="1"/>
  <c r="E30" i="4"/>
  <c r="R34" i="1"/>
  <c r="F29" i="4"/>
  <c r="N35" i="1"/>
  <c r="S26" i="1"/>
  <c r="D34" i="1"/>
  <c r="J35" i="1"/>
  <c r="A36" i="1"/>
  <c r="B35" i="1"/>
  <c r="B30" i="4"/>
  <c r="P33" i="1"/>
  <c r="L34" i="1"/>
  <c r="E33" i="1"/>
  <c r="D28" i="4"/>
  <c r="A31" i="4"/>
  <c r="R35" i="1"/>
  <c r="F30" i="4"/>
  <c r="I36" i="1"/>
  <c r="H36" i="1"/>
  <c r="G36" i="1"/>
  <c r="F36" i="1"/>
  <c r="O36" i="1"/>
  <c r="E31" i="4"/>
  <c r="N36" i="1"/>
  <c r="V27" i="1"/>
  <c r="Q27" i="1"/>
  <c r="D35" i="1"/>
  <c r="T27" i="1"/>
  <c r="J36" i="1"/>
  <c r="B36" i="1"/>
  <c r="B31" i="4"/>
  <c r="A37" i="1"/>
  <c r="P34" i="1"/>
  <c r="L35" i="1"/>
  <c r="E34" i="1"/>
  <c r="C31" i="4"/>
  <c r="A32" i="4"/>
  <c r="D36" i="1"/>
  <c r="W27" i="1"/>
  <c r="H22" i="4"/>
  <c r="R36" i="1"/>
  <c r="F31" i="4"/>
  <c r="U27" i="1"/>
  <c r="G22" i="4"/>
  <c r="I37" i="1"/>
  <c r="H37" i="1"/>
  <c r="G37" i="1"/>
  <c r="F37" i="1"/>
  <c r="O37" i="1"/>
  <c r="E32" i="4"/>
  <c r="S27" i="1"/>
  <c r="N37" i="1"/>
  <c r="V28" i="1"/>
  <c r="J37" i="1"/>
  <c r="D37" i="1"/>
  <c r="A38" i="1"/>
  <c r="B37" i="1"/>
  <c r="B32" i="4"/>
  <c r="P35" i="1"/>
  <c r="L36" i="1"/>
  <c r="P36" i="1"/>
  <c r="D29" i="4"/>
  <c r="E35" i="1"/>
  <c r="C32" i="4"/>
  <c r="A33" i="4"/>
  <c r="R37" i="1"/>
  <c r="F32" i="4"/>
  <c r="W28" i="1"/>
  <c r="H23" i="4"/>
  <c r="I38" i="1"/>
  <c r="H38" i="1"/>
  <c r="G38" i="1"/>
  <c r="F38" i="1"/>
  <c r="O38" i="1"/>
  <c r="E33" i="4"/>
  <c r="N38" i="1"/>
  <c r="T28" i="1"/>
  <c r="Q28" i="1"/>
  <c r="S28" i="1"/>
  <c r="J38" i="1"/>
  <c r="D38" i="1"/>
  <c r="A39" i="1"/>
  <c r="B38" i="1"/>
  <c r="B33" i="4"/>
  <c r="L37" i="1"/>
  <c r="D30" i="4"/>
  <c r="E36" i="1"/>
  <c r="C33" i="4"/>
  <c r="A34" i="4"/>
  <c r="U28" i="1"/>
  <c r="G23" i="4"/>
  <c r="R38" i="1"/>
  <c r="F33" i="4"/>
  <c r="I39" i="1"/>
  <c r="H39" i="1"/>
  <c r="G39" i="1"/>
  <c r="F39" i="1"/>
  <c r="O39" i="1"/>
  <c r="E34" i="4"/>
  <c r="T29" i="1"/>
  <c r="N39" i="1"/>
  <c r="J39" i="1"/>
  <c r="D39" i="1"/>
  <c r="A40" i="1"/>
  <c r="B39" i="1"/>
  <c r="B34" i="4"/>
  <c r="P37" i="1"/>
  <c r="L38" i="1"/>
  <c r="D31" i="4"/>
  <c r="E37" i="1"/>
  <c r="C34" i="4"/>
  <c r="A35" i="4"/>
  <c r="R39" i="1"/>
  <c r="F34" i="4"/>
  <c r="U29" i="1"/>
  <c r="G24" i="4"/>
  <c r="I40" i="1"/>
  <c r="H40" i="1"/>
  <c r="G40" i="1"/>
  <c r="F40" i="1"/>
  <c r="O40" i="1"/>
  <c r="E35" i="4"/>
  <c r="N40" i="1"/>
  <c r="Q29" i="1"/>
  <c r="V29" i="1"/>
  <c r="J40" i="1"/>
  <c r="D40" i="1"/>
  <c r="A41" i="1"/>
  <c r="B40" i="1"/>
  <c r="B35" i="4"/>
  <c r="P38" i="1"/>
  <c r="L39" i="1"/>
  <c r="D32" i="4"/>
  <c r="E38" i="1"/>
  <c r="C35" i="4"/>
  <c r="A36" i="4"/>
  <c r="W29" i="1"/>
  <c r="H24" i="4"/>
  <c r="R40" i="1"/>
  <c r="F35" i="4"/>
  <c r="I41" i="1"/>
  <c r="H41" i="1"/>
  <c r="G41" i="1"/>
  <c r="F41" i="1"/>
  <c r="O41" i="1"/>
  <c r="E36" i="4"/>
  <c r="S29" i="1"/>
  <c r="Q30" i="1"/>
  <c r="N41" i="1"/>
  <c r="J41" i="1"/>
  <c r="D41" i="1"/>
  <c r="A42" i="1"/>
  <c r="B41" i="1"/>
  <c r="B36" i="4"/>
  <c r="P39" i="1"/>
  <c r="L40" i="1"/>
  <c r="P40" i="1"/>
  <c r="D33" i="4"/>
  <c r="E39" i="1"/>
  <c r="C36" i="4"/>
  <c r="A37" i="4"/>
  <c r="R41" i="1"/>
  <c r="F36" i="4"/>
  <c r="I42" i="1"/>
  <c r="H42" i="1"/>
  <c r="G42" i="1"/>
  <c r="F42" i="1"/>
  <c r="O42" i="1"/>
  <c r="E37" i="4"/>
  <c r="T30" i="1"/>
  <c r="V30" i="1"/>
  <c r="N42" i="1"/>
  <c r="J42" i="1"/>
  <c r="D42" i="1"/>
  <c r="A43" i="1"/>
  <c r="B42" i="1"/>
  <c r="B37" i="4"/>
  <c r="L41" i="1"/>
  <c r="D34" i="4"/>
  <c r="E40" i="1"/>
  <c r="C37" i="4"/>
  <c r="A38" i="4"/>
  <c r="U30" i="1"/>
  <c r="G25" i="4"/>
  <c r="R42" i="1"/>
  <c r="F37" i="4"/>
  <c r="W30" i="1"/>
  <c r="H25" i="4"/>
  <c r="I43" i="1"/>
  <c r="H43" i="1"/>
  <c r="G43" i="1"/>
  <c r="F43" i="1"/>
  <c r="O43" i="1"/>
  <c r="E38" i="4"/>
  <c r="S30" i="1"/>
  <c r="N43" i="1"/>
  <c r="J43" i="1"/>
  <c r="D43" i="1"/>
  <c r="A44" i="1"/>
  <c r="B43" i="1"/>
  <c r="B38" i="4"/>
  <c r="P41" i="1"/>
  <c r="L42" i="1"/>
  <c r="D35" i="4"/>
  <c r="E41" i="1"/>
  <c r="C38" i="4"/>
  <c r="A39" i="4"/>
  <c r="R43" i="1"/>
  <c r="F38" i="4"/>
  <c r="I44" i="1"/>
  <c r="H44" i="1"/>
  <c r="G44" i="1"/>
  <c r="F44" i="1"/>
  <c r="O44" i="1"/>
  <c r="E39" i="4"/>
  <c r="V31" i="1"/>
  <c r="Q31" i="1"/>
  <c r="T31" i="1"/>
  <c r="N44" i="1"/>
  <c r="J44" i="1"/>
  <c r="D44" i="1"/>
  <c r="A45" i="1"/>
  <c r="E45" i="1"/>
  <c r="B44" i="1"/>
  <c r="B39" i="4"/>
  <c r="P42" i="1"/>
  <c r="L43" i="1"/>
  <c r="D36" i="4"/>
  <c r="E42" i="1"/>
  <c r="C39" i="4"/>
  <c r="R44" i="1"/>
  <c r="F39" i="4"/>
  <c r="U31" i="1"/>
  <c r="G26" i="4"/>
  <c r="W31" i="1"/>
  <c r="H26" i="4"/>
  <c r="I45" i="1"/>
  <c r="H45" i="1"/>
  <c r="G45" i="1"/>
  <c r="F45" i="1"/>
  <c r="R45" i="1"/>
  <c r="O45" i="1"/>
  <c r="V45" i="1"/>
  <c r="AC45" i="1"/>
  <c r="S31" i="1"/>
  <c r="N45" i="1"/>
  <c r="J45" i="1"/>
  <c r="D45" i="1"/>
  <c r="A46" i="1"/>
  <c r="E46" i="1"/>
  <c r="B45" i="1"/>
  <c r="P43" i="1"/>
  <c r="L44" i="1"/>
  <c r="D37" i="4"/>
  <c r="E43" i="1"/>
  <c r="I46" i="1"/>
  <c r="H46" i="1"/>
  <c r="G46" i="1"/>
  <c r="F46" i="1"/>
  <c r="R46" i="1"/>
  <c r="O46" i="1"/>
  <c r="K46" i="1"/>
  <c r="AC46" i="1"/>
  <c r="V32" i="1"/>
  <c r="Q32" i="1"/>
  <c r="N46" i="1"/>
  <c r="J46" i="1"/>
  <c r="D46" i="1"/>
  <c r="A47" i="1"/>
  <c r="E47" i="1"/>
  <c r="B46" i="1"/>
  <c r="P44" i="1"/>
  <c r="L45" i="1"/>
  <c r="D38" i="4"/>
  <c r="E44" i="1"/>
  <c r="D39" i="4"/>
  <c r="W32" i="1"/>
  <c r="H27" i="4"/>
  <c r="I47" i="1"/>
  <c r="H47" i="1"/>
  <c r="G47" i="1"/>
  <c r="F47" i="1"/>
  <c r="R47" i="1"/>
  <c r="O47" i="1"/>
  <c r="K47" i="1"/>
  <c r="AC47" i="1"/>
  <c r="N47" i="1"/>
  <c r="J47" i="1"/>
  <c r="D47" i="1"/>
  <c r="B47" i="1"/>
  <c r="A48" i="1"/>
  <c r="E48" i="1"/>
  <c r="P45" i="1"/>
  <c r="L46" i="1"/>
  <c r="I48" i="1"/>
  <c r="H48" i="1"/>
  <c r="G48" i="1"/>
  <c r="F48" i="1"/>
  <c r="O48" i="1"/>
  <c r="R48" i="1"/>
  <c r="K48" i="1"/>
  <c r="AC48" i="1"/>
  <c r="N48" i="1"/>
  <c r="J48" i="1"/>
  <c r="D48" i="1"/>
  <c r="A49" i="1"/>
  <c r="E49" i="1"/>
  <c r="B48" i="1"/>
  <c r="P46" i="1"/>
  <c r="L47" i="1"/>
  <c r="I49" i="1"/>
  <c r="H49" i="1"/>
  <c r="G49" i="1"/>
  <c r="F49" i="1"/>
  <c r="R49" i="1"/>
  <c r="O49" i="1"/>
  <c r="K49" i="1"/>
  <c r="AC49" i="1"/>
  <c r="N49" i="1"/>
  <c r="J49" i="1"/>
  <c r="D49" i="1"/>
  <c r="A50" i="1"/>
  <c r="E50" i="1"/>
  <c r="B49" i="1"/>
  <c r="P47" i="1"/>
  <c r="L48" i="1"/>
  <c r="I50" i="1"/>
  <c r="H50" i="1"/>
  <c r="G50" i="1"/>
  <c r="F50" i="1"/>
  <c r="R50" i="1"/>
  <c r="O50" i="1"/>
  <c r="K50" i="1"/>
  <c r="AC50" i="1"/>
  <c r="N50" i="1"/>
  <c r="J50" i="1"/>
  <c r="D50" i="1"/>
  <c r="A51" i="1"/>
  <c r="E51" i="1"/>
  <c r="B50" i="1"/>
  <c r="P48" i="1"/>
  <c r="L49" i="1"/>
  <c r="I51" i="1"/>
  <c r="H51" i="1"/>
  <c r="G51" i="1"/>
  <c r="F51" i="1"/>
  <c r="R51" i="1"/>
  <c r="O51" i="1"/>
  <c r="K51" i="1"/>
  <c r="AC51" i="1"/>
  <c r="N51" i="1"/>
  <c r="J51" i="1"/>
  <c r="D51" i="1"/>
  <c r="A52" i="1"/>
  <c r="E52" i="1"/>
  <c r="B51" i="1"/>
  <c r="P49" i="1"/>
  <c r="L50" i="1"/>
  <c r="I52" i="1"/>
  <c r="H52" i="1"/>
  <c r="G52" i="1"/>
  <c r="F52" i="1"/>
  <c r="O52" i="1"/>
  <c r="R52" i="1"/>
  <c r="K52" i="1"/>
  <c r="AC52" i="1"/>
  <c r="N52" i="1"/>
  <c r="J52" i="1"/>
  <c r="D52" i="1"/>
  <c r="A53" i="1"/>
  <c r="E53" i="1"/>
  <c r="B52" i="1"/>
  <c r="P50" i="1"/>
  <c r="L51" i="1"/>
  <c r="I53" i="1"/>
  <c r="H53" i="1"/>
  <c r="G53" i="1"/>
  <c r="F53" i="1"/>
  <c r="R53" i="1"/>
  <c r="O53" i="1"/>
  <c r="K53" i="1"/>
  <c r="AC53" i="1"/>
  <c r="N53" i="1"/>
  <c r="J53" i="1"/>
  <c r="D53" i="1"/>
  <c r="A54" i="1"/>
  <c r="E54" i="1"/>
  <c r="B53" i="1"/>
  <c r="P51" i="1"/>
  <c r="L52" i="1"/>
  <c r="I54" i="1"/>
  <c r="H54" i="1"/>
  <c r="G54" i="1"/>
  <c r="F54" i="1"/>
  <c r="R54" i="1"/>
  <c r="O54" i="1"/>
  <c r="K54" i="1"/>
  <c r="AC54" i="1"/>
  <c r="N54" i="1"/>
  <c r="J54" i="1"/>
  <c r="D54" i="1"/>
  <c r="B54" i="1"/>
  <c r="A55" i="1"/>
  <c r="E55" i="1"/>
  <c r="P52" i="1"/>
  <c r="P53" i="1"/>
  <c r="L53" i="1"/>
  <c r="I55" i="1"/>
  <c r="H55" i="1"/>
  <c r="G55" i="1"/>
  <c r="F55" i="1"/>
  <c r="R55" i="1"/>
  <c r="O55" i="1"/>
  <c r="K55" i="1"/>
  <c r="AC55" i="1"/>
  <c r="N55" i="1"/>
  <c r="J55" i="1"/>
  <c r="D55" i="1"/>
  <c r="A56" i="1"/>
  <c r="E56" i="1"/>
  <c r="B55" i="1"/>
  <c r="L54" i="1"/>
  <c r="I56" i="1"/>
  <c r="H56" i="1"/>
  <c r="G56" i="1"/>
  <c r="F56" i="1"/>
  <c r="O56" i="1"/>
  <c r="R56" i="1"/>
  <c r="K56" i="1"/>
  <c r="AC56" i="1"/>
  <c r="N56" i="1"/>
  <c r="J56" i="1"/>
  <c r="D56" i="1"/>
  <c r="A57" i="1"/>
  <c r="E57" i="1"/>
  <c r="B56" i="1"/>
  <c r="P54" i="1"/>
  <c r="L55" i="1"/>
  <c r="I57" i="1"/>
  <c r="H57" i="1"/>
  <c r="G57" i="1"/>
  <c r="F57" i="1"/>
  <c r="R57" i="1"/>
  <c r="O57" i="1"/>
  <c r="K57" i="1"/>
  <c r="AC57" i="1"/>
  <c r="N57" i="1"/>
  <c r="J57" i="1"/>
  <c r="A58" i="1"/>
  <c r="E58" i="1"/>
  <c r="B57" i="1"/>
  <c r="P55" i="1"/>
  <c r="P56" i="1"/>
  <c r="L56" i="1"/>
  <c r="I58" i="1"/>
  <c r="H58" i="1"/>
  <c r="G58" i="1"/>
  <c r="F58" i="1"/>
  <c r="R58" i="1"/>
  <c r="O58" i="1"/>
  <c r="K58" i="1"/>
  <c r="AC58" i="1"/>
  <c r="D57" i="1"/>
  <c r="N58" i="1"/>
  <c r="J58" i="1"/>
  <c r="D58" i="1"/>
  <c r="B58" i="1"/>
  <c r="A59" i="1"/>
  <c r="E59" i="1"/>
  <c r="L57" i="1"/>
  <c r="I59" i="1"/>
  <c r="H59" i="1"/>
  <c r="G59" i="1"/>
  <c r="F59" i="1"/>
  <c r="R59" i="1"/>
  <c r="O59" i="1"/>
  <c r="K59" i="1"/>
  <c r="AC59" i="1"/>
  <c r="N59" i="1"/>
  <c r="J59" i="1"/>
  <c r="D59" i="1"/>
  <c r="A60" i="1"/>
  <c r="E60" i="1"/>
  <c r="B59" i="1"/>
  <c r="P57" i="1"/>
  <c r="L58" i="1"/>
  <c r="I60" i="1"/>
  <c r="H60" i="1"/>
  <c r="G60" i="1"/>
  <c r="F60" i="1"/>
  <c r="O60" i="1"/>
  <c r="R60" i="1"/>
  <c r="K60" i="1"/>
  <c r="AC60" i="1"/>
  <c r="N60" i="1"/>
  <c r="J60" i="1"/>
  <c r="D60" i="1"/>
  <c r="A61" i="1"/>
  <c r="E61" i="1"/>
  <c r="B60" i="1"/>
  <c r="T60" i="1"/>
  <c r="U60" i="1"/>
  <c r="P58" i="1"/>
  <c r="L59" i="1"/>
  <c r="I61" i="1"/>
  <c r="H61" i="1"/>
  <c r="G61" i="1"/>
  <c r="F61" i="1"/>
  <c r="R61" i="1"/>
  <c r="O61" i="1"/>
  <c r="K61" i="1"/>
  <c r="AC61" i="1"/>
  <c r="N61" i="1"/>
  <c r="T61" i="1"/>
  <c r="J61" i="1"/>
  <c r="U61" i="1"/>
  <c r="D61" i="1"/>
  <c r="A62" i="1"/>
  <c r="E62" i="1"/>
  <c r="B61" i="1"/>
  <c r="P59" i="1"/>
  <c r="L60" i="1"/>
  <c r="I62" i="1"/>
  <c r="H62" i="1"/>
  <c r="G62" i="1"/>
  <c r="F62" i="1"/>
  <c r="R62" i="1"/>
  <c r="O62" i="1"/>
  <c r="K62" i="1"/>
  <c r="AC62" i="1"/>
  <c r="N62" i="1"/>
  <c r="J62" i="1"/>
  <c r="D62" i="1"/>
  <c r="A63" i="1"/>
  <c r="E63" i="1"/>
  <c r="B62" i="1"/>
  <c r="P60" i="1"/>
  <c r="L61" i="1"/>
  <c r="I63" i="1"/>
  <c r="H63" i="1"/>
  <c r="G63" i="1"/>
  <c r="F63" i="1"/>
  <c r="R63" i="1"/>
  <c r="O63" i="1"/>
  <c r="K63" i="1"/>
  <c r="AC63" i="1"/>
  <c r="T62" i="1"/>
  <c r="U62" i="1"/>
  <c r="N63" i="1"/>
  <c r="T63" i="1"/>
  <c r="U63" i="1"/>
  <c r="J63" i="1"/>
  <c r="D63" i="1"/>
  <c r="A64" i="1"/>
  <c r="E64" i="1"/>
  <c r="B63" i="1"/>
  <c r="P61" i="1"/>
  <c r="P62" i="1"/>
  <c r="L62" i="1"/>
  <c r="I64" i="1"/>
  <c r="H64" i="1"/>
  <c r="G64" i="1"/>
  <c r="F64" i="1"/>
  <c r="O64" i="1"/>
  <c r="R64" i="1"/>
  <c r="K64" i="1"/>
  <c r="AC64" i="1"/>
  <c r="N64" i="1"/>
  <c r="J64" i="1"/>
  <c r="D64" i="1"/>
  <c r="A65" i="1"/>
  <c r="E65" i="1"/>
  <c r="B64" i="1"/>
  <c r="P63" i="1"/>
  <c r="L63" i="1"/>
  <c r="I65" i="1"/>
  <c r="H65" i="1"/>
  <c r="G65" i="1"/>
  <c r="F65" i="1"/>
  <c r="R65" i="1"/>
  <c r="O65" i="1"/>
  <c r="AC65" i="1"/>
  <c r="X64" i="1"/>
  <c r="K65" i="1"/>
  <c r="T64" i="1"/>
  <c r="U64" i="1"/>
  <c r="Y64" i="1"/>
  <c r="X63" i="1"/>
  <c r="Y65" i="1"/>
  <c r="X65" i="1"/>
  <c r="Q65" i="1"/>
  <c r="Z65" i="1"/>
  <c r="N65" i="1"/>
  <c r="AA65" i="1"/>
  <c r="AE65" i="1"/>
  <c r="V65" i="1"/>
  <c r="AD65" i="1"/>
  <c r="AB65" i="1"/>
  <c r="T65" i="1"/>
  <c r="J65" i="1"/>
  <c r="U65" i="1"/>
  <c r="W65" i="1"/>
  <c r="D65" i="1"/>
  <c r="S65" i="1"/>
  <c r="A66" i="1"/>
  <c r="E66" i="1"/>
  <c r="B65" i="1"/>
  <c r="P64" i="1"/>
  <c r="L64" i="1"/>
  <c r="I66" i="1"/>
  <c r="H66" i="1"/>
  <c r="G66" i="1"/>
  <c r="F66" i="1"/>
  <c r="R66" i="1"/>
  <c r="O66" i="1"/>
  <c r="K66" i="1"/>
  <c r="AC66" i="1"/>
  <c r="Y63" i="1"/>
  <c r="X62" i="1"/>
  <c r="Y66" i="1"/>
  <c r="X66" i="1"/>
  <c r="N66" i="1"/>
  <c r="AA66" i="1"/>
  <c r="Q66" i="1"/>
  <c r="Z66" i="1"/>
  <c r="AE66" i="1"/>
  <c r="V66" i="1"/>
  <c r="T66" i="1"/>
  <c r="AD66" i="1"/>
  <c r="AB66" i="1"/>
  <c r="J66" i="1"/>
  <c r="W66" i="1"/>
  <c r="U66" i="1"/>
  <c r="D66" i="1"/>
  <c r="S66" i="1"/>
  <c r="A67" i="1"/>
  <c r="E67" i="1"/>
  <c r="B66" i="1"/>
  <c r="P65" i="1"/>
  <c r="L65" i="1"/>
  <c r="M65" i="1"/>
  <c r="I67" i="1"/>
  <c r="H67" i="1"/>
  <c r="G67" i="1"/>
  <c r="F67" i="1"/>
  <c r="R67" i="1"/>
  <c r="O67" i="1"/>
  <c r="K67" i="1"/>
  <c r="AC67" i="1"/>
  <c r="Y62" i="1"/>
  <c r="X61" i="1"/>
  <c r="Y67" i="1"/>
  <c r="X67" i="1"/>
  <c r="Q67" i="1"/>
  <c r="Z67" i="1"/>
  <c r="N67" i="1"/>
  <c r="AA67" i="1"/>
  <c r="AE67" i="1"/>
  <c r="V67" i="1"/>
  <c r="AD67" i="1"/>
  <c r="AB67" i="1"/>
  <c r="T67" i="1"/>
  <c r="J67" i="1"/>
  <c r="W67" i="1"/>
  <c r="U67" i="1"/>
  <c r="D67" i="1"/>
  <c r="S67" i="1"/>
  <c r="A68" i="1"/>
  <c r="E68" i="1"/>
  <c r="B67" i="1"/>
  <c r="P66" i="1"/>
  <c r="L66" i="1"/>
  <c r="M66" i="1"/>
  <c r="I68" i="1"/>
  <c r="H68" i="1"/>
  <c r="G68" i="1"/>
  <c r="F68" i="1"/>
  <c r="O68" i="1"/>
  <c r="R68" i="1"/>
  <c r="K68" i="1"/>
  <c r="AC68" i="1"/>
  <c r="Y61" i="1"/>
  <c r="X60" i="1"/>
  <c r="Y68" i="1"/>
  <c r="X68" i="1"/>
  <c r="N68" i="1"/>
  <c r="AA68" i="1"/>
  <c r="Z68" i="1"/>
  <c r="Q68" i="1"/>
  <c r="AE68" i="1"/>
  <c r="V68" i="1"/>
  <c r="T68" i="1"/>
  <c r="AD68" i="1"/>
  <c r="AB68" i="1"/>
  <c r="J68" i="1"/>
  <c r="W68" i="1"/>
  <c r="U68" i="1"/>
  <c r="D68" i="1"/>
  <c r="S68" i="1"/>
  <c r="B68" i="1"/>
  <c r="A69" i="1"/>
  <c r="E69" i="1"/>
  <c r="P67" i="1"/>
  <c r="L67" i="1"/>
  <c r="M67" i="1"/>
  <c r="I69" i="1"/>
  <c r="H69" i="1"/>
  <c r="G69" i="1"/>
  <c r="F69" i="1"/>
  <c r="R69" i="1"/>
  <c r="O69" i="1"/>
  <c r="K69" i="1"/>
  <c r="AC69" i="1"/>
  <c r="Y60" i="1"/>
  <c r="X59" i="1"/>
  <c r="Y69" i="1"/>
  <c r="X69" i="1"/>
  <c r="Q69" i="1"/>
  <c r="Z69" i="1"/>
  <c r="N69" i="1"/>
  <c r="AA69" i="1"/>
  <c r="AE69" i="1"/>
  <c r="V69" i="1"/>
  <c r="AD69" i="1"/>
  <c r="AB69" i="1"/>
  <c r="T69" i="1"/>
  <c r="J69" i="1"/>
  <c r="U69" i="1"/>
  <c r="W69" i="1"/>
  <c r="D69" i="1"/>
  <c r="S69" i="1"/>
  <c r="A70" i="1"/>
  <c r="E70" i="1"/>
  <c r="B69" i="1"/>
  <c r="P68" i="1"/>
  <c r="L68" i="1"/>
  <c r="M68" i="1"/>
  <c r="I70" i="1"/>
  <c r="H70" i="1"/>
  <c r="G70" i="1"/>
  <c r="F70" i="1"/>
  <c r="R70" i="1"/>
  <c r="O70" i="1"/>
  <c r="K70" i="1"/>
  <c r="AC70" i="1"/>
  <c r="X58" i="1"/>
  <c r="Y59" i="1"/>
  <c r="Y70" i="1"/>
  <c r="X70" i="1"/>
  <c r="N70" i="1"/>
  <c r="AA70" i="1"/>
  <c r="Q70" i="1"/>
  <c r="Z70" i="1"/>
  <c r="AE70" i="1"/>
  <c r="V70" i="1"/>
  <c r="T70" i="1"/>
  <c r="AD70" i="1"/>
  <c r="AB70" i="1"/>
  <c r="J70" i="1"/>
  <c r="W70" i="1"/>
  <c r="U70" i="1"/>
  <c r="D70" i="1"/>
  <c r="S70" i="1"/>
  <c r="A71" i="1"/>
  <c r="E71" i="1"/>
  <c r="B70" i="1"/>
  <c r="P69" i="1"/>
  <c r="L69" i="1"/>
  <c r="M69" i="1"/>
  <c r="I71" i="1"/>
  <c r="H71" i="1"/>
  <c r="G71" i="1"/>
  <c r="F71" i="1"/>
  <c r="R71" i="1"/>
  <c r="O71" i="1"/>
  <c r="K71" i="1"/>
  <c r="AC71" i="1"/>
  <c r="X57" i="1"/>
  <c r="Y58" i="1"/>
  <c r="X71" i="1"/>
  <c r="Y71" i="1"/>
  <c r="Q71" i="1"/>
  <c r="Z71" i="1"/>
  <c r="N71" i="1"/>
  <c r="AA71" i="1"/>
  <c r="AE71" i="1"/>
  <c r="V71" i="1"/>
  <c r="AD71" i="1"/>
  <c r="AB71" i="1"/>
  <c r="T71" i="1"/>
  <c r="J71" i="1"/>
  <c r="W71" i="1"/>
  <c r="U71" i="1"/>
  <c r="D71" i="1"/>
  <c r="S71" i="1"/>
  <c r="A72" i="1"/>
  <c r="E72" i="1"/>
  <c r="B71" i="1"/>
  <c r="P70" i="1"/>
  <c r="L70" i="1"/>
  <c r="M70" i="1"/>
  <c r="I72" i="1"/>
  <c r="H72" i="1"/>
  <c r="G72" i="1"/>
  <c r="F72" i="1"/>
  <c r="O72" i="1"/>
  <c r="R72" i="1"/>
  <c r="K72" i="1"/>
  <c r="AC72" i="1"/>
  <c r="Y57" i="1"/>
  <c r="X56" i="1"/>
  <c r="Y72" i="1"/>
  <c r="X72" i="1"/>
  <c r="N72" i="1"/>
  <c r="AA72" i="1"/>
  <c r="Z72" i="1"/>
  <c r="Q72" i="1"/>
  <c r="AE72" i="1"/>
  <c r="V72" i="1"/>
  <c r="T72" i="1"/>
  <c r="AD72" i="1"/>
  <c r="AB72" i="1"/>
  <c r="J72" i="1"/>
  <c r="W72" i="1"/>
  <c r="U72" i="1"/>
  <c r="D72" i="1"/>
  <c r="S72" i="1"/>
  <c r="A73" i="1"/>
  <c r="E73" i="1"/>
  <c r="B72" i="1"/>
  <c r="P71" i="1"/>
  <c r="L71" i="1"/>
  <c r="M71" i="1"/>
  <c r="I73" i="1"/>
  <c r="H73" i="1"/>
  <c r="G73" i="1"/>
  <c r="F73" i="1"/>
  <c r="R73" i="1"/>
  <c r="O73" i="1"/>
  <c r="K73" i="1"/>
  <c r="AC73" i="1"/>
  <c r="X55" i="1"/>
  <c r="Y56" i="1"/>
  <c r="Y73" i="1"/>
  <c r="X73" i="1"/>
  <c r="Q73" i="1"/>
  <c r="Z73" i="1"/>
  <c r="N73" i="1"/>
  <c r="AA73" i="1"/>
  <c r="AE73" i="1"/>
  <c r="V73" i="1"/>
  <c r="AD73" i="1"/>
  <c r="AB73" i="1"/>
  <c r="T73" i="1"/>
  <c r="J73" i="1"/>
  <c r="U73" i="1"/>
  <c r="W73" i="1"/>
  <c r="D73" i="1"/>
  <c r="S73" i="1"/>
  <c r="A74" i="1"/>
  <c r="E74" i="1"/>
  <c r="B73" i="1"/>
  <c r="P72" i="1"/>
  <c r="L72" i="1"/>
  <c r="M72" i="1"/>
  <c r="I74" i="1"/>
  <c r="H74" i="1"/>
  <c r="G74" i="1"/>
  <c r="F74" i="1"/>
  <c r="R74" i="1"/>
  <c r="O74" i="1"/>
  <c r="K74" i="1"/>
  <c r="AC74" i="1"/>
  <c r="Y55" i="1"/>
  <c r="X54" i="1"/>
  <c r="Y74" i="1"/>
  <c r="X74" i="1"/>
  <c r="N74" i="1"/>
  <c r="AA74" i="1"/>
  <c r="Q74" i="1"/>
  <c r="Z74" i="1"/>
  <c r="AE74" i="1"/>
  <c r="V74" i="1"/>
  <c r="T74" i="1"/>
  <c r="AD74" i="1"/>
  <c r="AB74" i="1"/>
  <c r="J74" i="1"/>
  <c r="W74" i="1"/>
  <c r="U74" i="1"/>
  <c r="D74" i="1"/>
  <c r="S74" i="1"/>
  <c r="A75" i="1"/>
  <c r="E75" i="1"/>
  <c r="B74" i="1"/>
  <c r="P73" i="1"/>
  <c r="L73" i="1"/>
  <c r="M73" i="1"/>
  <c r="I75" i="1"/>
  <c r="H75" i="1"/>
  <c r="G75" i="1"/>
  <c r="F75" i="1"/>
  <c r="R75" i="1"/>
  <c r="O75" i="1"/>
  <c r="K75" i="1"/>
  <c r="AC75" i="1"/>
  <c r="Y54" i="1"/>
  <c r="X53" i="1"/>
  <c r="Y75" i="1"/>
  <c r="X75" i="1"/>
  <c r="Q75" i="1"/>
  <c r="Z75" i="1"/>
  <c r="N75" i="1"/>
  <c r="AA75" i="1"/>
  <c r="AE75" i="1"/>
  <c r="V75" i="1"/>
  <c r="AD75" i="1"/>
  <c r="AB75" i="1"/>
  <c r="T75" i="1"/>
  <c r="J75" i="1"/>
  <c r="W75" i="1"/>
  <c r="U75" i="1"/>
  <c r="D75" i="1"/>
  <c r="S75" i="1"/>
  <c r="A76" i="1"/>
  <c r="E76" i="1"/>
  <c r="B75" i="1"/>
  <c r="P74" i="1"/>
  <c r="L74" i="1"/>
  <c r="M74" i="1"/>
  <c r="I76" i="1"/>
  <c r="H76" i="1"/>
  <c r="G76" i="1"/>
  <c r="F76" i="1"/>
  <c r="O76" i="1"/>
  <c r="R76" i="1"/>
  <c r="K76" i="1"/>
  <c r="AC76" i="1"/>
  <c r="Y53" i="1"/>
  <c r="X52" i="1"/>
  <c r="Y76" i="1"/>
  <c r="X76" i="1"/>
  <c r="N76" i="1"/>
  <c r="AA76" i="1"/>
  <c r="Z76" i="1"/>
  <c r="Q76" i="1"/>
  <c r="AE76" i="1"/>
  <c r="V76" i="1"/>
  <c r="T76" i="1"/>
  <c r="AD76" i="1"/>
  <c r="AB76" i="1"/>
  <c r="J76" i="1"/>
  <c r="W76" i="1"/>
  <c r="U76" i="1"/>
  <c r="D76" i="1"/>
  <c r="S76" i="1"/>
  <c r="A77" i="1"/>
  <c r="E77" i="1"/>
  <c r="B76" i="1"/>
  <c r="P75" i="1"/>
  <c r="L75" i="1"/>
  <c r="M75" i="1"/>
  <c r="I77" i="1"/>
  <c r="H77" i="1"/>
  <c r="G77" i="1"/>
  <c r="F77" i="1"/>
  <c r="R77" i="1"/>
  <c r="O77" i="1"/>
  <c r="K77" i="1"/>
  <c r="AC77" i="1"/>
  <c r="Y52" i="1"/>
  <c r="X51" i="1"/>
  <c r="Y77" i="1"/>
  <c r="X77" i="1"/>
  <c r="Q77" i="1"/>
  <c r="Z77" i="1"/>
  <c r="N77" i="1"/>
  <c r="AA77" i="1"/>
  <c r="AE77" i="1"/>
  <c r="V77" i="1"/>
  <c r="AD77" i="1"/>
  <c r="AB77" i="1"/>
  <c r="T77" i="1"/>
  <c r="J77" i="1"/>
  <c r="U77" i="1"/>
  <c r="W77" i="1"/>
  <c r="D77" i="1"/>
  <c r="S77" i="1"/>
  <c r="A78" i="1"/>
  <c r="E78" i="1"/>
  <c r="B77" i="1"/>
  <c r="P76" i="1"/>
  <c r="L76" i="1"/>
  <c r="M76" i="1"/>
  <c r="I78" i="1"/>
  <c r="H78" i="1"/>
  <c r="G78" i="1"/>
  <c r="F78" i="1"/>
  <c r="R78" i="1"/>
  <c r="O78" i="1"/>
  <c r="K78" i="1"/>
  <c r="AC78" i="1"/>
  <c r="Y51" i="1"/>
  <c r="X50" i="1"/>
  <c r="Y78" i="1"/>
  <c r="X78" i="1"/>
  <c r="N78" i="1"/>
  <c r="AA78" i="1"/>
  <c r="Q78" i="1"/>
  <c r="Z78" i="1"/>
  <c r="AE78" i="1"/>
  <c r="V78" i="1"/>
  <c r="T78" i="1"/>
  <c r="AD78" i="1"/>
  <c r="AB78" i="1"/>
  <c r="J78" i="1"/>
  <c r="W78" i="1"/>
  <c r="U78" i="1"/>
  <c r="D78" i="1"/>
  <c r="S78" i="1"/>
  <c r="A79" i="1"/>
  <c r="E79" i="1"/>
  <c r="B78" i="1"/>
  <c r="P77" i="1"/>
  <c r="L77" i="1"/>
  <c r="M77" i="1"/>
  <c r="I79" i="1"/>
  <c r="H79" i="1"/>
  <c r="G79" i="1"/>
  <c r="F79" i="1"/>
  <c r="R79" i="1"/>
  <c r="O79" i="1"/>
  <c r="K79" i="1"/>
  <c r="AC79" i="1"/>
  <c r="Y50" i="1"/>
  <c r="X49" i="1"/>
  <c r="X79" i="1"/>
  <c r="Y79" i="1"/>
  <c r="Q79" i="1"/>
  <c r="Z79" i="1"/>
  <c r="N79" i="1"/>
  <c r="AA79" i="1"/>
  <c r="AE79" i="1"/>
  <c r="V79" i="1"/>
  <c r="AD79" i="1"/>
  <c r="AB79" i="1"/>
  <c r="T79" i="1"/>
  <c r="J79" i="1"/>
  <c r="W79" i="1"/>
  <c r="U79" i="1"/>
  <c r="D79" i="1"/>
  <c r="S79" i="1"/>
  <c r="B79" i="1"/>
  <c r="A80" i="1"/>
  <c r="E80" i="1"/>
  <c r="P78" i="1"/>
  <c r="L78" i="1"/>
  <c r="M78" i="1"/>
  <c r="I80" i="1"/>
  <c r="H80" i="1"/>
  <c r="G80" i="1"/>
  <c r="F80" i="1"/>
  <c r="O80" i="1"/>
  <c r="R80" i="1"/>
  <c r="K80" i="1"/>
  <c r="AC80" i="1"/>
  <c r="Y49" i="1"/>
  <c r="X48" i="1"/>
  <c r="Y80" i="1"/>
  <c r="X80" i="1"/>
  <c r="N80" i="1"/>
  <c r="AA80" i="1"/>
  <c r="Z80" i="1"/>
  <c r="Q80" i="1"/>
  <c r="AE80" i="1"/>
  <c r="V80" i="1"/>
  <c r="T80" i="1"/>
  <c r="AD80" i="1"/>
  <c r="AB80" i="1"/>
  <c r="J80" i="1"/>
  <c r="W80" i="1"/>
  <c r="U80" i="1"/>
  <c r="D80" i="1"/>
  <c r="S80" i="1"/>
  <c r="A81" i="1"/>
  <c r="E81" i="1"/>
  <c r="B80" i="1"/>
  <c r="P79" i="1"/>
  <c r="L79" i="1"/>
  <c r="M79" i="1"/>
  <c r="I81" i="1"/>
  <c r="H81" i="1"/>
  <c r="G81" i="1"/>
  <c r="F81" i="1"/>
  <c r="R81" i="1"/>
  <c r="O81" i="1"/>
  <c r="K81" i="1"/>
  <c r="AC81" i="1"/>
  <c r="X47" i="1"/>
  <c r="Y48" i="1"/>
  <c r="Y81" i="1"/>
  <c r="X81" i="1"/>
  <c r="Q81" i="1"/>
  <c r="Z81" i="1"/>
  <c r="N81" i="1"/>
  <c r="AA81" i="1"/>
  <c r="AE81" i="1"/>
  <c r="V81" i="1"/>
  <c r="AD81" i="1"/>
  <c r="AB81" i="1"/>
  <c r="T81" i="1"/>
  <c r="J81" i="1"/>
  <c r="U81" i="1"/>
  <c r="W81" i="1"/>
  <c r="D81" i="1"/>
  <c r="S81" i="1"/>
  <c r="A82" i="1"/>
  <c r="E82" i="1"/>
  <c r="B81" i="1"/>
  <c r="P80" i="1"/>
  <c r="L80" i="1"/>
  <c r="M80" i="1"/>
  <c r="I82" i="1"/>
  <c r="H82" i="1"/>
  <c r="G82" i="1"/>
  <c r="F82" i="1"/>
  <c r="R82" i="1"/>
  <c r="O82" i="1"/>
  <c r="K82" i="1"/>
  <c r="AC82" i="1"/>
  <c r="X46" i="1"/>
  <c r="Y47" i="1"/>
  <c r="Y82" i="1"/>
  <c r="X82" i="1"/>
  <c r="N82" i="1"/>
  <c r="AA82" i="1"/>
  <c r="Q82" i="1"/>
  <c r="Z82" i="1"/>
  <c r="AE82" i="1"/>
  <c r="V82" i="1"/>
  <c r="T82" i="1"/>
  <c r="AD82" i="1"/>
  <c r="AB82" i="1"/>
  <c r="J82" i="1"/>
  <c r="W82" i="1"/>
  <c r="U82" i="1"/>
  <c r="D82" i="1"/>
  <c r="S82" i="1"/>
  <c r="A83" i="1"/>
  <c r="E83" i="1"/>
  <c r="B82" i="1"/>
  <c r="P81" i="1"/>
  <c r="L81" i="1"/>
  <c r="M81" i="1"/>
  <c r="I83" i="1"/>
  <c r="H83" i="1"/>
  <c r="G83" i="1"/>
  <c r="F83" i="1"/>
  <c r="R83" i="1"/>
  <c r="O83" i="1"/>
  <c r="K83" i="1"/>
  <c r="AC83" i="1"/>
  <c r="X45" i="1"/>
  <c r="Y46" i="1"/>
  <c r="Y83" i="1"/>
  <c r="X83" i="1"/>
  <c r="Q83" i="1"/>
  <c r="Z83" i="1"/>
  <c r="N83" i="1"/>
  <c r="AA83" i="1"/>
  <c r="AE83" i="1"/>
  <c r="V83" i="1"/>
  <c r="AD83" i="1"/>
  <c r="AB83" i="1"/>
  <c r="T83" i="1"/>
  <c r="J83" i="1"/>
  <c r="W83" i="1"/>
  <c r="U83" i="1"/>
  <c r="D83" i="1"/>
  <c r="S83" i="1"/>
  <c r="A84" i="1"/>
  <c r="E84" i="1"/>
  <c r="B83" i="1"/>
  <c r="P82" i="1"/>
  <c r="L82" i="1"/>
  <c r="M82" i="1"/>
  <c r="I84" i="1"/>
  <c r="H84" i="1"/>
  <c r="G84" i="1"/>
  <c r="F84" i="1"/>
  <c r="O84" i="1"/>
  <c r="R84" i="1"/>
  <c r="K84" i="1"/>
  <c r="AC84" i="1"/>
  <c r="Y45" i="1"/>
  <c r="X44" i="1"/>
  <c r="Y84" i="1"/>
  <c r="X84" i="1"/>
  <c r="N84" i="1"/>
  <c r="AA84" i="1"/>
  <c r="Z84" i="1"/>
  <c r="Q84" i="1"/>
  <c r="AE84" i="1"/>
  <c r="V84" i="1"/>
  <c r="T84" i="1"/>
  <c r="AD84" i="1"/>
  <c r="AB84" i="1"/>
  <c r="J84" i="1"/>
  <c r="W84" i="1"/>
  <c r="U84" i="1"/>
  <c r="D84" i="1"/>
  <c r="S84" i="1"/>
  <c r="A85" i="1"/>
  <c r="E85" i="1"/>
  <c r="B84" i="1"/>
  <c r="P83" i="1"/>
  <c r="L83" i="1"/>
  <c r="M83" i="1"/>
  <c r="I85" i="1"/>
  <c r="H85" i="1"/>
  <c r="G85" i="1"/>
  <c r="F85" i="1"/>
  <c r="R85" i="1"/>
  <c r="O85" i="1"/>
  <c r="K85" i="1"/>
  <c r="AC85" i="1"/>
  <c r="X43" i="1"/>
  <c r="Y44" i="1"/>
  <c r="Y85" i="1"/>
  <c r="X85" i="1"/>
  <c r="Q85" i="1"/>
  <c r="Z85" i="1"/>
  <c r="N85" i="1"/>
  <c r="AA85" i="1"/>
  <c r="AE85" i="1"/>
  <c r="V85" i="1"/>
  <c r="AD85" i="1"/>
  <c r="AB85" i="1"/>
  <c r="T85" i="1"/>
  <c r="J85" i="1"/>
  <c r="U85" i="1"/>
  <c r="W85" i="1"/>
  <c r="D85" i="1"/>
  <c r="S85" i="1"/>
  <c r="A86" i="1"/>
  <c r="E86" i="1"/>
  <c r="B85" i="1"/>
  <c r="P84" i="1"/>
  <c r="L84" i="1"/>
  <c r="M84" i="1"/>
  <c r="I86" i="1"/>
  <c r="H86" i="1"/>
  <c r="G86" i="1"/>
  <c r="F86" i="1"/>
  <c r="R86" i="1"/>
  <c r="O86" i="1"/>
  <c r="K86" i="1"/>
  <c r="AC86" i="1"/>
  <c r="X42" i="1"/>
  <c r="Y43" i="1"/>
  <c r="Y86" i="1"/>
  <c r="X86" i="1"/>
  <c r="N86" i="1"/>
  <c r="AA86" i="1"/>
  <c r="Q86" i="1"/>
  <c r="Z86" i="1"/>
  <c r="AE86" i="1"/>
  <c r="V86" i="1"/>
  <c r="T86" i="1"/>
  <c r="AD86" i="1"/>
  <c r="AB86" i="1"/>
  <c r="J86" i="1"/>
  <c r="W86" i="1"/>
  <c r="U86" i="1"/>
  <c r="D86" i="1"/>
  <c r="S86" i="1"/>
  <c r="A87" i="1"/>
  <c r="E87" i="1"/>
  <c r="B86" i="1"/>
  <c r="P85" i="1"/>
  <c r="L85" i="1"/>
  <c r="M85" i="1"/>
  <c r="I87" i="1"/>
  <c r="H87" i="1"/>
  <c r="G87" i="1"/>
  <c r="F87" i="1"/>
  <c r="R87" i="1"/>
  <c r="O87" i="1"/>
  <c r="K87" i="1"/>
  <c r="AC87" i="1"/>
  <c r="X41" i="1"/>
  <c r="Y42" i="1"/>
  <c r="X87" i="1"/>
  <c r="Y87" i="1"/>
  <c r="Q87" i="1"/>
  <c r="Z87" i="1"/>
  <c r="N87" i="1"/>
  <c r="AA87" i="1"/>
  <c r="AE87" i="1"/>
  <c r="V87" i="1"/>
  <c r="AD87" i="1"/>
  <c r="AB87" i="1"/>
  <c r="T87" i="1"/>
  <c r="J87" i="1"/>
  <c r="W87" i="1"/>
  <c r="U87" i="1"/>
  <c r="D87" i="1"/>
  <c r="S87" i="1"/>
  <c r="A88" i="1"/>
  <c r="E88" i="1"/>
  <c r="B87" i="1"/>
  <c r="P86" i="1"/>
  <c r="L86" i="1"/>
  <c r="M86" i="1"/>
  <c r="I88" i="1"/>
  <c r="H88" i="1"/>
  <c r="G88" i="1"/>
  <c r="F88" i="1"/>
  <c r="O88" i="1"/>
  <c r="R88" i="1"/>
  <c r="K88" i="1"/>
  <c r="AC88" i="1"/>
  <c r="X40" i="1"/>
  <c r="Y41" i="1"/>
  <c r="Y88" i="1"/>
  <c r="X88" i="1"/>
  <c r="N88" i="1"/>
  <c r="AA88" i="1"/>
  <c r="Z88" i="1"/>
  <c r="Q88" i="1"/>
  <c r="AE88" i="1"/>
  <c r="V88" i="1"/>
  <c r="T88" i="1"/>
  <c r="AD88" i="1"/>
  <c r="AB88" i="1"/>
  <c r="J88" i="1"/>
  <c r="W88" i="1"/>
  <c r="U88" i="1"/>
  <c r="D88" i="1"/>
  <c r="S88" i="1"/>
  <c r="A89" i="1"/>
  <c r="E89" i="1"/>
  <c r="B88" i="1"/>
  <c r="P87" i="1"/>
  <c r="L87" i="1"/>
  <c r="M87" i="1"/>
  <c r="I89" i="1"/>
  <c r="H89" i="1"/>
  <c r="G89" i="1"/>
  <c r="F89" i="1"/>
  <c r="R89" i="1"/>
  <c r="O89" i="1"/>
  <c r="K89" i="1"/>
  <c r="AC89" i="1"/>
  <c r="Y40" i="1"/>
  <c r="X39" i="1"/>
  <c r="Y89" i="1"/>
  <c r="X89" i="1"/>
  <c r="Q89" i="1"/>
  <c r="Z89" i="1"/>
  <c r="N89" i="1"/>
  <c r="AA89" i="1"/>
  <c r="AE89" i="1"/>
  <c r="V89" i="1"/>
  <c r="AD89" i="1"/>
  <c r="AB89" i="1"/>
  <c r="T89" i="1"/>
  <c r="J89" i="1"/>
  <c r="U89" i="1"/>
  <c r="W89" i="1"/>
  <c r="D89" i="1"/>
  <c r="S89" i="1"/>
  <c r="A90" i="1"/>
  <c r="E90" i="1"/>
  <c r="B89" i="1"/>
  <c r="P88" i="1"/>
  <c r="L88" i="1"/>
  <c r="M88" i="1"/>
  <c r="I90" i="1"/>
  <c r="H90" i="1"/>
  <c r="G90" i="1"/>
  <c r="F90" i="1"/>
  <c r="R90" i="1"/>
  <c r="O90" i="1"/>
  <c r="K90" i="1"/>
  <c r="AC90" i="1"/>
  <c r="X38" i="1"/>
  <c r="Y39" i="1"/>
  <c r="Y90" i="1"/>
  <c r="X90" i="1"/>
  <c r="N90" i="1"/>
  <c r="AA90" i="1"/>
  <c r="Q90" i="1"/>
  <c r="Z90" i="1"/>
  <c r="AE90" i="1"/>
  <c r="V90" i="1"/>
  <c r="T90" i="1"/>
  <c r="AD90" i="1"/>
  <c r="AB90" i="1"/>
  <c r="J90" i="1"/>
  <c r="W90" i="1"/>
  <c r="U90" i="1"/>
  <c r="D90" i="1"/>
  <c r="S90" i="1"/>
  <c r="B90" i="1"/>
  <c r="A91" i="1"/>
  <c r="E91" i="1"/>
  <c r="P89" i="1"/>
  <c r="L89" i="1"/>
  <c r="M89" i="1"/>
  <c r="I91" i="1"/>
  <c r="H91" i="1"/>
  <c r="G91" i="1"/>
  <c r="F91" i="1"/>
  <c r="R91" i="1"/>
  <c r="O91" i="1"/>
  <c r="K91" i="1"/>
  <c r="AC91" i="1"/>
  <c r="X37" i="1"/>
  <c r="Y38" i="1"/>
  <c r="Y91" i="1"/>
  <c r="X91" i="1"/>
  <c r="Q91" i="1"/>
  <c r="Z91" i="1"/>
  <c r="N91" i="1"/>
  <c r="AA91" i="1"/>
  <c r="AE91" i="1"/>
  <c r="V91" i="1"/>
  <c r="AD91" i="1"/>
  <c r="AB91" i="1"/>
  <c r="T91" i="1"/>
  <c r="J91" i="1"/>
  <c r="W91" i="1"/>
  <c r="U91" i="1"/>
  <c r="D91" i="1"/>
  <c r="S91" i="1"/>
  <c r="A92" i="1"/>
  <c r="E92" i="1"/>
  <c r="B91" i="1"/>
  <c r="P90" i="1"/>
  <c r="L90" i="1"/>
  <c r="M90" i="1"/>
  <c r="I92" i="1"/>
  <c r="H92" i="1"/>
  <c r="G92" i="1"/>
  <c r="F92" i="1"/>
  <c r="O92" i="1"/>
  <c r="R92" i="1"/>
  <c r="K92" i="1"/>
  <c r="AC92" i="1"/>
  <c r="X36" i="1"/>
  <c r="Y37" i="1"/>
  <c r="Y92" i="1"/>
  <c r="X92" i="1"/>
  <c r="N92" i="1"/>
  <c r="AA92" i="1"/>
  <c r="Z92" i="1"/>
  <c r="Q92" i="1"/>
  <c r="AE92" i="1"/>
  <c r="V92" i="1"/>
  <c r="T92" i="1"/>
  <c r="AD92" i="1"/>
  <c r="AB92" i="1"/>
  <c r="J92" i="1"/>
  <c r="W92" i="1"/>
  <c r="U92" i="1"/>
  <c r="D92" i="1"/>
  <c r="S92" i="1"/>
  <c r="A93" i="1"/>
  <c r="E93" i="1"/>
  <c r="B92" i="1"/>
  <c r="P91" i="1"/>
  <c r="L91" i="1"/>
  <c r="M91" i="1"/>
  <c r="I93" i="1"/>
  <c r="H93" i="1"/>
  <c r="G93" i="1"/>
  <c r="F93" i="1"/>
  <c r="R93" i="1"/>
  <c r="O93" i="1"/>
  <c r="K93" i="1"/>
  <c r="AC93" i="1"/>
  <c r="Y36" i="1"/>
  <c r="X35" i="1"/>
  <c r="Y93" i="1"/>
  <c r="X93" i="1"/>
  <c r="Q93" i="1"/>
  <c r="Z93" i="1"/>
  <c r="N93" i="1"/>
  <c r="AA93" i="1"/>
  <c r="AE93" i="1"/>
  <c r="V93" i="1"/>
  <c r="AD93" i="1"/>
  <c r="AB93" i="1"/>
  <c r="T93" i="1"/>
  <c r="J93" i="1"/>
  <c r="U93" i="1"/>
  <c r="W93" i="1"/>
  <c r="D93" i="1"/>
  <c r="S93" i="1"/>
  <c r="A94" i="1"/>
  <c r="E94" i="1"/>
  <c r="B93" i="1"/>
  <c r="P92" i="1"/>
  <c r="L92" i="1"/>
  <c r="M92" i="1"/>
  <c r="I94" i="1"/>
  <c r="H94" i="1"/>
  <c r="G94" i="1"/>
  <c r="F94" i="1"/>
  <c r="R94" i="1"/>
  <c r="O94" i="1"/>
  <c r="K94" i="1"/>
  <c r="AC94" i="1"/>
  <c r="X34" i="1"/>
  <c r="Y35" i="1"/>
  <c r="Y94" i="1"/>
  <c r="X94" i="1"/>
  <c r="N94" i="1"/>
  <c r="AA94" i="1"/>
  <c r="Q94" i="1"/>
  <c r="Z94" i="1"/>
  <c r="AE94" i="1"/>
  <c r="V94" i="1"/>
  <c r="T94" i="1"/>
  <c r="AD94" i="1"/>
  <c r="AB94" i="1"/>
  <c r="J94" i="1"/>
  <c r="W94" i="1"/>
  <c r="U94" i="1"/>
  <c r="D94" i="1"/>
  <c r="S94" i="1"/>
  <c r="A95" i="1"/>
  <c r="E95" i="1"/>
  <c r="B94" i="1"/>
  <c r="P93" i="1"/>
  <c r="L93" i="1"/>
  <c r="M93" i="1"/>
  <c r="I95" i="1"/>
  <c r="H95" i="1"/>
  <c r="G95" i="1"/>
  <c r="F95" i="1"/>
  <c r="R95" i="1"/>
  <c r="O95" i="1"/>
  <c r="K95" i="1"/>
  <c r="AC95" i="1"/>
  <c r="Y34" i="1"/>
  <c r="X33" i="1"/>
  <c r="X95" i="1"/>
  <c r="Y95" i="1"/>
  <c r="Q95" i="1"/>
  <c r="Z95" i="1"/>
  <c r="N95" i="1"/>
  <c r="AA95" i="1"/>
  <c r="AE95" i="1"/>
  <c r="V95" i="1"/>
  <c r="AD95" i="1"/>
  <c r="AB95" i="1"/>
  <c r="T95" i="1"/>
  <c r="J95" i="1"/>
  <c r="W95" i="1"/>
  <c r="U95" i="1"/>
  <c r="D95" i="1"/>
  <c r="S95" i="1"/>
  <c r="A96" i="1"/>
  <c r="E96" i="1"/>
  <c r="B95" i="1"/>
  <c r="P94" i="1"/>
  <c r="L94" i="1"/>
  <c r="M94" i="1"/>
  <c r="I96" i="1"/>
  <c r="H96" i="1"/>
  <c r="G96" i="1"/>
  <c r="F96" i="1"/>
  <c r="O96" i="1"/>
  <c r="R96" i="1"/>
  <c r="K96" i="1"/>
  <c r="AC96" i="1"/>
  <c r="Y33" i="1"/>
  <c r="X32" i="1"/>
  <c r="Y96" i="1"/>
  <c r="X96" i="1"/>
  <c r="N96" i="1"/>
  <c r="AA96" i="1"/>
  <c r="Z96" i="1"/>
  <c r="Q96" i="1"/>
  <c r="AE96" i="1"/>
  <c r="V96" i="1"/>
  <c r="T96" i="1"/>
  <c r="AD96" i="1"/>
  <c r="AB96" i="1"/>
  <c r="J96" i="1"/>
  <c r="W96" i="1"/>
  <c r="U96" i="1"/>
  <c r="D96" i="1"/>
  <c r="S96" i="1"/>
  <c r="A97" i="1"/>
  <c r="E97" i="1"/>
  <c r="B96" i="1"/>
  <c r="P95" i="1"/>
  <c r="L95" i="1"/>
  <c r="M95" i="1"/>
  <c r="I97" i="1"/>
  <c r="H97" i="1"/>
  <c r="G97" i="1"/>
  <c r="F97" i="1"/>
  <c r="R97" i="1"/>
  <c r="O97" i="1"/>
  <c r="K97" i="1"/>
  <c r="AC97" i="1"/>
  <c r="X31" i="1"/>
  <c r="Y32" i="1"/>
  <c r="Y97" i="1"/>
  <c r="X97" i="1"/>
  <c r="Q97" i="1"/>
  <c r="Z97" i="1"/>
  <c r="N97" i="1"/>
  <c r="AA97" i="1"/>
  <c r="AE97" i="1"/>
  <c r="V97" i="1"/>
  <c r="AD97" i="1"/>
  <c r="AB97" i="1"/>
  <c r="T97" i="1"/>
  <c r="J97" i="1"/>
  <c r="U97" i="1"/>
  <c r="W97" i="1"/>
  <c r="D97" i="1"/>
  <c r="S97" i="1"/>
  <c r="A98" i="1"/>
  <c r="E98" i="1"/>
  <c r="B97" i="1"/>
  <c r="P96" i="1"/>
  <c r="L96" i="1"/>
  <c r="M96" i="1"/>
  <c r="I98" i="1"/>
  <c r="H98" i="1"/>
  <c r="G98" i="1"/>
  <c r="F98" i="1"/>
  <c r="R98" i="1"/>
  <c r="O98" i="1"/>
  <c r="K98" i="1"/>
  <c r="AC98" i="1"/>
  <c r="Y31" i="1"/>
  <c r="X30" i="1"/>
  <c r="Y98" i="1"/>
  <c r="X98" i="1"/>
  <c r="N98" i="1"/>
  <c r="AA98" i="1"/>
  <c r="Q98" i="1"/>
  <c r="Z98" i="1"/>
  <c r="AE98" i="1"/>
  <c r="V98" i="1"/>
  <c r="T98" i="1"/>
  <c r="AD98" i="1"/>
  <c r="AB98" i="1"/>
  <c r="J98" i="1"/>
  <c r="W98" i="1"/>
  <c r="U98" i="1"/>
  <c r="D98" i="1"/>
  <c r="S98" i="1"/>
  <c r="A99" i="1"/>
  <c r="E99" i="1"/>
  <c r="B98" i="1"/>
  <c r="P97" i="1"/>
  <c r="L97" i="1"/>
  <c r="M97" i="1"/>
  <c r="I99" i="1"/>
  <c r="H99" i="1"/>
  <c r="G99" i="1"/>
  <c r="F99" i="1"/>
  <c r="R99" i="1"/>
  <c r="O99" i="1"/>
  <c r="K99" i="1"/>
  <c r="AC99" i="1"/>
  <c r="X29" i="1"/>
  <c r="Y30" i="1"/>
  <c r="Z31" i="1"/>
  <c r="I26" i="4"/>
  <c r="AA31" i="1"/>
  <c r="Y99" i="1"/>
  <c r="X99" i="1"/>
  <c r="Q99" i="1"/>
  <c r="Z99" i="1"/>
  <c r="N99" i="1"/>
  <c r="AA99" i="1"/>
  <c r="AE99" i="1"/>
  <c r="V99" i="1"/>
  <c r="AD99" i="1"/>
  <c r="AB99" i="1"/>
  <c r="T99" i="1"/>
  <c r="J99" i="1"/>
  <c r="W99" i="1"/>
  <c r="U99" i="1"/>
  <c r="D99" i="1"/>
  <c r="S99" i="1"/>
  <c r="A100" i="1"/>
  <c r="E100" i="1"/>
  <c r="B99" i="1"/>
  <c r="P98" i="1"/>
  <c r="L98" i="1"/>
  <c r="M98" i="1"/>
  <c r="I100" i="1"/>
  <c r="H100" i="1"/>
  <c r="G100" i="1"/>
  <c r="F100" i="1"/>
  <c r="O100" i="1"/>
  <c r="R100" i="1"/>
  <c r="K100" i="1"/>
  <c r="AC100" i="1"/>
  <c r="Z30" i="1"/>
  <c r="I25" i="4"/>
  <c r="AA30" i="1"/>
  <c r="K31" i="1"/>
  <c r="M31" i="1"/>
  <c r="AB31" i="1"/>
  <c r="Y29" i="1"/>
  <c r="X28" i="1"/>
  <c r="Y100" i="1"/>
  <c r="X100" i="1"/>
  <c r="N100" i="1"/>
  <c r="AA100" i="1"/>
  <c r="Z100" i="1"/>
  <c r="Q100" i="1"/>
  <c r="AE100" i="1"/>
  <c r="V100" i="1"/>
  <c r="T100" i="1"/>
  <c r="AD100" i="1"/>
  <c r="AB100" i="1"/>
  <c r="J100" i="1"/>
  <c r="W100" i="1"/>
  <c r="U100" i="1"/>
  <c r="D100" i="1"/>
  <c r="S100" i="1"/>
  <c r="B100" i="1"/>
  <c r="A101" i="1"/>
  <c r="E101" i="1"/>
  <c r="P99" i="1"/>
  <c r="L99" i="1"/>
  <c r="M99" i="1"/>
  <c r="I101" i="1"/>
  <c r="H101" i="1"/>
  <c r="G101" i="1"/>
  <c r="F101" i="1"/>
  <c r="R101" i="1"/>
  <c r="O101" i="1"/>
  <c r="K101" i="1"/>
  <c r="AC101" i="1"/>
  <c r="K30" i="1"/>
  <c r="M30" i="1"/>
  <c r="AB30" i="1"/>
  <c r="AC31" i="1"/>
  <c r="Y28" i="1"/>
  <c r="X27" i="1"/>
  <c r="Z29" i="1"/>
  <c r="I24" i="4"/>
  <c r="AA29" i="1"/>
  <c r="Y101" i="1"/>
  <c r="X101" i="1"/>
  <c r="Q101" i="1"/>
  <c r="Z101" i="1"/>
  <c r="N101" i="1"/>
  <c r="AA101" i="1"/>
  <c r="AE101" i="1"/>
  <c r="V101" i="1"/>
  <c r="AD101" i="1"/>
  <c r="AB101" i="1"/>
  <c r="T101" i="1"/>
  <c r="J101" i="1"/>
  <c r="U101" i="1"/>
  <c r="W101" i="1"/>
  <c r="D101" i="1"/>
  <c r="S101" i="1"/>
  <c r="A102" i="1"/>
  <c r="E102" i="1"/>
  <c r="B101" i="1"/>
  <c r="P100" i="1"/>
  <c r="L100" i="1"/>
  <c r="M100" i="1"/>
  <c r="I102" i="1"/>
  <c r="H102" i="1"/>
  <c r="G102" i="1"/>
  <c r="F102" i="1"/>
  <c r="R102" i="1"/>
  <c r="O102" i="1"/>
  <c r="K102" i="1"/>
  <c r="AC102" i="1"/>
  <c r="AC30" i="1"/>
  <c r="K29" i="1"/>
  <c r="M29" i="1"/>
  <c r="AB29" i="1"/>
  <c r="Y27" i="1"/>
  <c r="X26" i="1"/>
  <c r="AA28" i="1"/>
  <c r="Z28" i="1"/>
  <c r="I23" i="4"/>
  <c r="Y102" i="1"/>
  <c r="X102" i="1"/>
  <c r="N102" i="1"/>
  <c r="AA102" i="1"/>
  <c r="Q102" i="1"/>
  <c r="Z102" i="1"/>
  <c r="AE102" i="1"/>
  <c r="V102" i="1"/>
  <c r="T102" i="1"/>
  <c r="AD102" i="1"/>
  <c r="AB102" i="1"/>
  <c r="J102" i="1"/>
  <c r="W102" i="1"/>
  <c r="U102" i="1"/>
  <c r="D102" i="1"/>
  <c r="S102" i="1"/>
  <c r="A103" i="1"/>
  <c r="E103" i="1"/>
  <c r="B102" i="1"/>
  <c r="P101" i="1"/>
  <c r="L101" i="1"/>
  <c r="M101" i="1"/>
  <c r="I103" i="1"/>
  <c r="H103" i="1"/>
  <c r="G103" i="1"/>
  <c r="F103" i="1"/>
  <c r="R103" i="1"/>
  <c r="O103" i="1"/>
  <c r="K103" i="1"/>
  <c r="AC103" i="1"/>
  <c r="AC29" i="1"/>
  <c r="Y26" i="1"/>
  <c r="X25" i="1"/>
  <c r="K28" i="1"/>
  <c r="M28" i="1"/>
  <c r="AB28" i="1"/>
  <c r="Z27" i="1"/>
  <c r="I22" i="4"/>
  <c r="AA27" i="1"/>
  <c r="X103" i="1"/>
  <c r="Y103" i="1"/>
  <c r="Q103" i="1"/>
  <c r="Z103" i="1"/>
  <c r="N103" i="1"/>
  <c r="AA103" i="1"/>
  <c r="AE103" i="1"/>
  <c r="V103" i="1"/>
  <c r="AD103" i="1"/>
  <c r="AB103" i="1"/>
  <c r="T103" i="1"/>
  <c r="J103" i="1"/>
  <c r="W103" i="1"/>
  <c r="U103" i="1"/>
  <c r="D103" i="1"/>
  <c r="S103" i="1"/>
  <c r="B103" i="1"/>
  <c r="A104" i="1"/>
  <c r="E104" i="1"/>
  <c r="P102" i="1"/>
  <c r="L102" i="1"/>
  <c r="M102" i="1"/>
  <c r="I104" i="1"/>
  <c r="H104" i="1"/>
  <c r="G104" i="1"/>
  <c r="F104" i="1"/>
  <c r="O104" i="1"/>
  <c r="R104" i="1"/>
  <c r="K104" i="1"/>
  <c r="AC104" i="1"/>
  <c r="AC28" i="1"/>
  <c r="Y25" i="1"/>
  <c r="X24" i="1"/>
  <c r="K27" i="1"/>
  <c r="M27" i="1"/>
  <c r="AB27" i="1"/>
  <c r="AA26" i="1"/>
  <c r="Z26" i="1"/>
  <c r="I21" i="4"/>
  <c r="Y104" i="1"/>
  <c r="X104" i="1"/>
  <c r="N104" i="1"/>
  <c r="AA104" i="1"/>
  <c r="Z104" i="1"/>
  <c r="Q104" i="1"/>
  <c r="AE104" i="1"/>
  <c r="V104" i="1"/>
  <c r="T104" i="1"/>
  <c r="AD104" i="1"/>
  <c r="AB104" i="1"/>
  <c r="J104" i="1"/>
  <c r="W104" i="1"/>
  <c r="U104" i="1"/>
  <c r="D104" i="1"/>
  <c r="S104" i="1"/>
  <c r="A105" i="1"/>
  <c r="E105" i="1"/>
  <c r="B104" i="1"/>
  <c r="P103" i="1"/>
  <c r="L103" i="1"/>
  <c r="M103" i="1"/>
  <c r="I105" i="1"/>
  <c r="H105" i="1"/>
  <c r="G105" i="1"/>
  <c r="F105" i="1"/>
  <c r="R105" i="1"/>
  <c r="O105" i="1"/>
  <c r="K105" i="1"/>
  <c r="AC105" i="1"/>
  <c r="AC27" i="1"/>
  <c r="Y24" i="1"/>
  <c r="X23" i="1"/>
  <c r="K26" i="1"/>
  <c r="M26" i="1"/>
  <c r="AB26" i="1"/>
  <c r="AA25" i="1"/>
  <c r="Z25" i="1"/>
  <c r="I20" i="4"/>
  <c r="Y105" i="1"/>
  <c r="X105" i="1"/>
  <c r="Q105" i="1"/>
  <c r="Z105" i="1"/>
  <c r="N105" i="1"/>
  <c r="AA105" i="1"/>
  <c r="AE105" i="1"/>
  <c r="V105" i="1"/>
  <c r="AD105" i="1"/>
  <c r="AB105" i="1"/>
  <c r="T105" i="1"/>
  <c r="J105" i="1"/>
  <c r="U105" i="1"/>
  <c r="W105" i="1"/>
  <c r="D105" i="1"/>
  <c r="S105" i="1"/>
  <c r="A106" i="1"/>
  <c r="E106" i="1"/>
  <c r="B105" i="1"/>
  <c r="P104" i="1"/>
  <c r="L104" i="1"/>
  <c r="M104" i="1"/>
  <c r="I106" i="1"/>
  <c r="H106" i="1"/>
  <c r="G106" i="1"/>
  <c r="F106" i="1"/>
  <c r="R106" i="1"/>
  <c r="O106" i="1"/>
  <c r="K106" i="1"/>
  <c r="AC106" i="1"/>
  <c r="AC26" i="1"/>
  <c r="X22" i="1"/>
  <c r="Y23" i="1"/>
  <c r="K25" i="1"/>
  <c r="M25" i="1"/>
  <c r="AB25" i="1"/>
  <c r="Z24" i="1"/>
  <c r="I19" i="4"/>
  <c r="AA24" i="1"/>
  <c r="Y106" i="1"/>
  <c r="X106" i="1"/>
  <c r="N106" i="1"/>
  <c r="AA106" i="1"/>
  <c r="Q106" i="1"/>
  <c r="Z106" i="1"/>
  <c r="AE106" i="1"/>
  <c r="V106" i="1"/>
  <c r="T106" i="1"/>
  <c r="AD106" i="1"/>
  <c r="AB106" i="1"/>
  <c r="J106" i="1"/>
  <c r="W106" i="1"/>
  <c r="U106" i="1"/>
  <c r="D106" i="1"/>
  <c r="S106" i="1"/>
  <c r="A107" i="1"/>
  <c r="E107" i="1"/>
  <c r="B106" i="1"/>
  <c r="P105" i="1"/>
  <c r="L105" i="1"/>
  <c r="M105" i="1"/>
  <c r="I107" i="1"/>
  <c r="H107" i="1"/>
  <c r="G107" i="1"/>
  <c r="F107" i="1"/>
  <c r="R107" i="1"/>
  <c r="O107" i="1"/>
  <c r="K107" i="1"/>
  <c r="AC107" i="1"/>
  <c r="AC25" i="1"/>
  <c r="AA23" i="1"/>
  <c r="Z23" i="1"/>
  <c r="I18" i="4"/>
  <c r="K24" i="1"/>
  <c r="M24" i="1"/>
  <c r="AB24" i="1"/>
  <c r="Y22" i="1"/>
  <c r="X21" i="1"/>
  <c r="Y107" i="1"/>
  <c r="X107" i="1"/>
  <c r="Q107" i="1"/>
  <c r="Z107" i="1"/>
  <c r="N107" i="1"/>
  <c r="AA107" i="1"/>
  <c r="AE107" i="1"/>
  <c r="V107" i="1"/>
  <c r="AD107" i="1"/>
  <c r="AB107" i="1"/>
  <c r="T107" i="1"/>
  <c r="J107" i="1"/>
  <c r="W107" i="1"/>
  <c r="U107" i="1"/>
  <c r="D107" i="1"/>
  <c r="S107" i="1"/>
  <c r="A108" i="1"/>
  <c r="E108" i="1"/>
  <c r="B107" i="1"/>
  <c r="P106" i="1"/>
  <c r="L106" i="1"/>
  <c r="M106" i="1"/>
  <c r="I108" i="1"/>
  <c r="H108" i="1"/>
  <c r="G108" i="1"/>
  <c r="F108" i="1"/>
  <c r="O108" i="1"/>
  <c r="R108" i="1"/>
  <c r="K108" i="1"/>
  <c r="AC108" i="1"/>
  <c r="AC24" i="1"/>
  <c r="Y21" i="1"/>
  <c r="X20" i="1"/>
  <c r="K23" i="1"/>
  <c r="M23" i="1"/>
  <c r="AB23" i="1"/>
  <c r="AA22" i="1"/>
  <c r="Z22" i="1"/>
  <c r="I17" i="4"/>
  <c r="Y108" i="1"/>
  <c r="X108" i="1"/>
  <c r="N108" i="1"/>
  <c r="AA108" i="1"/>
  <c r="Z108" i="1"/>
  <c r="Q108" i="1"/>
  <c r="AE108" i="1"/>
  <c r="V108" i="1"/>
  <c r="T108" i="1"/>
  <c r="AD108" i="1"/>
  <c r="AB108" i="1"/>
  <c r="J108" i="1"/>
  <c r="W108" i="1"/>
  <c r="U108" i="1"/>
  <c r="D108" i="1"/>
  <c r="S108" i="1"/>
  <c r="A109" i="1"/>
  <c r="E109" i="1"/>
  <c r="B108" i="1"/>
  <c r="P107" i="1"/>
  <c r="L107" i="1"/>
  <c r="M107" i="1"/>
  <c r="I109" i="1"/>
  <c r="H109" i="1"/>
  <c r="G109" i="1"/>
  <c r="F109" i="1"/>
  <c r="R109" i="1"/>
  <c r="O109" i="1"/>
  <c r="K109" i="1"/>
  <c r="AC109" i="1"/>
  <c r="AC23" i="1"/>
  <c r="K22" i="1"/>
  <c r="M22" i="1"/>
  <c r="AB22" i="1"/>
  <c r="Y20" i="1"/>
  <c r="X19" i="1"/>
  <c r="AA21" i="1"/>
  <c r="Z21" i="1"/>
  <c r="I16" i="4"/>
  <c r="Y109" i="1"/>
  <c r="X109" i="1"/>
  <c r="Q109" i="1"/>
  <c r="Z109" i="1"/>
  <c r="N109" i="1"/>
  <c r="AA109" i="1"/>
  <c r="AE109" i="1"/>
  <c r="V109" i="1"/>
  <c r="AD109" i="1"/>
  <c r="AB109" i="1"/>
  <c r="T109" i="1"/>
  <c r="J109" i="1"/>
  <c r="U109" i="1"/>
  <c r="W109" i="1"/>
  <c r="D109" i="1"/>
  <c r="S109" i="1"/>
  <c r="A110" i="1"/>
  <c r="E110" i="1"/>
  <c r="B109" i="1"/>
  <c r="P108" i="1"/>
  <c r="L108" i="1"/>
  <c r="M108" i="1"/>
  <c r="I110" i="1"/>
  <c r="H110" i="1"/>
  <c r="G110" i="1"/>
  <c r="F110" i="1"/>
  <c r="R110" i="1"/>
  <c r="O110" i="1"/>
  <c r="K110" i="1"/>
  <c r="AC110" i="1"/>
  <c r="AC22" i="1"/>
  <c r="Y19" i="1"/>
  <c r="X18" i="1"/>
  <c r="K21" i="1"/>
  <c r="M21" i="1"/>
  <c r="AB21" i="1"/>
  <c r="Z20" i="1"/>
  <c r="I15" i="4"/>
  <c r="AA20" i="1"/>
  <c r="Y110" i="1"/>
  <c r="X110" i="1"/>
  <c r="N110" i="1"/>
  <c r="AA110" i="1"/>
  <c r="Q110" i="1"/>
  <c r="Z110" i="1"/>
  <c r="AE110" i="1"/>
  <c r="V110" i="1"/>
  <c r="T110" i="1"/>
  <c r="AD110" i="1"/>
  <c r="AB110" i="1"/>
  <c r="J110" i="1"/>
  <c r="W110" i="1"/>
  <c r="U110" i="1"/>
  <c r="D110" i="1"/>
  <c r="S110" i="1"/>
  <c r="A111" i="1"/>
  <c r="E111" i="1"/>
  <c r="B110" i="1"/>
  <c r="P109" i="1"/>
  <c r="L109" i="1"/>
  <c r="M109" i="1"/>
  <c r="I111" i="1"/>
  <c r="H111" i="1"/>
  <c r="G111" i="1"/>
  <c r="F111" i="1"/>
  <c r="R111" i="1"/>
  <c r="O111" i="1"/>
  <c r="K111" i="1"/>
  <c r="AC111" i="1"/>
  <c r="AC21" i="1"/>
  <c r="Y18" i="1"/>
  <c r="X17" i="1"/>
  <c r="K20" i="1"/>
  <c r="M20" i="1"/>
  <c r="AB20" i="1"/>
  <c r="Z19" i="1"/>
  <c r="I14" i="4"/>
  <c r="AA19" i="1"/>
  <c r="X111" i="1"/>
  <c r="Y111" i="1"/>
  <c r="Q111" i="1"/>
  <c r="Z111" i="1"/>
  <c r="N111" i="1"/>
  <c r="AA111" i="1"/>
  <c r="AE111" i="1"/>
  <c r="V111" i="1"/>
  <c r="AD111" i="1"/>
  <c r="AB111" i="1"/>
  <c r="T111" i="1"/>
  <c r="J111" i="1"/>
  <c r="W111" i="1"/>
  <c r="U111" i="1"/>
  <c r="D111" i="1"/>
  <c r="S111" i="1"/>
  <c r="B111" i="1"/>
  <c r="A112" i="1"/>
  <c r="E112" i="1"/>
  <c r="P110" i="1"/>
  <c r="L110" i="1"/>
  <c r="M110" i="1"/>
  <c r="I112" i="1"/>
  <c r="H112" i="1"/>
  <c r="G112" i="1"/>
  <c r="F112" i="1"/>
  <c r="O112" i="1"/>
  <c r="R112" i="1"/>
  <c r="K112" i="1"/>
  <c r="AC112" i="1"/>
  <c r="AC20" i="1"/>
  <c r="J19" i="1"/>
  <c r="K19" i="1"/>
  <c r="Y17" i="1"/>
  <c r="X16" i="1"/>
  <c r="AA18" i="1"/>
  <c r="Z18" i="1"/>
  <c r="I13" i="4"/>
  <c r="Y112" i="1"/>
  <c r="X112" i="1"/>
  <c r="N112" i="1"/>
  <c r="AA112" i="1"/>
  <c r="Z112" i="1"/>
  <c r="Q112" i="1"/>
  <c r="AE112" i="1"/>
  <c r="V112" i="1"/>
  <c r="T112" i="1"/>
  <c r="AD112" i="1"/>
  <c r="AB112" i="1"/>
  <c r="J112" i="1"/>
  <c r="W112" i="1"/>
  <c r="U112" i="1"/>
  <c r="D112" i="1"/>
  <c r="S112" i="1"/>
  <c r="A113" i="1"/>
  <c r="E113" i="1"/>
  <c r="B112" i="1"/>
  <c r="P111" i="1"/>
  <c r="L111" i="1"/>
  <c r="M111" i="1"/>
  <c r="I113" i="1"/>
  <c r="H113" i="1"/>
  <c r="G113" i="1"/>
  <c r="F113" i="1"/>
  <c r="R113" i="1"/>
  <c r="O113" i="1"/>
  <c r="K113" i="1"/>
  <c r="AC113" i="1"/>
  <c r="Y16" i="1"/>
  <c r="X15" i="1"/>
  <c r="Y15" i="1"/>
  <c r="K18" i="1"/>
  <c r="J18" i="1"/>
  <c r="Z17" i="1"/>
  <c r="I12" i="4"/>
  <c r="AA17" i="1"/>
  <c r="M19" i="1"/>
  <c r="Y113" i="1"/>
  <c r="X113" i="1"/>
  <c r="Q113" i="1"/>
  <c r="Z113" i="1"/>
  <c r="N113" i="1"/>
  <c r="AA113" i="1"/>
  <c r="AE113" i="1"/>
  <c r="V113" i="1"/>
  <c r="AD113" i="1"/>
  <c r="AB113" i="1"/>
  <c r="T113" i="1"/>
  <c r="J113" i="1"/>
  <c r="U113" i="1"/>
  <c r="W113" i="1"/>
  <c r="D113" i="1"/>
  <c r="S113" i="1"/>
  <c r="A114" i="1"/>
  <c r="E114" i="1"/>
  <c r="B113" i="1"/>
  <c r="P112" i="1"/>
  <c r="L112" i="1"/>
  <c r="M112" i="1"/>
  <c r="I114" i="1"/>
  <c r="H114" i="1"/>
  <c r="G114" i="1"/>
  <c r="F114" i="1"/>
  <c r="R114" i="1"/>
  <c r="O114" i="1"/>
  <c r="K114" i="1"/>
  <c r="AC114" i="1"/>
  <c r="AB19" i="1"/>
  <c r="AC19" i="1"/>
  <c r="M18" i="1"/>
  <c r="K17" i="1"/>
  <c r="J17" i="1"/>
  <c r="AA15" i="1"/>
  <c r="Z15" i="1"/>
  <c r="I10" i="4"/>
  <c r="AA16" i="1"/>
  <c r="Z16" i="1"/>
  <c r="I11" i="4"/>
  <c r="Y114" i="1"/>
  <c r="X114" i="1"/>
  <c r="N114" i="1"/>
  <c r="AA114" i="1"/>
  <c r="Q114" i="1"/>
  <c r="Z114" i="1"/>
  <c r="AE114" i="1"/>
  <c r="V114" i="1"/>
  <c r="T114" i="1"/>
  <c r="AD114" i="1"/>
  <c r="AB114" i="1"/>
  <c r="J114" i="1"/>
  <c r="W114" i="1"/>
  <c r="U114" i="1"/>
  <c r="D114" i="1"/>
  <c r="S114" i="1"/>
  <c r="A115" i="1"/>
  <c r="E115" i="1"/>
  <c r="B114" i="1"/>
  <c r="P113" i="1"/>
  <c r="L113" i="1"/>
  <c r="M113" i="1"/>
  <c r="I115" i="1"/>
  <c r="H115" i="1"/>
  <c r="G115" i="1"/>
  <c r="F115" i="1"/>
  <c r="R115" i="1"/>
  <c r="O115" i="1"/>
  <c r="J15" i="1"/>
  <c r="K115" i="1"/>
  <c r="AC115" i="1"/>
  <c r="K15" i="1"/>
  <c r="AB18" i="1"/>
  <c r="AC18" i="1"/>
  <c r="M17" i="1"/>
  <c r="J16" i="1"/>
  <c r="K16" i="1"/>
  <c r="Y115" i="1"/>
  <c r="X115" i="1"/>
  <c r="Q115" i="1"/>
  <c r="Z115" i="1"/>
  <c r="N115" i="1"/>
  <c r="AA115" i="1"/>
  <c r="AE115" i="1"/>
  <c r="V115" i="1"/>
  <c r="AD115" i="1"/>
  <c r="AB115" i="1"/>
  <c r="T115" i="1"/>
  <c r="J115" i="1"/>
  <c r="W115" i="1"/>
  <c r="U115" i="1"/>
  <c r="D115" i="1"/>
  <c r="S115" i="1"/>
  <c r="A116" i="1"/>
  <c r="E116" i="1"/>
  <c r="B115" i="1"/>
  <c r="P114" i="1"/>
  <c r="L114" i="1"/>
  <c r="M114" i="1"/>
  <c r="I116" i="1"/>
  <c r="H116" i="1"/>
  <c r="G116" i="1"/>
  <c r="F116" i="1"/>
  <c r="O116" i="1"/>
  <c r="R116" i="1"/>
  <c r="K116" i="1"/>
  <c r="AC116" i="1"/>
  <c r="AB17" i="1"/>
  <c r="AC17" i="1"/>
  <c r="M15" i="1"/>
  <c r="M16" i="1"/>
  <c r="Y116" i="1"/>
  <c r="X116" i="1"/>
  <c r="N116" i="1"/>
  <c r="AA116" i="1"/>
  <c r="Z116" i="1"/>
  <c r="Q116" i="1"/>
  <c r="AE116" i="1"/>
  <c r="V116" i="1"/>
  <c r="T116" i="1"/>
  <c r="AD116" i="1"/>
  <c r="AB116" i="1"/>
  <c r="J116" i="1"/>
  <c r="W116" i="1"/>
  <c r="U116" i="1"/>
  <c r="D116" i="1"/>
  <c r="S116" i="1"/>
  <c r="A117" i="1"/>
  <c r="E117" i="1"/>
  <c r="B116" i="1"/>
  <c r="P115" i="1"/>
  <c r="L115" i="1"/>
  <c r="M115" i="1"/>
  <c r="I117" i="1"/>
  <c r="H117" i="1"/>
  <c r="G117" i="1"/>
  <c r="F117" i="1"/>
  <c r="R117" i="1"/>
  <c r="O117" i="1"/>
  <c r="AB15" i="1"/>
  <c r="AC15" i="1"/>
  <c r="K117" i="1"/>
  <c r="AC117" i="1"/>
  <c r="AB16" i="1"/>
  <c r="Y117" i="1"/>
  <c r="X117" i="1"/>
  <c r="Q117" i="1"/>
  <c r="Z117" i="1"/>
  <c r="N117" i="1"/>
  <c r="AA117" i="1"/>
  <c r="AE117" i="1"/>
  <c r="V117" i="1"/>
  <c r="AD117" i="1"/>
  <c r="AB117" i="1"/>
  <c r="T117" i="1"/>
  <c r="J117" i="1"/>
  <c r="U117" i="1"/>
  <c r="W117" i="1"/>
  <c r="D117" i="1"/>
  <c r="S117" i="1"/>
  <c r="A118" i="1"/>
  <c r="E118" i="1"/>
  <c r="B117" i="1"/>
  <c r="P116" i="1"/>
  <c r="L116" i="1"/>
  <c r="M116" i="1"/>
  <c r="I118" i="1"/>
  <c r="H118" i="1"/>
  <c r="G118" i="1"/>
  <c r="F118" i="1"/>
  <c r="R118" i="1"/>
  <c r="O118" i="1"/>
  <c r="K118" i="1"/>
  <c r="AC118" i="1"/>
  <c r="AD15" i="1"/>
  <c r="AC16" i="1"/>
  <c r="Y118" i="1"/>
  <c r="X118" i="1"/>
  <c r="N118" i="1"/>
  <c r="AA118" i="1"/>
  <c r="Q118" i="1"/>
  <c r="Z118" i="1"/>
  <c r="AE118" i="1"/>
  <c r="V118" i="1"/>
  <c r="T118" i="1"/>
  <c r="AD118" i="1"/>
  <c r="AB118" i="1"/>
  <c r="J118" i="1"/>
  <c r="W118" i="1"/>
  <c r="U118" i="1"/>
  <c r="D118" i="1"/>
  <c r="S118" i="1"/>
  <c r="A119" i="1"/>
  <c r="E119" i="1"/>
  <c r="B118" i="1"/>
  <c r="P117" i="1"/>
  <c r="L117" i="1"/>
  <c r="M117" i="1"/>
  <c r="AE15" i="1"/>
  <c r="L10" i="4"/>
  <c r="K10" i="4"/>
  <c r="J10" i="4"/>
  <c r="I119" i="1"/>
  <c r="H119" i="1"/>
  <c r="G119" i="1"/>
  <c r="F119" i="1"/>
  <c r="R119" i="1"/>
  <c r="O119" i="1"/>
  <c r="AD16" i="1"/>
  <c r="K119" i="1"/>
  <c r="AC119" i="1"/>
  <c r="X119" i="1"/>
  <c r="Y119" i="1"/>
  <c r="Q119" i="1"/>
  <c r="Z119" i="1"/>
  <c r="N119" i="1"/>
  <c r="AA119" i="1"/>
  <c r="AE119" i="1"/>
  <c r="V119" i="1"/>
  <c r="AD119" i="1"/>
  <c r="AB119" i="1"/>
  <c r="T119" i="1"/>
  <c r="J119" i="1"/>
  <c r="W119" i="1"/>
  <c r="U119" i="1"/>
  <c r="D119" i="1"/>
  <c r="S119" i="1"/>
  <c r="A120" i="1"/>
  <c r="E120" i="1"/>
  <c r="B119" i="1"/>
  <c r="P118" i="1"/>
  <c r="L118" i="1"/>
  <c r="M118" i="1"/>
  <c r="AD17" i="1"/>
  <c r="K12" i="4"/>
  <c r="J12" i="4"/>
  <c r="K11" i="4"/>
  <c r="J11" i="4"/>
  <c r="I120" i="1"/>
  <c r="H120" i="1"/>
  <c r="G120" i="1"/>
  <c r="F120" i="1"/>
  <c r="O120" i="1"/>
  <c r="R120" i="1"/>
  <c r="AE16" i="1"/>
  <c r="L11" i="4"/>
  <c r="K120" i="1"/>
  <c r="AC120" i="1"/>
  <c r="Y120" i="1"/>
  <c r="X120" i="1"/>
  <c r="N120" i="1"/>
  <c r="AA120" i="1"/>
  <c r="Z120" i="1"/>
  <c r="Q120" i="1"/>
  <c r="AE120" i="1"/>
  <c r="V120" i="1"/>
  <c r="T120" i="1"/>
  <c r="AD120" i="1"/>
  <c r="AB120" i="1"/>
  <c r="J120" i="1"/>
  <c r="W120" i="1"/>
  <c r="U120" i="1"/>
  <c r="D120" i="1"/>
  <c r="S120" i="1"/>
  <c r="A121" i="1"/>
  <c r="E121" i="1"/>
  <c r="B120" i="1"/>
  <c r="P119" i="1"/>
  <c r="L119" i="1"/>
  <c r="M119" i="1"/>
  <c r="AE17" i="1"/>
  <c r="L12" i="4"/>
  <c r="I121" i="1"/>
  <c r="H121" i="1"/>
  <c r="G121" i="1"/>
  <c r="F121" i="1"/>
  <c r="R121" i="1"/>
  <c r="O121" i="1"/>
  <c r="K121" i="1"/>
  <c r="AC121" i="1"/>
  <c r="AD18" i="1"/>
  <c r="Y121" i="1"/>
  <c r="X121" i="1"/>
  <c r="Q121" i="1"/>
  <c r="Z121" i="1"/>
  <c r="N121" i="1"/>
  <c r="AA121" i="1"/>
  <c r="AE121" i="1"/>
  <c r="V121" i="1"/>
  <c r="AD121" i="1"/>
  <c r="AB121" i="1"/>
  <c r="T121" i="1"/>
  <c r="J121" i="1"/>
  <c r="U121" i="1"/>
  <c r="W121" i="1"/>
  <c r="D121" i="1"/>
  <c r="S121" i="1"/>
  <c r="A122" i="1"/>
  <c r="E122" i="1"/>
  <c r="B121" i="1"/>
  <c r="P120" i="1"/>
  <c r="L120" i="1"/>
  <c r="M120" i="1"/>
  <c r="AE18" i="1"/>
  <c r="L13" i="4"/>
  <c r="K13" i="4"/>
  <c r="J13" i="4"/>
  <c r="I122" i="1"/>
  <c r="H122" i="1"/>
  <c r="G122" i="1"/>
  <c r="F122" i="1"/>
  <c r="R122" i="1"/>
  <c r="O122" i="1"/>
  <c r="K122" i="1"/>
  <c r="AC122" i="1"/>
  <c r="AD19" i="1"/>
  <c r="Y122" i="1"/>
  <c r="X122" i="1"/>
  <c r="N122" i="1"/>
  <c r="AA122" i="1"/>
  <c r="Q122" i="1"/>
  <c r="Z122" i="1"/>
  <c r="AE122" i="1"/>
  <c r="V122" i="1"/>
  <c r="T122" i="1"/>
  <c r="AD122" i="1"/>
  <c r="AB122" i="1"/>
  <c r="J122" i="1"/>
  <c r="W122" i="1"/>
  <c r="U122" i="1"/>
  <c r="D122" i="1"/>
  <c r="S122" i="1"/>
  <c r="B122" i="1"/>
  <c r="A123" i="1"/>
  <c r="E123" i="1"/>
  <c r="P121" i="1"/>
  <c r="L121" i="1"/>
  <c r="M121" i="1"/>
  <c r="AD20" i="1"/>
  <c r="K14" i="4"/>
  <c r="J14" i="4"/>
  <c r="I123" i="1"/>
  <c r="H123" i="1"/>
  <c r="G123" i="1"/>
  <c r="F123" i="1"/>
  <c r="R123" i="1"/>
  <c r="O123" i="1"/>
  <c r="AE20" i="1"/>
  <c r="L15" i="4"/>
  <c r="AE19" i="1"/>
  <c r="L14" i="4"/>
  <c r="K123" i="1"/>
  <c r="AC123" i="1"/>
  <c r="Y123" i="1"/>
  <c r="X123" i="1"/>
  <c r="Q123" i="1"/>
  <c r="Z123" i="1"/>
  <c r="N123" i="1"/>
  <c r="AA123" i="1"/>
  <c r="AE123" i="1"/>
  <c r="V123" i="1"/>
  <c r="AD123" i="1"/>
  <c r="AB123" i="1"/>
  <c r="T123" i="1"/>
  <c r="J123" i="1"/>
  <c r="W123" i="1"/>
  <c r="U123" i="1"/>
  <c r="D123" i="1"/>
  <c r="S123" i="1"/>
  <c r="A124" i="1"/>
  <c r="E124" i="1"/>
  <c r="B123" i="1"/>
  <c r="P122" i="1"/>
  <c r="L122" i="1"/>
  <c r="M122" i="1"/>
  <c r="AD21" i="1"/>
  <c r="K15" i="4"/>
  <c r="J15" i="4"/>
  <c r="I124" i="1"/>
  <c r="H124" i="1"/>
  <c r="G124" i="1"/>
  <c r="F124" i="1"/>
  <c r="O124" i="1"/>
  <c r="R124" i="1"/>
  <c r="K124" i="1"/>
  <c r="AC124" i="1"/>
  <c r="Y124" i="1"/>
  <c r="X124" i="1"/>
  <c r="N124" i="1"/>
  <c r="AA124" i="1"/>
  <c r="Z124" i="1"/>
  <c r="Q124" i="1"/>
  <c r="AE124" i="1"/>
  <c r="V124" i="1"/>
  <c r="T124" i="1"/>
  <c r="AD124" i="1"/>
  <c r="AB124" i="1"/>
  <c r="J124" i="1"/>
  <c r="W124" i="1"/>
  <c r="U124" i="1"/>
  <c r="D124" i="1"/>
  <c r="S124" i="1"/>
  <c r="A125" i="1"/>
  <c r="E125" i="1"/>
  <c r="B124" i="1"/>
  <c r="P123" i="1"/>
  <c r="L123" i="1"/>
  <c r="M123" i="1"/>
  <c r="K16" i="4"/>
  <c r="J16" i="4"/>
  <c r="AE21" i="1"/>
  <c r="L16" i="4"/>
  <c r="AD22" i="1"/>
  <c r="I125" i="1"/>
  <c r="H125" i="1"/>
  <c r="G125" i="1"/>
  <c r="F125" i="1"/>
  <c r="R125" i="1"/>
  <c r="O125" i="1"/>
  <c r="K125" i="1"/>
  <c r="AC125" i="1"/>
  <c r="Y125" i="1"/>
  <c r="X125" i="1"/>
  <c r="Q125" i="1"/>
  <c r="Z125" i="1"/>
  <c r="N125" i="1"/>
  <c r="AA125" i="1"/>
  <c r="AE125" i="1"/>
  <c r="V125" i="1"/>
  <c r="AD125" i="1"/>
  <c r="AB125" i="1"/>
  <c r="T125" i="1"/>
  <c r="J125" i="1"/>
  <c r="U125" i="1"/>
  <c r="W125" i="1"/>
  <c r="D125" i="1"/>
  <c r="S125" i="1"/>
  <c r="A126" i="1"/>
  <c r="E126" i="1"/>
  <c r="B125" i="1"/>
  <c r="P124" i="1"/>
  <c r="L124" i="1"/>
  <c r="M124" i="1"/>
  <c r="K17" i="4"/>
  <c r="J17" i="4"/>
  <c r="AE22" i="1"/>
  <c r="L17" i="4"/>
  <c r="AD23" i="1"/>
  <c r="I126" i="1"/>
  <c r="H126" i="1"/>
  <c r="G126" i="1"/>
  <c r="F126" i="1"/>
  <c r="R126" i="1"/>
  <c r="O126" i="1"/>
  <c r="K126" i="1"/>
  <c r="AC126" i="1"/>
  <c r="Y126" i="1"/>
  <c r="X126" i="1"/>
  <c r="N126" i="1"/>
  <c r="AA126" i="1"/>
  <c r="Q126" i="1"/>
  <c r="Z126" i="1"/>
  <c r="AE126" i="1"/>
  <c r="V126" i="1"/>
  <c r="T126" i="1"/>
  <c r="AD126" i="1"/>
  <c r="AB126" i="1"/>
  <c r="J126" i="1"/>
  <c r="W126" i="1"/>
  <c r="U126" i="1"/>
  <c r="D126" i="1"/>
  <c r="S126" i="1"/>
  <c r="A127" i="1"/>
  <c r="E127" i="1"/>
  <c r="B126" i="1"/>
  <c r="P125" i="1"/>
  <c r="L125" i="1"/>
  <c r="M125" i="1"/>
  <c r="K18" i="4"/>
  <c r="J18" i="4"/>
  <c r="AD24" i="1"/>
  <c r="AD25" i="1"/>
  <c r="K20" i="4"/>
  <c r="J20" i="4"/>
  <c r="AE23" i="1"/>
  <c r="L18" i="4"/>
  <c r="I127" i="1"/>
  <c r="H127" i="1"/>
  <c r="G127" i="1"/>
  <c r="F127" i="1"/>
  <c r="R127" i="1"/>
  <c r="O127" i="1"/>
  <c r="K127" i="1"/>
  <c r="AC127" i="1"/>
  <c r="AE25" i="1"/>
  <c r="L20" i="4"/>
  <c r="AD26" i="1"/>
  <c r="K21" i="4"/>
  <c r="J21" i="4"/>
  <c r="X127" i="1"/>
  <c r="Y127" i="1"/>
  <c r="Q127" i="1"/>
  <c r="Z127" i="1"/>
  <c r="N127" i="1"/>
  <c r="AA127" i="1"/>
  <c r="AE127" i="1"/>
  <c r="V127" i="1"/>
  <c r="AD127" i="1"/>
  <c r="AB127" i="1"/>
  <c r="T127" i="1"/>
  <c r="J127" i="1"/>
  <c r="W127" i="1"/>
  <c r="U127" i="1"/>
  <c r="D127" i="1"/>
  <c r="S127" i="1"/>
  <c r="A128" i="1"/>
  <c r="E128" i="1"/>
  <c r="B127" i="1"/>
  <c r="P126" i="1"/>
  <c r="L126" i="1"/>
  <c r="M126" i="1"/>
  <c r="K19" i="4"/>
  <c r="J19" i="4"/>
  <c r="AE24" i="1"/>
  <c r="L19" i="4"/>
  <c r="I128" i="1"/>
  <c r="H128" i="1"/>
  <c r="G128" i="1"/>
  <c r="F128" i="1"/>
  <c r="O128" i="1"/>
  <c r="R128" i="1"/>
  <c r="K128" i="1"/>
  <c r="AC128" i="1"/>
  <c r="AE26" i="1"/>
  <c r="L21" i="4"/>
  <c r="AD27" i="1"/>
  <c r="K22" i="4"/>
  <c r="J22" i="4"/>
  <c r="Y128" i="1"/>
  <c r="X128" i="1"/>
  <c r="N128" i="1"/>
  <c r="AA128" i="1"/>
  <c r="Z128" i="1"/>
  <c r="Q128" i="1"/>
  <c r="AE128" i="1"/>
  <c r="V128" i="1"/>
  <c r="T128" i="1"/>
  <c r="AD128" i="1"/>
  <c r="AB128" i="1"/>
  <c r="J128" i="1"/>
  <c r="W128" i="1"/>
  <c r="U128" i="1"/>
  <c r="D128" i="1"/>
  <c r="S128" i="1"/>
  <c r="A129" i="1"/>
  <c r="E129" i="1"/>
  <c r="B128" i="1"/>
  <c r="P127" i="1"/>
  <c r="L127" i="1"/>
  <c r="M127" i="1"/>
  <c r="I129" i="1"/>
  <c r="H129" i="1"/>
  <c r="G129" i="1"/>
  <c r="F129" i="1"/>
  <c r="R129" i="1"/>
  <c r="O129" i="1"/>
  <c r="K129" i="1"/>
  <c r="AC129" i="1"/>
  <c r="AE27" i="1"/>
  <c r="L22" i="4"/>
  <c r="AD28" i="1"/>
  <c r="K23" i="4"/>
  <c r="J23" i="4"/>
  <c r="Y129" i="1"/>
  <c r="X129" i="1"/>
  <c r="Q129" i="1"/>
  <c r="Z129" i="1"/>
  <c r="N129" i="1"/>
  <c r="AA129" i="1"/>
  <c r="AE129" i="1"/>
  <c r="V129" i="1"/>
  <c r="AD129" i="1"/>
  <c r="AB129" i="1"/>
  <c r="T129" i="1"/>
  <c r="J129" i="1"/>
  <c r="U129" i="1"/>
  <c r="W129" i="1"/>
  <c r="D129" i="1"/>
  <c r="S129" i="1"/>
  <c r="A130" i="1"/>
  <c r="E130" i="1"/>
  <c r="B129" i="1"/>
  <c r="P128" i="1"/>
  <c r="L128" i="1"/>
  <c r="M128" i="1"/>
  <c r="I130" i="1"/>
  <c r="H130" i="1"/>
  <c r="G130" i="1"/>
  <c r="F130" i="1"/>
  <c r="R130" i="1"/>
  <c r="O130" i="1"/>
  <c r="K130" i="1"/>
  <c r="AC130" i="1"/>
  <c r="AE28" i="1"/>
  <c r="L23" i="4"/>
  <c r="AD29" i="1"/>
  <c r="K24" i="4"/>
  <c r="J24" i="4"/>
  <c r="Y130" i="1"/>
  <c r="X130" i="1"/>
  <c r="N130" i="1"/>
  <c r="AA130" i="1"/>
  <c r="Q130" i="1"/>
  <c r="Z130" i="1"/>
  <c r="AE130" i="1"/>
  <c r="V130" i="1"/>
  <c r="T130" i="1"/>
  <c r="AD130" i="1"/>
  <c r="AB130" i="1"/>
  <c r="J130" i="1"/>
  <c r="W130" i="1"/>
  <c r="U130" i="1"/>
  <c r="D130" i="1"/>
  <c r="S130" i="1"/>
  <c r="A131" i="1"/>
  <c r="E131" i="1"/>
  <c r="B130" i="1"/>
  <c r="P129" i="1"/>
  <c r="L129" i="1"/>
  <c r="M129" i="1"/>
  <c r="I131" i="1"/>
  <c r="H131" i="1"/>
  <c r="G131" i="1"/>
  <c r="F131" i="1"/>
  <c r="R131" i="1"/>
  <c r="O131" i="1"/>
  <c r="K131" i="1"/>
  <c r="AC131" i="1"/>
  <c r="AE29" i="1"/>
  <c r="L24" i="4"/>
  <c r="AD30" i="1"/>
  <c r="K25" i="4"/>
  <c r="J25" i="4"/>
  <c r="Y131" i="1"/>
  <c r="X131" i="1"/>
  <c r="Q131" i="1"/>
  <c r="Z131" i="1"/>
  <c r="N131" i="1"/>
  <c r="AA131" i="1"/>
  <c r="AE131" i="1"/>
  <c r="V131" i="1"/>
  <c r="AD131" i="1"/>
  <c r="AB131" i="1"/>
  <c r="T131" i="1"/>
  <c r="J131" i="1"/>
  <c r="W131" i="1"/>
  <c r="U131" i="1"/>
  <c r="D131" i="1"/>
  <c r="S131" i="1"/>
  <c r="A132" i="1"/>
  <c r="E132" i="1"/>
  <c r="B131" i="1"/>
  <c r="P130" i="1"/>
  <c r="L130" i="1"/>
  <c r="M130" i="1"/>
  <c r="I132" i="1"/>
  <c r="H132" i="1"/>
  <c r="G132" i="1"/>
  <c r="F132" i="1"/>
  <c r="O132" i="1"/>
  <c r="R132" i="1"/>
  <c r="K132" i="1"/>
  <c r="AC132" i="1"/>
  <c r="AE30" i="1"/>
  <c r="L25" i="4"/>
  <c r="AD31" i="1"/>
  <c r="Y132" i="1"/>
  <c r="X132" i="1"/>
  <c r="N132" i="1"/>
  <c r="AA132" i="1"/>
  <c r="Z132" i="1"/>
  <c r="Q132" i="1"/>
  <c r="AE132" i="1"/>
  <c r="V132" i="1"/>
  <c r="T132" i="1"/>
  <c r="AD132" i="1"/>
  <c r="AB132" i="1"/>
  <c r="J132" i="1"/>
  <c r="W132" i="1"/>
  <c r="U132" i="1"/>
  <c r="D132" i="1"/>
  <c r="S132" i="1"/>
  <c r="B132" i="1"/>
  <c r="A133" i="1"/>
  <c r="E133" i="1"/>
  <c r="P131" i="1"/>
  <c r="L131" i="1"/>
  <c r="M131" i="1"/>
  <c r="AE31" i="1"/>
  <c r="L26" i="4"/>
  <c r="K26" i="4"/>
  <c r="J26" i="4"/>
  <c r="I133" i="1"/>
  <c r="H133" i="1"/>
  <c r="G133" i="1"/>
  <c r="F133" i="1"/>
  <c r="R133" i="1"/>
  <c r="O133" i="1"/>
  <c r="K133" i="1"/>
  <c r="AC133" i="1"/>
  <c r="Y133" i="1"/>
  <c r="X133" i="1"/>
  <c r="Q133" i="1"/>
  <c r="Z133" i="1"/>
  <c r="N133" i="1"/>
  <c r="AA133" i="1"/>
  <c r="AE133" i="1"/>
  <c r="V133" i="1"/>
  <c r="AD133" i="1"/>
  <c r="AB133" i="1"/>
  <c r="T133" i="1"/>
  <c r="J133" i="1"/>
  <c r="U133" i="1"/>
  <c r="W133" i="1"/>
  <c r="D133" i="1"/>
  <c r="S133" i="1"/>
  <c r="A134" i="1"/>
  <c r="E134" i="1"/>
  <c r="B133" i="1"/>
  <c r="P132" i="1"/>
  <c r="L132" i="1"/>
  <c r="M132" i="1"/>
  <c r="I134" i="1"/>
  <c r="H134" i="1"/>
  <c r="G134" i="1"/>
  <c r="F134" i="1"/>
  <c r="R134" i="1"/>
  <c r="O134" i="1"/>
  <c r="K134" i="1"/>
  <c r="AC134" i="1"/>
  <c r="Y134" i="1"/>
  <c r="X134" i="1"/>
  <c r="N134" i="1"/>
  <c r="AA134" i="1"/>
  <c r="Q134" i="1"/>
  <c r="Z134" i="1"/>
  <c r="AE134" i="1"/>
  <c r="V134" i="1"/>
  <c r="T134" i="1"/>
  <c r="AD134" i="1"/>
  <c r="AB134" i="1"/>
  <c r="J134" i="1"/>
  <c r="W134" i="1"/>
  <c r="U134" i="1"/>
  <c r="D134" i="1"/>
  <c r="S134" i="1"/>
  <c r="A135" i="1"/>
  <c r="E135" i="1"/>
  <c r="B134" i="1"/>
  <c r="P133" i="1"/>
  <c r="L133" i="1"/>
  <c r="M133" i="1"/>
  <c r="I135" i="1"/>
  <c r="H135" i="1"/>
  <c r="G135" i="1"/>
  <c r="F135" i="1"/>
  <c r="R135" i="1"/>
  <c r="O135" i="1"/>
  <c r="K135" i="1"/>
  <c r="AC135" i="1"/>
  <c r="X135" i="1"/>
  <c r="Y135" i="1"/>
  <c r="Q135" i="1"/>
  <c r="Z135" i="1"/>
  <c r="N135" i="1"/>
  <c r="AA135" i="1"/>
  <c r="AE135" i="1"/>
  <c r="V135" i="1"/>
  <c r="AD135" i="1"/>
  <c r="AB135" i="1"/>
  <c r="T135" i="1"/>
  <c r="J135" i="1"/>
  <c r="W135" i="1"/>
  <c r="U135" i="1"/>
  <c r="D135" i="1"/>
  <c r="S135" i="1"/>
  <c r="B135" i="1"/>
  <c r="A136" i="1"/>
  <c r="E136" i="1"/>
  <c r="P134" i="1"/>
  <c r="L134" i="1"/>
  <c r="M134" i="1"/>
  <c r="I136" i="1"/>
  <c r="H136" i="1"/>
  <c r="G136" i="1"/>
  <c r="F136" i="1"/>
  <c r="O136" i="1"/>
  <c r="R136" i="1"/>
  <c r="K136" i="1"/>
  <c r="AC136" i="1"/>
  <c r="Y136" i="1"/>
  <c r="X136" i="1"/>
  <c r="N136" i="1"/>
  <c r="AA136" i="1"/>
  <c r="Z136" i="1"/>
  <c r="Q136" i="1"/>
  <c r="AE136" i="1"/>
  <c r="V136" i="1"/>
  <c r="T136" i="1"/>
  <c r="AD136" i="1"/>
  <c r="AB136" i="1"/>
  <c r="J136" i="1"/>
  <c r="W136" i="1"/>
  <c r="U136" i="1"/>
  <c r="D136" i="1"/>
  <c r="S136" i="1"/>
  <c r="A137" i="1"/>
  <c r="E137" i="1"/>
  <c r="B136" i="1"/>
  <c r="P135" i="1"/>
  <c r="L135" i="1"/>
  <c r="M135" i="1"/>
  <c r="I137" i="1"/>
  <c r="H137" i="1"/>
  <c r="G137" i="1"/>
  <c r="F137" i="1"/>
  <c r="R137" i="1"/>
  <c r="O137" i="1"/>
  <c r="K137" i="1"/>
  <c r="AC137" i="1"/>
  <c r="Y137" i="1"/>
  <c r="X137" i="1"/>
  <c r="Q137" i="1"/>
  <c r="Z137" i="1"/>
  <c r="N137" i="1"/>
  <c r="AA137" i="1"/>
  <c r="AE137" i="1"/>
  <c r="V137" i="1"/>
  <c r="AD137" i="1"/>
  <c r="AB137" i="1"/>
  <c r="T137" i="1"/>
  <c r="J137" i="1"/>
  <c r="U137" i="1"/>
  <c r="W137" i="1"/>
  <c r="D137" i="1"/>
  <c r="S137" i="1"/>
  <c r="A138" i="1"/>
  <c r="E138" i="1"/>
  <c r="B137" i="1"/>
  <c r="P136" i="1"/>
  <c r="L136" i="1"/>
  <c r="M136" i="1"/>
  <c r="I138" i="1"/>
  <c r="H138" i="1"/>
  <c r="G138" i="1"/>
  <c r="F138" i="1"/>
  <c r="R138" i="1"/>
  <c r="O138" i="1"/>
  <c r="K138" i="1"/>
  <c r="AC138" i="1"/>
  <c r="Y138" i="1"/>
  <c r="X138" i="1"/>
  <c r="N138" i="1"/>
  <c r="AA138" i="1"/>
  <c r="Q138" i="1"/>
  <c r="Z138" i="1"/>
  <c r="AE138" i="1"/>
  <c r="V138" i="1"/>
  <c r="T138" i="1"/>
  <c r="AD138" i="1"/>
  <c r="AB138" i="1"/>
  <c r="J138" i="1"/>
  <c r="W138" i="1"/>
  <c r="U138" i="1"/>
  <c r="D138" i="1"/>
  <c r="S138" i="1"/>
  <c r="A139" i="1"/>
  <c r="E139" i="1"/>
  <c r="B138" i="1"/>
  <c r="P137" i="1"/>
  <c r="L137" i="1"/>
  <c r="M137" i="1"/>
  <c r="I139" i="1"/>
  <c r="H139" i="1"/>
  <c r="G139" i="1"/>
  <c r="F139" i="1"/>
  <c r="R139" i="1"/>
  <c r="O139" i="1"/>
  <c r="K139" i="1"/>
  <c r="AC139" i="1"/>
  <c r="Y139" i="1"/>
  <c r="X139" i="1"/>
  <c r="Q139" i="1"/>
  <c r="Z139" i="1"/>
  <c r="N139" i="1"/>
  <c r="AA139" i="1"/>
  <c r="AE139" i="1"/>
  <c r="V139" i="1"/>
  <c r="AD139" i="1"/>
  <c r="AB139" i="1"/>
  <c r="T139" i="1"/>
  <c r="J139" i="1"/>
  <c r="W139" i="1"/>
  <c r="U139" i="1"/>
  <c r="D139" i="1"/>
  <c r="S139" i="1"/>
  <c r="A140" i="1"/>
  <c r="E140" i="1"/>
  <c r="B139" i="1"/>
  <c r="P138" i="1"/>
  <c r="L138" i="1"/>
  <c r="M138" i="1"/>
  <c r="I140" i="1"/>
  <c r="H140" i="1"/>
  <c r="G140" i="1"/>
  <c r="F140" i="1"/>
  <c r="O140" i="1"/>
  <c r="R140" i="1"/>
  <c r="K140" i="1"/>
  <c r="AC140" i="1"/>
  <c r="Y140" i="1"/>
  <c r="X140" i="1"/>
  <c r="N140" i="1"/>
  <c r="AA140" i="1"/>
  <c r="Z140" i="1"/>
  <c r="Q140" i="1"/>
  <c r="AE140" i="1"/>
  <c r="V140" i="1"/>
  <c r="T140" i="1"/>
  <c r="AD140" i="1"/>
  <c r="AB140" i="1"/>
  <c r="J140" i="1"/>
  <c r="W140" i="1"/>
  <c r="U140" i="1"/>
  <c r="D140" i="1"/>
  <c r="S140" i="1"/>
  <c r="A141" i="1"/>
  <c r="E141" i="1"/>
  <c r="B140" i="1"/>
  <c r="P139" i="1"/>
  <c r="L139" i="1"/>
  <c r="M139" i="1"/>
  <c r="I141" i="1"/>
  <c r="H141" i="1"/>
  <c r="G141" i="1"/>
  <c r="F141" i="1"/>
  <c r="R141" i="1"/>
  <c r="O141" i="1"/>
  <c r="K141" i="1"/>
  <c r="AC141" i="1"/>
  <c r="Y141" i="1"/>
  <c r="X141" i="1"/>
  <c r="Q141" i="1"/>
  <c r="Z141" i="1"/>
  <c r="N141" i="1"/>
  <c r="AA141" i="1"/>
  <c r="AE141" i="1"/>
  <c r="V141" i="1"/>
  <c r="AD141" i="1"/>
  <c r="AB141" i="1"/>
  <c r="T141" i="1"/>
  <c r="J141" i="1"/>
  <c r="U141" i="1"/>
  <c r="W141" i="1"/>
  <c r="D141" i="1"/>
  <c r="S141" i="1"/>
  <c r="A142" i="1"/>
  <c r="E142" i="1"/>
  <c r="B141" i="1"/>
  <c r="P140" i="1"/>
  <c r="L140" i="1"/>
  <c r="M140" i="1"/>
  <c r="I142" i="1"/>
  <c r="H142" i="1"/>
  <c r="G142" i="1"/>
  <c r="F142" i="1"/>
  <c r="R142" i="1"/>
  <c r="O142" i="1"/>
  <c r="K142" i="1"/>
  <c r="AC142" i="1"/>
  <c r="Y142" i="1"/>
  <c r="X142" i="1"/>
  <c r="N142" i="1"/>
  <c r="AA142" i="1"/>
  <c r="Q142" i="1"/>
  <c r="Z142" i="1"/>
  <c r="AE142" i="1"/>
  <c r="V142" i="1"/>
  <c r="T142" i="1"/>
  <c r="AD142" i="1"/>
  <c r="AB142" i="1"/>
  <c r="J142" i="1"/>
  <c r="W142" i="1"/>
  <c r="U142" i="1"/>
  <c r="D142" i="1"/>
  <c r="S142" i="1"/>
  <c r="A143" i="1"/>
  <c r="E143" i="1"/>
  <c r="B142" i="1"/>
  <c r="P141" i="1"/>
  <c r="L141" i="1"/>
  <c r="M141" i="1"/>
  <c r="I143" i="1"/>
  <c r="H143" i="1"/>
  <c r="G143" i="1"/>
  <c r="F143" i="1"/>
  <c r="R143" i="1"/>
  <c r="O143" i="1"/>
  <c r="K143" i="1"/>
  <c r="AC143" i="1"/>
  <c r="X143" i="1"/>
  <c r="Y143" i="1"/>
  <c r="Q143" i="1"/>
  <c r="Z143" i="1"/>
  <c r="N143" i="1"/>
  <c r="AA143" i="1"/>
  <c r="AE143" i="1"/>
  <c r="V143" i="1"/>
  <c r="AD143" i="1"/>
  <c r="AB143" i="1"/>
  <c r="T143" i="1"/>
  <c r="J143" i="1"/>
  <c r="W143" i="1"/>
  <c r="U143" i="1"/>
  <c r="D143" i="1"/>
  <c r="S143" i="1"/>
  <c r="B143" i="1"/>
  <c r="A144" i="1"/>
  <c r="E144" i="1"/>
  <c r="P142" i="1"/>
  <c r="L142" i="1"/>
  <c r="M142" i="1"/>
  <c r="I144" i="1"/>
  <c r="H144" i="1"/>
  <c r="G144" i="1"/>
  <c r="F144" i="1"/>
  <c r="O144" i="1"/>
  <c r="R144" i="1"/>
  <c r="K144" i="1"/>
  <c r="AC144" i="1"/>
  <c r="Y144" i="1"/>
  <c r="X144" i="1"/>
  <c r="N144" i="1"/>
  <c r="AA144" i="1"/>
  <c r="Z144" i="1"/>
  <c r="Q144" i="1"/>
  <c r="AE144" i="1"/>
  <c r="V144" i="1"/>
  <c r="T144" i="1"/>
  <c r="AD144" i="1"/>
  <c r="AB144" i="1"/>
  <c r="J144" i="1"/>
  <c r="W144" i="1"/>
  <c r="U144" i="1"/>
  <c r="D144" i="1"/>
  <c r="S144" i="1"/>
  <c r="A145" i="1"/>
  <c r="E145" i="1"/>
  <c r="B144" i="1"/>
  <c r="P143" i="1"/>
  <c r="L143" i="1"/>
  <c r="M143" i="1"/>
  <c r="I145" i="1"/>
  <c r="H145" i="1"/>
  <c r="G145" i="1"/>
  <c r="F145" i="1"/>
  <c r="R145" i="1"/>
  <c r="O145" i="1"/>
  <c r="K145" i="1"/>
  <c r="AC145" i="1"/>
  <c r="Y145" i="1"/>
  <c r="X145" i="1"/>
  <c r="Q145" i="1"/>
  <c r="Z145" i="1"/>
  <c r="N145" i="1"/>
  <c r="AA145" i="1"/>
  <c r="AE145" i="1"/>
  <c r="V145" i="1"/>
  <c r="AD145" i="1"/>
  <c r="AB145" i="1"/>
  <c r="T145" i="1"/>
  <c r="J145" i="1"/>
  <c r="U145" i="1"/>
  <c r="W145" i="1"/>
  <c r="D145" i="1"/>
  <c r="S145" i="1"/>
  <c r="A146" i="1"/>
  <c r="E146" i="1"/>
  <c r="B145" i="1"/>
  <c r="P144" i="1"/>
  <c r="L144" i="1"/>
  <c r="M144" i="1"/>
  <c r="I146" i="1"/>
  <c r="H146" i="1"/>
  <c r="G146" i="1"/>
  <c r="F146" i="1"/>
  <c r="R146" i="1"/>
  <c r="O146" i="1"/>
  <c r="K146" i="1"/>
  <c r="AC146" i="1"/>
  <c r="Y146" i="1"/>
  <c r="X146" i="1"/>
  <c r="N146" i="1"/>
  <c r="AA146" i="1"/>
  <c r="Q146" i="1"/>
  <c r="Z146" i="1"/>
  <c r="AE146" i="1"/>
  <c r="V146" i="1"/>
  <c r="T146" i="1"/>
  <c r="AD146" i="1"/>
  <c r="AB146" i="1"/>
  <c r="J146" i="1"/>
  <c r="W146" i="1"/>
  <c r="U146" i="1"/>
  <c r="D146" i="1"/>
  <c r="S146" i="1"/>
  <c r="B146" i="1"/>
  <c r="A147" i="1"/>
  <c r="E147" i="1"/>
  <c r="P145" i="1"/>
  <c r="L145" i="1"/>
  <c r="M145" i="1"/>
  <c r="I147" i="1"/>
  <c r="H147" i="1"/>
  <c r="G147" i="1"/>
  <c r="F147" i="1"/>
  <c r="R147" i="1"/>
  <c r="O147" i="1"/>
  <c r="K147" i="1"/>
  <c r="AC147" i="1"/>
  <c r="Y147" i="1"/>
  <c r="X147" i="1"/>
  <c r="Q147" i="1"/>
  <c r="Z147" i="1"/>
  <c r="N147" i="1"/>
  <c r="AA147" i="1"/>
  <c r="AE147" i="1"/>
  <c r="V147" i="1"/>
  <c r="AD147" i="1"/>
  <c r="AB147" i="1"/>
  <c r="T147" i="1"/>
  <c r="J147" i="1"/>
  <c r="W147" i="1"/>
  <c r="U147" i="1"/>
  <c r="D147" i="1"/>
  <c r="S147" i="1"/>
  <c r="A148" i="1"/>
  <c r="E148" i="1"/>
  <c r="B147" i="1"/>
  <c r="P146" i="1"/>
  <c r="L146" i="1"/>
  <c r="M146" i="1"/>
  <c r="I148" i="1"/>
  <c r="H148" i="1"/>
  <c r="G148" i="1"/>
  <c r="F148" i="1"/>
  <c r="O148" i="1"/>
  <c r="R148" i="1"/>
  <c r="K148" i="1"/>
  <c r="AC148" i="1"/>
  <c r="Y148" i="1"/>
  <c r="X148" i="1"/>
  <c r="N148" i="1"/>
  <c r="AA148" i="1"/>
  <c r="Z148" i="1"/>
  <c r="Q148" i="1"/>
  <c r="AE148" i="1"/>
  <c r="V148" i="1"/>
  <c r="T148" i="1"/>
  <c r="AD148" i="1"/>
  <c r="AB148" i="1"/>
  <c r="J148" i="1"/>
  <c r="W148" i="1"/>
  <c r="U148" i="1"/>
  <c r="D148" i="1"/>
  <c r="S148" i="1"/>
  <c r="A149" i="1"/>
  <c r="E149" i="1"/>
  <c r="B148" i="1"/>
  <c r="P147" i="1"/>
  <c r="L147" i="1"/>
  <c r="M147" i="1"/>
  <c r="I149" i="1"/>
  <c r="H149" i="1"/>
  <c r="G149" i="1"/>
  <c r="F149" i="1"/>
  <c r="R149" i="1"/>
  <c r="O149" i="1"/>
  <c r="K149" i="1"/>
  <c r="AC149" i="1"/>
  <c r="Y149" i="1"/>
  <c r="X149" i="1"/>
  <c r="Q149" i="1"/>
  <c r="Z149" i="1"/>
  <c r="N149" i="1"/>
  <c r="AA149" i="1"/>
  <c r="AE149" i="1"/>
  <c r="V149" i="1"/>
  <c r="AD149" i="1"/>
  <c r="AB149" i="1"/>
  <c r="T149" i="1"/>
  <c r="J149" i="1"/>
  <c r="U149" i="1"/>
  <c r="W149" i="1"/>
  <c r="D149" i="1"/>
  <c r="S149" i="1"/>
  <c r="A150" i="1"/>
  <c r="E150" i="1"/>
  <c r="B149" i="1"/>
  <c r="P148" i="1"/>
  <c r="L148" i="1"/>
  <c r="M148" i="1"/>
  <c r="I150" i="1"/>
  <c r="H150" i="1"/>
  <c r="G150" i="1"/>
  <c r="F150" i="1"/>
  <c r="R150" i="1"/>
  <c r="O150" i="1"/>
  <c r="K150" i="1"/>
  <c r="AC150" i="1"/>
  <c r="Y150" i="1"/>
  <c r="X150" i="1"/>
  <c r="N150" i="1"/>
  <c r="AA150" i="1"/>
  <c r="Q150" i="1"/>
  <c r="Z150" i="1"/>
  <c r="AE150" i="1"/>
  <c r="V150" i="1"/>
  <c r="T150" i="1"/>
  <c r="AD150" i="1"/>
  <c r="AB150" i="1"/>
  <c r="J150" i="1"/>
  <c r="W150" i="1"/>
  <c r="U150" i="1"/>
  <c r="D150" i="1"/>
  <c r="S150" i="1"/>
  <c r="A151" i="1"/>
  <c r="E151" i="1"/>
  <c r="B150" i="1"/>
  <c r="P149" i="1"/>
  <c r="L149" i="1"/>
  <c r="M149" i="1"/>
  <c r="I151" i="1"/>
  <c r="H151" i="1"/>
  <c r="G151" i="1"/>
  <c r="F151" i="1"/>
  <c r="R151" i="1"/>
  <c r="O151" i="1"/>
  <c r="K151" i="1"/>
  <c r="AC151" i="1"/>
  <c r="X151" i="1"/>
  <c r="Y151" i="1"/>
  <c r="Q151" i="1"/>
  <c r="Z151" i="1"/>
  <c r="N151" i="1"/>
  <c r="AA151" i="1"/>
  <c r="AE151" i="1"/>
  <c r="V151" i="1"/>
  <c r="AD151" i="1"/>
  <c r="AB151" i="1"/>
  <c r="T151" i="1"/>
  <c r="J151" i="1"/>
  <c r="W151" i="1"/>
  <c r="U151" i="1"/>
  <c r="D151" i="1"/>
  <c r="S151" i="1"/>
  <c r="A152" i="1"/>
  <c r="E152" i="1"/>
  <c r="B151" i="1"/>
  <c r="P150" i="1"/>
  <c r="L150" i="1"/>
  <c r="M150" i="1"/>
  <c r="I152" i="1"/>
  <c r="H152" i="1"/>
  <c r="G152" i="1"/>
  <c r="F152" i="1"/>
  <c r="O152" i="1"/>
  <c r="R152" i="1"/>
  <c r="K152" i="1"/>
  <c r="AC152" i="1"/>
  <c r="Y152" i="1"/>
  <c r="X152" i="1"/>
  <c r="N152" i="1"/>
  <c r="AA152" i="1"/>
  <c r="Z152" i="1"/>
  <c r="Q152" i="1"/>
  <c r="AE152" i="1"/>
  <c r="V152" i="1"/>
  <c r="T152" i="1"/>
  <c r="AD152" i="1"/>
  <c r="AB152" i="1"/>
  <c r="J152" i="1"/>
  <c r="W152" i="1"/>
  <c r="U152" i="1"/>
  <c r="D152" i="1"/>
  <c r="S152" i="1"/>
  <c r="A153" i="1"/>
  <c r="E153" i="1"/>
  <c r="B152" i="1"/>
  <c r="P151" i="1"/>
  <c r="L151" i="1"/>
  <c r="M151" i="1"/>
  <c r="I153" i="1"/>
  <c r="H153" i="1"/>
  <c r="G153" i="1"/>
  <c r="F153" i="1"/>
  <c r="R153" i="1"/>
  <c r="O153" i="1"/>
  <c r="K153" i="1"/>
  <c r="AC153" i="1"/>
  <c r="Y153" i="1"/>
  <c r="X153" i="1"/>
  <c r="Q153" i="1"/>
  <c r="Z153" i="1"/>
  <c r="N153" i="1"/>
  <c r="AA153" i="1"/>
  <c r="AE153" i="1"/>
  <c r="V153" i="1"/>
  <c r="AD153" i="1"/>
  <c r="AB153" i="1"/>
  <c r="T153" i="1"/>
  <c r="J153" i="1"/>
  <c r="U153" i="1"/>
  <c r="W153" i="1"/>
  <c r="D153" i="1"/>
  <c r="S153" i="1"/>
  <c r="A154" i="1"/>
  <c r="E154" i="1"/>
  <c r="B153" i="1"/>
  <c r="P152" i="1"/>
  <c r="L152" i="1"/>
  <c r="M152" i="1"/>
  <c r="I154" i="1"/>
  <c r="H154" i="1"/>
  <c r="G154" i="1"/>
  <c r="F154" i="1"/>
  <c r="R154" i="1"/>
  <c r="O154" i="1"/>
  <c r="K154" i="1"/>
  <c r="AC154" i="1"/>
  <c r="Y154" i="1"/>
  <c r="X154" i="1"/>
  <c r="N154" i="1"/>
  <c r="AA154" i="1"/>
  <c r="Q154" i="1"/>
  <c r="Z154" i="1"/>
  <c r="AE154" i="1"/>
  <c r="V154" i="1"/>
  <c r="T154" i="1"/>
  <c r="AD154" i="1"/>
  <c r="AB154" i="1"/>
  <c r="J154" i="1"/>
  <c r="W154" i="1"/>
  <c r="U154" i="1"/>
  <c r="D154" i="1"/>
  <c r="S154" i="1"/>
  <c r="B154" i="1"/>
  <c r="A155" i="1"/>
  <c r="E155" i="1"/>
  <c r="P153" i="1"/>
  <c r="L153" i="1"/>
  <c r="M153" i="1"/>
  <c r="I155" i="1"/>
  <c r="H155" i="1"/>
  <c r="G155" i="1"/>
  <c r="F155" i="1"/>
  <c r="R155" i="1"/>
  <c r="O155" i="1"/>
  <c r="K155" i="1"/>
  <c r="AC155" i="1"/>
  <c r="Y155" i="1"/>
  <c r="X155" i="1"/>
  <c r="Q155" i="1"/>
  <c r="Z155" i="1"/>
  <c r="N155" i="1"/>
  <c r="AA155" i="1"/>
  <c r="AE155" i="1"/>
  <c r="V155" i="1"/>
  <c r="AD155" i="1"/>
  <c r="AB155" i="1"/>
  <c r="T155" i="1"/>
  <c r="J155" i="1"/>
  <c r="W155" i="1"/>
  <c r="U155" i="1"/>
  <c r="D155" i="1"/>
  <c r="S155" i="1"/>
  <c r="A156" i="1"/>
  <c r="E156" i="1"/>
  <c r="B155" i="1"/>
  <c r="P154" i="1"/>
  <c r="L154" i="1"/>
  <c r="M154" i="1"/>
  <c r="I156" i="1"/>
  <c r="H156" i="1"/>
  <c r="G156" i="1"/>
  <c r="F156" i="1"/>
  <c r="O156" i="1"/>
  <c r="R156" i="1"/>
  <c r="K156" i="1"/>
  <c r="AC156" i="1"/>
  <c r="Y156" i="1"/>
  <c r="X156" i="1"/>
  <c r="N156" i="1"/>
  <c r="AA156" i="1"/>
  <c r="Z156" i="1"/>
  <c r="Q156" i="1"/>
  <c r="AE156" i="1"/>
  <c r="V156" i="1"/>
  <c r="T156" i="1"/>
  <c r="AD156" i="1"/>
  <c r="AB156" i="1"/>
  <c r="J156" i="1"/>
  <c r="W156" i="1"/>
  <c r="U156" i="1"/>
  <c r="D156" i="1"/>
  <c r="S156" i="1"/>
  <c r="A157" i="1"/>
  <c r="E157" i="1"/>
  <c r="B156" i="1"/>
  <c r="P155" i="1"/>
  <c r="L155" i="1"/>
  <c r="M155" i="1"/>
  <c r="I157" i="1"/>
  <c r="H157" i="1"/>
  <c r="G157" i="1"/>
  <c r="F157" i="1"/>
  <c r="R157" i="1"/>
  <c r="O157" i="1"/>
  <c r="K157" i="1"/>
  <c r="AC157" i="1"/>
  <c r="Y157" i="1"/>
  <c r="X157" i="1"/>
  <c r="Q157" i="1"/>
  <c r="Z157" i="1"/>
  <c r="N157" i="1"/>
  <c r="AA157" i="1"/>
  <c r="AE157" i="1"/>
  <c r="V157" i="1"/>
  <c r="AD157" i="1"/>
  <c r="AB157" i="1"/>
  <c r="T157" i="1"/>
  <c r="J157" i="1"/>
  <c r="U157" i="1"/>
  <c r="W157" i="1"/>
  <c r="D157" i="1"/>
  <c r="S157" i="1"/>
  <c r="A158" i="1"/>
  <c r="E158" i="1"/>
  <c r="B157" i="1"/>
  <c r="P156" i="1"/>
  <c r="L156" i="1"/>
  <c r="M156" i="1"/>
  <c r="I158" i="1"/>
  <c r="H158" i="1"/>
  <c r="G158" i="1"/>
  <c r="F158" i="1"/>
  <c r="R158" i="1"/>
  <c r="O158" i="1"/>
  <c r="K158" i="1"/>
  <c r="AC158" i="1"/>
  <c r="Y158" i="1"/>
  <c r="X158" i="1"/>
  <c r="N158" i="1"/>
  <c r="AA158" i="1"/>
  <c r="Q158" i="1"/>
  <c r="Z158" i="1"/>
  <c r="AE158" i="1"/>
  <c r="V158" i="1"/>
  <c r="T158" i="1"/>
  <c r="AD158" i="1"/>
  <c r="AB158" i="1"/>
  <c r="J158" i="1"/>
  <c r="W158" i="1"/>
  <c r="U158" i="1"/>
  <c r="D158" i="1"/>
  <c r="S158" i="1"/>
  <c r="A159" i="1"/>
  <c r="E159" i="1"/>
  <c r="B158" i="1"/>
  <c r="P157" i="1"/>
  <c r="L157" i="1"/>
  <c r="M157" i="1"/>
  <c r="I159" i="1"/>
  <c r="H159" i="1"/>
  <c r="G159" i="1"/>
  <c r="F159" i="1"/>
  <c r="R159" i="1"/>
  <c r="O159" i="1"/>
  <c r="K159" i="1"/>
  <c r="AC159" i="1"/>
  <c r="X159" i="1"/>
  <c r="Y159" i="1"/>
  <c r="Q159" i="1"/>
  <c r="Z159" i="1"/>
  <c r="N159" i="1"/>
  <c r="AA159" i="1"/>
  <c r="AE159" i="1"/>
  <c r="V159" i="1"/>
  <c r="AD159" i="1"/>
  <c r="AB159" i="1"/>
  <c r="T159" i="1"/>
  <c r="J159" i="1"/>
  <c r="W159" i="1"/>
  <c r="U159" i="1"/>
  <c r="D159" i="1"/>
  <c r="S159" i="1"/>
  <c r="A160" i="1"/>
  <c r="E160" i="1"/>
  <c r="B159" i="1"/>
  <c r="P158" i="1"/>
  <c r="L158" i="1"/>
  <c r="M158" i="1"/>
  <c r="I160" i="1"/>
  <c r="H160" i="1"/>
  <c r="G160" i="1"/>
  <c r="F160" i="1"/>
  <c r="O160" i="1"/>
  <c r="R160" i="1"/>
  <c r="K160" i="1"/>
  <c r="AC160" i="1"/>
  <c r="Y160" i="1"/>
  <c r="X160" i="1"/>
  <c r="N160" i="1"/>
  <c r="AA160" i="1"/>
  <c r="Z160" i="1"/>
  <c r="Q160" i="1"/>
  <c r="AE160" i="1"/>
  <c r="V160" i="1"/>
  <c r="T160" i="1"/>
  <c r="AD160" i="1"/>
  <c r="AB160" i="1"/>
  <c r="J160" i="1"/>
  <c r="W160" i="1"/>
  <c r="U160" i="1"/>
  <c r="D160" i="1"/>
  <c r="S160" i="1"/>
  <c r="A161" i="1"/>
  <c r="E161" i="1"/>
  <c r="B160" i="1"/>
  <c r="P159" i="1"/>
  <c r="L159" i="1"/>
  <c r="M159" i="1"/>
  <c r="I161" i="1"/>
  <c r="H161" i="1"/>
  <c r="G161" i="1"/>
  <c r="F161" i="1"/>
  <c r="R161" i="1"/>
  <c r="O161" i="1"/>
  <c r="K161" i="1"/>
  <c r="AC161" i="1"/>
  <c r="Y161" i="1"/>
  <c r="X161" i="1"/>
  <c r="Q161" i="1"/>
  <c r="Z161" i="1"/>
  <c r="N161" i="1"/>
  <c r="AA161" i="1"/>
  <c r="AE161" i="1"/>
  <c r="V161" i="1"/>
  <c r="AD161" i="1"/>
  <c r="AB161" i="1"/>
  <c r="T161" i="1"/>
  <c r="J161" i="1"/>
  <c r="U161" i="1"/>
  <c r="W161" i="1"/>
  <c r="D161" i="1"/>
  <c r="S161" i="1"/>
  <c r="A162" i="1"/>
  <c r="E162" i="1"/>
  <c r="B161" i="1"/>
  <c r="P160" i="1"/>
  <c r="L160" i="1"/>
  <c r="M160" i="1"/>
  <c r="I162" i="1"/>
  <c r="H162" i="1"/>
  <c r="G162" i="1"/>
  <c r="F162" i="1"/>
  <c r="R162" i="1"/>
  <c r="O162" i="1"/>
  <c r="K162" i="1"/>
  <c r="AC162" i="1"/>
  <c r="Y162" i="1"/>
  <c r="X162" i="1"/>
  <c r="N162" i="1"/>
  <c r="AA162" i="1"/>
  <c r="Q162" i="1"/>
  <c r="Z162" i="1"/>
  <c r="AE162" i="1"/>
  <c r="V162" i="1"/>
  <c r="T162" i="1"/>
  <c r="AD162" i="1"/>
  <c r="AB162" i="1"/>
  <c r="J162" i="1"/>
  <c r="W162" i="1"/>
  <c r="U162" i="1"/>
  <c r="D162" i="1"/>
  <c r="S162" i="1"/>
  <c r="A163" i="1"/>
  <c r="E163" i="1"/>
  <c r="B162" i="1"/>
  <c r="P161" i="1"/>
  <c r="L161" i="1"/>
  <c r="M161" i="1"/>
  <c r="I163" i="1"/>
  <c r="H163" i="1"/>
  <c r="G163" i="1"/>
  <c r="F163" i="1"/>
  <c r="R163" i="1"/>
  <c r="O163" i="1"/>
  <c r="K163" i="1"/>
  <c r="AC163" i="1"/>
  <c r="Y163" i="1"/>
  <c r="X163" i="1"/>
  <c r="Q163" i="1"/>
  <c r="Z163" i="1"/>
  <c r="N163" i="1"/>
  <c r="AA163" i="1"/>
  <c r="AE163" i="1"/>
  <c r="V163" i="1"/>
  <c r="AD163" i="1"/>
  <c r="AB163" i="1"/>
  <c r="T163" i="1"/>
  <c r="J163" i="1"/>
  <c r="W163" i="1"/>
  <c r="U163" i="1"/>
  <c r="D163" i="1"/>
  <c r="S163" i="1"/>
  <c r="A164" i="1"/>
  <c r="E164" i="1"/>
  <c r="B163" i="1"/>
  <c r="P162" i="1"/>
  <c r="L162" i="1"/>
  <c r="M162" i="1"/>
  <c r="I164" i="1"/>
  <c r="H164" i="1"/>
  <c r="G164" i="1"/>
  <c r="F164" i="1"/>
  <c r="O164" i="1"/>
  <c r="R164" i="1"/>
  <c r="K164" i="1"/>
  <c r="AC164" i="1"/>
  <c r="Y164" i="1"/>
  <c r="X164" i="1"/>
  <c r="N164" i="1"/>
  <c r="AA164" i="1"/>
  <c r="Z164" i="1"/>
  <c r="Q164" i="1"/>
  <c r="AE164" i="1"/>
  <c r="V164" i="1"/>
  <c r="T164" i="1"/>
  <c r="AD164" i="1"/>
  <c r="AB164" i="1"/>
  <c r="J164" i="1"/>
  <c r="W164" i="1"/>
  <c r="U164" i="1"/>
  <c r="D164" i="1"/>
  <c r="S164" i="1"/>
  <c r="B164" i="1"/>
  <c r="A165" i="1"/>
  <c r="E165" i="1"/>
  <c r="P163" i="1"/>
  <c r="L163" i="1"/>
  <c r="M163" i="1"/>
  <c r="I165" i="1"/>
  <c r="H165" i="1"/>
  <c r="G165" i="1"/>
  <c r="F165" i="1"/>
  <c r="R165" i="1"/>
  <c r="O165" i="1"/>
  <c r="K165" i="1"/>
  <c r="AC165" i="1"/>
  <c r="Y165" i="1"/>
  <c r="X165" i="1"/>
  <c r="Q165" i="1"/>
  <c r="Z165" i="1"/>
  <c r="N165" i="1"/>
  <c r="AA165" i="1"/>
  <c r="AE165" i="1"/>
  <c r="V165" i="1"/>
  <c r="AD165" i="1"/>
  <c r="AB165" i="1"/>
  <c r="T165" i="1"/>
  <c r="J165" i="1"/>
  <c r="U165" i="1"/>
  <c r="W165" i="1"/>
  <c r="D165" i="1"/>
  <c r="S165" i="1"/>
  <c r="A166" i="1"/>
  <c r="E166" i="1"/>
  <c r="B165" i="1"/>
  <c r="P164" i="1"/>
  <c r="L164" i="1"/>
  <c r="M164" i="1"/>
  <c r="I166" i="1"/>
  <c r="H166" i="1"/>
  <c r="G166" i="1"/>
  <c r="F166" i="1"/>
  <c r="O166" i="1"/>
  <c r="R166" i="1"/>
  <c r="K166" i="1"/>
  <c r="AC166" i="1"/>
  <c r="Y166" i="1"/>
  <c r="X166" i="1"/>
  <c r="N166" i="1"/>
  <c r="AA166" i="1"/>
  <c r="Q166" i="1"/>
  <c r="Z166" i="1"/>
  <c r="AE166" i="1"/>
  <c r="V166" i="1"/>
  <c r="T166" i="1"/>
  <c r="AD166" i="1"/>
  <c r="AB166" i="1"/>
  <c r="J166" i="1"/>
  <c r="W166" i="1"/>
  <c r="U166" i="1"/>
  <c r="D166" i="1"/>
  <c r="S166" i="1"/>
  <c r="A167" i="1"/>
  <c r="E167" i="1"/>
  <c r="B166" i="1"/>
  <c r="P165" i="1"/>
  <c r="L165" i="1"/>
  <c r="M165" i="1"/>
  <c r="I167" i="1"/>
  <c r="H167" i="1"/>
  <c r="G167" i="1"/>
  <c r="F167" i="1"/>
  <c r="R167" i="1"/>
  <c r="O167" i="1"/>
  <c r="K167" i="1"/>
  <c r="AC167" i="1"/>
  <c r="X167" i="1"/>
  <c r="Y167" i="1"/>
  <c r="Q167" i="1"/>
  <c r="Z167" i="1"/>
  <c r="N167" i="1"/>
  <c r="AA167" i="1"/>
  <c r="AE167" i="1"/>
  <c r="V167" i="1"/>
  <c r="AD167" i="1"/>
  <c r="AB167" i="1"/>
  <c r="T167" i="1"/>
  <c r="J167" i="1"/>
  <c r="W167" i="1"/>
  <c r="U167" i="1"/>
  <c r="D167" i="1"/>
  <c r="S167" i="1"/>
  <c r="A168" i="1"/>
  <c r="E168" i="1"/>
  <c r="B167" i="1"/>
  <c r="P166" i="1"/>
  <c r="L166" i="1"/>
  <c r="M166" i="1"/>
  <c r="I168" i="1"/>
  <c r="H168" i="1"/>
  <c r="G168" i="1"/>
  <c r="F168" i="1"/>
  <c r="O168" i="1"/>
  <c r="R168" i="1"/>
  <c r="K168" i="1"/>
  <c r="AC168" i="1"/>
  <c r="Y168" i="1"/>
  <c r="X168" i="1"/>
  <c r="N168" i="1"/>
  <c r="AA168" i="1"/>
  <c r="Z168" i="1"/>
  <c r="Q168" i="1"/>
  <c r="AE168" i="1"/>
  <c r="V168" i="1"/>
  <c r="T168" i="1"/>
  <c r="AD168" i="1"/>
  <c r="AB168" i="1"/>
  <c r="J168" i="1"/>
  <c r="W168" i="1"/>
  <c r="U168" i="1"/>
  <c r="D168" i="1"/>
  <c r="S168" i="1"/>
  <c r="A169" i="1"/>
  <c r="E169" i="1"/>
  <c r="B168" i="1"/>
  <c r="P167" i="1"/>
  <c r="L167" i="1"/>
  <c r="M167" i="1"/>
  <c r="I169" i="1"/>
  <c r="H169" i="1"/>
  <c r="G169" i="1"/>
  <c r="F169" i="1"/>
  <c r="R169" i="1"/>
  <c r="O169" i="1"/>
  <c r="K169" i="1"/>
  <c r="AC169" i="1"/>
  <c r="Y169" i="1"/>
  <c r="X169" i="1"/>
  <c r="Q169" i="1"/>
  <c r="Z169" i="1"/>
  <c r="N169" i="1"/>
  <c r="AA169" i="1"/>
  <c r="AE169" i="1"/>
  <c r="V169" i="1"/>
  <c r="AD169" i="1"/>
  <c r="AB169" i="1"/>
  <c r="T169" i="1"/>
  <c r="J169" i="1"/>
  <c r="U169" i="1"/>
  <c r="W169" i="1"/>
  <c r="D169" i="1"/>
  <c r="S169" i="1"/>
  <c r="A170" i="1"/>
  <c r="E170" i="1"/>
  <c r="B169" i="1"/>
  <c r="P168" i="1"/>
  <c r="L168" i="1"/>
  <c r="M168" i="1"/>
  <c r="I170" i="1"/>
  <c r="H170" i="1"/>
  <c r="G170" i="1"/>
  <c r="F170" i="1"/>
  <c r="O170" i="1"/>
  <c r="R170" i="1"/>
  <c r="K170" i="1"/>
  <c r="AC170" i="1"/>
  <c r="Y170" i="1"/>
  <c r="X170" i="1"/>
  <c r="N170" i="1"/>
  <c r="AA170" i="1"/>
  <c r="Q170" i="1"/>
  <c r="Z170" i="1"/>
  <c r="AE170" i="1"/>
  <c r="V170" i="1"/>
  <c r="T170" i="1"/>
  <c r="AD170" i="1"/>
  <c r="AB170" i="1"/>
  <c r="J170" i="1"/>
  <c r="W170" i="1"/>
  <c r="U170" i="1"/>
  <c r="D170" i="1"/>
  <c r="S170" i="1"/>
  <c r="A171" i="1"/>
  <c r="E171" i="1"/>
  <c r="B170" i="1"/>
  <c r="P169" i="1"/>
  <c r="L169" i="1"/>
  <c r="M169" i="1"/>
  <c r="I171" i="1"/>
  <c r="H171" i="1"/>
  <c r="G171" i="1"/>
  <c r="F171" i="1"/>
  <c r="R171" i="1"/>
  <c r="O171" i="1"/>
  <c r="K171" i="1"/>
  <c r="AC171" i="1"/>
  <c r="Y171" i="1"/>
  <c r="X171" i="1"/>
  <c r="Q171" i="1"/>
  <c r="Z171" i="1"/>
  <c r="N171" i="1"/>
  <c r="AA171" i="1"/>
  <c r="AE171" i="1"/>
  <c r="V171" i="1"/>
  <c r="AD171" i="1"/>
  <c r="AB171" i="1"/>
  <c r="T171" i="1"/>
  <c r="J171" i="1"/>
  <c r="W171" i="1"/>
  <c r="U171" i="1"/>
  <c r="D171" i="1"/>
  <c r="S171" i="1"/>
  <c r="A172" i="1"/>
  <c r="E172" i="1"/>
  <c r="B171" i="1"/>
  <c r="P170" i="1"/>
  <c r="L170" i="1"/>
  <c r="M170" i="1"/>
  <c r="I172" i="1"/>
  <c r="G172" i="1"/>
  <c r="H172" i="1"/>
  <c r="F172" i="1"/>
  <c r="O172" i="1"/>
  <c r="R172" i="1"/>
  <c r="K172" i="1"/>
  <c r="AC172" i="1"/>
  <c r="Y172" i="1"/>
  <c r="X172" i="1"/>
  <c r="N172" i="1"/>
  <c r="AA172" i="1"/>
  <c r="Z172" i="1"/>
  <c r="Q172" i="1"/>
  <c r="AE172" i="1"/>
  <c r="V172" i="1"/>
  <c r="T172" i="1"/>
  <c r="AD172" i="1"/>
  <c r="AB172" i="1"/>
  <c r="J172" i="1"/>
  <c r="W172" i="1"/>
  <c r="U172" i="1"/>
  <c r="D172" i="1"/>
  <c r="S172" i="1"/>
  <c r="A173" i="1"/>
  <c r="E173" i="1"/>
  <c r="B172" i="1"/>
  <c r="P171" i="1"/>
  <c r="L171" i="1"/>
  <c r="M171" i="1"/>
  <c r="I173" i="1"/>
  <c r="H173" i="1"/>
  <c r="G173" i="1"/>
  <c r="F173" i="1"/>
  <c r="R173" i="1"/>
  <c r="O173" i="1"/>
  <c r="K173" i="1"/>
  <c r="AC173" i="1"/>
  <c r="Y173" i="1"/>
  <c r="X173" i="1"/>
  <c r="Q173" i="1"/>
  <c r="Z173" i="1"/>
  <c r="N173" i="1"/>
  <c r="AA173" i="1"/>
  <c r="AE173" i="1"/>
  <c r="V173" i="1"/>
  <c r="AD173" i="1"/>
  <c r="AB173" i="1"/>
  <c r="T173" i="1"/>
  <c r="J173" i="1"/>
  <c r="U173" i="1"/>
  <c r="W173" i="1"/>
  <c r="D173" i="1"/>
  <c r="S173" i="1"/>
  <c r="A174" i="1"/>
  <c r="E174" i="1"/>
  <c r="B173" i="1"/>
  <c r="P172" i="1"/>
  <c r="L172" i="1"/>
  <c r="M172" i="1"/>
  <c r="I174" i="1"/>
  <c r="H174" i="1"/>
  <c r="G174" i="1"/>
  <c r="F174" i="1"/>
  <c r="O174" i="1"/>
  <c r="R174" i="1"/>
  <c r="K174" i="1"/>
  <c r="AC174" i="1"/>
  <c r="Y174" i="1"/>
  <c r="X174" i="1"/>
  <c r="N174" i="1"/>
  <c r="AA174" i="1"/>
  <c r="Q174" i="1"/>
  <c r="Z174" i="1"/>
  <c r="AE174" i="1"/>
  <c r="V174" i="1"/>
  <c r="T174" i="1"/>
  <c r="AD174" i="1"/>
  <c r="AB174" i="1"/>
  <c r="J174" i="1"/>
  <c r="W174" i="1"/>
  <c r="U174" i="1"/>
  <c r="D174" i="1"/>
  <c r="S174" i="1"/>
  <c r="A175" i="1"/>
  <c r="E175" i="1"/>
  <c r="B174" i="1"/>
  <c r="P173" i="1"/>
  <c r="L173" i="1"/>
  <c r="M173" i="1"/>
  <c r="I175" i="1"/>
  <c r="H175" i="1"/>
  <c r="G175" i="1"/>
  <c r="F175" i="1"/>
  <c r="R175" i="1"/>
  <c r="O175" i="1"/>
  <c r="K175" i="1"/>
  <c r="AC175" i="1"/>
  <c r="X175" i="1"/>
  <c r="Y175" i="1"/>
  <c r="Q175" i="1"/>
  <c r="Z175" i="1"/>
  <c r="N175" i="1"/>
  <c r="AA175" i="1"/>
  <c r="AE175" i="1"/>
  <c r="V175" i="1"/>
  <c r="AD175" i="1"/>
  <c r="AB175" i="1"/>
  <c r="T175" i="1"/>
  <c r="J175" i="1"/>
  <c r="W175" i="1"/>
  <c r="U175" i="1"/>
  <c r="D175" i="1"/>
  <c r="S175" i="1"/>
  <c r="B175" i="1"/>
  <c r="A176" i="1"/>
  <c r="E176" i="1"/>
  <c r="P174" i="1"/>
  <c r="L174" i="1"/>
  <c r="M174" i="1"/>
  <c r="I176" i="1"/>
  <c r="G176" i="1"/>
  <c r="H176" i="1"/>
  <c r="F176" i="1"/>
  <c r="O176" i="1"/>
  <c r="R176" i="1"/>
  <c r="K176" i="1"/>
  <c r="AC176" i="1"/>
  <c r="Y176" i="1"/>
  <c r="X176" i="1"/>
  <c r="N176" i="1"/>
  <c r="AA176" i="1"/>
  <c r="Z176" i="1"/>
  <c r="Q176" i="1"/>
  <c r="AE176" i="1"/>
  <c r="V176" i="1"/>
  <c r="T176" i="1"/>
  <c r="AD176" i="1"/>
  <c r="AB176" i="1"/>
  <c r="J176" i="1"/>
  <c r="W176" i="1"/>
  <c r="U176" i="1"/>
  <c r="D176" i="1"/>
  <c r="S176" i="1"/>
  <c r="A177" i="1"/>
  <c r="E177" i="1"/>
  <c r="B176" i="1"/>
  <c r="P175" i="1"/>
  <c r="L175" i="1"/>
  <c r="M175" i="1"/>
  <c r="I177" i="1"/>
  <c r="H177" i="1"/>
  <c r="G177" i="1"/>
  <c r="F177" i="1"/>
  <c r="R177" i="1"/>
  <c r="O177" i="1"/>
  <c r="K177" i="1"/>
  <c r="AC177" i="1"/>
  <c r="Y177" i="1"/>
  <c r="X177" i="1"/>
  <c r="Q177" i="1"/>
  <c r="Z177" i="1"/>
  <c r="N177" i="1"/>
  <c r="AA177" i="1"/>
  <c r="AE177" i="1"/>
  <c r="V177" i="1"/>
  <c r="AD177" i="1"/>
  <c r="AB177" i="1"/>
  <c r="T177" i="1"/>
  <c r="J177" i="1"/>
  <c r="U177" i="1"/>
  <c r="W177" i="1"/>
  <c r="D177" i="1"/>
  <c r="S177" i="1"/>
  <c r="A178" i="1"/>
  <c r="E178" i="1"/>
  <c r="B177" i="1"/>
  <c r="P176" i="1"/>
  <c r="L176" i="1"/>
  <c r="M176" i="1"/>
  <c r="I178" i="1"/>
  <c r="H178" i="1"/>
  <c r="G178" i="1"/>
  <c r="F178" i="1"/>
  <c r="O178" i="1"/>
  <c r="R178" i="1"/>
  <c r="K178" i="1"/>
  <c r="AC178" i="1"/>
  <c r="Y178" i="1"/>
  <c r="X178" i="1"/>
  <c r="N178" i="1"/>
  <c r="AA178" i="1"/>
  <c r="Q178" i="1"/>
  <c r="Z178" i="1"/>
  <c r="AE178" i="1"/>
  <c r="V178" i="1"/>
  <c r="T178" i="1"/>
  <c r="AD178" i="1"/>
  <c r="AB178" i="1"/>
  <c r="J178" i="1"/>
  <c r="W178" i="1"/>
  <c r="U178" i="1"/>
  <c r="D178" i="1"/>
  <c r="S178" i="1"/>
  <c r="B178" i="1"/>
  <c r="A179" i="1"/>
  <c r="E179" i="1"/>
  <c r="P177" i="1"/>
  <c r="L177" i="1"/>
  <c r="M177" i="1"/>
  <c r="I179" i="1"/>
  <c r="H179" i="1"/>
  <c r="G179" i="1"/>
  <c r="F179" i="1"/>
  <c r="R179" i="1"/>
  <c r="O179" i="1"/>
  <c r="K179" i="1"/>
  <c r="AC179" i="1"/>
  <c r="Y179" i="1"/>
  <c r="X179" i="1"/>
  <c r="Q179" i="1"/>
  <c r="Z179" i="1"/>
  <c r="N179" i="1"/>
  <c r="AA179" i="1"/>
  <c r="AE179" i="1"/>
  <c r="V179" i="1"/>
  <c r="AD179" i="1"/>
  <c r="AB179" i="1"/>
  <c r="T179" i="1"/>
  <c r="J179" i="1"/>
  <c r="W179" i="1"/>
  <c r="U179" i="1"/>
  <c r="D179" i="1"/>
  <c r="S179" i="1"/>
  <c r="A180" i="1"/>
  <c r="E180" i="1"/>
  <c r="B179" i="1"/>
  <c r="P178" i="1"/>
  <c r="L178" i="1"/>
  <c r="M178" i="1"/>
  <c r="I180" i="1"/>
  <c r="G180" i="1"/>
  <c r="H180" i="1"/>
  <c r="F180" i="1"/>
  <c r="O180" i="1"/>
  <c r="R180" i="1"/>
  <c r="K180" i="1"/>
  <c r="AC180" i="1"/>
  <c r="Y180" i="1"/>
  <c r="X180" i="1"/>
  <c r="N180" i="1"/>
  <c r="AA180" i="1"/>
  <c r="Z180" i="1"/>
  <c r="Q180" i="1"/>
  <c r="AE180" i="1"/>
  <c r="V180" i="1"/>
  <c r="T180" i="1"/>
  <c r="AD180" i="1"/>
  <c r="AB180" i="1"/>
  <c r="J180" i="1"/>
  <c r="W180" i="1"/>
  <c r="U180" i="1"/>
  <c r="D180" i="1"/>
  <c r="S180" i="1"/>
  <c r="A181" i="1"/>
  <c r="E181" i="1"/>
  <c r="B180" i="1"/>
  <c r="P179" i="1"/>
  <c r="L179" i="1"/>
  <c r="M179" i="1"/>
  <c r="I181" i="1"/>
  <c r="H181" i="1"/>
  <c r="G181" i="1"/>
  <c r="F181" i="1"/>
  <c r="R181" i="1"/>
  <c r="O181" i="1"/>
  <c r="K181" i="1"/>
  <c r="AC181" i="1"/>
  <c r="Y181" i="1"/>
  <c r="X181" i="1"/>
  <c r="Q181" i="1"/>
  <c r="Z181" i="1"/>
  <c r="N181" i="1"/>
  <c r="AA181" i="1"/>
  <c r="AE181" i="1"/>
  <c r="V181" i="1"/>
  <c r="AD181" i="1"/>
  <c r="AB181" i="1"/>
  <c r="T181" i="1"/>
  <c r="J181" i="1"/>
  <c r="U181" i="1"/>
  <c r="W181" i="1"/>
  <c r="D181" i="1"/>
  <c r="S181" i="1"/>
  <c r="A182" i="1"/>
  <c r="E182" i="1"/>
  <c r="B181" i="1"/>
  <c r="P180" i="1"/>
  <c r="L180" i="1"/>
  <c r="M180" i="1"/>
  <c r="I182" i="1"/>
  <c r="H182" i="1"/>
  <c r="G182" i="1"/>
  <c r="F182" i="1"/>
  <c r="O182" i="1"/>
  <c r="R182" i="1"/>
  <c r="K182" i="1"/>
  <c r="AC182" i="1"/>
  <c r="Y182" i="1"/>
  <c r="X182" i="1"/>
  <c r="N182" i="1"/>
  <c r="AA182" i="1"/>
  <c r="Q182" i="1"/>
  <c r="Z182" i="1"/>
  <c r="AE182" i="1"/>
  <c r="V182" i="1"/>
  <c r="T182" i="1"/>
  <c r="AD182" i="1"/>
  <c r="AB182" i="1"/>
  <c r="J182" i="1"/>
  <c r="W182" i="1"/>
  <c r="U182" i="1"/>
  <c r="D182" i="1"/>
  <c r="S182" i="1"/>
  <c r="A183" i="1"/>
  <c r="E183" i="1"/>
  <c r="B182" i="1"/>
  <c r="P181" i="1"/>
  <c r="L181" i="1"/>
  <c r="M181" i="1"/>
  <c r="I183" i="1"/>
  <c r="H183" i="1"/>
  <c r="G183" i="1"/>
  <c r="F183" i="1"/>
  <c r="R183" i="1"/>
  <c r="O183" i="1"/>
  <c r="K183" i="1"/>
  <c r="AC183" i="1"/>
  <c r="X183" i="1"/>
  <c r="Y183" i="1"/>
  <c r="Q183" i="1"/>
  <c r="Z183" i="1"/>
  <c r="N183" i="1"/>
  <c r="AA183" i="1"/>
  <c r="AE183" i="1"/>
  <c r="V183" i="1"/>
  <c r="AD183" i="1"/>
  <c r="AB183" i="1"/>
  <c r="T183" i="1"/>
  <c r="J183" i="1"/>
  <c r="W183" i="1"/>
  <c r="U183" i="1"/>
  <c r="D183" i="1"/>
  <c r="S183" i="1"/>
  <c r="A184" i="1"/>
  <c r="E184" i="1"/>
  <c r="B183" i="1"/>
  <c r="P182" i="1"/>
  <c r="L182" i="1"/>
  <c r="M182" i="1"/>
  <c r="I184" i="1"/>
  <c r="G184" i="1"/>
  <c r="H184" i="1"/>
  <c r="F184" i="1"/>
  <c r="O184" i="1"/>
  <c r="R184" i="1"/>
  <c r="K184" i="1"/>
  <c r="AC184" i="1"/>
  <c r="Y184" i="1"/>
  <c r="X184" i="1"/>
  <c r="N184" i="1"/>
  <c r="AA184" i="1"/>
  <c r="Z184" i="1"/>
  <c r="Q184" i="1"/>
  <c r="AE184" i="1"/>
  <c r="V184" i="1"/>
  <c r="T184" i="1"/>
  <c r="AD184" i="1"/>
  <c r="AB184" i="1"/>
  <c r="J184" i="1"/>
  <c r="W184" i="1"/>
  <c r="U184" i="1"/>
  <c r="D184" i="1"/>
  <c r="S184" i="1"/>
  <c r="A185" i="1"/>
  <c r="E185" i="1"/>
  <c r="B184" i="1"/>
  <c r="P183" i="1"/>
  <c r="L183" i="1"/>
  <c r="M183" i="1"/>
  <c r="I185" i="1"/>
  <c r="H185" i="1"/>
  <c r="G185" i="1"/>
  <c r="F185" i="1"/>
  <c r="R185" i="1"/>
  <c r="O185" i="1"/>
  <c r="K185" i="1"/>
  <c r="AC185" i="1"/>
  <c r="Y185" i="1"/>
  <c r="X185" i="1"/>
  <c r="Q185" i="1"/>
  <c r="Z185" i="1"/>
  <c r="N185" i="1"/>
  <c r="AA185" i="1"/>
  <c r="AE185" i="1"/>
  <c r="V185" i="1"/>
  <c r="AD185" i="1"/>
  <c r="AB185" i="1"/>
  <c r="T185" i="1"/>
  <c r="J185" i="1"/>
  <c r="U185" i="1"/>
  <c r="W185" i="1"/>
  <c r="D185" i="1"/>
  <c r="S185" i="1"/>
  <c r="A186" i="1"/>
  <c r="E186" i="1"/>
  <c r="B185" i="1"/>
  <c r="P184" i="1"/>
  <c r="L184" i="1"/>
  <c r="M184" i="1"/>
  <c r="I186" i="1"/>
  <c r="H186" i="1"/>
  <c r="G186" i="1"/>
  <c r="F186" i="1"/>
  <c r="O186" i="1"/>
  <c r="R186" i="1"/>
  <c r="K186" i="1"/>
  <c r="AC186" i="1"/>
  <c r="Y186" i="1"/>
  <c r="X186" i="1"/>
  <c r="N186" i="1"/>
  <c r="AA186" i="1"/>
  <c r="Q186" i="1"/>
  <c r="Z186" i="1"/>
  <c r="AE186" i="1"/>
  <c r="V186" i="1"/>
  <c r="T186" i="1"/>
  <c r="AD186" i="1"/>
  <c r="AB186" i="1"/>
  <c r="J186" i="1"/>
  <c r="W186" i="1"/>
  <c r="U186" i="1"/>
  <c r="D186" i="1"/>
  <c r="S186" i="1"/>
  <c r="B186" i="1"/>
  <c r="A187" i="1"/>
  <c r="E187" i="1"/>
  <c r="P185" i="1"/>
  <c r="L185" i="1"/>
  <c r="M185" i="1"/>
  <c r="I187" i="1"/>
  <c r="H187" i="1"/>
  <c r="G187" i="1"/>
  <c r="F187" i="1"/>
  <c r="R187" i="1"/>
  <c r="O187" i="1"/>
  <c r="K187" i="1"/>
  <c r="AC187" i="1"/>
  <c r="Y187" i="1"/>
  <c r="X187" i="1"/>
  <c r="Q187" i="1"/>
  <c r="Z187" i="1"/>
  <c r="N187" i="1"/>
  <c r="AA187" i="1"/>
  <c r="AE187" i="1"/>
  <c r="V187" i="1"/>
  <c r="AD187" i="1"/>
  <c r="AB187" i="1"/>
  <c r="T187" i="1"/>
  <c r="J187" i="1"/>
  <c r="W187" i="1"/>
  <c r="U187" i="1"/>
  <c r="D187" i="1"/>
  <c r="S187" i="1"/>
  <c r="B187" i="1"/>
  <c r="A188" i="1"/>
  <c r="E188" i="1"/>
  <c r="P186" i="1"/>
  <c r="L186" i="1"/>
  <c r="M186" i="1"/>
  <c r="I188" i="1"/>
  <c r="H188" i="1"/>
  <c r="G188" i="1"/>
  <c r="F188" i="1"/>
  <c r="O188" i="1"/>
  <c r="R188" i="1"/>
  <c r="K188" i="1"/>
  <c r="AC188" i="1"/>
  <c r="Y188" i="1"/>
  <c r="X188" i="1"/>
  <c r="N188" i="1"/>
  <c r="AA188" i="1"/>
  <c r="Z188" i="1"/>
  <c r="Q188" i="1"/>
  <c r="AE188" i="1"/>
  <c r="V188" i="1"/>
  <c r="T188" i="1"/>
  <c r="AD188" i="1"/>
  <c r="AB188" i="1"/>
  <c r="J188" i="1"/>
  <c r="W188" i="1"/>
  <c r="U188" i="1"/>
  <c r="D188" i="1"/>
  <c r="S188" i="1"/>
  <c r="A189" i="1"/>
  <c r="E189" i="1"/>
  <c r="B188" i="1"/>
  <c r="P187" i="1"/>
  <c r="L187" i="1"/>
  <c r="M187" i="1"/>
  <c r="I189" i="1"/>
  <c r="H189" i="1"/>
  <c r="G189" i="1"/>
  <c r="F189" i="1"/>
  <c r="R189" i="1"/>
  <c r="O189" i="1"/>
  <c r="K189" i="1"/>
  <c r="AC189" i="1"/>
  <c r="Y189" i="1"/>
  <c r="X189" i="1"/>
  <c r="Q189" i="1"/>
  <c r="Z189" i="1"/>
  <c r="N189" i="1"/>
  <c r="AA189" i="1"/>
  <c r="AE189" i="1"/>
  <c r="V189" i="1"/>
  <c r="AD189" i="1"/>
  <c r="AB189" i="1"/>
  <c r="T189" i="1"/>
  <c r="J189" i="1"/>
  <c r="U189" i="1"/>
  <c r="W189" i="1"/>
  <c r="D189" i="1"/>
  <c r="S189" i="1"/>
  <c r="A190" i="1"/>
  <c r="E190" i="1"/>
  <c r="B189" i="1"/>
  <c r="P188" i="1"/>
  <c r="L188" i="1"/>
  <c r="M188" i="1"/>
  <c r="I190" i="1"/>
  <c r="H190" i="1"/>
  <c r="F190" i="1"/>
  <c r="G190" i="1"/>
  <c r="O190" i="1"/>
  <c r="R190" i="1"/>
  <c r="K190" i="1"/>
  <c r="AC190" i="1"/>
  <c r="Y190" i="1"/>
  <c r="X190" i="1"/>
  <c r="N190" i="1"/>
  <c r="AA190" i="1"/>
  <c r="Q190" i="1"/>
  <c r="Z190" i="1"/>
  <c r="AE190" i="1"/>
  <c r="V190" i="1"/>
  <c r="T190" i="1"/>
  <c r="AD190" i="1"/>
  <c r="AB190" i="1"/>
  <c r="J190" i="1"/>
  <c r="W190" i="1"/>
  <c r="U190" i="1"/>
  <c r="D190" i="1"/>
  <c r="S190" i="1"/>
  <c r="A191" i="1"/>
  <c r="E191" i="1"/>
  <c r="B190" i="1"/>
  <c r="P189" i="1"/>
  <c r="L189" i="1"/>
  <c r="M189" i="1"/>
  <c r="I191" i="1"/>
  <c r="H191" i="1"/>
  <c r="G191" i="1"/>
  <c r="F191" i="1"/>
  <c r="R191" i="1"/>
  <c r="O191" i="1"/>
  <c r="K191" i="1"/>
  <c r="AC191" i="1"/>
  <c r="Y191" i="1"/>
  <c r="X191" i="1"/>
  <c r="Q191" i="1"/>
  <c r="Z191" i="1"/>
  <c r="N191" i="1"/>
  <c r="AA191" i="1"/>
  <c r="AE191" i="1"/>
  <c r="V191" i="1"/>
  <c r="AD191" i="1"/>
  <c r="AB191" i="1"/>
  <c r="T191" i="1"/>
  <c r="J191" i="1"/>
  <c r="W191" i="1"/>
  <c r="U191" i="1"/>
  <c r="D191" i="1"/>
  <c r="S191" i="1"/>
  <c r="A192" i="1"/>
  <c r="E192" i="1"/>
  <c r="B191" i="1"/>
  <c r="P190" i="1"/>
  <c r="L190" i="1"/>
  <c r="M190" i="1"/>
  <c r="I192" i="1"/>
  <c r="H192" i="1"/>
  <c r="G192" i="1"/>
  <c r="F192" i="1"/>
  <c r="O192" i="1"/>
  <c r="R192" i="1"/>
  <c r="K192" i="1"/>
  <c r="AC192" i="1"/>
  <c r="Y192" i="1"/>
  <c r="X192" i="1"/>
  <c r="N192" i="1"/>
  <c r="AA192" i="1"/>
  <c r="Z192" i="1"/>
  <c r="Q192" i="1"/>
  <c r="AE192" i="1"/>
  <c r="V192" i="1"/>
  <c r="T192" i="1"/>
  <c r="AD192" i="1"/>
  <c r="AB192" i="1"/>
  <c r="J192" i="1"/>
  <c r="W192" i="1"/>
  <c r="U192" i="1"/>
  <c r="D192" i="1"/>
  <c r="S192" i="1"/>
  <c r="A193" i="1"/>
  <c r="E193" i="1"/>
  <c r="B192" i="1"/>
  <c r="P191" i="1"/>
  <c r="L191" i="1"/>
  <c r="M191" i="1"/>
  <c r="I193" i="1"/>
  <c r="H193" i="1"/>
  <c r="G193" i="1"/>
  <c r="F193" i="1"/>
  <c r="R193" i="1"/>
  <c r="O193" i="1"/>
  <c r="K193" i="1"/>
  <c r="AC193" i="1"/>
  <c r="Y193" i="1"/>
  <c r="X193" i="1"/>
  <c r="Q193" i="1"/>
  <c r="Z193" i="1"/>
  <c r="N193" i="1"/>
  <c r="AA193" i="1"/>
  <c r="AE193" i="1"/>
  <c r="V193" i="1"/>
  <c r="AD193" i="1"/>
  <c r="AB193" i="1"/>
  <c r="T193" i="1"/>
  <c r="J193" i="1"/>
  <c r="U193" i="1"/>
  <c r="W193" i="1"/>
  <c r="D193" i="1"/>
  <c r="S193" i="1"/>
  <c r="A194" i="1"/>
  <c r="E194" i="1"/>
  <c r="B193" i="1"/>
  <c r="P192" i="1"/>
  <c r="L192" i="1"/>
  <c r="M192" i="1"/>
  <c r="I194" i="1"/>
  <c r="H194" i="1"/>
  <c r="F194" i="1"/>
  <c r="G194" i="1"/>
  <c r="O194" i="1"/>
  <c r="R194" i="1"/>
  <c r="K194" i="1"/>
  <c r="AC194" i="1"/>
  <c r="Y194" i="1"/>
  <c r="X194" i="1"/>
  <c r="N194" i="1"/>
  <c r="AA194" i="1"/>
  <c r="Q194" i="1"/>
  <c r="Z194" i="1"/>
  <c r="AE194" i="1"/>
  <c r="V194" i="1"/>
  <c r="T194" i="1"/>
  <c r="AD194" i="1"/>
  <c r="AB194" i="1"/>
  <c r="J194" i="1"/>
  <c r="W194" i="1"/>
  <c r="U194" i="1"/>
  <c r="D194" i="1"/>
  <c r="S194" i="1"/>
  <c r="A195" i="1"/>
  <c r="E195" i="1"/>
  <c r="B194" i="1"/>
  <c r="P193" i="1"/>
  <c r="L193" i="1"/>
  <c r="M193" i="1"/>
  <c r="I195" i="1"/>
  <c r="H195" i="1"/>
  <c r="G195" i="1"/>
  <c r="F195" i="1"/>
  <c r="R195" i="1"/>
  <c r="O195" i="1"/>
  <c r="K195" i="1"/>
  <c r="AC195" i="1"/>
  <c r="Y195" i="1"/>
  <c r="X195" i="1"/>
  <c r="Q195" i="1"/>
  <c r="Z195" i="1"/>
  <c r="N195" i="1"/>
  <c r="AA195" i="1"/>
  <c r="AE195" i="1"/>
  <c r="V195" i="1"/>
  <c r="AD195" i="1"/>
  <c r="AB195" i="1"/>
  <c r="T195" i="1"/>
  <c r="J195" i="1"/>
  <c r="W195" i="1"/>
  <c r="U195" i="1"/>
  <c r="D195" i="1"/>
  <c r="S195" i="1"/>
  <c r="A196" i="1"/>
  <c r="E196" i="1"/>
  <c r="B195" i="1"/>
  <c r="P194" i="1"/>
  <c r="L194" i="1"/>
  <c r="M194" i="1"/>
  <c r="I196" i="1"/>
  <c r="H196" i="1"/>
  <c r="G196" i="1"/>
  <c r="F196" i="1"/>
  <c r="O196" i="1"/>
  <c r="R196" i="1"/>
  <c r="K196" i="1"/>
  <c r="AC196" i="1"/>
  <c r="Y196" i="1"/>
  <c r="X196" i="1"/>
  <c r="N196" i="1"/>
  <c r="AA196" i="1"/>
  <c r="Z196" i="1"/>
  <c r="Q196" i="1"/>
  <c r="AE196" i="1"/>
  <c r="V196" i="1"/>
  <c r="T196" i="1"/>
  <c r="AD196" i="1"/>
  <c r="AB196" i="1"/>
  <c r="J196" i="1"/>
  <c r="W196" i="1"/>
  <c r="U196" i="1"/>
  <c r="D196" i="1"/>
  <c r="S196" i="1"/>
  <c r="A197" i="1"/>
  <c r="E197" i="1"/>
  <c r="B196" i="1"/>
  <c r="P195" i="1"/>
  <c r="L195" i="1"/>
  <c r="M195" i="1"/>
  <c r="I197" i="1"/>
  <c r="H197" i="1"/>
  <c r="G197" i="1"/>
  <c r="F197" i="1"/>
  <c r="R197" i="1"/>
  <c r="O197" i="1"/>
  <c r="K197" i="1"/>
  <c r="AC197" i="1"/>
  <c r="Y197" i="1"/>
  <c r="X197" i="1"/>
  <c r="Q197" i="1"/>
  <c r="Z197" i="1"/>
  <c r="N197" i="1"/>
  <c r="AA197" i="1"/>
  <c r="AE197" i="1"/>
  <c r="V197" i="1"/>
  <c r="AD197" i="1"/>
  <c r="AB197" i="1"/>
  <c r="T197" i="1"/>
  <c r="J197" i="1"/>
  <c r="U197" i="1"/>
  <c r="W197" i="1"/>
  <c r="D197" i="1"/>
  <c r="S197" i="1"/>
  <c r="A198" i="1"/>
  <c r="E198" i="1"/>
  <c r="B197" i="1"/>
  <c r="P196" i="1"/>
  <c r="L196" i="1"/>
  <c r="M196" i="1"/>
  <c r="I198" i="1"/>
  <c r="H198" i="1"/>
  <c r="F198" i="1"/>
  <c r="G198" i="1"/>
  <c r="O198" i="1"/>
  <c r="R198" i="1"/>
  <c r="K198" i="1"/>
  <c r="AC198" i="1"/>
  <c r="Y198" i="1"/>
  <c r="X198" i="1"/>
  <c r="N198" i="1"/>
  <c r="AA198" i="1"/>
  <c r="Q198" i="1"/>
  <c r="Z198" i="1"/>
  <c r="AE198" i="1"/>
  <c r="V198" i="1"/>
  <c r="T198" i="1"/>
  <c r="AD198" i="1"/>
  <c r="AB198" i="1"/>
  <c r="J198" i="1"/>
  <c r="W198" i="1"/>
  <c r="U198" i="1"/>
  <c r="D198" i="1"/>
  <c r="S198" i="1"/>
  <c r="A199" i="1"/>
  <c r="E199" i="1"/>
  <c r="B198" i="1"/>
  <c r="P197" i="1"/>
  <c r="L197" i="1"/>
  <c r="M197" i="1"/>
  <c r="I199" i="1"/>
  <c r="H199" i="1"/>
  <c r="G199" i="1"/>
  <c r="F199" i="1"/>
  <c r="R199" i="1"/>
  <c r="O199" i="1"/>
  <c r="K199" i="1"/>
  <c r="AC199" i="1"/>
  <c r="Y199" i="1"/>
  <c r="X199" i="1"/>
  <c r="Q199" i="1"/>
  <c r="Z199" i="1"/>
  <c r="N199" i="1"/>
  <c r="AA199" i="1"/>
  <c r="AE199" i="1"/>
  <c r="V199" i="1"/>
  <c r="AD199" i="1"/>
  <c r="AB199" i="1"/>
  <c r="T199" i="1"/>
  <c r="J199" i="1"/>
  <c r="W199" i="1"/>
  <c r="U199" i="1"/>
  <c r="D199" i="1"/>
  <c r="S199" i="1"/>
  <c r="A200" i="1"/>
  <c r="E200" i="1"/>
  <c r="B199" i="1"/>
  <c r="P198" i="1"/>
  <c r="L198" i="1"/>
  <c r="M198" i="1"/>
  <c r="I200" i="1"/>
  <c r="H200" i="1"/>
  <c r="G200" i="1"/>
  <c r="F200" i="1"/>
  <c r="O200" i="1"/>
  <c r="R200" i="1"/>
  <c r="K200" i="1"/>
  <c r="AC200" i="1"/>
  <c r="Y200" i="1"/>
  <c r="X200" i="1"/>
  <c r="N200" i="1"/>
  <c r="AA200" i="1"/>
  <c r="Z200" i="1"/>
  <c r="Q200" i="1"/>
  <c r="AE200" i="1"/>
  <c r="V200" i="1"/>
  <c r="T200" i="1"/>
  <c r="AD200" i="1"/>
  <c r="AB200" i="1"/>
  <c r="J200" i="1"/>
  <c r="W200" i="1"/>
  <c r="U200" i="1"/>
  <c r="D200" i="1"/>
  <c r="S200" i="1"/>
  <c r="A201" i="1"/>
  <c r="E201" i="1"/>
  <c r="B200" i="1"/>
  <c r="P199" i="1"/>
  <c r="L199" i="1"/>
  <c r="M199" i="1"/>
  <c r="I201" i="1"/>
  <c r="H201" i="1"/>
  <c r="G201" i="1"/>
  <c r="F201" i="1"/>
  <c r="R201" i="1"/>
  <c r="O201" i="1"/>
  <c r="K201" i="1"/>
  <c r="AC201" i="1"/>
  <c r="Y201" i="1"/>
  <c r="X201" i="1"/>
  <c r="Q201" i="1"/>
  <c r="Z201" i="1"/>
  <c r="N201" i="1"/>
  <c r="AA201" i="1"/>
  <c r="AE201" i="1"/>
  <c r="V201" i="1"/>
  <c r="AD201" i="1"/>
  <c r="AB201" i="1"/>
  <c r="T201" i="1"/>
  <c r="J201" i="1"/>
  <c r="U201" i="1"/>
  <c r="W201" i="1"/>
  <c r="D201" i="1"/>
  <c r="S201" i="1"/>
  <c r="A202" i="1"/>
  <c r="E202" i="1"/>
  <c r="B201" i="1"/>
  <c r="P200" i="1"/>
  <c r="L200" i="1"/>
  <c r="M200" i="1"/>
  <c r="I202" i="1"/>
  <c r="H202" i="1"/>
  <c r="F202" i="1"/>
  <c r="G202" i="1"/>
  <c r="O202" i="1"/>
  <c r="R202" i="1"/>
  <c r="K202" i="1"/>
  <c r="AC202" i="1"/>
  <c r="Y202" i="1"/>
  <c r="X202" i="1"/>
  <c r="N202" i="1"/>
  <c r="AA202" i="1"/>
  <c r="Q202" i="1"/>
  <c r="Z202" i="1"/>
  <c r="AE202" i="1"/>
  <c r="V202" i="1"/>
  <c r="T202" i="1"/>
  <c r="AD202" i="1"/>
  <c r="AB202" i="1"/>
  <c r="J202" i="1"/>
  <c r="W202" i="1"/>
  <c r="U202" i="1"/>
  <c r="D202" i="1"/>
  <c r="S202" i="1"/>
  <c r="B202" i="1"/>
  <c r="A203" i="1"/>
  <c r="E203" i="1"/>
  <c r="P201" i="1"/>
  <c r="L201" i="1"/>
  <c r="M201" i="1"/>
  <c r="I203" i="1"/>
  <c r="H203" i="1"/>
  <c r="G203" i="1"/>
  <c r="F203" i="1"/>
  <c r="R203" i="1"/>
  <c r="O203" i="1"/>
  <c r="K203" i="1"/>
  <c r="AC203" i="1"/>
  <c r="Y203" i="1"/>
  <c r="X203" i="1"/>
  <c r="Q203" i="1"/>
  <c r="Z203" i="1"/>
  <c r="N203" i="1"/>
  <c r="AA203" i="1"/>
  <c r="AE203" i="1"/>
  <c r="V203" i="1"/>
  <c r="AD203" i="1"/>
  <c r="AB203" i="1"/>
  <c r="T203" i="1"/>
  <c r="J203" i="1"/>
  <c r="W203" i="1"/>
  <c r="U203" i="1"/>
  <c r="D203" i="1"/>
  <c r="S203" i="1"/>
  <c r="A204" i="1"/>
  <c r="E204" i="1"/>
  <c r="B203" i="1"/>
  <c r="P202" i="1"/>
  <c r="L202" i="1"/>
  <c r="M202" i="1"/>
  <c r="I204" i="1"/>
  <c r="H204" i="1"/>
  <c r="G204" i="1"/>
  <c r="F204" i="1"/>
  <c r="O204" i="1"/>
  <c r="R204" i="1"/>
  <c r="K204" i="1"/>
  <c r="AC204" i="1"/>
  <c r="Y204" i="1"/>
  <c r="X204" i="1"/>
  <c r="N204" i="1"/>
  <c r="AA204" i="1"/>
  <c r="Z204" i="1"/>
  <c r="Q204" i="1"/>
  <c r="AE204" i="1"/>
  <c r="V204" i="1"/>
  <c r="T204" i="1"/>
  <c r="AD204" i="1"/>
  <c r="AB204" i="1"/>
  <c r="J204" i="1"/>
  <c r="W204" i="1"/>
  <c r="U204" i="1"/>
  <c r="D204" i="1"/>
  <c r="S204" i="1"/>
  <c r="A205" i="1"/>
  <c r="E205" i="1"/>
  <c r="B204" i="1"/>
  <c r="P203" i="1"/>
  <c r="L203" i="1"/>
  <c r="M203" i="1"/>
  <c r="I205" i="1"/>
  <c r="H205" i="1"/>
  <c r="G205" i="1"/>
  <c r="F205" i="1"/>
  <c r="R205" i="1"/>
  <c r="O205" i="1"/>
  <c r="K205" i="1"/>
  <c r="AC205" i="1"/>
  <c r="Y205" i="1"/>
  <c r="X205" i="1"/>
  <c r="Q205" i="1"/>
  <c r="Z205" i="1"/>
  <c r="N205" i="1"/>
  <c r="AA205" i="1"/>
  <c r="AE205" i="1"/>
  <c r="V205" i="1"/>
  <c r="AD205" i="1"/>
  <c r="AB205" i="1"/>
  <c r="T205" i="1"/>
  <c r="J205" i="1"/>
  <c r="U205" i="1"/>
  <c r="W205" i="1"/>
  <c r="D205" i="1"/>
  <c r="S205" i="1"/>
  <c r="A206" i="1"/>
  <c r="E206" i="1"/>
  <c r="B205" i="1"/>
  <c r="P204" i="1"/>
  <c r="L204" i="1"/>
  <c r="M204" i="1"/>
  <c r="I206" i="1"/>
  <c r="H206" i="1"/>
  <c r="F206" i="1"/>
  <c r="G206" i="1"/>
  <c r="O206" i="1"/>
  <c r="R206" i="1"/>
  <c r="K206" i="1"/>
  <c r="AC206" i="1"/>
  <c r="Y206" i="1"/>
  <c r="X206" i="1"/>
  <c r="N206" i="1"/>
  <c r="AA206" i="1"/>
  <c r="Q206" i="1"/>
  <c r="Z206" i="1"/>
  <c r="AE206" i="1"/>
  <c r="V206" i="1"/>
  <c r="T206" i="1"/>
  <c r="AD206" i="1"/>
  <c r="AB206" i="1"/>
  <c r="J206" i="1"/>
  <c r="W206" i="1"/>
  <c r="U206" i="1"/>
  <c r="D206" i="1"/>
  <c r="S206" i="1"/>
  <c r="A207" i="1"/>
  <c r="E207" i="1"/>
  <c r="B206" i="1"/>
  <c r="P205" i="1"/>
  <c r="L205" i="1"/>
  <c r="M205" i="1"/>
  <c r="I207" i="1"/>
  <c r="H207" i="1"/>
  <c r="G207" i="1"/>
  <c r="F207" i="1"/>
  <c r="R207" i="1"/>
  <c r="O207" i="1"/>
  <c r="K207" i="1"/>
  <c r="AC207" i="1"/>
  <c r="Y207" i="1"/>
  <c r="X207" i="1"/>
  <c r="Q207" i="1"/>
  <c r="Z207" i="1"/>
  <c r="N207" i="1"/>
  <c r="AA207" i="1"/>
  <c r="AE207" i="1"/>
  <c r="V207" i="1"/>
  <c r="AD207" i="1"/>
  <c r="AB207" i="1"/>
  <c r="T207" i="1"/>
  <c r="J207" i="1"/>
  <c r="W207" i="1"/>
  <c r="U207" i="1"/>
  <c r="D207" i="1"/>
  <c r="S207" i="1"/>
  <c r="B207" i="1"/>
  <c r="A208" i="1"/>
  <c r="E208" i="1"/>
  <c r="P206" i="1"/>
  <c r="L206" i="1"/>
  <c r="M206" i="1"/>
  <c r="I208" i="1"/>
  <c r="H208" i="1"/>
  <c r="G208" i="1"/>
  <c r="F208" i="1"/>
  <c r="O208" i="1"/>
  <c r="R208" i="1"/>
  <c r="K208" i="1"/>
  <c r="AC208" i="1"/>
  <c r="Y208" i="1"/>
  <c r="X208" i="1"/>
  <c r="N208" i="1"/>
  <c r="AA208" i="1"/>
  <c r="Z208" i="1"/>
  <c r="Q208" i="1"/>
  <c r="AE208" i="1"/>
  <c r="V208" i="1"/>
  <c r="T208" i="1"/>
  <c r="AD208" i="1"/>
  <c r="AB208" i="1"/>
  <c r="J208" i="1"/>
  <c r="W208" i="1"/>
  <c r="U208" i="1"/>
  <c r="D208" i="1"/>
  <c r="S208" i="1"/>
  <c r="B208" i="1"/>
  <c r="A209" i="1"/>
  <c r="E209" i="1"/>
  <c r="P207" i="1"/>
  <c r="L207" i="1"/>
  <c r="M207" i="1"/>
  <c r="I209" i="1"/>
  <c r="H209" i="1"/>
  <c r="G209" i="1"/>
  <c r="F209" i="1"/>
  <c r="R209" i="1"/>
  <c r="O209" i="1"/>
  <c r="K209" i="1"/>
  <c r="AC209" i="1"/>
  <c r="Y209" i="1"/>
  <c r="X209" i="1"/>
  <c r="Q209" i="1"/>
  <c r="Z209" i="1"/>
  <c r="N209" i="1"/>
  <c r="AA209" i="1"/>
  <c r="AE209" i="1"/>
  <c r="V209" i="1"/>
  <c r="AD209" i="1"/>
  <c r="AB209" i="1"/>
  <c r="T209" i="1"/>
  <c r="J209" i="1"/>
  <c r="U209" i="1"/>
  <c r="W209" i="1"/>
  <c r="D209" i="1"/>
  <c r="S209" i="1"/>
  <c r="A210" i="1"/>
  <c r="E210" i="1"/>
  <c r="B209" i="1"/>
  <c r="P208" i="1"/>
  <c r="L208" i="1"/>
  <c r="M208" i="1"/>
  <c r="I210" i="1"/>
  <c r="H210" i="1"/>
  <c r="F210" i="1"/>
  <c r="G210" i="1"/>
  <c r="O210" i="1"/>
  <c r="R210" i="1"/>
  <c r="K210" i="1"/>
  <c r="AC210" i="1"/>
  <c r="Y210" i="1"/>
  <c r="X210" i="1"/>
  <c r="N210" i="1"/>
  <c r="AA210" i="1"/>
  <c r="Q210" i="1"/>
  <c r="Z210" i="1"/>
  <c r="AE210" i="1"/>
  <c r="V210" i="1"/>
  <c r="T210" i="1"/>
  <c r="AD210" i="1"/>
  <c r="AB210" i="1"/>
  <c r="J210" i="1"/>
  <c r="W210" i="1"/>
  <c r="U210" i="1"/>
  <c r="D210" i="1"/>
  <c r="S210" i="1"/>
  <c r="A211" i="1"/>
  <c r="E211" i="1"/>
  <c r="B210" i="1"/>
  <c r="P209" i="1"/>
  <c r="L209" i="1"/>
  <c r="M209" i="1"/>
  <c r="I211" i="1"/>
  <c r="H211" i="1"/>
  <c r="G211" i="1"/>
  <c r="F211" i="1"/>
  <c r="R211" i="1"/>
  <c r="O211" i="1"/>
  <c r="K211" i="1"/>
  <c r="AC211" i="1"/>
  <c r="Y211" i="1"/>
  <c r="X211" i="1"/>
  <c r="Q211" i="1"/>
  <c r="Z211" i="1"/>
  <c r="N211" i="1"/>
  <c r="AA211" i="1"/>
  <c r="AE211" i="1"/>
  <c r="V211" i="1"/>
  <c r="AD211" i="1"/>
  <c r="AB211" i="1"/>
  <c r="T211" i="1"/>
  <c r="J211" i="1"/>
  <c r="W211" i="1"/>
  <c r="U211" i="1"/>
  <c r="D211" i="1"/>
  <c r="S211" i="1"/>
  <c r="A212" i="1"/>
  <c r="E212" i="1"/>
  <c r="B211" i="1"/>
  <c r="P210" i="1"/>
  <c r="L210" i="1"/>
  <c r="M210" i="1"/>
  <c r="I212" i="1"/>
  <c r="H212" i="1"/>
  <c r="G212" i="1"/>
  <c r="F212" i="1"/>
  <c r="O212" i="1"/>
  <c r="R212" i="1"/>
  <c r="K212" i="1"/>
  <c r="AC212" i="1"/>
  <c r="Y212" i="1"/>
  <c r="X212" i="1"/>
  <c r="N212" i="1"/>
  <c r="AA212" i="1"/>
  <c r="Z212" i="1"/>
  <c r="Q212" i="1"/>
  <c r="AE212" i="1"/>
  <c r="V212" i="1"/>
  <c r="T212" i="1"/>
  <c r="AD212" i="1"/>
  <c r="AB212" i="1"/>
  <c r="J212" i="1"/>
  <c r="W212" i="1"/>
  <c r="U212" i="1"/>
  <c r="D212" i="1"/>
  <c r="S212" i="1"/>
  <c r="A213" i="1"/>
  <c r="E213" i="1"/>
  <c r="B212" i="1"/>
  <c r="P211" i="1"/>
  <c r="L211" i="1"/>
  <c r="M211" i="1"/>
  <c r="I213" i="1"/>
  <c r="H213" i="1"/>
  <c r="G213" i="1"/>
  <c r="F213" i="1"/>
  <c r="R213" i="1"/>
  <c r="O213" i="1"/>
  <c r="K213" i="1"/>
  <c r="AC213" i="1"/>
  <c r="Y213" i="1"/>
  <c r="X213" i="1"/>
  <c r="Q213" i="1"/>
  <c r="Z213" i="1"/>
  <c r="N213" i="1"/>
  <c r="AA213" i="1"/>
  <c r="AE213" i="1"/>
  <c r="V213" i="1"/>
  <c r="AD213" i="1"/>
  <c r="AB213" i="1"/>
  <c r="T213" i="1"/>
  <c r="J213" i="1"/>
  <c r="U213" i="1"/>
  <c r="W213" i="1"/>
  <c r="D213" i="1"/>
  <c r="S213" i="1"/>
  <c r="A214" i="1"/>
  <c r="E214" i="1"/>
  <c r="B213" i="1"/>
  <c r="P212" i="1"/>
  <c r="L212" i="1"/>
  <c r="M212" i="1"/>
  <c r="I214" i="1"/>
  <c r="H214" i="1"/>
  <c r="F214" i="1"/>
  <c r="G214" i="1"/>
  <c r="O214" i="1"/>
  <c r="R214" i="1"/>
  <c r="K214" i="1"/>
  <c r="AC214" i="1"/>
  <c r="Y214" i="1"/>
  <c r="X214" i="1"/>
  <c r="N214" i="1"/>
  <c r="AA214" i="1"/>
  <c r="Q214" i="1"/>
  <c r="Z214" i="1"/>
  <c r="AE214" i="1"/>
  <c r="V214" i="1"/>
  <c r="T214" i="1"/>
  <c r="AD214" i="1"/>
  <c r="AB214" i="1"/>
  <c r="J214" i="1"/>
  <c r="W214" i="1"/>
  <c r="U214" i="1"/>
  <c r="D214" i="1"/>
  <c r="S214" i="1"/>
  <c r="A215" i="1"/>
  <c r="E215" i="1"/>
  <c r="B214" i="1"/>
  <c r="P213" i="1"/>
  <c r="L213" i="1"/>
  <c r="M213" i="1"/>
  <c r="I215" i="1"/>
  <c r="H215" i="1"/>
  <c r="G215" i="1"/>
  <c r="F215" i="1"/>
  <c r="R215" i="1"/>
  <c r="O215" i="1"/>
  <c r="K215" i="1"/>
  <c r="AC215" i="1"/>
  <c r="Y215" i="1"/>
  <c r="X215" i="1"/>
  <c r="Q215" i="1"/>
  <c r="Z215" i="1"/>
  <c r="N215" i="1"/>
  <c r="AA215" i="1"/>
  <c r="AE215" i="1"/>
  <c r="V215" i="1"/>
  <c r="AD215" i="1"/>
  <c r="AB215" i="1"/>
  <c r="T215" i="1"/>
  <c r="J215" i="1"/>
  <c r="W215" i="1"/>
  <c r="U215" i="1"/>
  <c r="D215" i="1"/>
  <c r="S215" i="1"/>
  <c r="A216" i="1"/>
  <c r="E216" i="1"/>
  <c r="B215" i="1"/>
  <c r="P214" i="1"/>
  <c r="L214" i="1"/>
  <c r="M214" i="1"/>
  <c r="I216" i="1"/>
  <c r="H216" i="1"/>
  <c r="G216" i="1"/>
  <c r="F216" i="1"/>
  <c r="O216" i="1"/>
  <c r="R216" i="1"/>
  <c r="K216" i="1"/>
  <c r="AC216" i="1"/>
  <c r="Y216" i="1"/>
  <c r="X216" i="1"/>
  <c r="N216" i="1"/>
  <c r="AA216" i="1"/>
  <c r="Z216" i="1"/>
  <c r="Q216" i="1"/>
  <c r="AE216" i="1"/>
  <c r="V216" i="1"/>
  <c r="T216" i="1"/>
  <c r="AD216" i="1"/>
  <c r="AB216" i="1"/>
  <c r="J216" i="1"/>
  <c r="W216" i="1"/>
  <c r="U216" i="1"/>
  <c r="D216" i="1"/>
  <c r="S216" i="1"/>
  <c r="A217" i="1"/>
  <c r="E217" i="1"/>
  <c r="B216" i="1"/>
  <c r="P215" i="1"/>
  <c r="L215" i="1"/>
  <c r="M215" i="1"/>
  <c r="I217" i="1"/>
  <c r="H217" i="1"/>
  <c r="G217" i="1"/>
  <c r="F217" i="1"/>
  <c r="R217" i="1"/>
  <c r="O217" i="1"/>
  <c r="K217" i="1"/>
  <c r="AC217" i="1"/>
  <c r="Y217" i="1"/>
  <c r="X217" i="1"/>
  <c r="Q217" i="1"/>
  <c r="Z217" i="1"/>
  <c r="N217" i="1"/>
  <c r="AA217" i="1"/>
  <c r="AE217" i="1"/>
  <c r="V217" i="1"/>
  <c r="AD217" i="1"/>
  <c r="AB217" i="1"/>
  <c r="T217" i="1"/>
  <c r="J217" i="1"/>
  <c r="U217" i="1"/>
  <c r="W217" i="1"/>
  <c r="D217" i="1"/>
  <c r="S217" i="1"/>
  <c r="A218" i="1"/>
  <c r="E218" i="1"/>
  <c r="B217" i="1"/>
  <c r="P216" i="1"/>
  <c r="L216" i="1"/>
  <c r="M216" i="1"/>
  <c r="I218" i="1"/>
  <c r="H218" i="1"/>
  <c r="F218" i="1"/>
  <c r="G218" i="1"/>
  <c r="O218" i="1"/>
  <c r="R218" i="1"/>
  <c r="K218" i="1"/>
  <c r="AC218" i="1"/>
  <c r="Y218" i="1"/>
  <c r="X218" i="1"/>
  <c r="N218" i="1"/>
  <c r="AA218" i="1"/>
  <c r="Q218" i="1"/>
  <c r="Z218" i="1"/>
  <c r="AE218" i="1"/>
  <c r="V218" i="1"/>
  <c r="T218" i="1"/>
  <c r="AD218" i="1"/>
  <c r="AB218" i="1"/>
  <c r="J218" i="1"/>
  <c r="W218" i="1"/>
  <c r="U218" i="1"/>
  <c r="D218" i="1"/>
  <c r="S218" i="1"/>
  <c r="A219" i="1"/>
  <c r="E219" i="1"/>
  <c r="B218" i="1"/>
  <c r="P217" i="1"/>
  <c r="L217" i="1"/>
  <c r="M217" i="1"/>
  <c r="I219" i="1"/>
  <c r="H219" i="1"/>
  <c r="G219" i="1"/>
  <c r="F219" i="1"/>
  <c r="R219" i="1"/>
  <c r="O219" i="1"/>
  <c r="K219" i="1"/>
  <c r="AC219" i="1"/>
  <c r="Y219" i="1"/>
  <c r="X219" i="1"/>
  <c r="Q219" i="1"/>
  <c r="Z219" i="1"/>
  <c r="N219" i="1"/>
  <c r="AA219" i="1"/>
  <c r="AE219" i="1"/>
  <c r="V219" i="1"/>
  <c r="AD219" i="1"/>
  <c r="AB219" i="1"/>
  <c r="T219" i="1"/>
  <c r="J219" i="1"/>
  <c r="W219" i="1"/>
  <c r="U219" i="1"/>
  <c r="D219" i="1"/>
  <c r="S219" i="1"/>
  <c r="A220" i="1"/>
  <c r="E220" i="1"/>
  <c r="B219" i="1"/>
  <c r="P218" i="1"/>
  <c r="L218" i="1"/>
  <c r="M218" i="1"/>
  <c r="I220" i="1"/>
  <c r="H220" i="1"/>
  <c r="G220" i="1"/>
  <c r="F220" i="1"/>
  <c r="O220" i="1"/>
  <c r="R220" i="1"/>
  <c r="K220" i="1"/>
  <c r="AC220" i="1"/>
  <c r="Y220" i="1"/>
  <c r="X220" i="1"/>
  <c r="N220" i="1"/>
  <c r="AA220" i="1"/>
  <c r="Z220" i="1"/>
  <c r="Q220" i="1"/>
  <c r="AE220" i="1"/>
  <c r="V220" i="1"/>
  <c r="T220" i="1"/>
  <c r="AD220" i="1"/>
  <c r="AB220" i="1"/>
  <c r="J220" i="1"/>
  <c r="W220" i="1"/>
  <c r="U220" i="1"/>
  <c r="D220" i="1"/>
  <c r="S220" i="1"/>
  <c r="A221" i="1"/>
  <c r="E221" i="1"/>
  <c r="B220" i="1"/>
  <c r="P219" i="1"/>
  <c r="L219" i="1"/>
  <c r="M219" i="1"/>
  <c r="I221" i="1"/>
  <c r="H221" i="1"/>
  <c r="G221" i="1"/>
  <c r="F221" i="1"/>
  <c r="R221" i="1"/>
  <c r="O221" i="1"/>
  <c r="K221" i="1"/>
  <c r="AC221" i="1"/>
  <c r="Y221" i="1"/>
  <c r="X221" i="1"/>
  <c r="Q221" i="1"/>
  <c r="Z221" i="1"/>
  <c r="N221" i="1"/>
  <c r="AA221" i="1"/>
  <c r="AE221" i="1"/>
  <c r="V221" i="1"/>
  <c r="AD221" i="1"/>
  <c r="AB221" i="1"/>
  <c r="T221" i="1"/>
  <c r="J221" i="1"/>
  <c r="U221" i="1"/>
  <c r="W221" i="1"/>
  <c r="D221" i="1"/>
  <c r="S221" i="1"/>
  <c r="A222" i="1"/>
  <c r="E222" i="1"/>
  <c r="B221" i="1"/>
  <c r="P220" i="1"/>
  <c r="L220" i="1"/>
  <c r="M220" i="1"/>
  <c r="I222" i="1"/>
  <c r="H222" i="1"/>
  <c r="F222" i="1"/>
  <c r="G222" i="1"/>
  <c r="O222" i="1"/>
  <c r="R222" i="1"/>
  <c r="K222" i="1"/>
  <c r="AC222" i="1"/>
  <c r="Y222" i="1"/>
  <c r="X222" i="1"/>
  <c r="N222" i="1"/>
  <c r="AA222" i="1"/>
  <c r="Q222" i="1"/>
  <c r="Z222" i="1"/>
  <c r="AE222" i="1"/>
  <c r="V222" i="1"/>
  <c r="T222" i="1"/>
  <c r="AD222" i="1"/>
  <c r="AB222" i="1"/>
  <c r="J222" i="1"/>
  <c r="W222" i="1"/>
  <c r="U222" i="1"/>
  <c r="D222" i="1"/>
  <c r="S222" i="1"/>
  <c r="A223" i="1"/>
  <c r="E223" i="1"/>
  <c r="B222" i="1"/>
  <c r="P221" i="1"/>
  <c r="L221" i="1"/>
  <c r="M221" i="1"/>
  <c r="I223" i="1"/>
  <c r="H223" i="1"/>
  <c r="G223" i="1"/>
  <c r="F223" i="1"/>
  <c r="R223" i="1"/>
  <c r="O223" i="1"/>
  <c r="K223" i="1"/>
  <c r="AC223" i="1"/>
  <c r="Y223" i="1"/>
  <c r="X223" i="1"/>
  <c r="Q223" i="1"/>
  <c r="Z223" i="1"/>
  <c r="N223" i="1"/>
  <c r="AA223" i="1"/>
  <c r="AE223" i="1"/>
  <c r="V223" i="1"/>
  <c r="AD223" i="1"/>
  <c r="AB223" i="1"/>
  <c r="T223" i="1"/>
  <c r="J223" i="1"/>
  <c r="W223" i="1"/>
  <c r="U223" i="1"/>
  <c r="D223" i="1"/>
  <c r="S223" i="1"/>
  <c r="B223" i="1"/>
  <c r="A224" i="1"/>
  <c r="E224" i="1"/>
  <c r="P222" i="1"/>
  <c r="L222" i="1"/>
  <c r="M222" i="1"/>
  <c r="I224" i="1"/>
  <c r="H224" i="1"/>
  <c r="G224" i="1"/>
  <c r="F224" i="1"/>
  <c r="O224" i="1"/>
  <c r="R224" i="1"/>
  <c r="K224" i="1"/>
  <c r="AC224" i="1"/>
  <c r="Y224" i="1"/>
  <c r="X224" i="1"/>
  <c r="N224" i="1"/>
  <c r="AA224" i="1"/>
  <c r="Z224" i="1"/>
  <c r="Q224" i="1"/>
  <c r="AE224" i="1"/>
  <c r="V224" i="1"/>
  <c r="T224" i="1"/>
  <c r="AD224" i="1"/>
  <c r="AB224" i="1"/>
  <c r="J224" i="1"/>
  <c r="W224" i="1"/>
  <c r="U224" i="1"/>
  <c r="D224" i="1"/>
  <c r="S224" i="1"/>
  <c r="A225" i="1"/>
  <c r="E225" i="1"/>
  <c r="B224" i="1"/>
  <c r="P223" i="1"/>
  <c r="L223" i="1"/>
  <c r="M223" i="1"/>
  <c r="I225" i="1"/>
  <c r="H225" i="1"/>
  <c r="G225" i="1"/>
  <c r="F225" i="1"/>
  <c r="R225" i="1"/>
  <c r="O225" i="1"/>
  <c r="K225" i="1"/>
  <c r="AC225" i="1"/>
  <c r="Y225" i="1"/>
  <c r="X225" i="1"/>
  <c r="Q225" i="1"/>
  <c r="Z225" i="1"/>
  <c r="N225" i="1"/>
  <c r="AA225" i="1"/>
  <c r="AE225" i="1"/>
  <c r="V225" i="1"/>
  <c r="AD225" i="1"/>
  <c r="AB225" i="1"/>
  <c r="T225" i="1"/>
  <c r="J225" i="1"/>
  <c r="U225" i="1"/>
  <c r="W225" i="1"/>
  <c r="D225" i="1"/>
  <c r="S225" i="1"/>
  <c r="A226" i="1"/>
  <c r="E226" i="1"/>
  <c r="B225" i="1"/>
  <c r="P224" i="1"/>
  <c r="L224" i="1"/>
  <c r="M224" i="1"/>
  <c r="I226" i="1"/>
  <c r="H226" i="1"/>
  <c r="F226" i="1"/>
  <c r="G226" i="1"/>
  <c r="O226" i="1"/>
  <c r="R226" i="1"/>
  <c r="K226" i="1"/>
  <c r="AC226" i="1"/>
  <c r="Y226" i="1"/>
  <c r="X226" i="1"/>
  <c r="N226" i="1"/>
  <c r="AA226" i="1"/>
  <c r="Q226" i="1"/>
  <c r="Z226" i="1"/>
  <c r="AE226" i="1"/>
  <c r="V226" i="1"/>
  <c r="T226" i="1"/>
  <c r="AD226" i="1"/>
  <c r="AB226" i="1"/>
  <c r="J226" i="1"/>
  <c r="W226" i="1"/>
  <c r="U226" i="1"/>
  <c r="D226" i="1"/>
  <c r="S226" i="1"/>
  <c r="A227" i="1"/>
  <c r="E227" i="1"/>
  <c r="B226" i="1"/>
  <c r="P225" i="1"/>
  <c r="L225" i="1"/>
  <c r="M225" i="1"/>
  <c r="I227" i="1"/>
  <c r="H227" i="1"/>
  <c r="G227" i="1"/>
  <c r="F227" i="1"/>
  <c r="R227" i="1"/>
  <c r="O227" i="1"/>
  <c r="K227" i="1"/>
  <c r="AC227" i="1"/>
  <c r="Y227" i="1"/>
  <c r="X227" i="1"/>
  <c r="Q227" i="1"/>
  <c r="Z227" i="1"/>
  <c r="N227" i="1"/>
  <c r="AA227" i="1"/>
  <c r="AE227" i="1"/>
  <c r="V227" i="1"/>
  <c r="AD227" i="1"/>
  <c r="AB227" i="1"/>
  <c r="T227" i="1"/>
  <c r="J227" i="1"/>
  <c r="W227" i="1"/>
  <c r="U227" i="1"/>
  <c r="D227" i="1"/>
  <c r="S227" i="1"/>
  <c r="A228" i="1"/>
  <c r="E228" i="1"/>
  <c r="B227" i="1"/>
  <c r="P226" i="1"/>
  <c r="L226" i="1"/>
  <c r="M226" i="1"/>
  <c r="I228" i="1"/>
  <c r="H228" i="1"/>
  <c r="G228" i="1"/>
  <c r="F228" i="1"/>
  <c r="O228" i="1"/>
  <c r="R228" i="1"/>
  <c r="K228" i="1"/>
  <c r="AC228" i="1"/>
  <c r="Y228" i="1"/>
  <c r="X228" i="1"/>
  <c r="N228" i="1"/>
  <c r="AA228" i="1"/>
  <c r="Z228" i="1"/>
  <c r="Q228" i="1"/>
  <c r="AE228" i="1"/>
  <c r="V228" i="1"/>
  <c r="T228" i="1"/>
  <c r="AD228" i="1"/>
  <c r="AB228" i="1"/>
  <c r="J228" i="1"/>
  <c r="W228" i="1"/>
  <c r="U228" i="1"/>
  <c r="D228" i="1"/>
  <c r="S228" i="1"/>
  <c r="B228" i="1"/>
  <c r="A229" i="1"/>
  <c r="E229" i="1"/>
  <c r="P227" i="1"/>
  <c r="L227" i="1"/>
  <c r="M227" i="1"/>
  <c r="I229" i="1"/>
  <c r="H229" i="1"/>
  <c r="G229" i="1"/>
  <c r="F229" i="1"/>
  <c r="R229" i="1"/>
  <c r="O229" i="1"/>
  <c r="K229" i="1"/>
  <c r="AC229" i="1"/>
  <c r="Y229" i="1"/>
  <c r="X229" i="1"/>
  <c r="Q229" i="1"/>
  <c r="Z229" i="1"/>
  <c r="N229" i="1"/>
  <c r="AA229" i="1"/>
  <c r="AE229" i="1"/>
  <c r="V229" i="1"/>
  <c r="AD229" i="1"/>
  <c r="AB229" i="1"/>
  <c r="T229" i="1"/>
  <c r="J229" i="1"/>
  <c r="U229" i="1"/>
  <c r="W229" i="1"/>
  <c r="D229" i="1"/>
  <c r="S229" i="1"/>
  <c r="A230" i="1"/>
  <c r="E230" i="1"/>
  <c r="B229" i="1"/>
  <c r="P228" i="1"/>
  <c r="L228" i="1"/>
  <c r="M228" i="1"/>
  <c r="I230" i="1"/>
  <c r="H230" i="1"/>
  <c r="F230" i="1"/>
  <c r="G230" i="1"/>
  <c r="O230" i="1"/>
  <c r="R230" i="1"/>
  <c r="K230" i="1"/>
  <c r="AC230" i="1"/>
  <c r="Y230" i="1"/>
  <c r="X230" i="1"/>
  <c r="N230" i="1"/>
  <c r="AA230" i="1"/>
  <c r="Q230" i="1"/>
  <c r="Z230" i="1"/>
  <c r="AE230" i="1"/>
  <c r="V230" i="1"/>
  <c r="T230" i="1"/>
  <c r="AD230" i="1"/>
  <c r="AB230" i="1"/>
  <c r="J230" i="1"/>
  <c r="W230" i="1"/>
  <c r="U230" i="1"/>
  <c r="D230" i="1"/>
  <c r="S230" i="1"/>
  <c r="B230" i="1"/>
  <c r="A231" i="1"/>
  <c r="E231" i="1"/>
  <c r="P229" i="1"/>
  <c r="L229" i="1"/>
  <c r="M229" i="1"/>
  <c r="I231" i="1"/>
  <c r="H231" i="1"/>
  <c r="G231" i="1"/>
  <c r="F231" i="1"/>
  <c r="R231" i="1"/>
  <c r="O231" i="1"/>
  <c r="K231" i="1"/>
  <c r="AC231" i="1"/>
  <c r="Y231" i="1"/>
  <c r="X231" i="1"/>
  <c r="Q231" i="1"/>
  <c r="Z231" i="1"/>
  <c r="N231" i="1"/>
  <c r="AA231" i="1"/>
  <c r="AE231" i="1"/>
  <c r="V231" i="1"/>
  <c r="AD231" i="1"/>
  <c r="AB231" i="1"/>
  <c r="T231" i="1"/>
  <c r="J231" i="1"/>
  <c r="W231" i="1"/>
  <c r="U231" i="1"/>
  <c r="D231" i="1"/>
  <c r="S231" i="1"/>
  <c r="A232" i="1"/>
  <c r="E232" i="1"/>
  <c r="B231" i="1"/>
  <c r="P230" i="1"/>
  <c r="L230" i="1"/>
  <c r="M230" i="1"/>
  <c r="I232" i="1"/>
  <c r="H232" i="1"/>
  <c r="G232" i="1"/>
  <c r="F232" i="1"/>
  <c r="O232" i="1"/>
  <c r="R232" i="1"/>
  <c r="K232" i="1"/>
  <c r="AC232" i="1"/>
  <c r="Y232" i="1"/>
  <c r="X232" i="1"/>
  <c r="N232" i="1"/>
  <c r="AA232" i="1"/>
  <c r="Z232" i="1"/>
  <c r="Q232" i="1"/>
  <c r="AE232" i="1"/>
  <c r="V232" i="1"/>
  <c r="T232" i="1"/>
  <c r="AD232" i="1"/>
  <c r="AB232" i="1"/>
  <c r="J232" i="1"/>
  <c r="W232" i="1"/>
  <c r="U232" i="1"/>
  <c r="D232" i="1"/>
  <c r="S232" i="1"/>
  <c r="A233" i="1"/>
  <c r="E233" i="1"/>
  <c r="B232" i="1"/>
  <c r="P231" i="1"/>
  <c r="L231" i="1"/>
  <c r="M231" i="1"/>
  <c r="I233" i="1"/>
  <c r="H233" i="1"/>
  <c r="G233" i="1"/>
  <c r="F233" i="1"/>
  <c r="R233" i="1"/>
  <c r="O233" i="1"/>
  <c r="K233" i="1"/>
  <c r="AC233" i="1"/>
  <c r="Y233" i="1"/>
  <c r="X233" i="1"/>
  <c r="Q233" i="1"/>
  <c r="Z233" i="1"/>
  <c r="N233" i="1"/>
  <c r="AA233" i="1"/>
  <c r="AE233" i="1"/>
  <c r="V233" i="1"/>
  <c r="AD233" i="1"/>
  <c r="AB233" i="1"/>
  <c r="T233" i="1"/>
  <c r="J233" i="1"/>
  <c r="U233" i="1"/>
  <c r="W233" i="1"/>
  <c r="D233" i="1"/>
  <c r="S233" i="1"/>
  <c r="A234" i="1"/>
  <c r="E234" i="1"/>
  <c r="B233" i="1"/>
  <c r="P232" i="1"/>
  <c r="L232" i="1"/>
  <c r="M232" i="1"/>
  <c r="I234" i="1"/>
  <c r="H234" i="1"/>
  <c r="F234" i="1"/>
  <c r="G234" i="1"/>
  <c r="O234" i="1"/>
  <c r="R234" i="1"/>
  <c r="K234" i="1"/>
  <c r="AC234" i="1"/>
  <c r="Y234" i="1"/>
  <c r="X234" i="1"/>
  <c r="N234" i="1"/>
  <c r="AA234" i="1"/>
  <c r="Q234" i="1"/>
  <c r="Z234" i="1"/>
  <c r="AE234" i="1"/>
  <c r="V234" i="1"/>
  <c r="T234" i="1"/>
  <c r="AD234" i="1"/>
  <c r="AB234" i="1"/>
  <c r="J234" i="1"/>
  <c r="W234" i="1"/>
  <c r="U234" i="1"/>
  <c r="D234" i="1"/>
  <c r="S234" i="1"/>
  <c r="A235" i="1"/>
  <c r="E235" i="1"/>
  <c r="B234" i="1"/>
  <c r="P233" i="1"/>
  <c r="L233" i="1"/>
  <c r="M233" i="1"/>
  <c r="I235" i="1"/>
  <c r="H235" i="1"/>
  <c r="G235" i="1"/>
  <c r="F235" i="1"/>
  <c r="R235" i="1"/>
  <c r="O235" i="1"/>
  <c r="K235" i="1"/>
  <c r="AC235" i="1"/>
  <c r="Y235" i="1"/>
  <c r="X235" i="1"/>
  <c r="Q235" i="1"/>
  <c r="N235" i="1"/>
  <c r="AA235" i="1"/>
  <c r="Z235" i="1"/>
  <c r="AE235" i="1"/>
  <c r="V235" i="1"/>
  <c r="AD235" i="1"/>
  <c r="AB235" i="1"/>
  <c r="T235" i="1"/>
  <c r="J235" i="1"/>
  <c r="W235" i="1"/>
  <c r="U235" i="1"/>
  <c r="D235" i="1"/>
  <c r="S235" i="1"/>
  <c r="A236" i="1"/>
  <c r="E236" i="1"/>
  <c r="B235" i="1"/>
  <c r="P234" i="1"/>
  <c r="L234" i="1"/>
  <c r="M234" i="1"/>
  <c r="I236" i="1"/>
  <c r="H236" i="1"/>
  <c r="G236" i="1"/>
  <c r="F236" i="1"/>
  <c r="O236" i="1"/>
  <c r="R236" i="1"/>
  <c r="K236" i="1"/>
  <c r="AC236" i="1"/>
  <c r="Y236" i="1"/>
  <c r="X236" i="1"/>
  <c r="N236" i="1"/>
  <c r="AA236" i="1"/>
  <c r="Q236" i="1"/>
  <c r="Z236" i="1"/>
  <c r="AE236" i="1"/>
  <c r="V236" i="1"/>
  <c r="T236" i="1"/>
  <c r="AD236" i="1"/>
  <c r="AB236" i="1"/>
  <c r="J236" i="1"/>
  <c r="W236" i="1"/>
  <c r="U236" i="1"/>
  <c r="D236" i="1"/>
  <c r="S236" i="1"/>
  <c r="A237" i="1"/>
  <c r="E237" i="1"/>
  <c r="B236" i="1"/>
  <c r="P235" i="1"/>
  <c r="L235" i="1"/>
  <c r="M235" i="1"/>
  <c r="I237" i="1"/>
  <c r="H237" i="1"/>
  <c r="G237" i="1"/>
  <c r="F237" i="1"/>
  <c r="R237" i="1"/>
  <c r="O237" i="1"/>
  <c r="K237" i="1"/>
  <c r="AC237" i="1"/>
  <c r="Y237" i="1"/>
  <c r="X237" i="1"/>
  <c r="Q237" i="1"/>
  <c r="Z237" i="1"/>
  <c r="N237" i="1"/>
  <c r="AA237" i="1"/>
  <c r="AE237" i="1"/>
  <c r="V237" i="1"/>
  <c r="AD237" i="1"/>
  <c r="AB237" i="1"/>
  <c r="T237" i="1"/>
  <c r="J237" i="1"/>
  <c r="U237" i="1"/>
  <c r="W237" i="1"/>
  <c r="D237" i="1"/>
  <c r="S237" i="1"/>
  <c r="A238" i="1"/>
  <c r="E238" i="1"/>
  <c r="B237" i="1"/>
  <c r="P236" i="1"/>
  <c r="L236" i="1"/>
  <c r="M236" i="1"/>
  <c r="I238" i="1"/>
  <c r="H238" i="1"/>
  <c r="F238" i="1"/>
  <c r="G238" i="1"/>
  <c r="O238" i="1"/>
  <c r="R238" i="1"/>
  <c r="K238" i="1"/>
  <c r="AC238" i="1"/>
  <c r="Y238" i="1"/>
  <c r="X238" i="1"/>
  <c r="N238" i="1"/>
  <c r="AA238" i="1"/>
  <c r="Q238" i="1"/>
  <c r="Z238" i="1"/>
  <c r="AE238" i="1"/>
  <c r="V238" i="1"/>
  <c r="T238" i="1"/>
  <c r="AD238" i="1"/>
  <c r="AB238" i="1"/>
  <c r="J238" i="1"/>
  <c r="W238" i="1"/>
  <c r="U238" i="1"/>
  <c r="D238" i="1"/>
  <c r="S238" i="1"/>
  <c r="A239" i="1"/>
  <c r="E239" i="1"/>
  <c r="B238" i="1"/>
  <c r="P237" i="1"/>
  <c r="L237" i="1"/>
  <c r="M237" i="1"/>
  <c r="I239" i="1"/>
  <c r="H239" i="1"/>
  <c r="G239" i="1"/>
  <c r="F239" i="1"/>
  <c r="R239" i="1"/>
  <c r="O239" i="1"/>
  <c r="K239" i="1"/>
  <c r="AC239" i="1"/>
  <c r="Y239" i="1"/>
  <c r="X239" i="1"/>
  <c r="Q239" i="1"/>
  <c r="N239" i="1"/>
  <c r="AA239" i="1"/>
  <c r="Z239" i="1"/>
  <c r="AE239" i="1"/>
  <c r="V239" i="1"/>
  <c r="AD239" i="1"/>
  <c r="AB239" i="1"/>
  <c r="T239" i="1"/>
  <c r="J239" i="1"/>
  <c r="W239" i="1"/>
  <c r="U239" i="1"/>
  <c r="D239" i="1"/>
  <c r="S239" i="1"/>
  <c r="A240" i="1"/>
  <c r="E240" i="1"/>
  <c r="B239" i="1"/>
  <c r="P238" i="1"/>
  <c r="L238" i="1"/>
  <c r="M238" i="1"/>
  <c r="I240" i="1"/>
  <c r="H240" i="1"/>
  <c r="G240" i="1"/>
  <c r="F240" i="1"/>
  <c r="O240" i="1"/>
  <c r="R240" i="1"/>
  <c r="K240" i="1"/>
  <c r="AC240" i="1"/>
  <c r="Y240" i="1"/>
  <c r="X240" i="1"/>
  <c r="N240" i="1"/>
  <c r="AA240" i="1"/>
  <c r="Q240" i="1"/>
  <c r="Z240" i="1"/>
  <c r="AE240" i="1"/>
  <c r="V240" i="1"/>
  <c r="T240" i="1"/>
  <c r="AD240" i="1"/>
  <c r="AB240" i="1"/>
  <c r="J240" i="1"/>
  <c r="W240" i="1"/>
  <c r="U240" i="1"/>
  <c r="D240" i="1"/>
  <c r="S240" i="1"/>
  <c r="A241" i="1"/>
  <c r="E241" i="1"/>
  <c r="B240" i="1"/>
  <c r="P239" i="1"/>
  <c r="L239" i="1"/>
  <c r="M239" i="1"/>
  <c r="I241" i="1"/>
  <c r="H241" i="1"/>
  <c r="G241" i="1"/>
  <c r="F241" i="1"/>
  <c r="R241" i="1"/>
  <c r="O241" i="1"/>
  <c r="K241" i="1"/>
  <c r="AC241" i="1"/>
  <c r="Y241" i="1"/>
  <c r="X241" i="1"/>
  <c r="Q241" i="1"/>
  <c r="Z241" i="1"/>
  <c r="N241" i="1"/>
  <c r="AA241" i="1"/>
  <c r="AE241" i="1"/>
  <c r="V241" i="1"/>
  <c r="AD241" i="1"/>
  <c r="AB241" i="1"/>
  <c r="T241" i="1"/>
  <c r="J241" i="1"/>
  <c r="U241" i="1"/>
  <c r="W241" i="1"/>
  <c r="D241" i="1"/>
  <c r="S241" i="1"/>
  <c r="A242" i="1"/>
  <c r="E242" i="1"/>
  <c r="B241" i="1"/>
  <c r="P240" i="1"/>
  <c r="L240" i="1"/>
  <c r="M240" i="1"/>
  <c r="I242" i="1"/>
  <c r="H242" i="1"/>
  <c r="F242" i="1"/>
  <c r="G242" i="1"/>
  <c r="O242" i="1"/>
  <c r="R242" i="1"/>
  <c r="K242" i="1"/>
  <c r="AC242" i="1"/>
  <c r="Y242" i="1"/>
  <c r="X242" i="1"/>
  <c r="N242" i="1"/>
  <c r="AA242" i="1"/>
  <c r="Q242" i="1"/>
  <c r="Z242" i="1"/>
  <c r="AE242" i="1"/>
  <c r="V242" i="1"/>
  <c r="T242" i="1"/>
  <c r="AD242" i="1"/>
  <c r="AB242" i="1"/>
  <c r="J242" i="1"/>
  <c r="W242" i="1"/>
  <c r="U242" i="1"/>
  <c r="D242" i="1"/>
  <c r="S242" i="1"/>
  <c r="A243" i="1"/>
  <c r="E243" i="1"/>
  <c r="B242" i="1"/>
  <c r="P241" i="1"/>
  <c r="L241" i="1"/>
  <c r="M241" i="1"/>
  <c r="I243" i="1"/>
  <c r="H243" i="1"/>
  <c r="G243" i="1"/>
  <c r="F243" i="1"/>
  <c r="R243" i="1"/>
  <c r="O243" i="1"/>
  <c r="K243" i="1"/>
  <c r="AC243" i="1"/>
  <c r="Y243" i="1"/>
  <c r="X243" i="1"/>
  <c r="Q243" i="1"/>
  <c r="N243" i="1"/>
  <c r="AA243" i="1"/>
  <c r="Z243" i="1"/>
  <c r="AE243" i="1"/>
  <c r="V243" i="1"/>
  <c r="AD243" i="1"/>
  <c r="AB243" i="1"/>
  <c r="T243" i="1"/>
  <c r="J243" i="1"/>
  <c r="W243" i="1"/>
  <c r="U243" i="1"/>
  <c r="D243" i="1"/>
  <c r="S243" i="1"/>
  <c r="A244" i="1"/>
  <c r="E244" i="1"/>
  <c r="B243" i="1"/>
  <c r="P242" i="1"/>
  <c r="L242" i="1"/>
  <c r="M242" i="1"/>
  <c r="I244" i="1"/>
  <c r="H244" i="1"/>
  <c r="G244" i="1"/>
  <c r="F244" i="1"/>
  <c r="O244" i="1"/>
  <c r="R244" i="1"/>
  <c r="K244" i="1"/>
  <c r="AC244" i="1"/>
  <c r="Y244" i="1"/>
  <c r="X244" i="1"/>
  <c r="N244" i="1"/>
  <c r="AA244" i="1"/>
  <c r="Q244" i="1"/>
  <c r="Z244" i="1"/>
  <c r="AE244" i="1"/>
  <c r="V244" i="1"/>
  <c r="T244" i="1"/>
  <c r="AD244" i="1"/>
  <c r="AB244" i="1"/>
  <c r="J244" i="1"/>
  <c r="W244" i="1"/>
  <c r="U244" i="1"/>
  <c r="D244" i="1"/>
  <c r="S244" i="1"/>
  <c r="B244" i="1"/>
  <c r="A245" i="1"/>
  <c r="E245" i="1"/>
  <c r="P243" i="1"/>
  <c r="L243" i="1"/>
  <c r="M243" i="1"/>
  <c r="I245" i="1"/>
  <c r="H245" i="1"/>
  <c r="G245" i="1"/>
  <c r="F245" i="1"/>
  <c r="R245" i="1"/>
  <c r="O245" i="1"/>
  <c r="K245" i="1"/>
  <c r="AC245" i="1"/>
  <c r="Y245" i="1"/>
  <c r="X245" i="1"/>
  <c r="Q245" i="1"/>
  <c r="Z245" i="1"/>
  <c r="N245" i="1"/>
  <c r="AA245" i="1"/>
  <c r="AE245" i="1"/>
  <c r="V245" i="1"/>
  <c r="AD245" i="1"/>
  <c r="AB245" i="1"/>
  <c r="T245" i="1"/>
  <c r="J245" i="1"/>
  <c r="U245" i="1"/>
  <c r="W245" i="1"/>
  <c r="D245" i="1"/>
  <c r="S245" i="1"/>
  <c r="A246" i="1"/>
  <c r="E246" i="1"/>
  <c r="B245" i="1"/>
  <c r="P244" i="1"/>
  <c r="L244" i="1"/>
  <c r="M244" i="1"/>
  <c r="I246" i="1"/>
  <c r="H246" i="1"/>
  <c r="F246" i="1"/>
  <c r="G246" i="1"/>
  <c r="O246" i="1"/>
  <c r="R246" i="1"/>
  <c r="K246" i="1"/>
  <c r="AC246" i="1"/>
  <c r="Y246" i="1"/>
  <c r="X246" i="1"/>
  <c r="N246" i="1"/>
  <c r="AA246" i="1"/>
  <c r="Q246" i="1"/>
  <c r="Z246" i="1"/>
  <c r="AE246" i="1"/>
  <c r="V246" i="1"/>
  <c r="T246" i="1"/>
  <c r="AD246" i="1"/>
  <c r="AB246" i="1"/>
  <c r="J246" i="1"/>
  <c r="W246" i="1"/>
  <c r="U246" i="1"/>
  <c r="D246" i="1"/>
  <c r="S246" i="1"/>
  <c r="A247" i="1"/>
  <c r="E247" i="1"/>
  <c r="B246" i="1"/>
  <c r="P245" i="1"/>
  <c r="L245" i="1"/>
  <c r="M245" i="1"/>
  <c r="I247" i="1"/>
  <c r="H247" i="1"/>
  <c r="G247" i="1"/>
  <c r="F247" i="1"/>
  <c r="R247" i="1"/>
  <c r="O247" i="1"/>
  <c r="K247" i="1"/>
  <c r="AC247" i="1"/>
  <c r="Y247" i="1"/>
  <c r="X247" i="1"/>
  <c r="Q247" i="1"/>
  <c r="N247" i="1"/>
  <c r="AA247" i="1"/>
  <c r="Z247" i="1"/>
  <c r="AE247" i="1"/>
  <c r="V247" i="1"/>
  <c r="AD247" i="1"/>
  <c r="AB247" i="1"/>
  <c r="T247" i="1"/>
  <c r="J247" i="1"/>
  <c r="W247" i="1"/>
  <c r="U247" i="1"/>
  <c r="D247" i="1"/>
  <c r="S247" i="1"/>
  <c r="A248" i="1"/>
  <c r="E248" i="1"/>
  <c r="B247" i="1"/>
  <c r="P246" i="1"/>
  <c r="L246" i="1"/>
  <c r="M246" i="1"/>
  <c r="I248" i="1"/>
  <c r="H248" i="1"/>
  <c r="G248" i="1"/>
  <c r="F248" i="1"/>
  <c r="O248" i="1"/>
  <c r="R248" i="1"/>
  <c r="K248" i="1"/>
  <c r="AC248" i="1"/>
  <c r="Y248" i="1"/>
  <c r="X248" i="1"/>
  <c r="N248" i="1"/>
  <c r="AA248" i="1"/>
  <c r="Q248" i="1"/>
  <c r="Z248" i="1"/>
  <c r="AE248" i="1"/>
  <c r="V248" i="1"/>
  <c r="T248" i="1"/>
  <c r="AD248" i="1"/>
  <c r="AB248" i="1"/>
  <c r="J248" i="1"/>
  <c r="W248" i="1"/>
  <c r="U248" i="1"/>
  <c r="D248" i="1"/>
  <c r="S248" i="1"/>
  <c r="A249" i="1"/>
  <c r="E249" i="1"/>
  <c r="B248" i="1"/>
  <c r="P247" i="1"/>
  <c r="L247" i="1"/>
  <c r="M247" i="1"/>
  <c r="I249" i="1"/>
  <c r="H249" i="1"/>
  <c r="G249" i="1"/>
  <c r="F249" i="1"/>
  <c r="R249" i="1"/>
  <c r="O249" i="1"/>
  <c r="K249" i="1"/>
  <c r="AC249" i="1"/>
  <c r="Y249" i="1"/>
  <c r="X249" i="1"/>
  <c r="Q249" i="1"/>
  <c r="Z249" i="1"/>
  <c r="N249" i="1"/>
  <c r="AA249" i="1"/>
  <c r="AE249" i="1"/>
  <c r="V249" i="1"/>
  <c r="AD249" i="1"/>
  <c r="AB249" i="1"/>
  <c r="T249" i="1"/>
  <c r="J249" i="1"/>
  <c r="U249" i="1"/>
  <c r="W249" i="1"/>
  <c r="D249" i="1"/>
  <c r="S249" i="1"/>
  <c r="A250" i="1"/>
  <c r="E250" i="1"/>
  <c r="B249" i="1"/>
  <c r="P248" i="1"/>
  <c r="L248" i="1"/>
  <c r="M248" i="1"/>
  <c r="I250" i="1"/>
  <c r="H250" i="1"/>
  <c r="F250" i="1"/>
  <c r="G250" i="1"/>
  <c r="O250" i="1"/>
  <c r="R250" i="1"/>
  <c r="K250" i="1"/>
  <c r="AC250" i="1"/>
  <c r="Y250" i="1"/>
  <c r="X250" i="1"/>
  <c r="N250" i="1"/>
  <c r="AA250" i="1"/>
  <c r="Q250" i="1"/>
  <c r="Z250" i="1"/>
  <c r="AE250" i="1"/>
  <c r="V250" i="1"/>
  <c r="T250" i="1"/>
  <c r="AD250" i="1"/>
  <c r="AB250" i="1"/>
  <c r="J250" i="1"/>
  <c r="W250" i="1"/>
  <c r="U250" i="1"/>
  <c r="D250" i="1"/>
  <c r="S250" i="1"/>
  <c r="B250" i="1"/>
  <c r="A251" i="1"/>
  <c r="E251" i="1"/>
  <c r="P249" i="1"/>
  <c r="L249" i="1"/>
  <c r="M249" i="1"/>
  <c r="I251" i="1"/>
  <c r="H251" i="1"/>
  <c r="G251" i="1"/>
  <c r="F251" i="1"/>
  <c r="R251" i="1"/>
  <c r="O251" i="1"/>
  <c r="K251" i="1"/>
  <c r="AC251" i="1"/>
  <c r="Y251" i="1"/>
  <c r="X251" i="1"/>
  <c r="Q251" i="1"/>
  <c r="N251" i="1"/>
  <c r="AA251" i="1"/>
  <c r="Z251" i="1"/>
  <c r="AE251" i="1"/>
  <c r="V251" i="1"/>
  <c r="AD251" i="1"/>
  <c r="AB251" i="1"/>
  <c r="T251" i="1"/>
  <c r="J251" i="1"/>
  <c r="W251" i="1"/>
  <c r="U251" i="1"/>
  <c r="D251" i="1"/>
  <c r="S251" i="1"/>
  <c r="A252" i="1"/>
  <c r="E252" i="1"/>
  <c r="B251" i="1"/>
  <c r="P250" i="1"/>
  <c r="L250" i="1"/>
  <c r="M250" i="1"/>
  <c r="I252" i="1"/>
  <c r="H252" i="1"/>
  <c r="G252" i="1"/>
  <c r="F252" i="1"/>
  <c r="O252" i="1"/>
  <c r="R252" i="1"/>
  <c r="K252" i="1"/>
  <c r="AC252" i="1"/>
  <c r="Y252" i="1"/>
  <c r="X252" i="1"/>
  <c r="N252" i="1"/>
  <c r="AA252" i="1"/>
  <c r="Q252" i="1"/>
  <c r="Z252" i="1"/>
  <c r="AE252" i="1"/>
  <c r="V252" i="1"/>
  <c r="T252" i="1"/>
  <c r="AD252" i="1"/>
  <c r="AB252" i="1"/>
  <c r="J252" i="1"/>
  <c r="W252" i="1"/>
  <c r="U252" i="1"/>
  <c r="D252" i="1"/>
  <c r="S252" i="1"/>
  <c r="A253" i="1"/>
  <c r="E253" i="1"/>
  <c r="B252" i="1"/>
  <c r="P251" i="1"/>
  <c r="L251" i="1"/>
  <c r="M251" i="1"/>
  <c r="I253" i="1"/>
  <c r="H253" i="1"/>
  <c r="G253" i="1"/>
  <c r="F253" i="1"/>
  <c r="R253" i="1"/>
  <c r="O253" i="1"/>
  <c r="K253" i="1"/>
  <c r="AC253" i="1"/>
  <c r="Y253" i="1"/>
  <c r="X253" i="1"/>
  <c r="Q253" i="1"/>
  <c r="Z253" i="1"/>
  <c r="N253" i="1"/>
  <c r="AA253" i="1"/>
  <c r="AE253" i="1"/>
  <c r="V253" i="1"/>
  <c r="AD253" i="1"/>
  <c r="AB253" i="1"/>
  <c r="T253" i="1"/>
  <c r="J253" i="1"/>
  <c r="U253" i="1"/>
  <c r="W253" i="1"/>
  <c r="D253" i="1"/>
  <c r="S253" i="1"/>
  <c r="A254" i="1"/>
  <c r="E254" i="1"/>
  <c r="B253" i="1"/>
  <c r="P252" i="1"/>
  <c r="L252" i="1"/>
  <c r="M252" i="1"/>
  <c r="I254" i="1"/>
  <c r="H254" i="1"/>
  <c r="F254" i="1"/>
  <c r="G254" i="1"/>
  <c r="O254" i="1"/>
  <c r="R254" i="1"/>
  <c r="K254" i="1"/>
  <c r="AC254" i="1"/>
  <c r="Y254" i="1"/>
  <c r="X254" i="1"/>
  <c r="N254" i="1"/>
  <c r="AA254" i="1"/>
  <c r="Q254" i="1"/>
  <c r="Z254" i="1"/>
  <c r="AE254" i="1"/>
  <c r="V254" i="1"/>
  <c r="T254" i="1"/>
  <c r="AD254" i="1"/>
  <c r="AB254" i="1"/>
  <c r="J254" i="1"/>
  <c r="W254" i="1"/>
  <c r="U254" i="1"/>
  <c r="D254" i="1"/>
  <c r="S254" i="1"/>
  <c r="A255" i="1"/>
  <c r="E255" i="1"/>
  <c r="B254" i="1"/>
  <c r="P253" i="1"/>
  <c r="L253" i="1"/>
  <c r="M253" i="1"/>
  <c r="I255" i="1"/>
  <c r="H255" i="1"/>
  <c r="G255" i="1"/>
  <c r="F255" i="1"/>
  <c r="R255" i="1"/>
  <c r="O255" i="1"/>
  <c r="K255" i="1"/>
  <c r="AC255" i="1"/>
  <c r="Y255" i="1"/>
  <c r="X255" i="1"/>
  <c r="Q255" i="1"/>
  <c r="N255" i="1"/>
  <c r="AA255" i="1"/>
  <c r="Z255" i="1"/>
  <c r="AE255" i="1"/>
  <c r="V255" i="1"/>
  <c r="AD255" i="1"/>
  <c r="AB255" i="1"/>
  <c r="T255" i="1"/>
  <c r="J255" i="1"/>
  <c r="W255" i="1"/>
  <c r="U255" i="1"/>
  <c r="D255" i="1"/>
  <c r="S255" i="1"/>
  <c r="A256" i="1"/>
  <c r="E256" i="1"/>
  <c r="B255" i="1"/>
  <c r="P254" i="1"/>
  <c r="L254" i="1"/>
  <c r="M254" i="1"/>
  <c r="I256" i="1"/>
  <c r="H256" i="1"/>
  <c r="G256" i="1"/>
  <c r="F256" i="1"/>
  <c r="O256" i="1"/>
  <c r="R256" i="1"/>
  <c r="K256" i="1"/>
  <c r="AC256" i="1"/>
  <c r="Y256" i="1"/>
  <c r="X256" i="1"/>
  <c r="N256" i="1"/>
  <c r="AA256" i="1"/>
  <c r="Q256" i="1"/>
  <c r="Z256" i="1"/>
  <c r="AE256" i="1"/>
  <c r="V256" i="1"/>
  <c r="T256" i="1"/>
  <c r="AD256" i="1"/>
  <c r="AB256" i="1"/>
  <c r="J256" i="1"/>
  <c r="W256" i="1"/>
  <c r="U256" i="1"/>
  <c r="D256" i="1"/>
  <c r="S256" i="1"/>
  <c r="A257" i="1"/>
  <c r="E257" i="1"/>
  <c r="B256" i="1"/>
  <c r="P255" i="1"/>
  <c r="L255" i="1"/>
  <c r="M255" i="1"/>
  <c r="I257" i="1"/>
  <c r="H257" i="1"/>
  <c r="G257" i="1"/>
  <c r="F257" i="1"/>
  <c r="R257" i="1"/>
  <c r="O257" i="1"/>
  <c r="K257" i="1"/>
  <c r="AC257" i="1"/>
  <c r="Y257" i="1"/>
  <c r="X257" i="1"/>
  <c r="Q257" i="1"/>
  <c r="Z257" i="1"/>
  <c r="N257" i="1"/>
  <c r="AA257" i="1"/>
  <c r="AE257" i="1"/>
  <c r="V257" i="1"/>
  <c r="AD257" i="1"/>
  <c r="AB257" i="1"/>
  <c r="T257" i="1"/>
  <c r="J257" i="1"/>
  <c r="U257" i="1"/>
  <c r="W257" i="1"/>
  <c r="D257" i="1"/>
  <c r="S257" i="1"/>
  <c r="A258" i="1"/>
  <c r="E258" i="1"/>
  <c r="B257" i="1"/>
  <c r="P256" i="1"/>
  <c r="L256" i="1"/>
  <c r="M256" i="1"/>
  <c r="I258" i="1"/>
  <c r="H258" i="1"/>
  <c r="F258" i="1"/>
  <c r="G258" i="1"/>
  <c r="O258" i="1"/>
  <c r="R258" i="1"/>
  <c r="K258" i="1"/>
  <c r="AC258" i="1"/>
  <c r="Y258" i="1"/>
  <c r="X258" i="1"/>
  <c r="N258" i="1"/>
  <c r="AA258" i="1"/>
  <c r="Q258" i="1"/>
  <c r="Z258" i="1"/>
  <c r="AE258" i="1"/>
  <c r="V258" i="1"/>
  <c r="T258" i="1"/>
  <c r="AD258" i="1"/>
  <c r="AB258" i="1"/>
  <c r="J258" i="1"/>
  <c r="W258" i="1"/>
  <c r="U258" i="1"/>
  <c r="D258" i="1"/>
  <c r="S258" i="1"/>
  <c r="A259" i="1"/>
  <c r="E259" i="1"/>
  <c r="B258" i="1"/>
  <c r="P257" i="1"/>
  <c r="L257" i="1"/>
  <c r="M257" i="1"/>
  <c r="I259" i="1"/>
  <c r="H259" i="1"/>
  <c r="G259" i="1"/>
  <c r="F259" i="1"/>
  <c r="R259" i="1"/>
  <c r="O259" i="1"/>
  <c r="K259" i="1"/>
  <c r="AC259" i="1"/>
  <c r="Y259" i="1"/>
  <c r="X259" i="1"/>
  <c r="Q259" i="1"/>
  <c r="N259" i="1"/>
  <c r="AA259" i="1"/>
  <c r="Z259" i="1"/>
  <c r="AE259" i="1"/>
  <c r="V259" i="1"/>
  <c r="AD259" i="1"/>
  <c r="AB259" i="1"/>
  <c r="T259" i="1"/>
  <c r="J259" i="1"/>
  <c r="W259" i="1"/>
  <c r="U259" i="1"/>
  <c r="D259" i="1"/>
  <c r="S259" i="1"/>
  <c r="A260" i="1"/>
  <c r="E260" i="1"/>
  <c r="B259" i="1"/>
  <c r="P258" i="1"/>
  <c r="L258" i="1"/>
  <c r="M258" i="1"/>
  <c r="I260" i="1"/>
  <c r="H260" i="1"/>
  <c r="G260" i="1"/>
  <c r="F260" i="1"/>
  <c r="O260" i="1"/>
  <c r="R260" i="1"/>
  <c r="K260" i="1"/>
  <c r="AC260" i="1"/>
  <c r="Y260" i="1"/>
  <c r="X260" i="1"/>
  <c r="N260" i="1"/>
  <c r="AA260" i="1"/>
  <c r="Q260" i="1"/>
  <c r="Z260" i="1"/>
  <c r="AE260" i="1"/>
  <c r="V260" i="1"/>
  <c r="T260" i="1"/>
  <c r="AD260" i="1"/>
  <c r="AB260" i="1"/>
  <c r="J260" i="1"/>
  <c r="W260" i="1"/>
  <c r="U260" i="1"/>
  <c r="D260" i="1"/>
  <c r="S260" i="1"/>
  <c r="A261" i="1"/>
  <c r="E261" i="1"/>
  <c r="B260" i="1"/>
  <c r="P259" i="1"/>
  <c r="L259" i="1"/>
  <c r="M259" i="1"/>
  <c r="I261" i="1"/>
  <c r="H261" i="1"/>
  <c r="G261" i="1"/>
  <c r="F261" i="1"/>
  <c r="R261" i="1"/>
  <c r="O261" i="1"/>
  <c r="K261" i="1"/>
  <c r="AC261" i="1"/>
  <c r="Y261" i="1"/>
  <c r="X261" i="1"/>
  <c r="Q261" i="1"/>
  <c r="Z261" i="1"/>
  <c r="N261" i="1"/>
  <c r="AA261" i="1"/>
  <c r="AE261" i="1"/>
  <c r="V261" i="1"/>
  <c r="AD261" i="1"/>
  <c r="AB261" i="1"/>
  <c r="T261" i="1"/>
  <c r="J261" i="1"/>
  <c r="U261" i="1"/>
  <c r="W261" i="1"/>
  <c r="D261" i="1"/>
  <c r="S261" i="1"/>
  <c r="A262" i="1"/>
  <c r="E262" i="1"/>
  <c r="B261" i="1"/>
  <c r="P260" i="1"/>
  <c r="L260" i="1"/>
  <c r="M260" i="1"/>
  <c r="I262" i="1"/>
  <c r="H262" i="1"/>
  <c r="F262" i="1"/>
  <c r="G262" i="1"/>
  <c r="O262" i="1"/>
  <c r="R262" i="1"/>
  <c r="K262" i="1"/>
  <c r="AC262" i="1"/>
  <c r="Y262" i="1"/>
  <c r="X262" i="1"/>
  <c r="N262" i="1"/>
  <c r="AA262" i="1"/>
  <c r="Q262" i="1"/>
  <c r="Z262" i="1"/>
  <c r="AE262" i="1"/>
  <c r="V262" i="1"/>
  <c r="T262" i="1"/>
  <c r="AD262" i="1"/>
  <c r="AB262" i="1"/>
  <c r="J262" i="1"/>
  <c r="W262" i="1"/>
  <c r="U262" i="1"/>
  <c r="D262" i="1"/>
  <c r="S262" i="1"/>
  <c r="A263" i="1"/>
  <c r="E263" i="1"/>
  <c r="B262" i="1"/>
  <c r="P261" i="1"/>
  <c r="L261" i="1"/>
  <c r="M261" i="1"/>
  <c r="I263" i="1"/>
  <c r="H263" i="1"/>
  <c r="G263" i="1"/>
  <c r="F263" i="1"/>
  <c r="R263" i="1"/>
  <c r="O263" i="1"/>
  <c r="K263" i="1"/>
  <c r="AC263" i="1"/>
  <c r="Y263" i="1"/>
  <c r="X263" i="1"/>
  <c r="Q263" i="1"/>
  <c r="N263" i="1"/>
  <c r="AA263" i="1"/>
  <c r="Z263" i="1"/>
  <c r="AE263" i="1"/>
  <c r="V263" i="1"/>
  <c r="AD263" i="1"/>
  <c r="AB263" i="1"/>
  <c r="T263" i="1"/>
  <c r="J263" i="1"/>
  <c r="W263" i="1"/>
  <c r="U263" i="1"/>
  <c r="D263" i="1"/>
  <c r="S263" i="1"/>
  <c r="A264" i="1"/>
  <c r="E264" i="1"/>
  <c r="B263" i="1"/>
  <c r="P262" i="1"/>
  <c r="L262" i="1"/>
  <c r="M262" i="1"/>
  <c r="I264" i="1"/>
  <c r="H264" i="1"/>
  <c r="G264" i="1"/>
  <c r="F264" i="1"/>
  <c r="O264" i="1"/>
  <c r="R264" i="1"/>
  <c r="K264" i="1"/>
  <c r="AC264" i="1"/>
  <c r="Y264" i="1"/>
  <c r="X264" i="1"/>
  <c r="N264" i="1"/>
  <c r="AA264" i="1"/>
  <c r="Q264" i="1"/>
  <c r="Z264" i="1"/>
  <c r="AE264" i="1"/>
  <c r="V264" i="1"/>
  <c r="T264" i="1"/>
  <c r="AD264" i="1"/>
  <c r="AB264" i="1"/>
  <c r="J264" i="1"/>
  <c r="W264" i="1"/>
  <c r="U264" i="1"/>
  <c r="D264" i="1"/>
  <c r="S264" i="1"/>
  <c r="A265" i="1"/>
  <c r="E265" i="1"/>
  <c r="B264" i="1"/>
  <c r="P263" i="1"/>
  <c r="L263" i="1"/>
  <c r="M263" i="1"/>
  <c r="I265" i="1"/>
  <c r="H265" i="1"/>
  <c r="G265" i="1"/>
  <c r="F265" i="1"/>
  <c r="R265" i="1"/>
  <c r="O265" i="1"/>
  <c r="K265" i="1"/>
  <c r="AC265" i="1"/>
  <c r="Y265" i="1"/>
  <c r="X265" i="1"/>
  <c r="Q265" i="1"/>
  <c r="Z265" i="1"/>
  <c r="N265" i="1"/>
  <c r="AA265" i="1"/>
  <c r="AE265" i="1"/>
  <c r="V265" i="1"/>
  <c r="AD265" i="1"/>
  <c r="AB265" i="1"/>
  <c r="T265" i="1"/>
  <c r="J265" i="1"/>
  <c r="U265" i="1"/>
  <c r="W265" i="1"/>
  <c r="D265" i="1"/>
  <c r="S265" i="1"/>
  <c r="A266" i="1"/>
  <c r="E266" i="1"/>
  <c r="B265" i="1"/>
  <c r="P264" i="1"/>
  <c r="L264" i="1"/>
  <c r="M264" i="1"/>
  <c r="I266" i="1"/>
  <c r="H266" i="1"/>
  <c r="F266" i="1"/>
  <c r="G266" i="1"/>
  <c r="O266" i="1"/>
  <c r="R266" i="1"/>
  <c r="K266" i="1"/>
  <c r="AC266" i="1"/>
  <c r="Y266" i="1"/>
  <c r="X266" i="1"/>
  <c r="N266" i="1"/>
  <c r="AA266" i="1"/>
  <c r="Q266" i="1"/>
  <c r="Z266" i="1"/>
  <c r="AE266" i="1"/>
  <c r="V266" i="1"/>
  <c r="T266" i="1"/>
  <c r="AD266" i="1"/>
  <c r="AB266" i="1"/>
  <c r="J266" i="1"/>
  <c r="W266" i="1"/>
  <c r="U266" i="1"/>
  <c r="D266" i="1"/>
  <c r="S266" i="1"/>
  <c r="B266" i="1"/>
  <c r="A267" i="1"/>
  <c r="E267" i="1"/>
  <c r="P265" i="1"/>
  <c r="L265" i="1"/>
  <c r="M265" i="1"/>
  <c r="I267" i="1"/>
  <c r="H267" i="1"/>
  <c r="G267" i="1"/>
  <c r="F267" i="1"/>
  <c r="R267" i="1"/>
  <c r="O267" i="1"/>
  <c r="K267" i="1"/>
  <c r="AC267" i="1"/>
  <c r="Y267" i="1"/>
  <c r="X267" i="1"/>
  <c r="Q267" i="1"/>
  <c r="N267" i="1"/>
  <c r="AA267" i="1"/>
  <c r="Z267" i="1"/>
  <c r="AE267" i="1"/>
  <c r="V267" i="1"/>
  <c r="AD267" i="1"/>
  <c r="AB267" i="1"/>
  <c r="T267" i="1"/>
  <c r="J267" i="1"/>
  <c r="W267" i="1"/>
  <c r="U267" i="1"/>
  <c r="D267" i="1"/>
  <c r="S267" i="1"/>
  <c r="A268" i="1"/>
  <c r="E268" i="1"/>
  <c r="B267" i="1"/>
  <c r="P266" i="1"/>
  <c r="L266" i="1"/>
  <c r="M266" i="1"/>
  <c r="I268" i="1"/>
  <c r="H268" i="1"/>
  <c r="G268" i="1"/>
  <c r="F268" i="1"/>
  <c r="O268" i="1"/>
  <c r="R268" i="1"/>
  <c r="K268" i="1"/>
  <c r="AC268" i="1"/>
  <c r="Y268" i="1"/>
  <c r="X268" i="1"/>
  <c r="N268" i="1"/>
  <c r="AA268" i="1"/>
  <c r="Q268" i="1"/>
  <c r="Z268" i="1"/>
  <c r="AE268" i="1"/>
  <c r="V268" i="1"/>
  <c r="T268" i="1"/>
  <c r="AD268" i="1"/>
  <c r="AB268" i="1"/>
  <c r="J268" i="1"/>
  <c r="W268" i="1"/>
  <c r="U268" i="1"/>
  <c r="D268" i="1"/>
  <c r="S268" i="1"/>
  <c r="A269" i="1"/>
  <c r="E269" i="1"/>
  <c r="B268" i="1"/>
  <c r="P267" i="1"/>
  <c r="L267" i="1"/>
  <c r="M267" i="1"/>
  <c r="I269" i="1"/>
  <c r="H269" i="1"/>
  <c r="G269" i="1"/>
  <c r="F269" i="1"/>
  <c r="R269" i="1"/>
  <c r="O269" i="1"/>
  <c r="K269" i="1"/>
  <c r="AC269" i="1"/>
  <c r="Y269" i="1"/>
  <c r="X269" i="1"/>
  <c r="Q269" i="1"/>
  <c r="Z269" i="1"/>
  <c r="N269" i="1"/>
  <c r="AA269" i="1"/>
  <c r="AE269" i="1"/>
  <c r="V269" i="1"/>
  <c r="AD269" i="1"/>
  <c r="AB269" i="1"/>
  <c r="T269" i="1"/>
  <c r="J269" i="1"/>
  <c r="U269" i="1"/>
  <c r="W269" i="1"/>
  <c r="D269" i="1"/>
  <c r="S269" i="1"/>
  <c r="A270" i="1"/>
  <c r="E270" i="1"/>
  <c r="B269" i="1"/>
  <c r="P268" i="1"/>
  <c r="L268" i="1"/>
  <c r="M268" i="1"/>
  <c r="I270" i="1"/>
  <c r="H270" i="1"/>
  <c r="F270" i="1"/>
  <c r="G270" i="1"/>
  <c r="O270" i="1"/>
  <c r="R270" i="1"/>
  <c r="K270" i="1"/>
  <c r="AC270" i="1"/>
  <c r="Y270" i="1"/>
  <c r="X270" i="1"/>
  <c r="N270" i="1"/>
  <c r="AA270" i="1"/>
  <c r="Q270" i="1"/>
  <c r="Z270" i="1"/>
  <c r="AE270" i="1"/>
  <c r="V270" i="1"/>
  <c r="T270" i="1"/>
  <c r="AD270" i="1"/>
  <c r="AB270" i="1"/>
  <c r="J270" i="1"/>
  <c r="W270" i="1"/>
  <c r="U270" i="1"/>
  <c r="D270" i="1"/>
  <c r="S270" i="1"/>
  <c r="A271" i="1"/>
  <c r="E271" i="1"/>
  <c r="B270" i="1"/>
  <c r="P269" i="1"/>
  <c r="L269" i="1"/>
  <c r="M269" i="1"/>
  <c r="I271" i="1"/>
  <c r="H271" i="1"/>
  <c r="G271" i="1"/>
  <c r="F271" i="1"/>
  <c r="R271" i="1"/>
  <c r="O271" i="1"/>
  <c r="K271" i="1"/>
  <c r="AC271" i="1"/>
  <c r="Y271" i="1"/>
  <c r="X271" i="1"/>
  <c r="Q271" i="1"/>
  <c r="N271" i="1"/>
  <c r="AA271" i="1"/>
  <c r="Z271" i="1"/>
  <c r="AE271" i="1"/>
  <c r="V271" i="1"/>
  <c r="AD271" i="1"/>
  <c r="AB271" i="1"/>
  <c r="T271" i="1"/>
  <c r="J271" i="1"/>
  <c r="W271" i="1"/>
  <c r="U271" i="1"/>
  <c r="D271" i="1"/>
  <c r="S271" i="1"/>
  <c r="B271" i="1"/>
  <c r="A272" i="1"/>
  <c r="E272" i="1"/>
  <c r="P270" i="1"/>
  <c r="L270" i="1"/>
  <c r="M270" i="1"/>
  <c r="I272" i="1"/>
  <c r="H272" i="1"/>
  <c r="G272" i="1"/>
  <c r="F272" i="1"/>
  <c r="O272" i="1"/>
  <c r="R272" i="1"/>
  <c r="K272" i="1"/>
  <c r="AC272" i="1"/>
  <c r="Y272" i="1"/>
  <c r="X272" i="1"/>
  <c r="N272" i="1"/>
  <c r="AA272" i="1"/>
  <c r="Q272" i="1"/>
  <c r="Z272" i="1"/>
  <c r="AE272" i="1"/>
  <c r="V272" i="1"/>
  <c r="T272" i="1"/>
  <c r="AD272" i="1"/>
  <c r="AB272" i="1"/>
  <c r="J272" i="1"/>
  <c r="W272" i="1"/>
  <c r="U272" i="1"/>
  <c r="D272" i="1"/>
  <c r="S272" i="1"/>
  <c r="B272" i="1"/>
  <c r="A273" i="1"/>
  <c r="E273" i="1"/>
  <c r="P271" i="1"/>
  <c r="L271" i="1"/>
  <c r="M271" i="1"/>
  <c r="I273" i="1"/>
  <c r="H273" i="1"/>
  <c r="G273" i="1"/>
  <c r="F273" i="1"/>
  <c r="R273" i="1"/>
  <c r="O273" i="1"/>
  <c r="K273" i="1"/>
  <c r="AC273" i="1"/>
  <c r="Y273" i="1"/>
  <c r="X273" i="1"/>
  <c r="Q273" i="1"/>
  <c r="Z273" i="1"/>
  <c r="N273" i="1"/>
  <c r="AA273" i="1"/>
  <c r="AE273" i="1"/>
  <c r="V273" i="1"/>
  <c r="AD273" i="1"/>
  <c r="AB273" i="1"/>
  <c r="T273" i="1"/>
  <c r="J273" i="1"/>
  <c r="U273" i="1"/>
  <c r="W273" i="1"/>
  <c r="D273" i="1"/>
  <c r="S273" i="1"/>
  <c r="A274" i="1"/>
  <c r="E274" i="1"/>
  <c r="B273" i="1"/>
  <c r="P272" i="1"/>
  <c r="L272" i="1"/>
  <c r="M272" i="1"/>
  <c r="I274" i="1"/>
  <c r="H274" i="1"/>
  <c r="F274" i="1"/>
  <c r="G274" i="1"/>
  <c r="O274" i="1"/>
  <c r="R274" i="1"/>
  <c r="K274" i="1"/>
  <c r="AC274" i="1"/>
  <c r="Y274" i="1"/>
  <c r="X274" i="1"/>
  <c r="N274" i="1"/>
  <c r="AA274" i="1"/>
  <c r="Q274" i="1"/>
  <c r="Z274" i="1"/>
  <c r="AE274" i="1"/>
  <c r="V274" i="1"/>
  <c r="T274" i="1"/>
  <c r="AD274" i="1"/>
  <c r="AB274" i="1"/>
  <c r="J274" i="1"/>
  <c r="W274" i="1"/>
  <c r="U274" i="1"/>
  <c r="D274" i="1"/>
  <c r="S274" i="1"/>
  <c r="A275" i="1"/>
  <c r="E275" i="1"/>
  <c r="B274" i="1"/>
  <c r="P273" i="1"/>
  <c r="L273" i="1"/>
  <c r="M273" i="1"/>
  <c r="I275" i="1"/>
  <c r="H275" i="1"/>
  <c r="G275" i="1"/>
  <c r="F275" i="1"/>
  <c r="R275" i="1"/>
  <c r="O275" i="1"/>
  <c r="K275" i="1"/>
  <c r="AC275" i="1"/>
  <c r="Y275" i="1"/>
  <c r="X275" i="1"/>
  <c r="Q275" i="1"/>
  <c r="N275" i="1"/>
  <c r="AA275" i="1"/>
  <c r="Z275" i="1"/>
  <c r="AE275" i="1"/>
  <c r="V275" i="1"/>
  <c r="AD275" i="1"/>
  <c r="AB275" i="1"/>
  <c r="T275" i="1"/>
  <c r="J275" i="1"/>
  <c r="W275" i="1"/>
  <c r="U275" i="1"/>
  <c r="D275" i="1"/>
  <c r="S275" i="1"/>
  <c r="A276" i="1"/>
  <c r="E276" i="1"/>
  <c r="B275" i="1"/>
  <c r="P274" i="1"/>
  <c r="L274" i="1"/>
  <c r="M274" i="1"/>
  <c r="I276" i="1"/>
  <c r="H276" i="1"/>
  <c r="G276" i="1"/>
  <c r="F276" i="1"/>
  <c r="O276" i="1"/>
  <c r="R276" i="1"/>
  <c r="K276" i="1"/>
  <c r="AC276" i="1"/>
  <c r="Y276" i="1"/>
  <c r="X276" i="1"/>
  <c r="N276" i="1"/>
  <c r="AA276" i="1"/>
  <c r="Q276" i="1"/>
  <c r="Z276" i="1"/>
  <c r="AE276" i="1"/>
  <c r="V276" i="1"/>
  <c r="T276" i="1"/>
  <c r="AD276" i="1"/>
  <c r="AB276" i="1"/>
  <c r="J276" i="1"/>
  <c r="W276" i="1"/>
  <c r="U276" i="1"/>
  <c r="D276" i="1"/>
  <c r="S276" i="1"/>
  <c r="A277" i="1"/>
  <c r="E277" i="1"/>
  <c r="B276" i="1"/>
  <c r="P275" i="1"/>
  <c r="L275" i="1"/>
  <c r="M275" i="1"/>
  <c r="I277" i="1"/>
  <c r="H277" i="1"/>
  <c r="G277" i="1"/>
  <c r="F277" i="1"/>
  <c r="R277" i="1"/>
  <c r="O277" i="1"/>
  <c r="K277" i="1"/>
  <c r="AC277" i="1"/>
  <c r="Y277" i="1"/>
  <c r="X277" i="1"/>
  <c r="Q277" i="1"/>
  <c r="Z277" i="1"/>
  <c r="N277" i="1"/>
  <c r="AA277" i="1"/>
  <c r="AE277" i="1"/>
  <c r="V277" i="1"/>
  <c r="AD277" i="1"/>
  <c r="AB277" i="1"/>
  <c r="T277" i="1"/>
  <c r="J277" i="1"/>
  <c r="U277" i="1"/>
  <c r="W277" i="1"/>
  <c r="D277" i="1"/>
  <c r="S277" i="1"/>
  <c r="A278" i="1"/>
  <c r="E278" i="1"/>
  <c r="B277" i="1"/>
  <c r="P276" i="1"/>
  <c r="L276" i="1"/>
  <c r="M276" i="1"/>
  <c r="I278" i="1"/>
  <c r="H278" i="1"/>
  <c r="F278" i="1"/>
  <c r="G278" i="1"/>
  <c r="O278" i="1"/>
  <c r="R278" i="1"/>
  <c r="K278" i="1"/>
  <c r="AC278" i="1"/>
  <c r="Y278" i="1"/>
  <c r="X278" i="1"/>
  <c r="N278" i="1"/>
  <c r="AA278" i="1"/>
  <c r="Q278" i="1"/>
  <c r="Z278" i="1"/>
  <c r="AE278" i="1"/>
  <c r="V278" i="1"/>
  <c r="T278" i="1"/>
  <c r="AD278" i="1"/>
  <c r="AB278" i="1"/>
  <c r="J278" i="1"/>
  <c r="W278" i="1"/>
  <c r="U278" i="1"/>
  <c r="D278" i="1"/>
  <c r="S278" i="1"/>
  <c r="A279" i="1"/>
  <c r="E279" i="1"/>
  <c r="B278" i="1"/>
  <c r="P277" i="1"/>
  <c r="L277" i="1"/>
  <c r="M277" i="1"/>
  <c r="I279" i="1"/>
  <c r="H279" i="1"/>
  <c r="G279" i="1"/>
  <c r="F279" i="1"/>
  <c r="R279" i="1"/>
  <c r="O279" i="1"/>
  <c r="K279" i="1"/>
  <c r="AC279" i="1"/>
  <c r="Y279" i="1"/>
  <c r="X279" i="1"/>
  <c r="Q279" i="1"/>
  <c r="N279" i="1"/>
  <c r="AA279" i="1"/>
  <c r="Z279" i="1"/>
  <c r="AE279" i="1"/>
  <c r="V279" i="1"/>
  <c r="AD279" i="1"/>
  <c r="AB279" i="1"/>
  <c r="T279" i="1"/>
  <c r="J279" i="1"/>
  <c r="W279" i="1"/>
  <c r="U279" i="1"/>
  <c r="D279" i="1"/>
  <c r="S279" i="1"/>
  <c r="A280" i="1"/>
  <c r="E280" i="1"/>
  <c r="B279" i="1"/>
  <c r="P278" i="1"/>
  <c r="L278" i="1"/>
  <c r="M278" i="1"/>
  <c r="I280" i="1"/>
  <c r="H280" i="1"/>
  <c r="G280" i="1"/>
  <c r="F280" i="1"/>
  <c r="O280" i="1"/>
  <c r="R280" i="1"/>
  <c r="K280" i="1"/>
  <c r="AC280" i="1"/>
  <c r="Y280" i="1"/>
  <c r="X280" i="1"/>
  <c r="N280" i="1"/>
  <c r="AA280" i="1"/>
  <c r="Q280" i="1"/>
  <c r="Z280" i="1"/>
  <c r="AE280" i="1"/>
  <c r="V280" i="1"/>
  <c r="T280" i="1"/>
  <c r="AD280" i="1"/>
  <c r="AB280" i="1"/>
  <c r="J280" i="1"/>
  <c r="W280" i="1"/>
  <c r="U280" i="1"/>
  <c r="D280" i="1"/>
  <c r="S280" i="1"/>
  <c r="A281" i="1"/>
  <c r="E281" i="1"/>
  <c r="B280" i="1"/>
  <c r="P279" i="1"/>
  <c r="L279" i="1"/>
  <c r="M279" i="1"/>
  <c r="I281" i="1"/>
  <c r="H281" i="1"/>
  <c r="G281" i="1"/>
  <c r="F281" i="1"/>
  <c r="R281" i="1"/>
  <c r="O281" i="1"/>
  <c r="K281" i="1"/>
  <c r="AC281" i="1"/>
  <c r="Y281" i="1"/>
  <c r="X281" i="1"/>
  <c r="Q281" i="1"/>
  <c r="Z281" i="1"/>
  <c r="N281" i="1"/>
  <c r="AA281" i="1"/>
  <c r="AE281" i="1"/>
  <c r="V281" i="1"/>
  <c r="AD281" i="1"/>
  <c r="AB281" i="1"/>
  <c r="T281" i="1"/>
  <c r="J281" i="1"/>
  <c r="U281" i="1"/>
  <c r="W281" i="1"/>
  <c r="D281" i="1"/>
  <c r="S281" i="1"/>
  <c r="A282" i="1"/>
  <c r="E282" i="1"/>
  <c r="B281" i="1"/>
  <c r="P280" i="1"/>
  <c r="L280" i="1"/>
  <c r="M280" i="1"/>
  <c r="I282" i="1"/>
  <c r="H282" i="1"/>
  <c r="F282" i="1"/>
  <c r="G282" i="1"/>
  <c r="O282" i="1"/>
  <c r="R282" i="1"/>
  <c r="K282" i="1"/>
  <c r="AC282" i="1"/>
  <c r="Y282" i="1"/>
  <c r="X282" i="1"/>
  <c r="N282" i="1"/>
  <c r="AA282" i="1"/>
  <c r="Q282" i="1"/>
  <c r="Z282" i="1"/>
  <c r="AE282" i="1"/>
  <c r="V282" i="1"/>
  <c r="T282" i="1"/>
  <c r="AD282" i="1"/>
  <c r="AB282" i="1"/>
  <c r="J282" i="1"/>
  <c r="W282" i="1"/>
  <c r="U282" i="1"/>
  <c r="D282" i="1"/>
  <c r="S282" i="1"/>
  <c r="A283" i="1"/>
  <c r="E283" i="1"/>
  <c r="B282" i="1"/>
  <c r="P281" i="1"/>
  <c r="L281" i="1"/>
  <c r="M281" i="1"/>
  <c r="I283" i="1"/>
  <c r="H283" i="1"/>
  <c r="G283" i="1"/>
  <c r="F283" i="1"/>
  <c r="R283" i="1"/>
  <c r="O283" i="1"/>
  <c r="K283" i="1"/>
  <c r="AC283" i="1"/>
  <c r="Y283" i="1"/>
  <c r="X283" i="1"/>
  <c r="Q283" i="1"/>
  <c r="N283" i="1"/>
  <c r="AA283" i="1"/>
  <c r="Z283" i="1"/>
  <c r="AE283" i="1"/>
  <c r="V283" i="1"/>
  <c r="AD283" i="1"/>
  <c r="AB283" i="1"/>
  <c r="T283" i="1"/>
  <c r="J283" i="1"/>
  <c r="W283" i="1"/>
  <c r="U283" i="1"/>
  <c r="D283" i="1"/>
  <c r="S283" i="1"/>
  <c r="A284" i="1"/>
  <c r="E284" i="1"/>
  <c r="B283" i="1"/>
  <c r="P282" i="1"/>
  <c r="L282" i="1"/>
  <c r="M282" i="1"/>
  <c r="I284" i="1"/>
  <c r="H284" i="1"/>
  <c r="G284" i="1"/>
  <c r="F284" i="1"/>
  <c r="O284" i="1"/>
  <c r="R284" i="1"/>
  <c r="K284" i="1"/>
  <c r="AC284" i="1"/>
  <c r="Y284" i="1"/>
  <c r="X284" i="1"/>
  <c r="N284" i="1"/>
  <c r="AA284" i="1"/>
  <c r="Q284" i="1"/>
  <c r="Z284" i="1"/>
  <c r="AE284" i="1"/>
  <c r="V284" i="1"/>
  <c r="T284" i="1"/>
  <c r="AD284" i="1"/>
  <c r="AB284" i="1"/>
  <c r="J284" i="1"/>
  <c r="W284" i="1"/>
  <c r="U284" i="1"/>
  <c r="D284" i="1"/>
  <c r="S284" i="1"/>
  <c r="A285" i="1"/>
  <c r="E285" i="1"/>
  <c r="B284" i="1"/>
  <c r="P283" i="1"/>
  <c r="L283" i="1"/>
  <c r="M283" i="1"/>
  <c r="I285" i="1"/>
  <c r="H285" i="1"/>
  <c r="G285" i="1"/>
  <c r="F285" i="1"/>
  <c r="R285" i="1"/>
  <c r="O285" i="1"/>
  <c r="K285" i="1"/>
  <c r="AC285" i="1"/>
  <c r="Y285" i="1"/>
  <c r="X285" i="1"/>
  <c r="Q285" i="1"/>
  <c r="Z285" i="1"/>
  <c r="N285" i="1"/>
  <c r="AA285" i="1"/>
  <c r="AE285" i="1"/>
  <c r="V285" i="1"/>
  <c r="AD285" i="1"/>
  <c r="AB285" i="1"/>
  <c r="T285" i="1"/>
  <c r="J285" i="1"/>
  <c r="U285" i="1"/>
  <c r="W285" i="1"/>
  <c r="D285" i="1"/>
  <c r="S285" i="1"/>
  <c r="A286" i="1"/>
  <c r="E286" i="1"/>
  <c r="B285" i="1"/>
  <c r="P284" i="1"/>
  <c r="L284" i="1"/>
  <c r="M284" i="1"/>
  <c r="I286" i="1"/>
  <c r="H286" i="1"/>
  <c r="F286" i="1"/>
  <c r="G286" i="1"/>
  <c r="O286" i="1"/>
  <c r="R286" i="1"/>
  <c r="K286" i="1"/>
  <c r="AC286" i="1"/>
  <c r="Y286" i="1"/>
  <c r="X286" i="1"/>
  <c r="N286" i="1"/>
  <c r="AA286" i="1"/>
  <c r="Q286" i="1"/>
  <c r="Z286" i="1"/>
  <c r="AE286" i="1"/>
  <c r="V286" i="1"/>
  <c r="T286" i="1"/>
  <c r="AD286" i="1"/>
  <c r="AB286" i="1"/>
  <c r="J286" i="1"/>
  <c r="W286" i="1"/>
  <c r="U286" i="1"/>
  <c r="D286" i="1"/>
  <c r="S286" i="1"/>
  <c r="A287" i="1"/>
  <c r="E287" i="1"/>
  <c r="B286" i="1"/>
  <c r="P285" i="1"/>
  <c r="L285" i="1"/>
  <c r="M285" i="1"/>
  <c r="I287" i="1"/>
  <c r="H287" i="1"/>
  <c r="G287" i="1"/>
  <c r="F287" i="1"/>
  <c r="R287" i="1"/>
  <c r="O287" i="1"/>
  <c r="K287" i="1"/>
  <c r="AC287" i="1"/>
  <c r="Y287" i="1"/>
  <c r="X287" i="1"/>
  <c r="Q287" i="1"/>
  <c r="N287" i="1"/>
  <c r="AA287" i="1"/>
  <c r="Z287" i="1"/>
  <c r="AE287" i="1"/>
  <c r="V287" i="1"/>
  <c r="AD287" i="1"/>
  <c r="AB287" i="1"/>
  <c r="T287" i="1"/>
  <c r="J287" i="1"/>
  <c r="W287" i="1"/>
  <c r="U287" i="1"/>
  <c r="D287" i="1"/>
  <c r="S287" i="1"/>
  <c r="B287" i="1"/>
  <c r="A288" i="1"/>
  <c r="E288" i="1"/>
  <c r="P286" i="1"/>
  <c r="L286" i="1"/>
  <c r="M286" i="1"/>
  <c r="I288" i="1"/>
  <c r="H288" i="1"/>
  <c r="G288" i="1"/>
  <c r="F288" i="1"/>
  <c r="O288" i="1"/>
  <c r="R288" i="1"/>
  <c r="K288" i="1"/>
  <c r="AC288" i="1"/>
  <c r="Y288" i="1"/>
  <c r="X288" i="1"/>
  <c r="N288" i="1"/>
  <c r="AA288" i="1"/>
  <c r="Q288" i="1"/>
  <c r="Z288" i="1"/>
  <c r="AE288" i="1"/>
  <c r="V288" i="1"/>
  <c r="T288" i="1"/>
  <c r="AD288" i="1"/>
  <c r="AB288" i="1"/>
  <c r="J288" i="1"/>
  <c r="W288" i="1"/>
  <c r="U288" i="1"/>
  <c r="D288" i="1"/>
  <c r="S288" i="1"/>
  <c r="A289" i="1"/>
  <c r="E289" i="1"/>
  <c r="B288" i="1"/>
  <c r="P287" i="1"/>
  <c r="L287" i="1"/>
  <c r="M287" i="1"/>
  <c r="I289" i="1"/>
  <c r="H289" i="1"/>
  <c r="G289" i="1"/>
  <c r="F289" i="1"/>
  <c r="R289" i="1"/>
  <c r="O289" i="1"/>
  <c r="K289" i="1"/>
  <c r="AC289" i="1"/>
  <c r="Y289" i="1"/>
  <c r="X289" i="1"/>
  <c r="Q289" i="1"/>
  <c r="Z289" i="1"/>
  <c r="N289" i="1"/>
  <c r="AA289" i="1"/>
  <c r="AE289" i="1"/>
  <c r="V289" i="1"/>
  <c r="AD289" i="1"/>
  <c r="AB289" i="1"/>
  <c r="T289" i="1"/>
  <c r="J289" i="1"/>
  <c r="U289" i="1"/>
  <c r="W289" i="1"/>
  <c r="D289" i="1"/>
  <c r="S289" i="1"/>
  <c r="A290" i="1"/>
  <c r="E290" i="1"/>
  <c r="B289" i="1"/>
  <c r="P288" i="1"/>
  <c r="L288" i="1"/>
  <c r="M288" i="1"/>
  <c r="I290" i="1"/>
  <c r="H290" i="1"/>
  <c r="F290" i="1"/>
  <c r="G290" i="1"/>
  <c r="O290" i="1"/>
  <c r="R290" i="1"/>
  <c r="K290" i="1"/>
  <c r="AC290" i="1"/>
  <c r="Y290" i="1"/>
  <c r="X290" i="1"/>
  <c r="N290" i="1"/>
  <c r="AA290" i="1"/>
  <c r="Q290" i="1"/>
  <c r="Z290" i="1"/>
  <c r="AE290" i="1"/>
  <c r="V290" i="1"/>
  <c r="T290" i="1"/>
  <c r="AD290" i="1"/>
  <c r="AB290" i="1"/>
  <c r="J290" i="1"/>
  <c r="W290" i="1"/>
  <c r="U290" i="1"/>
  <c r="D290" i="1"/>
  <c r="S290" i="1"/>
  <c r="A291" i="1"/>
  <c r="E291" i="1"/>
  <c r="B290" i="1"/>
  <c r="P289" i="1"/>
  <c r="L289" i="1"/>
  <c r="M289" i="1"/>
  <c r="I291" i="1"/>
  <c r="H291" i="1"/>
  <c r="G291" i="1"/>
  <c r="F291" i="1"/>
  <c r="R291" i="1"/>
  <c r="O291" i="1"/>
  <c r="K291" i="1"/>
  <c r="AC291" i="1"/>
  <c r="Y291" i="1"/>
  <c r="X291" i="1"/>
  <c r="Q291" i="1"/>
  <c r="N291" i="1"/>
  <c r="AA291" i="1"/>
  <c r="Z291" i="1"/>
  <c r="AE291" i="1"/>
  <c r="V291" i="1"/>
  <c r="AD291" i="1"/>
  <c r="AB291" i="1"/>
  <c r="T291" i="1"/>
  <c r="J291" i="1"/>
  <c r="W291" i="1"/>
  <c r="U291" i="1"/>
  <c r="D291" i="1"/>
  <c r="S291" i="1"/>
  <c r="A292" i="1"/>
  <c r="E292" i="1"/>
  <c r="B291" i="1"/>
  <c r="P290" i="1"/>
  <c r="L290" i="1"/>
  <c r="M290" i="1"/>
  <c r="I292" i="1"/>
  <c r="H292" i="1"/>
  <c r="G292" i="1"/>
  <c r="F292" i="1"/>
  <c r="O292" i="1"/>
  <c r="R292" i="1"/>
  <c r="K292" i="1"/>
  <c r="AC292" i="1"/>
  <c r="Y292" i="1"/>
  <c r="X292" i="1"/>
  <c r="N292" i="1"/>
  <c r="AA292" i="1"/>
  <c r="Q292" i="1"/>
  <c r="Z292" i="1"/>
  <c r="AE292" i="1"/>
  <c r="V292" i="1"/>
  <c r="T292" i="1"/>
  <c r="AD292" i="1"/>
  <c r="AB292" i="1"/>
  <c r="J292" i="1"/>
  <c r="W292" i="1"/>
  <c r="U292" i="1"/>
  <c r="D292" i="1"/>
  <c r="S292" i="1"/>
  <c r="B292" i="1"/>
  <c r="A293" i="1"/>
  <c r="E293" i="1"/>
  <c r="P291" i="1"/>
  <c r="L291" i="1"/>
  <c r="M291" i="1"/>
  <c r="I293" i="1"/>
  <c r="H293" i="1"/>
  <c r="G293" i="1"/>
  <c r="F293" i="1"/>
  <c r="R293" i="1"/>
  <c r="O293" i="1"/>
  <c r="K293" i="1"/>
  <c r="AC293" i="1"/>
  <c r="Y293" i="1"/>
  <c r="X293" i="1"/>
  <c r="Q293" i="1"/>
  <c r="Z293" i="1"/>
  <c r="N293" i="1"/>
  <c r="AA293" i="1"/>
  <c r="AE293" i="1"/>
  <c r="V293" i="1"/>
  <c r="AD293" i="1"/>
  <c r="AB293" i="1"/>
  <c r="T293" i="1"/>
  <c r="J293" i="1"/>
  <c r="U293" i="1"/>
  <c r="W293" i="1"/>
  <c r="D293" i="1"/>
  <c r="S293" i="1"/>
  <c r="A294" i="1"/>
  <c r="E294" i="1"/>
  <c r="B293" i="1"/>
  <c r="P292" i="1"/>
  <c r="L292" i="1"/>
  <c r="M292" i="1"/>
  <c r="I294" i="1"/>
  <c r="H294" i="1"/>
  <c r="F294" i="1"/>
  <c r="G294" i="1"/>
  <c r="O294" i="1"/>
  <c r="R294" i="1"/>
  <c r="K294" i="1"/>
  <c r="AC294" i="1"/>
  <c r="Y294" i="1"/>
  <c r="X294" i="1"/>
  <c r="N294" i="1"/>
  <c r="AA294" i="1"/>
  <c r="Q294" i="1"/>
  <c r="Z294" i="1"/>
  <c r="AE294" i="1"/>
  <c r="V294" i="1"/>
  <c r="T294" i="1"/>
  <c r="AD294" i="1"/>
  <c r="AB294" i="1"/>
  <c r="J294" i="1"/>
  <c r="W294" i="1"/>
  <c r="U294" i="1"/>
  <c r="D294" i="1"/>
  <c r="S294" i="1"/>
  <c r="B294" i="1"/>
  <c r="A295" i="1"/>
  <c r="E295" i="1"/>
  <c r="P293" i="1"/>
  <c r="L293" i="1"/>
  <c r="M293" i="1"/>
  <c r="I295" i="1"/>
  <c r="H295" i="1"/>
  <c r="G295" i="1"/>
  <c r="F295" i="1"/>
  <c r="R295" i="1"/>
  <c r="O295" i="1"/>
  <c r="K295" i="1"/>
  <c r="AC295" i="1"/>
  <c r="Y295" i="1"/>
  <c r="X295" i="1"/>
  <c r="Q295" i="1"/>
  <c r="N295" i="1"/>
  <c r="AA295" i="1"/>
  <c r="Z295" i="1"/>
  <c r="AE295" i="1"/>
  <c r="V295" i="1"/>
  <c r="AD295" i="1"/>
  <c r="AB295" i="1"/>
  <c r="T295" i="1"/>
  <c r="J295" i="1"/>
  <c r="W295" i="1"/>
  <c r="U295" i="1"/>
  <c r="D295" i="1"/>
  <c r="S295" i="1"/>
  <c r="A296" i="1"/>
  <c r="E296" i="1"/>
  <c r="B295" i="1"/>
  <c r="P294" i="1"/>
  <c r="L294" i="1"/>
  <c r="M294" i="1"/>
  <c r="I296" i="1"/>
  <c r="H296" i="1"/>
  <c r="G296" i="1"/>
  <c r="F296" i="1"/>
  <c r="O296" i="1"/>
  <c r="R296" i="1"/>
  <c r="K296" i="1"/>
  <c r="AC296" i="1"/>
  <c r="Y296" i="1"/>
  <c r="X296" i="1"/>
  <c r="N296" i="1"/>
  <c r="AA296" i="1"/>
  <c r="Q296" i="1"/>
  <c r="Z296" i="1"/>
  <c r="AE296" i="1"/>
  <c r="V296" i="1"/>
  <c r="T296" i="1"/>
  <c r="AD296" i="1"/>
  <c r="AB296" i="1"/>
  <c r="J296" i="1"/>
  <c r="W296" i="1"/>
  <c r="U296" i="1"/>
  <c r="D296" i="1"/>
  <c r="S296" i="1"/>
  <c r="A297" i="1"/>
  <c r="E297" i="1"/>
  <c r="B296" i="1"/>
  <c r="P295" i="1"/>
  <c r="L295" i="1"/>
  <c r="M295" i="1"/>
  <c r="I297" i="1"/>
  <c r="H297" i="1"/>
  <c r="G297" i="1"/>
  <c r="F297" i="1"/>
  <c r="R297" i="1"/>
  <c r="O297" i="1"/>
  <c r="K297" i="1"/>
  <c r="AC297" i="1"/>
  <c r="Y297" i="1"/>
  <c r="X297" i="1"/>
  <c r="Q297" i="1"/>
  <c r="Z297" i="1"/>
  <c r="N297" i="1"/>
  <c r="AA297" i="1"/>
  <c r="AE297" i="1"/>
  <c r="V297" i="1"/>
  <c r="AD297" i="1"/>
  <c r="AB297" i="1"/>
  <c r="T297" i="1"/>
  <c r="J297" i="1"/>
  <c r="U297" i="1"/>
  <c r="W297" i="1"/>
  <c r="D297" i="1"/>
  <c r="S297" i="1"/>
  <c r="A298" i="1"/>
  <c r="E298" i="1"/>
  <c r="B297" i="1"/>
  <c r="P296" i="1"/>
  <c r="L296" i="1"/>
  <c r="M296" i="1"/>
  <c r="I298" i="1"/>
  <c r="H298" i="1"/>
  <c r="F298" i="1"/>
  <c r="G298" i="1"/>
  <c r="O298" i="1"/>
  <c r="R298" i="1"/>
  <c r="K298" i="1"/>
  <c r="AC298" i="1"/>
  <c r="Y298" i="1"/>
  <c r="X298" i="1"/>
  <c r="N298" i="1"/>
  <c r="AA298" i="1"/>
  <c r="Q298" i="1"/>
  <c r="Z298" i="1"/>
  <c r="AE298" i="1"/>
  <c r="V298" i="1"/>
  <c r="T298" i="1"/>
  <c r="AD298" i="1"/>
  <c r="AB298" i="1"/>
  <c r="J298" i="1"/>
  <c r="W298" i="1"/>
  <c r="U298" i="1"/>
  <c r="D298" i="1"/>
  <c r="S298" i="1"/>
  <c r="A299" i="1"/>
  <c r="E299" i="1"/>
  <c r="B298" i="1"/>
  <c r="P297" i="1"/>
  <c r="L297" i="1"/>
  <c r="M297" i="1"/>
  <c r="I299" i="1"/>
  <c r="H299" i="1"/>
  <c r="G299" i="1"/>
  <c r="F299" i="1"/>
  <c r="R299" i="1"/>
  <c r="O299" i="1"/>
  <c r="K299" i="1"/>
  <c r="AC299" i="1"/>
  <c r="Y299" i="1"/>
  <c r="X299" i="1"/>
  <c r="Q299" i="1"/>
  <c r="N299" i="1"/>
  <c r="AA299" i="1"/>
  <c r="Z299" i="1"/>
  <c r="AE299" i="1"/>
  <c r="V299" i="1"/>
  <c r="AD299" i="1"/>
  <c r="AB299" i="1"/>
  <c r="T299" i="1"/>
  <c r="J299" i="1"/>
  <c r="W299" i="1"/>
  <c r="U299" i="1"/>
  <c r="D299" i="1"/>
  <c r="S299" i="1"/>
  <c r="A300" i="1"/>
  <c r="E300" i="1"/>
  <c r="B299" i="1"/>
  <c r="P298" i="1"/>
  <c r="L298" i="1"/>
  <c r="M298" i="1"/>
  <c r="I300" i="1"/>
  <c r="H300" i="1"/>
  <c r="G300" i="1"/>
  <c r="F300" i="1"/>
  <c r="O300" i="1"/>
  <c r="R300" i="1"/>
  <c r="K300" i="1"/>
  <c r="AC300" i="1"/>
  <c r="Y300" i="1"/>
  <c r="X300" i="1"/>
  <c r="N300" i="1"/>
  <c r="AA300" i="1"/>
  <c r="Q300" i="1"/>
  <c r="Z300" i="1"/>
  <c r="AE300" i="1"/>
  <c r="V300" i="1"/>
  <c r="T300" i="1"/>
  <c r="AD300" i="1"/>
  <c r="AB300" i="1"/>
  <c r="J300" i="1"/>
  <c r="W300" i="1"/>
  <c r="U300" i="1"/>
  <c r="D300" i="1"/>
  <c r="S300" i="1"/>
  <c r="A301" i="1"/>
  <c r="E301" i="1"/>
  <c r="B300" i="1"/>
  <c r="P299" i="1"/>
  <c r="L299" i="1"/>
  <c r="M299" i="1"/>
  <c r="I301" i="1"/>
  <c r="H301" i="1"/>
  <c r="G301" i="1"/>
  <c r="F301" i="1"/>
  <c r="R301" i="1"/>
  <c r="O301" i="1"/>
  <c r="K301" i="1"/>
  <c r="AC301" i="1"/>
  <c r="Y301" i="1"/>
  <c r="X301" i="1"/>
  <c r="Q301" i="1"/>
  <c r="Z301" i="1"/>
  <c r="N301" i="1"/>
  <c r="AA301" i="1"/>
  <c r="AE301" i="1"/>
  <c r="V301" i="1"/>
  <c r="AD301" i="1"/>
  <c r="AB301" i="1"/>
  <c r="T301" i="1"/>
  <c r="J301" i="1"/>
  <c r="U301" i="1"/>
  <c r="W301" i="1"/>
  <c r="D301" i="1"/>
  <c r="S301" i="1"/>
  <c r="A302" i="1"/>
  <c r="E302" i="1"/>
  <c r="B301" i="1"/>
  <c r="P300" i="1"/>
  <c r="L300" i="1"/>
  <c r="M300" i="1"/>
  <c r="I302" i="1"/>
  <c r="H302" i="1"/>
  <c r="F302" i="1"/>
  <c r="G302" i="1"/>
  <c r="O302" i="1"/>
  <c r="R302" i="1"/>
  <c r="K302" i="1"/>
  <c r="AC302" i="1"/>
  <c r="Y302" i="1"/>
  <c r="X302" i="1"/>
  <c r="N302" i="1"/>
  <c r="AA302" i="1"/>
  <c r="Q302" i="1"/>
  <c r="Z302" i="1"/>
  <c r="AE302" i="1"/>
  <c r="V302" i="1"/>
  <c r="T302" i="1"/>
  <c r="AD302" i="1"/>
  <c r="AB302" i="1"/>
  <c r="J302" i="1"/>
  <c r="W302" i="1"/>
  <c r="U302" i="1"/>
  <c r="D302" i="1"/>
  <c r="S302" i="1"/>
  <c r="A303" i="1"/>
  <c r="E303" i="1"/>
  <c r="B302" i="1"/>
  <c r="P301" i="1"/>
  <c r="L301" i="1"/>
  <c r="M301" i="1"/>
  <c r="I303" i="1"/>
  <c r="H303" i="1"/>
  <c r="G303" i="1"/>
  <c r="F303" i="1"/>
  <c r="R303" i="1"/>
  <c r="O303" i="1"/>
  <c r="K303" i="1"/>
  <c r="AC303" i="1"/>
  <c r="Y303" i="1"/>
  <c r="X303" i="1"/>
  <c r="Q303" i="1"/>
  <c r="N303" i="1"/>
  <c r="AA303" i="1"/>
  <c r="Z303" i="1"/>
  <c r="AE303" i="1"/>
  <c r="V303" i="1"/>
  <c r="AD303" i="1"/>
  <c r="AB303" i="1"/>
  <c r="T303" i="1"/>
  <c r="J303" i="1"/>
  <c r="W303" i="1"/>
  <c r="U303" i="1"/>
  <c r="D303" i="1"/>
  <c r="S303" i="1"/>
  <c r="A304" i="1"/>
  <c r="E304" i="1"/>
  <c r="B303" i="1"/>
  <c r="P302" i="1"/>
  <c r="L302" i="1"/>
  <c r="M302" i="1"/>
  <c r="I304" i="1"/>
  <c r="H304" i="1"/>
  <c r="G304" i="1"/>
  <c r="F304" i="1"/>
  <c r="O304" i="1"/>
  <c r="R304" i="1"/>
  <c r="K304" i="1"/>
  <c r="AC304" i="1"/>
  <c r="Y304" i="1"/>
  <c r="X304" i="1"/>
  <c r="N304" i="1"/>
  <c r="AA304" i="1"/>
  <c r="Q304" i="1"/>
  <c r="Z304" i="1"/>
  <c r="AE304" i="1"/>
  <c r="V304" i="1"/>
  <c r="T304" i="1"/>
  <c r="AD304" i="1"/>
  <c r="AB304" i="1"/>
  <c r="J304" i="1"/>
  <c r="W304" i="1"/>
  <c r="U304" i="1"/>
  <c r="D304" i="1"/>
  <c r="S304" i="1"/>
  <c r="A305" i="1"/>
  <c r="E305" i="1"/>
  <c r="B304" i="1"/>
  <c r="P303" i="1"/>
  <c r="L303" i="1"/>
  <c r="M303" i="1"/>
  <c r="I305" i="1"/>
  <c r="H305" i="1"/>
  <c r="G305" i="1"/>
  <c r="F305" i="1"/>
  <c r="R305" i="1"/>
  <c r="O305" i="1"/>
  <c r="K305" i="1"/>
  <c r="AC305" i="1"/>
  <c r="Y305" i="1"/>
  <c r="X305" i="1"/>
  <c r="Q305" i="1"/>
  <c r="Z305" i="1"/>
  <c r="N305" i="1"/>
  <c r="AA305" i="1"/>
  <c r="AE305" i="1"/>
  <c r="V305" i="1"/>
  <c r="AD305" i="1"/>
  <c r="AB305" i="1"/>
  <c r="T305" i="1"/>
  <c r="J305" i="1"/>
  <c r="U305" i="1"/>
  <c r="W305" i="1"/>
  <c r="D305" i="1"/>
  <c r="S305" i="1"/>
  <c r="A306" i="1"/>
  <c r="E306" i="1"/>
  <c r="B305" i="1"/>
  <c r="P304" i="1"/>
  <c r="L304" i="1"/>
  <c r="M304" i="1"/>
  <c r="I306" i="1"/>
  <c r="H306" i="1"/>
  <c r="F306" i="1"/>
  <c r="G306" i="1"/>
  <c r="O306" i="1"/>
  <c r="R306" i="1"/>
  <c r="K306" i="1"/>
  <c r="AC306" i="1"/>
  <c r="Y306" i="1"/>
  <c r="X306" i="1"/>
  <c r="N306" i="1"/>
  <c r="AA306" i="1"/>
  <c r="Q306" i="1"/>
  <c r="Z306" i="1"/>
  <c r="AE306" i="1"/>
  <c r="V306" i="1"/>
  <c r="T306" i="1"/>
  <c r="AD306" i="1"/>
  <c r="AB306" i="1"/>
  <c r="J306" i="1"/>
  <c r="W306" i="1"/>
  <c r="U306" i="1"/>
  <c r="D306" i="1"/>
  <c r="S306" i="1"/>
  <c r="A307" i="1"/>
  <c r="E307" i="1"/>
  <c r="B306" i="1"/>
  <c r="P305" i="1"/>
  <c r="L305" i="1"/>
  <c r="M305" i="1"/>
  <c r="I307" i="1"/>
  <c r="H307" i="1"/>
  <c r="G307" i="1"/>
  <c r="F307" i="1"/>
  <c r="R307" i="1"/>
  <c r="O307" i="1"/>
  <c r="K307" i="1"/>
  <c r="AC307" i="1"/>
  <c r="Y307" i="1"/>
  <c r="X307" i="1"/>
  <c r="Q307" i="1"/>
  <c r="N307" i="1"/>
  <c r="AA307" i="1"/>
  <c r="Z307" i="1"/>
  <c r="AE307" i="1"/>
  <c r="V307" i="1"/>
  <c r="AD307" i="1"/>
  <c r="AB307" i="1"/>
  <c r="T307" i="1"/>
  <c r="J307" i="1"/>
  <c r="W307" i="1"/>
  <c r="U307" i="1"/>
  <c r="D307" i="1"/>
  <c r="S307" i="1"/>
  <c r="A308" i="1"/>
  <c r="E308" i="1"/>
  <c r="B307" i="1"/>
  <c r="P306" i="1"/>
  <c r="L306" i="1"/>
  <c r="M306" i="1"/>
  <c r="I308" i="1"/>
  <c r="H308" i="1"/>
  <c r="G308" i="1"/>
  <c r="F308" i="1"/>
  <c r="O308" i="1"/>
  <c r="R308" i="1"/>
  <c r="K308" i="1"/>
  <c r="AC308" i="1"/>
  <c r="Y308" i="1"/>
  <c r="X308" i="1"/>
  <c r="N308" i="1"/>
  <c r="AA308" i="1"/>
  <c r="Q308" i="1"/>
  <c r="Z308" i="1"/>
  <c r="AE308" i="1"/>
  <c r="V308" i="1"/>
  <c r="T308" i="1"/>
  <c r="AD308" i="1"/>
  <c r="AB308" i="1"/>
  <c r="J308" i="1"/>
  <c r="W308" i="1"/>
  <c r="U308" i="1"/>
  <c r="D308" i="1"/>
  <c r="S308" i="1"/>
  <c r="B308" i="1"/>
  <c r="A309" i="1"/>
  <c r="E309" i="1"/>
  <c r="P307" i="1"/>
  <c r="L307" i="1"/>
  <c r="M307" i="1"/>
  <c r="I309" i="1"/>
  <c r="H309" i="1"/>
  <c r="G309" i="1"/>
  <c r="F309" i="1"/>
  <c r="R309" i="1"/>
  <c r="O309" i="1"/>
  <c r="K309" i="1"/>
  <c r="AC309" i="1"/>
  <c r="Y309" i="1"/>
  <c r="X309" i="1"/>
  <c r="Q309" i="1"/>
  <c r="Z309" i="1"/>
  <c r="N309" i="1"/>
  <c r="AA309" i="1"/>
  <c r="AE309" i="1"/>
  <c r="V309" i="1"/>
  <c r="AD309" i="1"/>
  <c r="AB309" i="1"/>
  <c r="T309" i="1"/>
  <c r="J309" i="1"/>
  <c r="U309" i="1"/>
  <c r="W309" i="1"/>
  <c r="D309" i="1"/>
  <c r="S309" i="1"/>
  <c r="A310" i="1"/>
  <c r="E310" i="1"/>
  <c r="B309" i="1"/>
  <c r="P308" i="1"/>
  <c r="L308" i="1"/>
  <c r="M308" i="1"/>
  <c r="I310" i="1"/>
  <c r="H310" i="1"/>
  <c r="F310" i="1"/>
  <c r="G310" i="1"/>
  <c r="O310" i="1"/>
  <c r="R310" i="1"/>
  <c r="K310" i="1"/>
  <c r="AC310" i="1"/>
  <c r="Y310" i="1"/>
  <c r="X310" i="1"/>
  <c r="N310" i="1"/>
  <c r="AA310" i="1"/>
  <c r="Q310" i="1"/>
  <c r="Z310" i="1"/>
  <c r="AE310" i="1"/>
  <c r="V310" i="1"/>
  <c r="T310" i="1"/>
  <c r="AD310" i="1"/>
  <c r="AB310" i="1"/>
  <c r="J310" i="1"/>
  <c r="W310" i="1"/>
  <c r="U310" i="1"/>
  <c r="D310" i="1"/>
  <c r="S310" i="1"/>
  <c r="A311" i="1"/>
  <c r="E311" i="1"/>
  <c r="B310" i="1"/>
  <c r="P309" i="1"/>
  <c r="L309" i="1"/>
  <c r="M309" i="1"/>
  <c r="I311" i="1"/>
  <c r="H311" i="1"/>
  <c r="G311" i="1"/>
  <c r="F311" i="1"/>
  <c r="R311" i="1"/>
  <c r="O311" i="1"/>
  <c r="K311" i="1"/>
  <c r="AC311" i="1"/>
  <c r="Y311" i="1"/>
  <c r="X311" i="1"/>
  <c r="Q311" i="1"/>
  <c r="N311" i="1"/>
  <c r="AA311" i="1"/>
  <c r="Z311" i="1"/>
  <c r="AE311" i="1"/>
  <c r="V311" i="1"/>
  <c r="AD311" i="1"/>
  <c r="AB311" i="1"/>
  <c r="T311" i="1"/>
  <c r="J311" i="1"/>
  <c r="W311" i="1"/>
  <c r="U311" i="1"/>
  <c r="D311" i="1"/>
  <c r="S311" i="1"/>
  <c r="A312" i="1"/>
  <c r="E312" i="1"/>
  <c r="B311" i="1"/>
  <c r="P310" i="1"/>
  <c r="L310" i="1"/>
  <c r="M310" i="1"/>
  <c r="I312" i="1"/>
  <c r="H312" i="1"/>
  <c r="G312" i="1"/>
  <c r="F312" i="1"/>
  <c r="O312" i="1"/>
  <c r="R312" i="1"/>
  <c r="K312" i="1"/>
  <c r="AC312" i="1"/>
  <c r="Y312" i="1"/>
  <c r="X312" i="1"/>
  <c r="N312" i="1"/>
  <c r="AA312" i="1"/>
  <c r="Q312" i="1"/>
  <c r="Z312" i="1"/>
  <c r="AE312" i="1"/>
  <c r="V312" i="1"/>
  <c r="T312" i="1"/>
  <c r="AD312" i="1"/>
  <c r="AB312" i="1"/>
  <c r="J312" i="1"/>
  <c r="W312" i="1"/>
  <c r="U312" i="1"/>
  <c r="D312" i="1"/>
  <c r="S312" i="1"/>
  <c r="A313" i="1"/>
  <c r="E313" i="1"/>
  <c r="B312" i="1"/>
  <c r="P311" i="1"/>
  <c r="L311" i="1"/>
  <c r="M311" i="1"/>
  <c r="I313" i="1"/>
  <c r="H313" i="1"/>
  <c r="G313" i="1"/>
  <c r="F313" i="1"/>
  <c r="R313" i="1"/>
  <c r="O313" i="1"/>
  <c r="K313" i="1"/>
  <c r="AC313" i="1"/>
  <c r="Y313" i="1"/>
  <c r="X313" i="1"/>
  <c r="Q313" i="1"/>
  <c r="Z313" i="1"/>
  <c r="N313" i="1"/>
  <c r="AA313" i="1"/>
  <c r="AE313" i="1"/>
  <c r="V313" i="1"/>
  <c r="AD313" i="1"/>
  <c r="AB313" i="1"/>
  <c r="T313" i="1"/>
  <c r="J313" i="1"/>
  <c r="U313" i="1"/>
  <c r="W313" i="1"/>
  <c r="D313" i="1"/>
  <c r="S313" i="1"/>
  <c r="A314" i="1"/>
  <c r="E314" i="1"/>
  <c r="B313" i="1"/>
  <c r="P312" i="1"/>
  <c r="L312" i="1"/>
  <c r="M312" i="1"/>
  <c r="I314" i="1"/>
  <c r="H314" i="1"/>
  <c r="F314" i="1"/>
  <c r="G314" i="1"/>
  <c r="O314" i="1"/>
  <c r="R314" i="1"/>
  <c r="K314" i="1"/>
  <c r="AC314" i="1"/>
  <c r="Y314" i="1"/>
  <c r="X314" i="1"/>
  <c r="N314" i="1"/>
  <c r="AA314" i="1"/>
  <c r="Q314" i="1"/>
  <c r="Z314" i="1"/>
  <c r="AE314" i="1"/>
  <c r="V314" i="1"/>
  <c r="T314" i="1"/>
  <c r="AD314" i="1"/>
  <c r="AB314" i="1"/>
  <c r="J314" i="1"/>
  <c r="W314" i="1"/>
  <c r="U314" i="1"/>
  <c r="D314" i="1"/>
  <c r="S314" i="1"/>
  <c r="B314" i="1"/>
  <c r="A315" i="1"/>
  <c r="E315" i="1"/>
  <c r="P313" i="1"/>
  <c r="L313" i="1"/>
  <c r="M313" i="1"/>
  <c r="I315" i="1"/>
  <c r="H315" i="1"/>
  <c r="G315" i="1"/>
  <c r="F315" i="1"/>
  <c r="R315" i="1"/>
  <c r="O315" i="1"/>
  <c r="K315" i="1"/>
  <c r="AC315" i="1"/>
  <c r="Y315" i="1"/>
  <c r="X315" i="1"/>
  <c r="Q315" i="1"/>
  <c r="N315" i="1"/>
  <c r="AA315" i="1"/>
  <c r="Z315" i="1"/>
  <c r="AE315" i="1"/>
  <c r="V315" i="1"/>
  <c r="AD315" i="1"/>
  <c r="AB315" i="1"/>
  <c r="T315" i="1"/>
  <c r="J315" i="1"/>
  <c r="W315" i="1"/>
  <c r="U315" i="1"/>
  <c r="D315" i="1"/>
  <c r="S315" i="1"/>
  <c r="B315" i="1"/>
  <c r="A316" i="1"/>
  <c r="E316" i="1"/>
  <c r="P314" i="1"/>
  <c r="L314" i="1"/>
  <c r="M314" i="1"/>
  <c r="I316" i="1"/>
  <c r="H316" i="1"/>
  <c r="G316" i="1"/>
  <c r="F316" i="1"/>
  <c r="O316" i="1"/>
  <c r="R316" i="1"/>
  <c r="K316" i="1"/>
  <c r="AC316" i="1"/>
  <c r="Y316" i="1"/>
  <c r="X316" i="1"/>
  <c r="N316" i="1"/>
  <c r="AA316" i="1"/>
  <c r="Q316" i="1"/>
  <c r="Z316" i="1"/>
  <c r="AE316" i="1"/>
  <c r="V316" i="1"/>
  <c r="T316" i="1"/>
  <c r="AD316" i="1"/>
  <c r="AB316" i="1"/>
  <c r="J316" i="1"/>
  <c r="W316" i="1"/>
  <c r="U316" i="1"/>
  <c r="D316" i="1"/>
  <c r="S316" i="1"/>
  <c r="A317" i="1"/>
  <c r="E317" i="1"/>
  <c r="B316" i="1"/>
  <c r="P315" i="1"/>
  <c r="L315" i="1"/>
  <c r="M315" i="1"/>
  <c r="I317" i="1"/>
  <c r="H317" i="1"/>
  <c r="G317" i="1"/>
  <c r="F317" i="1"/>
  <c r="R317" i="1"/>
  <c r="O317" i="1"/>
  <c r="K317" i="1"/>
  <c r="AC317" i="1"/>
  <c r="Y317" i="1"/>
  <c r="X317" i="1"/>
  <c r="Q317" i="1"/>
  <c r="Z317" i="1"/>
  <c r="N317" i="1"/>
  <c r="AA317" i="1"/>
  <c r="AE317" i="1"/>
  <c r="V317" i="1"/>
  <c r="AD317" i="1"/>
  <c r="AB317" i="1"/>
  <c r="T317" i="1"/>
  <c r="J317" i="1"/>
  <c r="U317" i="1"/>
  <c r="W317" i="1"/>
  <c r="D317" i="1"/>
  <c r="S317" i="1"/>
  <c r="A318" i="1"/>
  <c r="E318" i="1"/>
  <c r="B317" i="1"/>
  <c r="P316" i="1"/>
  <c r="L316" i="1"/>
  <c r="M316" i="1"/>
  <c r="I318" i="1"/>
  <c r="H318" i="1"/>
  <c r="F318" i="1"/>
  <c r="G318" i="1"/>
  <c r="O318" i="1"/>
  <c r="R318" i="1"/>
  <c r="K318" i="1"/>
  <c r="AC318" i="1"/>
  <c r="Y318" i="1"/>
  <c r="X318" i="1"/>
  <c r="N318" i="1"/>
  <c r="AA318" i="1"/>
  <c r="Q318" i="1"/>
  <c r="Z318" i="1"/>
  <c r="AE318" i="1"/>
  <c r="V318" i="1"/>
  <c r="T318" i="1"/>
  <c r="AD318" i="1"/>
  <c r="AB318" i="1"/>
  <c r="J318" i="1"/>
  <c r="W318" i="1"/>
  <c r="U318" i="1"/>
  <c r="D318" i="1"/>
  <c r="S318" i="1"/>
  <c r="A319" i="1"/>
  <c r="E319" i="1"/>
  <c r="B318" i="1"/>
  <c r="P317" i="1"/>
  <c r="L317" i="1"/>
  <c r="M317" i="1"/>
  <c r="I319" i="1"/>
  <c r="H319" i="1"/>
  <c r="G319" i="1"/>
  <c r="F319" i="1"/>
  <c r="R319" i="1"/>
  <c r="O319" i="1"/>
  <c r="K319" i="1"/>
  <c r="AC319" i="1"/>
  <c r="Y319" i="1"/>
  <c r="X319" i="1"/>
  <c r="Q319" i="1"/>
  <c r="N319" i="1"/>
  <c r="AA319" i="1"/>
  <c r="Z319" i="1"/>
  <c r="AE319" i="1"/>
  <c r="V319" i="1"/>
  <c r="AD319" i="1"/>
  <c r="AB319" i="1"/>
  <c r="T319" i="1"/>
  <c r="J319" i="1"/>
  <c r="W319" i="1"/>
  <c r="U319" i="1"/>
  <c r="D319" i="1"/>
  <c r="S319" i="1"/>
  <c r="A320" i="1"/>
  <c r="E320" i="1"/>
  <c r="B319" i="1"/>
  <c r="P318" i="1"/>
  <c r="L318" i="1"/>
  <c r="M318" i="1"/>
  <c r="I320" i="1"/>
  <c r="H320" i="1"/>
  <c r="G320" i="1"/>
  <c r="F320" i="1"/>
  <c r="O320" i="1"/>
  <c r="R320" i="1"/>
  <c r="K320" i="1"/>
  <c r="AC320" i="1"/>
  <c r="Y320" i="1"/>
  <c r="X320" i="1"/>
  <c r="N320" i="1"/>
  <c r="AA320" i="1"/>
  <c r="Q320" i="1"/>
  <c r="Z320" i="1"/>
  <c r="AE320" i="1"/>
  <c r="V320" i="1"/>
  <c r="T320" i="1"/>
  <c r="AD320" i="1"/>
  <c r="AB320" i="1"/>
  <c r="J320" i="1"/>
  <c r="W320" i="1"/>
  <c r="U320" i="1"/>
  <c r="D320" i="1"/>
  <c r="S320" i="1"/>
  <c r="A321" i="1"/>
  <c r="E321" i="1"/>
  <c r="B320" i="1"/>
  <c r="P319" i="1"/>
  <c r="L319" i="1"/>
  <c r="M319" i="1"/>
  <c r="I321" i="1"/>
  <c r="H321" i="1"/>
  <c r="G321" i="1"/>
  <c r="F321" i="1"/>
  <c r="R321" i="1"/>
  <c r="O321" i="1"/>
  <c r="K321" i="1"/>
  <c r="AC321" i="1"/>
  <c r="Y321" i="1"/>
  <c r="X321" i="1"/>
  <c r="Q321" i="1"/>
  <c r="Z321" i="1"/>
  <c r="N321" i="1"/>
  <c r="AA321" i="1"/>
  <c r="AE321" i="1"/>
  <c r="V321" i="1"/>
  <c r="AD321" i="1"/>
  <c r="AB321" i="1"/>
  <c r="T321" i="1"/>
  <c r="J321" i="1"/>
  <c r="U321" i="1"/>
  <c r="W321" i="1"/>
  <c r="D321" i="1"/>
  <c r="S321" i="1"/>
  <c r="A322" i="1"/>
  <c r="E322" i="1"/>
  <c r="B321" i="1"/>
  <c r="P320" i="1"/>
  <c r="L320" i="1"/>
  <c r="M320" i="1"/>
  <c r="I322" i="1"/>
  <c r="H322" i="1"/>
  <c r="F322" i="1"/>
  <c r="G322" i="1"/>
  <c r="O322" i="1"/>
  <c r="R322" i="1"/>
  <c r="K322" i="1"/>
  <c r="AC322" i="1"/>
  <c r="Y322" i="1"/>
  <c r="X322" i="1"/>
  <c r="N322" i="1"/>
  <c r="AA322" i="1"/>
  <c r="Q322" i="1"/>
  <c r="Z322" i="1"/>
  <c r="AE322" i="1"/>
  <c r="V322" i="1"/>
  <c r="T322" i="1"/>
  <c r="AD322" i="1"/>
  <c r="AB322" i="1"/>
  <c r="J322" i="1"/>
  <c r="W322" i="1"/>
  <c r="U322" i="1"/>
  <c r="D322" i="1"/>
  <c r="S322" i="1"/>
  <c r="A323" i="1"/>
  <c r="E323" i="1"/>
  <c r="B322" i="1"/>
  <c r="P321" i="1"/>
  <c r="L321" i="1"/>
  <c r="M321" i="1"/>
  <c r="I323" i="1"/>
  <c r="H323" i="1"/>
  <c r="G323" i="1"/>
  <c r="F323" i="1"/>
  <c r="R323" i="1"/>
  <c r="O323" i="1"/>
  <c r="K323" i="1"/>
  <c r="AC323" i="1"/>
  <c r="Y323" i="1"/>
  <c r="X323" i="1"/>
  <c r="Q323" i="1"/>
  <c r="N323" i="1"/>
  <c r="AA323" i="1"/>
  <c r="Z323" i="1"/>
  <c r="AE323" i="1"/>
  <c r="V323" i="1"/>
  <c r="AD323" i="1"/>
  <c r="AB323" i="1"/>
  <c r="T323" i="1"/>
  <c r="J323" i="1"/>
  <c r="W323" i="1"/>
  <c r="U323" i="1"/>
  <c r="D323" i="1"/>
  <c r="S323" i="1"/>
  <c r="A324" i="1"/>
  <c r="E324" i="1"/>
  <c r="B323" i="1"/>
  <c r="P322" i="1"/>
  <c r="L322" i="1"/>
  <c r="M322" i="1"/>
  <c r="I324" i="1"/>
  <c r="H324" i="1"/>
  <c r="G324" i="1"/>
  <c r="F324" i="1"/>
  <c r="O324" i="1"/>
  <c r="R324" i="1"/>
  <c r="K324" i="1"/>
  <c r="AC324" i="1"/>
  <c r="Y324" i="1"/>
  <c r="X324" i="1"/>
  <c r="N324" i="1"/>
  <c r="AA324" i="1"/>
  <c r="Q324" i="1"/>
  <c r="Z324" i="1"/>
  <c r="AE324" i="1"/>
  <c r="V324" i="1"/>
  <c r="T324" i="1"/>
  <c r="AD324" i="1"/>
  <c r="AB324" i="1"/>
  <c r="J324" i="1"/>
  <c r="W324" i="1"/>
  <c r="U324" i="1"/>
  <c r="D324" i="1"/>
  <c r="S324" i="1"/>
  <c r="A325" i="1"/>
  <c r="E325" i="1"/>
  <c r="B324" i="1"/>
  <c r="P323" i="1"/>
  <c r="L323" i="1"/>
  <c r="M323" i="1"/>
  <c r="I325" i="1"/>
  <c r="H325" i="1"/>
  <c r="G325" i="1"/>
  <c r="F325" i="1"/>
  <c r="R325" i="1"/>
  <c r="O325" i="1"/>
  <c r="K325" i="1"/>
  <c r="AC325" i="1"/>
  <c r="Y325" i="1"/>
  <c r="X325" i="1"/>
  <c r="Q325" i="1"/>
  <c r="Z325" i="1"/>
  <c r="N325" i="1"/>
  <c r="AA325" i="1"/>
  <c r="AE325" i="1"/>
  <c r="V325" i="1"/>
  <c r="AD325" i="1"/>
  <c r="AB325" i="1"/>
  <c r="T325" i="1"/>
  <c r="J325" i="1"/>
  <c r="U325" i="1"/>
  <c r="W325" i="1"/>
  <c r="D325" i="1"/>
  <c r="S325" i="1"/>
  <c r="A326" i="1"/>
  <c r="E326" i="1"/>
  <c r="B325" i="1"/>
  <c r="P324" i="1"/>
  <c r="L324" i="1"/>
  <c r="M324" i="1"/>
  <c r="I326" i="1"/>
  <c r="H326" i="1"/>
  <c r="F326" i="1"/>
  <c r="G326" i="1"/>
  <c r="R326" i="1"/>
  <c r="O326" i="1"/>
  <c r="K326" i="1"/>
  <c r="AC326" i="1"/>
  <c r="Y326" i="1"/>
  <c r="X326" i="1"/>
  <c r="N326" i="1"/>
  <c r="AA326" i="1"/>
  <c r="Q326" i="1"/>
  <c r="Z326" i="1"/>
  <c r="AE326" i="1"/>
  <c r="V326" i="1"/>
  <c r="T326" i="1"/>
  <c r="AD326" i="1"/>
  <c r="AB326" i="1"/>
  <c r="J326" i="1"/>
  <c r="W326" i="1"/>
  <c r="U326" i="1"/>
  <c r="D326" i="1"/>
  <c r="S326" i="1"/>
  <c r="A327" i="1"/>
  <c r="E327" i="1"/>
  <c r="B326" i="1"/>
  <c r="P325" i="1"/>
  <c r="L325" i="1"/>
  <c r="M325" i="1"/>
  <c r="I327" i="1"/>
  <c r="H327" i="1"/>
  <c r="G327" i="1"/>
  <c r="F327" i="1"/>
  <c r="R327" i="1"/>
  <c r="O327" i="1"/>
  <c r="K327" i="1"/>
  <c r="AC327" i="1"/>
  <c r="Y327" i="1"/>
  <c r="X327" i="1"/>
  <c r="Q327" i="1"/>
  <c r="N327" i="1"/>
  <c r="AA327" i="1"/>
  <c r="Z327" i="1"/>
  <c r="AE327" i="1"/>
  <c r="V327" i="1"/>
  <c r="AD327" i="1"/>
  <c r="AB327" i="1"/>
  <c r="T327" i="1"/>
  <c r="J327" i="1"/>
  <c r="W327" i="1"/>
  <c r="U327" i="1"/>
  <c r="D327" i="1"/>
  <c r="S327" i="1"/>
  <c r="A328" i="1"/>
  <c r="E328" i="1"/>
  <c r="B327" i="1"/>
  <c r="P326" i="1"/>
  <c r="L326" i="1"/>
  <c r="M326" i="1"/>
  <c r="I328" i="1"/>
  <c r="H328" i="1"/>
  <c r="G328" i="1"/>
  <c r="F328" i="1"/>
  <c r="O328" i="1"/>
  <c r="R328" i="1"/>
  <c r="K328" i="1"/>
  <c r="AC328" i="1"/>
  <c r="Y328" i="1"/>
  <c r="X328" i="1"/>
  <c r="N328" i="1"/>
  <c r="AA328" i="1"/>
  <c r="Q328" i="1"/>
  <c r="Z328" i="1"/>
  <c r="AE328" i="1"/>
  <c r="V328" i="1"/>
  <c r="T328" i="1"/>
  <c r="AD328" i="1"/>
  <c r="AB328" i="1"/>
  <c r="J328" i="1"/>
  <c r="W328" i="1"/>
  <c r="U328" i="1"/>
  <c r="D328" i="1"/>
  <c r="S328" i="1"/>
  <c r="A329" i="1"/>
  <c r="E329" i="1"/>
  <c r="B328" i="1"/>
  <c r="P327" i="1"/>
  <c r="L327" i="1"/>
  <c r="M327" i="1"/>
  <c r="I329" i="1"/>
  <c r="H329" i="1"/>
  <c r="G329" i="1"/>
  <c r="F329" i="1"/>
  <c r="R329" i="1"/>
  <c r="O329" i="1"/>
  <c r="K329" i="1"/>
  <c r="AC329" i="1"/>
  <c r="Y329" i="1"/>
  <c r="X329" i="1"/>
  <c r="Q329" i="1"/>
  <c r="Z329" i="1"/>
  <c r="N329" i="1"/>
  <c r="AA329" i="1"/>
  <c r="AE329" i="1"/>
  <c r="V329" i="1"/>
  <c r="AD329" i="1"/>
  <c r="AB329" i="1"/>
  <c r="T329" i="1"/>
  <c r="J329" i="1"/>
  <c r="U329" i="1"/>
  <c r="W329" i="1"/>
  <c r="D329" i="1"/>
  <c r="S329" i="1"/>
  <c r="A330" i="1"/>
  <c r="E330" i="1"/>
  <c r="B329" i="1"/>
  <c r="P328" i="1"/>
  <c r="L328" i="1"/>
  <c r="M328" i="1"/>
  <c r="I330" i="1"/>
  <c r="H330" i="1"/>
  <c r="F330" i="1"/>
  <c r="G330" i="1"/>
  <c r="O330" i="1"/>
  <c r="R330" i="1"/>
  <c r="K330" i="1"/>
  <c r="AC330" i="1"/>
  <c r="Y330" i="1"/>
  <c r="X330" i="1"/>
  <c r="N330" i="1"/>
  <c r="AA330" i="1"/>
  <c r="Q330" i="1"/>
  <c r="Z330" i="1"/>
  <c r="AE330" i="1"/>
  <c r="V330" i="1"/>
  <c r="T330" i="1"/>
  <c r="AD330" i="1"/>
  <c r="AB330" i="1"/>
  <c r="J330" i="1"/>
  <c r="W330" i="1"/>
  <c r="U330" i="1"/>
  <c r="D330" i="1"/>
  <c r="S330" i="1"/>
  <c r="B330" i="1"/>
  <c r="A331" i="1"/>
  <c r="E331" i="1"/>
  <c r="P329" i="1"/>
  <c r="L329" i="1"/>
  <c r="M329" i="1"/>
  <c r="I331" i="1"/>
  <c r="H331" i="1"/>
  <c r="G331" i="1"/>
  <c r="F331" i="1"/>
  <c r="R331" i="1"/>
  <c r="O331" i="1"/>
  <c r="K331" i="1"/>
  <c r="AC331" i="1"/>
  <c r="Y331" i="1"/>
  <c r="X331" i="1"/>
  <c r="Q331" i="1"/>
  <c r="N331" i="1"/>
  <c r="AA331" i="1"/>
  <c r="Z331" i="1"/>
  <c r="AE331" i="1"/>
  <c r="V331" i="1"/>
  <c r="AD331" i="1"/>
  <c r="AB331" i="1"/>
  <c r="T331" i="1"/>
  <c r="J331" i="1"/>
  <c r="W331" i="1"/>
  <c r="U331" i="1"/>
  <c r="D331" i="1"/>
  <c r="S331" i="1"/>
  <c r="A332" i="1"/>
  <c r="E332" i="1"/>
  <c r="B331" i="1"/>
  <c r="P330" i="1"/>
  <c r="L330" i="1"/>
  <c r="M330" i="1"/>
  <c r="I332" i="1"/>
  <c r="H332" i="1"/>
  <c r="G332" i="1"/>
  <c r="F332" i="1"/>
  <c r="O332" i="1"/>
  <c r="R332" i="1"/>
  <c r="K332" i="1"/>
  <c r="AC332" i="1"/>
  <c r="Y332" i="1"/>
  <c r="X332" i="1"/>
  <c r="N332" i="1"/>
  <c r="AA332" i="1"/>
  <c r="Q332" i="1"/>
  <c r="Z332" i="1"/>
  <c r="AE332" i="1"/>
  <c r="V332" i="1"/>
  <c r="T332" i="1"/>
  <c r="AD332" i="1"/>
  <c r="AB332" i="1"/>
  <c r="J332" i="1"/>
  <c r="W332" i="1"/>
  <c r="U332" i="1"/>
  <c r="D332" i="1"/>
  <c r="S332" i="1"/>
  <c r="A333" i="1"/>
  <c r="E333" i="1"/>
  <c r="B332" i="1"/>
  <c r="P331" i="1"/>
  <c r="L331" i="1"/>
  <c r="M331" i="1"/>
  <c r="I333" i="1"/>
  <c r="H333" i="1"/>
  <c r="G333" i="1"/>
  <c r="F333" i="1"/>
  <c r="R333" i="1"/>
  <c r="O333" i="1"/>
  <c r="K333" i="1"/>
  <c r="AC333" i="1"/>
  <c r="Y333" i="1"/>
  <c r="X333" i="1"/>
  <c r="Q333" i="1"/>
  <c r="Z333" i="1"/>
  <c r="N333" i="1"/>
  <c r="AA333" i="1"/>
  <c r="AE333" i="1"/>
  <c r="V333" i="1"/>
  <c r="AD333" i="1"/>
  <c r="AB333" i="1"/>
  <c r="T333" i="1"/>
  <c r="J333" i="1"/>
  <c r="U333" i="1"/>
  <c r="W333" i="1"/>
  <c r="D333" i="1"/>
  <c r="S333" i="1"/>
  <c r="A334" i="1"/>
  <c r="E334" i="1"/>
  <c r="B333" i="1"/>
  <c r="P332" i="1"/>
  <c r="L332" i="1"/>
  <c r="M332" i="1"/>
  <c r="I334" i="1"/>
  <c r="H334" i="1"/>
  <c r="F334" i="1"/>
  <c r="G334" i="1"/>
  <c r="O334" i="1"/>
  <c r="R334" i="1"/>
  <c r="K334" i="1"/>
  <c r="AC334" i="1"/>
  <c r="Y334" i="1"/>
  <c r="X334" i="1"/>
  <c r="N334" i="1"/>
  <c r="AA334" i="1"/>
  <c r="Q334" i="1"/>
  <c r="Z334" i="1"/>
  <c r="AE334" i="1"/>
  <c r="V334" i="1"/>
  <c r="T334" i="1"/>
  <c r="AD334" i="1"/>
  <c r="AB334" i="1"/>
  <c r="J334" i="1"/>
  <c r="W334" i="1"/>
  <c r="U334" i="1"/>
  <c r="D334" i="1"/>
  <c r="S334" i="1"/>
  <c r="A335" i="1"/>
  <c r="E335" i="1"/>
  <c r="B334" i="1"/>
  <c r="P333" i="1"/>
  <c r="L333" i="1"/>
  <c r="M333" i="1"/>
  <c r="I335" i="1"/>
  <c r="H335" i="1"/>
  <c r="G335" i="1"/>
  <c r="F335" i="1"/>
  <c r="R335" i="1"/>
  <c r="O335" i="1"/>
  <c r="K335" i="1"/>
  <c r="AC335" i="1"/>
  <c r="Y335" i="1"/>
  <c r="X335" i="1"/>
  <c r="Q335" i="1"/>
  <c r="N335" i="1"/>
  <c r="AA335" i="1"/>
  <c r="Z335" i="1"/>
  <c r="AE335" i="1"/>
  <c r="V335" i="1"/>
  <c r="AD335" i="1"/>
  <c r="AB335" i="1"/>
  <c r="T335" i="1"/>
  <c r="J335" i="1"/>
  <c r="W335" i="1"/>
  <c r="U335" i="1"/>
  <c r="D335" i="1"/>
  <c r="S335" i="1"/>
  <c r="B335" i="1"/>
  <c r="A336" i="1"/>
  <c r="E336" i="1"/>
  <c r="P334" i="1"/>
  <c r="L334" i="1"/>
  <c r="M334" i="1"/>
  <c r="I336" i="1"/>
  <c r="H336" i="1"/>
  <c r="G336" i="1"/>
  <c r="F336" i="1"/>
  <c r="R336" i="1"/>
  <c r="O336" i="1"/>
  <c r="K336" i="1"/>
  <c r="AC336" i="1"/>
  <c r="Y336" i="1"/>
  <c r="X336" i="1"/>
  <c r="N336" i="1"/>
  <c r="AA336" i="1"/>
  <c r="Q336" i="1"/>
  <c r="Z336" i="1"/>
  <c r="AE336" i="1"/>
  <c r="V336" i="1"/>
  <c r="T336" i="1"/>
  <c r="AD336" i="1"/>
  <c r="AB336" i="1"/>
  <c r="J336" i="1"/>
  <c r="W336" i="1"/>
  <c r="U336" i="1"/>
  <c r="D336" i="1"/>
  <c r="S336" i="1"/>
  <c r="A337" i="1"/>
  <c r="E337" i="1"/>
  <c r="B336" i="1"/>
  <c r="P335" i="1"/>
  <c r="L335" i="1"/>
  <c r="M335" i="1"/>
  <c r="I337" i="1"/>
  <c r="H337" i="1"/>
  <c r="G337" i="1"/>
  <c r="F337" i="1"/>
  <c r="R337" i="1"/>
  <c r="O337" i="1"/>
  <c r="K337" i="1"/>
  <c r="AC337" i="1"/>
  <c r="Y337" i="1"/>
  <c r="X337" i="1"/>
  <c r="Q337" i="1"/>
  <c r="Z337" i="1"/>
  <c r="N337" i="1"/>
  <c r="AA337" i="1"/>
  <c r="AE337" i="1"/>
  <c r="V337" i="1"/>
  <c r="AD337" i="1"/>
  <c r="AB337" i="1"/>
  <c r="T337" i="1"/>
  <c r="J337" i="1"/>
  <c r="U337" i="1"/>
  <c r="W337" i="1"/>
  <c r="D337" i="1"/>
  <c r="S337" i="1"/>
  <c r="A338" i="1"/>
  <c r="E338" i="1"/>
  <c r="B337" i="1"/>
  <c r="P336" i="1"/>
  <c r="L336" i="1"/>
  <c r="M336" i="1"/>
  <c r="I338" i="1"/>
  <c r="H338" i="1"/>
  <c r="F338" i="1"/>
  <c r="G338" i="1"/>
  <c r="O338" i="1"/>
  <c r="R338" i="1"/>
  <c r="K338" i="1"/>
  <c r="AC338" i="1"/>
  <c r="Y338" i="1"/>
  <c r="X338" i="1"/>
  <c r="N338" i="1"/>
  <c r="AA338" i="1"/>
  <c r="Q338" i="1"/>
  <c r="Z338" i="1"/>
  <c r="AE338" i="1"/>
  <c r="V338" i="1"/>
  <c r="T338" i="1"/>
  <c r="AD338" i="1"/>
  <c r="AB338" i="1"/>
  <c r="J338" i="1"/>
  <c r="W338" i="1"/>
  <c r="U338" i="1"/>
  <c r="D338" i="1"/>
  <c r="S338" i="1"/>
  <c r="A339" i="1"/>
  <c r="E339" i="1"/>
  <c r="B338" i="1"/>
  <c r="P337" i="1"/>
  <c r="L337" i="1"/>
  <c r="M337" i="1"/>
  <c r="I339" i="1"/>
  <c r="H339" i="1"/>
  <c r="G339" i="1"/>
  <c r="F339" i="1"/>
  <c r="R339" i="1"/>
  <c r="O339" i="1"/>
  <c r="K339" i="1"/>
  <c r="AC339" i="1"/>
  <c r="Y339" i="1"/>
  <c r="X339" i="1"/>
  <c r="Q339" i="1"/>
  <c r="N339" i="1"/>
  <c r="AA339" i="1"/>
  <c r="Z339" i="1"/>
  <c r="AE339" i="1"/>
  <c r="V339" i="1"/>
  <c r="AD339" i="1"/>
  <c r="AB339" i="1"/>
  <c r="T339" i="1"/>
  <c r="J339" i="1"/>
  <c r="W339" i="1"/>
  <c r="U339" i="1"/>
  <c r="D339" i="1"/>
  <c r="S339" i="1"/>
  <c r="A340" i="1"/>
  <c r="E340" i="1"/>
  <c r="B339" i="1"/>
  <c r="P338" i="1"/>
  <c r="L338" i="1"/>
  <c r="M338" i="1"/>
  <c r="I340" i="1"/>
  <c r="H340" i="1"/>
  <c r="G340" i="1"/>
  <c r="F340" i="1"/>
  <c r="R340" i="1"/>
  <c r="O340" i="1"/>
  <c r="K340" i="1"/>
  <c r="AC340" i="1"/>
  <c r="Y340" i="1"/>
  <c r="X340" i="1"/>
  <c r="N340" i="1"/>
  <c r="AA340" i="1"/>
  <c r="Q340" i="1"/>
  <c r="Z340" i="1"/>
  <c r="AE340" i="1"/>
  <c r="V340" i="1"/>
  <c r="T340" i="1"/>
  <c r="AD340" i="1"/>
  <c r="AB340" i="1"/>
  <c r="J340" i="1"/>
  <c r="W340" i="1"/>
  <c r="U340" i="1"/>
  <c r="D340" i="1"/>
  <c r="S340" i="1"/>
  <c r="A341" i="1"/>
  <c r="E341" i="1"/>
  <c r="B340" i="1"/>
  <c r="P339" i="1"/>
  <c r="L339" i="1"/>
  <c r="M339" i="1"/>
  <c r="I341" i="1"/>
  <c r="H341" i="1"/>
  <c r="G341" i="1"/>
  <c r="F341" i="1"/>
  <c r="R341" i="1"/>
  <c r="O341" i="1"/>
  <c r="K341" i="1"/>
  <c r="AC341" i="1"/>
  <c r="Y341" i="1"/>
  <c r="X341" i="1"/>
  <c r="Q341" i="1"/>
  <c r="Z341" i="1"/>
  <c r="N341" i="1"/>
  <c r="AA341" i="1"/>
  <c r="AE341" i="1"/>
  <c r="V341" i="1"/>
  <c r="AD341" i="1"/>
  <c r="AB341" i="1"/>
  <c r="T341" i="1"/>
  <c r="J341" i="1"/>
  <c r="U341" i="1"/>
  <c r="W341" i="1"/>
  <c r="D341" i="1"/>
  <c r="S341" i="1"/>
  <c r="A342" i="1"/>
  <c r="E342" i="1"/>
  <c r="B341" i="1"/>
  <c r="P340" i="1"/>
  <c r="L340" i="1"/>
  <c r="M340" i="1"/>
  <c r="I342" i="1"/>
  <c r="H342" i="1"/>
  <c r="F342" i="1"/>
  <c r="G342" i="1"/>
  <c r="R342" i="1"/>
  <c r="O342" i="1"/>
  <c r="K342" i="1"/>
  <c r="AC342" i="1"/>
  <c r="Y342" i="1"/>
  <c r="X342" i="1"/>
  <c r="N342" i="1"/>
  <c r="AA342" i="1"/>
  <c r="Q342" i="1"/>
  <c r="Z342" i="1"/>
  <c r="AE342" i="1"/>
  <c r="V342" i="1"/>
  <c r="T342" i="1"/>
  <c r="AD342" i="1"/>
  <c r="AB342" i="1"/>
  <c r="J342" i="1"/>
  <c r="W342" i="1"/>
  <c r="U342" i="1"/>
  <c r="D342" i="1"/>
  <c r="S342" i="1"/>
  <c r="A343" i="1"/>
  <c r="E343" i="1"/>
  <c r="B342" i="1"/>
  <c r="P341" i="1"/>
  <c r="L341" i="1"/>
  <c r="M341" i="1"/>
  <c r="I343" i="1"/>
  <c r="H343" i="1"/>
  <c r="G343" i="1"/>
  <c r="F343" i="1"/>
  <c r="R343" i="1"/>
  <c r="O343" i="1"/>
  <c r="K343" i="1"/>
  <c r="AC343" i="1"/>
  <c r="Y343" i="1"/>
  <c r="X343" i="1"/>
  <c r="Q343" i="1"/>
  <c r="N343" i="1"/>
  <c r="AA343" i="1"/>
  <c r="Z343" i="1"/>
  <c r="AE343" i="1"/>
  <c r="V343" i="1"/>
  <c r="AD343" i="1"/>
  <c r="AB343" i="1"/>
  <c r="T343" i="1"/>
  <c r="J343" i="1"/>
  <c r="W343" i="1"/>
  <c r="U343" i="1"/>
  <c r="D343" i="1"/>
  <c r="S343" i="1"/>
  <c r="A344" i="1"/>
  <c r="E344" i="1"/>
  <c r="B343" i="1"/>
  <c r="P342" i="1"/>
  <c r="L342" i="1"/>
  <c r="M342" i="1"/>
  <c r="I344" i="1"/>
  <c r="H344" i="1"/>
  <c r="G344" i="1"/>
  <c r="F344" i="1"/>
  <c r="O344" i="1"/>
  <c r="R344" i="1"/>
  <c r="K344" i="1"/>
  <c r="AC344" i="1"/>
  <c r="Y344" i="1"/>
  <c r="X344" i="1"/>
  <c r="N344" i="1"/>
  <c r="AA344" i="1"/>
  <c r="Q344" i="1"/>
  <c r="Z344" i="1"/>
  <c r="AE344" i="1"/>
  <c r="V344" i="1"/>
  <c r="T344" i="1"/>
  <c r="AD344" i="1"/>
  <c r="AB344" i="1"/>
  <c r="J344" i="1"/>
  <c r="W344" i="1"/>
  <c r="U344" i="1"/>
  <c r="D344" i="1"/>
  <c r="S344" i="1"/>
  <c r="A345" i="1"/>
  <c r="E345" i="1"/>
  <c r="B344" i="1"/>
  <c r="P343" i="1"/>
  <c r="L343" i="1"/>
  <c r="M343" i="1"/>
  <c r="I345" i="1"/>
  <c r="H345" i="1"/>
  <c r="G345" i="1"/>
  <c r="F345" i="1"/>
  <c r="R345" i="1"/>
  <c r="O345" i="1"/>
  <c r="K345" i="1"/>
  <c r="AC345" i="1"/>
  <c r="Y345" i="1"/>
  <c r="X345" i="1"/>
  <c r="Q345" i="1"/>
  <c r="Z345" i="1"/>
  <c r="N345" i="1"/>
  <c r="AA345" i="1"/>
  <c r="AE345" i="1"/>
  <c r="V345" i="1"/>
  <c r="AD345" i="1"/>
  <c r="AB345" i="1"/>
  <c r="T345" i="1"/>
  <c r="J345" i="1"/>
  <c r="U345" i="1"/>
  <c r="W345" i="1"/>
  <c r="D345" i="1"/>
  <c r="S345" i="1"/>
  <c r="A346" i="1"/>
  <c r="E346" i="1"/>
  <c r="B345" i="1"/>
  <c r="P344" i="1"/>
  <c r="L344" i="1"/>
  <c r="M344" i="1"/>
  <c r="I346" i="1"/>
  <c r="H346" i="1"/>
  <c r="F346" i="1"/>
  <c r="G346" i="1"/>
  <c r="R346" i="1"/>
  <c r="O346" i="1"/>
  <c r="K346" i="1"/>
  <c r="AC346" i="1"/>
  <c r="Y346" i="1"/>
  <c r="X346" i="1"/>
  <c r="N346" i="1"/>
  <c r="AA346" i="1"/>
  <c r="Q346" i="1"/>
  <c r="Z346" i="1"/>
  <c r="AE346" i="1"/>
  <c r="V346" i="1"/>
  <c r="T346" i="1"/>
  <c r="AD346" i="1"/>
  <c r="AB346" i="1"/>
  <c r="J346" i="1"/>
  <c r="W346" i="1"/>
  <c r="U346" i="1"/>
  <c r="D346" i="1"/>
  <c r="S346" i="1"/>
  <c r="A347" i="1"/>
  <c r="E347" i="1"/>
  <c r="B346" i="1"/>
  <c r="P345" i="1"/>
  <c r="L345" i="1"/>
  <c r="M345" i="1"/>
  <c r="I347" i="1"/>
  <c r="H347" i="1"/>
  <c r="G347" i="1"/>
  <c r="F347" i="1"/>
  <c r="R347" i="1"/>
  <c r="O347" i="1"/>
  <c r="K347" i="1"/>
  <c r="AC347" i="1"/>
  <c r="Y347" i="1"/>
  <c r="X347" i="1"/>
  <c r="Q347" i="1"/>
  <c r="N347" i="1"/>
  <c r="AA347" i="1"/>
  <c r="Z347" i="1"/>
  <c r="AE347" i="1"/>
  <c r="V347" i="1"/>
  <c r="AD347" i="1"/>
  <c r="AB347" i="1"/>
  <c r="T347" i="1"/>
  <c r="J347" i="1"/>
  <c r="W347" i="1"/>
  <c r="U347" i="1"/>
  <c r="D347" i="1"/>
  <c r="S347" i="1"/>
  <c r="A348" i="1"/>
  <c r="E348" i="1"/>
  <c r="B347" i="1"/>
  <c r="P346" i="1"/>
  <c r="L346" i="1"/>
  <c r="M346" i="1"/>
  <c r="I348" i="1"/>
  <c r="H348" i="1"/>
  <c r="G348" i="1"/>
  <c r="F348" i="1"/>
  <c r="R348" i="1"/>
  <c r="O348" i="1"/>
  <c r="K348" i="1"/>
  <c r="AC348" i="1"/>
  <c r="Y348" i="1"/>
  <c r="X348" i="1"/>
  <c r="N348" i="1"/>
  <c r="AA348" i="1"/>
  <c r="Q348" i="1"/>
  <c r="Z348" i="1"/>
  <c r="AE348" i="1"/>
  <c r="V348" i="1"/>
  <c r="T348" i="1"/>
  <c r="AD348" i="1"/>
  <c r="AB348" i="1"/>
  <c r="J348" i="1"/>
  <c r="W348" i="1"/>
  <c r="U348" i="1"/>
  <c r="D348" i="1"/>
  <c r="S348" i="1"/>
  <c r="A349" i="1"/>
  <c r="E349" i="1"/>
  <c r="B348" i="1"/>
  <c r="P347" i="1"/>
  <c r="L347" i="1"/>
  <c r="M347" i="1"/>
  <c r="I349" i="1"/>
  <c r="H349" i="1"/>
  <c r="G349" i="1"/>
  <c r="F349" i="1"/>
  <c r="R349" i="1"/>
  <c r="O349" i="1"/>
  <c r="K349" i="1"/>
  <c r="AC349" i="1"/>
  <c r="Y349" i="1"/>
  <c r="X349" i="1"/>
  <c r="Q349" i="1"/>
  <c r="Z349" i="1"/>
  <c r="N349" i="1"/>
  <c r="AA349" i="1"/>
  <c r="AE349" i="1"/>
  <c r="V349" i="1"/>
  <c r="AD349" i="1"/>
  <c r="AB349" i="1"/>
  <c r="T349" i="1"/>
  <c r="J349" i="1"/>
  <c r="U349" i="1"/>
  <c r="W349" i="1"/>
  <c r="D349" i="1"/>
  <c r="S349" i="1"/>
  <c r="A350" i="1"/>
  <c r="E350" i="1"/>
  <c r="B349" i="1"/>
  <c r="P348" i="1"/>
  <c r="L348" i="1"/>
  <c r="M348" i="1"/>
  <c r="I350" i="1"/>
  <c r="H350" i="1"/>
  <c r="F350" i="1"/>
  <c r="G350" i="1"/>
  <c r="O350" i="1"/>
  <c r="R350" i="1"/>
  <c r="K350" i="1"/>
  <c r="AC350" i="1"/>
  <c r="Y350" i="1"/>
  <c r="X350" i="1"/>
  <c r="N350" i="1"/>
  <c r="AA350" i="1"/>
  <c r="Q350" i="1"/>
  <c r="Z350" i="1"/>
  <c r="AE350" i="1"/>
  <c r="V350" i="1"/>
  <c r="T350" i="1"/>
  <c r="AD350" i="1"/>
  <c r="AB350" i="1"/>
  <c r="J350" i="1"/>
  <c r="W350" i="1"/>
  <c r="U350" i="1"/>
  <c r="D350" i="1"/>
  <c r="S350" i="1"/>
  <c r="A351" i="1"/>
  <c r="E351" i="1"/>
  <c r="B350" i="1"/>
  <c r="P349" i="1"/>
  <c r="L349" i="1"/>
  <c r="M349" i="1"/>
  <c r="I351" i="1"/>
  <c r="H351" i="1"/>
  <c r="G351" i="1"/>
  <c r="F351" i="1"/>
  <c r="R351" i="1"/>
  <c r="O351" i="1"/>
  <c r="K351" i="1"/>
  <c r="AC351" i="1"/>
  <c r="Y351" i="1"/>
  <c r="X351" i="1"/>
  <c r="Q351" i="1"/>
  <c r="N351" i="1"/>
  <c r="AA351" i="1"/>
  <c r="Z351" i="1"/>
  <c r="AE351" i="1"/>
  <c r="V351" i="1"/>
  <c r="AD351" i="1"/>
  <c r="AB351" i="1"/>
  <c r="T351" i="1"/>
  <c r="J351" i="1"/>
  <c r="W351" i="1"/>
  <c r="U351" i="1"/>
  <c r="D351" i="1"/>
  <c r="S351" i="1"/>
  <c r="B351" i="1"/>
  <c r="A352" i="1"/>
  <c r="E352" i="1"/>
  <c r="P350" i="1"/>
  <c r="L350" i="1"/>
  <c r="M350" i="1"/>
  <c r="I352" i="1"/>
  <c r="H352" i="1"/>
  <c r="G352" i="1"/>
  <c r="F352" i="1"/>
  <c r="R352" i="1"/>
  <c r="O352" i="1"/>
  <c r="K352" i="1"/>
  <c r="AC352" i="1"/>
  <c r="X352" i="1"/>
  <c r="Y352" i="1"/>
  <c r="N352" i="1"/>
  <c r="AA352" i="1"/>
  <c r="Q352" i="1"/>
  <c r="Z352" i="1"/>
  <c r="AE352" i="1"/>
  <c r="V352" i="1"/>
  <c r="T352" i="1"/>
  <c r="AD352" i="1"/>
  <c r="AB352" i="1"/>
  <c r="J352" i="1"/>
  <c r="W352" i="1"/>
  <c r="U352" i="1"/>
  <c r="D352" i="1"/>
  <c r="S352" i="1"/>
  <c r="A353" i="1"/>
  <c r="E353" i="1"/>
  <c r="B352" i="1"/>
  <c r="P351" i="1"/>
  <c r="L351" i="1"/>
  <c r="M351" i="1"/>
  <c r="I353" i="1"/>
  <c r="H353" i="1"/>
  <c r="G353" i="1"/>
  <c r="F353" i="1"/>
  <c r="R353" i="1"/>
  <c r="O353" i="1"/>
  <c r="K353" i="1"/>
  <c r="AC353" i="1"/>
  <c r="Y353" i="1"/>
  <c r="X353" i="1"/>
  <c r="Q353" i="1"/>
  <c r="Z353" i="1"/>
  <c r="N353" i="1"/>
  <c r="AA353" i="1"/>
  <c r="AE353" i="1"/>
  <c r="V353" i="1"/>
  <c r="AD353" i="1"/>
  <c r="AB353" i="1"/>
  <c r="T353" i="1"/>
  <c r="J353" i="1"/>
  <c r="U353" i="1"/>
  <c r="W353" i="1"/>
  <c r="D353" i="1"/>
  <c r="S353" i="1"/>
  <c r="A354" i="1"/>
  <c r="E354" i="1"/>
  <c r="B353" i="1"/>
  <c r="P352" i="1"/>
  <c r="L352" i="1"/>
  <c r="M352" i="1"/>
  <c r="I354" i="1"/>
  <c r="H354" i="1"/>
  <c r="F354" i="1"/>
  <c r="G354" i="1"/>
  <c r="R354" i="1"/>
  <c r="O354" i="1"/>
  <c r="K354" i="1"/>
  <c r="AC354" i="1"/>
  <c r="Y354" i="1"/>
  <c r="X354" i="1"/>
  <c r="N354" i="1"/>
  <c r="AA354" i="1"/>
  <c r="Q354" i="1"/>
  <c r="Z354" i="1"/>
  <c r="AE354" i="1"/>
  <c r="V354" i="1"/>
  <c r="T354" i="1"/>
  <c r="AD354" i="1"/>
  <c r="AB354" i="1"/>
  <c r="J354" i="1"/>
  <c r="W354" i="1"/>
  <c r="U354" i="1"/>
  <c r="D354" i="1"/>
  <c r="S354" i="1"/>
  <c r="A355" i="1"/>
  <c r="E355" i="1"/>
  <c r="B354" i="1"/>
  <c r="P353" i="1"/>
  <c r="L353" i="1"/>
  <c r="M353" i="1"/>
  <c r="I355" i="1"/>
  <c r="H355" i="1"/>
  <c r="G355" i="1"/>
  <c r="F355" i="1"/>
  <c r="R355" i="1"/>
  <c r="O355" i="1"/>
  <c r="K355" i="1"/>
  <c r="AC355" i="1"/>
  <c r="Y355" i="1"/>
  <c r="X355" i="1"/>
  <c r="Q355" i="1"/>
  <c r="N355" i="1"/>
  <c r="AA355" i="1"/>
  <c r="Z355" i="1"/>
  <c r="AE355" i="1"/>
  <c r="V355" i="1"/>
  <c r="AD355" i="1"/>
  <c r="AB355" i="1"/>
  <c r="T355" i="1"/>
  <c r="J355" i="1"/>
  <c r="W355" i="1"/>
  <c r="U355" i="1"/>
  <c r="D355" i="1"/>
  <c r="S355" i="1"/>
  <c r="A356" i="1"/>
  <c r="E356" i="1"/>
  <c r="B355" i="1"/>
  <c r="P354" i="1"/>
  <c r="L354" i="1"/>
  <c r="M354" i="1"/>
  <c r="I356" i="1"/>
  <c r="H356" i="1"/>
  <c r="G356" i="1"/>
  <c r="F356" i="1"/>
  <c r="O356" i="1"/>
  <c r="R356" i="1"/>
  <c r="K356" i="1"/>
  <c r="AC356" i="1"/>
  <c r="Y356" i="1"/>
  <c r="X356" i="1"/>
  <c r="N356" i="1"/>
  <c r="AA356" i="1"/>
  <c r="Q356" i="1"/>
  <c r="Z356" i="1"/>
  <c r="AE356" i="1"/>
  <c r="V356" i="1"/>
  <c r="T356" i="1"/>
  <c r="AD356" i="1"/>
  <c r="AB356" i="1"/>
  <c r="J356" i="1"/>
  <c r="W356" i="1"/>
  <c r="U356" i="1"/>
  <c r="D356" i="1"/>
  <c r="S356" i="1"/>
  <c r="A357" i="1"/>
  <c r="E357" i="1"/>
  <c r="B356" i="1"/>
  <c r="P355" i="1"/>
  <c r="L355" i="1"/>
  <c r="M355" i="1"/>
  <c r="I357" i="1"/>
  <c r="H357" i="1"/>
  <c r="G357" i="1"/>
  <c r="F357" i="1"/>
  <c r="R357" i="1"/>
  <c r="O357" i="1"/>
  <c r="K357" i="1"/>
  <c r="AC357" i="1"/>
  <c r="Y357" i="1"/>
  <c r="X357" i="1"/>
  <c r="Q357" i="1"/>
  <c r="Z357" i="1"/>
  <c r="N357" i="1"/>
  <c r="AA357" i="1"/>
  <c r="AE357" i="1"/>
  <c r="V357" i="1"/>
  <c r="AD357" i="1"/>
  <c r="AB357" i="1"/>
  <c r="T357" i="1"/>
  <c r="J357" i="1"/>
  <c r="U357" i="1"/>
  <c r="W357" i="1"/>
  <c r="D357" i="1"/>
  <c r="S357" i="1"/>
  <c r="B357" i="1"/>
  <c r="A358" i="1"/>
  <c r="E358" i="1"/>
  <c r="P356" i="1"/>
  <c r="L356" i="1"/>
  <c r="M356" i="1"/>
  <c r="I358" i="1"/>
  <c r="H358" i="1"/>
  <c r="F358" i="1"/>
  <c r="G358" i="1"/>
  <c r="R358" i="1"/>
  <c r="O358" i="1"/>
  <c r="K358" i="1"/>
  <c r="AC358" i="1"/>
  <c r="Y358" i="1"/>
  <c r="X358" i="1"/>
  <c r="N358" i="1"/>
  <c r="AA358" i="1"/>
  <c r="Q358" i="1"/>
  <c r="Z358" i="1"/>
  <c r="AE358" i="1"/>
  <c r="V358" i="1"/>
  <c r="T358" i="1"/>
  <c r="AD358" i="1"/>
  <c r="AB358" i="1"/>
  <c r="J358" i="1"/>
  <c r="W358" i="1"/>
  <c r="U358" i="1"/>
  <c r="D358" i="1"/>
  <c r="S358" i="1"/>
  <c r="A359" i="1"/>
  <c r="E359" i="1"/>
  <c r="B358" i="1"/>
  <c r="P357" i="1"/>
  <c r="L357" i="1"/>
  <c r="M357" i="1"/>
  <c r="I359" i="1"/>
  <c r="H359" i="1"/>
  <c r="G359" i="1"/>
  <c r="F359" i="1"/>
  <c r="R359" i="1"/>
  <c r="O359" i="1"/>
  <c r="K359" i="1"/>
  <c r="AC359" i="1"/>
  <c r="Y359" i="1"/>
  <c r="X359" i="1"/>
  <c r="Q359" i="1"/>
  <c r="N359" i="1"/>
  <c r="AA359" i="1"/>
  <c r="Z359" i="1"/>
  <c r="AE359" i="1"/>
  <c r="V359" i="1"/>
  <c r="AD359" i="1"/>
  <c r="AB359" i="1"/>
  <c r="T359" i="1"/>
  <c r="J359" i="1"/>
  <c r="W359" i="1"/>
  <c r="U359" i="1"/>
  <c r="D359" i="1"/>
  <c r="S359" i="1"/>
  <c r="A360" i="1"/>
  <c r="E360" i="1"/>
  <c r="B359" i="1"/>
  <c r="P358" i="1"/>
  <c r="L358" i="1"/>
  <c r="M358" i="1"/>
  <c r="I360" i="1"/>
  <c r="H360" i="1"/>
  <c r="G360" i="1"/>
  <c r="F360" i="1"/>
  <c r="R360" i="1"/>
  <c r="O360" i="1"/>
  <c r="K360" i="1"/>
  <c r="AC360" i="1"/>
  <c r="X360" i="1"/>
  <c r="Y360" i="1"/>
  <c r="N360" i="1"/>
  <c r="AA360" i="1"/>
  <c r="Q360" i="1"/>
  <c r="Z360" i="1"/>
  <c r="AE360" i="1"/>
  <c r="V360" i="1"/>
  <c r="T360" i="1"/>
  <c r="AD360" i="1"/>
  <c r="AB360" i="1"/>
  <c r="J360" i="1"/>
  <c r="W360" i="1"/>
  <c r="U360" i="1"/>
  <c r="D360" i="1"/>
  <c r="S360" i="1"/>
  <c r="B360" i="1"/>
  <c r="A361" i="1"/>
  <c r="E361" i="1"/>
  <c r="P359" i="1"/>
  <c r="L359" i="1"/>
  <c r="M359" i="1"/>
  <c r="I361" i="1"/>
  <c r="H361" i="1"/>
  <c r="G361" i="1"/>
  <c r="F361" i="1"/>
  <c r="R361" i="1"/>
  <c r="O361" i="1"/>
  <c r="K361" i="1"/>
  <c r="AC361" i="1"/>
  <c r="Y361" i="1"/>
  <c r="X361" i="1"/>
  <c r="Q361" i="1"/>
  <c r="Z361" i="1"/>
  <c r="N361" i="1"/>
  <c r="AA361" i="1"/>
  <c r="AE361" i="1"/>
  <c r="V361" i="1"/>
  <c r="AD361" i="1"/>
  <c r="AB361" i="1"/>
  <c r="T361" i="1"/>
  <c r="J361" i="1"/>
  <c r="U361" i="1"/>
  <c r="W361" i="1"/>
  <c r="D361" i="1"/>
  <c r="S361" i="1"/>
  <c r="B361" i="1"/>
  <c r="A362" i="1"/>
  <c r="E362" i="1"/>
  <c r="P360" i="1"/>
  <c r="L360" i="1"/>
  <c r="M360" i="1"/>
  <c r="I362" i="1"/>
  <c r="H362" i="1"/>
  <c r="F362" i="1"/>
  <c r="G362" i="1"/>
  <c r="O362" i="1"/>
  <c r="R362" i="1"/>
  <c r="K362" i="1"/>
  <c r="AC362" i="1"/>
  <c r="Y362" i="1"/>
  <c r="X362" i="1"/>
  <c r="N362" i="1"/>
  <c r="AA362" i="1"/>
  <c r="Q362" i="1"/>
  <c r="Z362" i="1"/>
  <c r="AE362" i="1"/>
  <c r="V362" i="1"/>
  <c r="T362" i="1"/>
  <c r="AD362" i="1"/>
  <c r="AB362" i="1"/>
  <c r="J362" i="1"/>
  <c r="W362" i="1"/>
  <c r="U362" i="1"/>
  <c r="D362" i="1"/>
  <c r="S362" i="1"/>
  <c r="B362" i="1"/>
  <c r="A363" i="1"/>
  <c r="E363" i="1"/>
  <c r="P361" i="1"/>
  <c r="L361" i="1"/>
  <c r="M361" i="1"/>
  <c r="I363" i="1"/>
  <c r="H363" i="1"/>
  <c r="G363" i="1"/>
  <c r="F363" i="1"/>
  <c r="R363" i="1"/>
  <c r="O363" i="1"/>
  <c r="K363" i="1"/>
  <c r="AC363" i="1"/>
  <c r="Y363" i="1"/>
  <c r="X363" i="1"/>
  <c r="Q363" i="1"/>
  <c r="N363" i="1"/>
  <c r="AA363" i="1"/>
  <c r="Z363" i="1"/>
  <c r="AE363" i="1"/>
  <c r="V363" i="1"/>
  <c r="AD363" i="1"/>
  <c r="AB363" i="1"/>
  <c r="T363" i="1"/>
  <c r="J363" i="1"/>
  <c r="W363" i="1"/>
  <c r="U363" i="1"/>
  <c r="D363" i="1"/>
  <c r="S363" i="1"/>
  <c r="A364" i="1"/>
  <c r="E364" i="1"/>
  <c r="B363" i="1"/>
  <c r="P362" i="1"/>
  <c r="L362" i="1"/>
  <c r="M362" i="1"/>
  <c r="I364" i="1"/>
  <c r="H364" i="1"/>
  <c r="G364" i="1"/>
  <c r="F364" i="1"/>
  <c r="R364" i="1"/>
  <c r="O364" i="1"/>
  <c r="K364" i="1"/>
  <c r="AC364" i="1"/>
  <c r="Y364" i="1"/>
  <c r="X364" i="1"/>
  <c r="N364" i="1"/>
  <c r="AA364" i="1"/>
  <c r="Q364" i="1"/>
  <c r="Z364" i="1"/>
  <c r="AE364" i="1"/>
  <c r="V364" i="1"/>
  <c r="T364" i="1"/>
  <c r="AD364" i="1"/>
  <c r="AB364" i="1"/>
  <c r="J364" i="1"/>
  <c r="W364" i="1"/>
  <c r="U364" i="1"/>
  <c r="D364" i="1"/>
  <c r="S364" i="1"/>
  <c r="A365" i="1"/>
  <c r="E365" i="1"/>
  <c r="B364" i="1"/>
  <c r="P363" i="1"/>
  <c r="L363" i="1"/>
  <c r="M363" i="1"/>
  <c r="I365" i="1"/>
  <c r="H365" i="1"/>
  <c r="G365" i="1"/>
  <c r="F365" i="1"/>
  <c r="R365" i="1"/>
  <c r="O365" i="1"/>
  <c r="K365" i="1"/>
  <c r="AC365" i="1"/>
  <c r="Y365" i="1"/>
  <c r="X365" i="1"/>
  <c r="Q365" i="1"/>
  <c r="Z365" i="1"/>
  <c r="N365" i="1"/>
  <c r="AA365" i="1"/>
  <c r="AE365" i="1"/>
  <c r="V365" i="1"/>
  <c r="AD365" i="1"/>
  <c r="AB365" i="1"/>
  <c r="T365" i="1"/>
  <c r="J365" i="1"/>
  <c r="U365" i="1"/>
  <c r="W365" i="1"/>
  <c r="D365" i="1"/>
  <c r="S365" i="1"/>
  <c r="B365" i="1"/>
  <c r="A366" i="1"/>
  <c r="E366" i="1"/>
  <c r="P364" i="1"/>
  <c r="L364" i="1"/>
  <c r="M364" i="1"/>
  <c r="I366" i="1"/>
  <c r="H366" i="1"/>
  <c r="F366" i="1"/>
  <c r="G366" i="1"/>
  <c r="R366" i="1"/>
  <c r="O366" i="1"/>
  <c r="K366" i="1"/>
  <c r="AC366" i="1"/>
  <c r="Y366" i="1"/>
  <c r="X366" i="1"/>
  <c r="N366" i="1"/>
  <c r="AA366" i="1"/>
  <c r="Q366" i="1"/>
  <c r="Z366" i="1"/>
  <c r="AE366" i="1"/>
  <c r="V366" i="1"/>
  <c r="T366" i="1"/>
  <c r="AD366" i="1"/>
  <c r="AB366" i="1"/>
  <c r="J366" i="1"/>
  <c r="W366" i="1"/>
  <c r="U366" i="1"/>
  <c r="D366" i="1"/>
  <c r="S366" i="1"/>
  <c r="B366" i="1"/>
  <c r="A367" i="1"/>
  <c r="E367" i="1"/>
  <c r="P365" i="1"/>
  <c r="L365" i="1"/>
  <c r="M365" i="1"/>
  <c r="I367" i="1"/>
  <c r="H367" i="1"/>
  <c r="G367" i="1"/>
  <c r="F367" i="1"/>
  <c r="R367" i="1"/>
  <c r="O367" i="1"/>
  <c r="K367" i="1"/>
  <c r="AC367" i="1"/>
  <c r="Y367" i="1"/>
  <c r="X367" i="1"/>
  <c r="Q367" i="1"/>
  <c r="N367" i="1"/>
  <c r="AA367" i="1"/>
  <c r="Z367" i="1"/>
  <c r="AE367" i="1"/>
  <c r="V367" i="1"/>
  <c r="AD367" i="1"/>
  <c r="AB367" i="1"/>
  <c r="T367" i="1"/>
  <c r="J367" i="1"/>
  <c r="W367" i="1"/>
  <c r="U367" i="1"/>
  <c r="D367" i="1"/>
  <c r="S367" i="1"/>
  <c r="A368" i="1"/>
  <c r="E368" i="1"/>
  <c r="B367" i="1"/>
  <c r="P366" i="1"/>
  <c r="L366" i="1"/>
  <c r="M366" i="1"/>
  <c r="I368" i="1"/>
  <c r="H368" i="1"/>
  <c r="G368" i="1"/>
  <c r="F368" i="1"/>
  <c r="O368" i="1"/>
  <c r="R368" i="1"/>
  <c r="K368" i="1"/>
  <c r="AC368" i="1"/>
  <c r="X368" i="1"/>
  <c r="Y368" i="1"/>
  <c r="N368" i="1"/>
  <c r="AA368" i="1"/>
  <c r="Q368" i="1"/>
  <c r="Z368" i="1"/>
  <c r="AE368" i="1"/>
  <c r="V368" i="1"/>
  <c r="T368" i="1"/>
  <c r="AD368" i="1"/>
  <c r="AB368" i="1"/>
  <c r="J368" i="1"/>
  <c r="W368" i="1"/>
  <c r="U368" i="1"/>
  <c r="D368" i="1"/>
  <c r="S368" i="1"/>
  <c r="B368" i="1"/>
  <c r="A369" i="1"/>
  <c r="E369" i="1"/>
  <c r="P367" i="1"/>
  <c r="L367" i="1"/>
  <c r="M367" i="1"/>
  <c r="I369" i="1"/>
  <c r="H369" i="1"/>
  <c r="G369" i="1"/>
  <c r="F369" i="1"/>
  <c r="R369" i="1"/>
  <c r="O369" i="1"/>
  <c r="K369" i="1"/>
  <c r="AC369" i="1"/>
  <c r="Y369" i="1"/>
  <c r="X369" i="1"/>
  <c r="Q369" i="1"/>
  <c r="Z369" i="1"/>
  <c r="N369" i="1"/>
  <c r="AA369" i="1"/>
  <c r="AE369" i="1"/>
  <c r="V369" i="1"/>
  <c r="AD369" i="1"/>
  <c r="AB369" i="1"/>
  <c r="T369" i="1"/>
  <c r="J369" i="1"/>
  <c r="U369" i="1"/>
  <c r="W369" i="1"/>
  <c r="D369" i="1"/>
  <c r="S369" i="1"/>
  <c r="A370" i="1"/>
  <c r="E370" i="1"/>
  <c r="B369" i="1"/>
  <c r="P368" i="1"/>
  <c r="L368" i="1"/>
  <c r="M368" i="1"/>
  <c r="I370" i="1"/>
  <c r="H370" i="1"/>
  <c r="F370" i="1"/>
  <c r="G370" i="1"/>
  <c r="R370" i="1"/>
  <c r="O370" i="1"/>
  <c r="K370" i="1"/>
  <c r="AC370" i="1"/>
  <c r="Y370" i="1"/>
  <c r="X370" i="1"/>
  <c r="N370" i="1"/>
  <c r="AA370" i="1"/>
  <c r="Q370" i="1"/>
  <c r="Z370" i="1"/>
  <c r="AE370" i="1"/>
  <c r="V370" i="1"/>
  <c r="T370" i="1"/>
  <c r="AD370" i="1"/>
  <c r="AB370" i="1"/>
  <c r="J370" i="1"/>
  <c r="W370" i="1"/>
  <c r="U370" i="1"/>
  <c r="D370" i="1"/>
  <c r="S370" i="1"/>
  <c r="B370" i="1"/>
  <c r="A371" i="1"/>
  <c r="E371" i="1"/>
  <c r="P369" i="1"/>
  <c r="L369" i="1"/>
  <c r="M369" i="1"/>
  <c r="I371" i="1"/>
  <c r="H371" i="1"/>
  <c r="G371" i="1"/>
  <c r="F371" i="1"/>
  <c r="R371" i="1"/>
  <c r="O371" i="1"/>
  <c r="K371" i="1"/>
  <c r="AC371" i="1"/>
  <c r="Y371" i="1"/>
  <c r="X371" i="1"/>
  <c r="Q371" i="1"/>
  <c r="N371" i="1"/>
  <c r="AA371" i="1"/>
  <c r="Z371" i="1"/>
  <c r="AE371" i="1"/>
  <c r="V371" i="1"/>
  <c r="AD371" i="1"/>
  <c r="AB371" i="1"/>
  <c r="T371" i="1"/>
  <c r="J371" i="1"/>
  <c r="W371" i="1"/>
  <c r="U371" i="1"/>
  <c r="D371" i="1"/>
  <c r="S371" i="1"/>
  <c r="A372" i="1"/>
  <c r="E372" i="1"/>
  <c r="B371" i="1"/>
  <c r="P370" i="1"/>
  <c r="L370" i="1"/>
  <c r="M370" i="1"/>
  <c r="I372" i="1"/>
  <c r="H372" i="1"/>
  <c r="G372" i="1"/>
  <c r="F372" i="1"/>
  <c r="R372" i="1"/>
  <c r="O372" i="1"/>
  <c r="K372" i="1"/>
  <c r="AC372" i="1"/>
  <c r="Y372" i="1"/>
  <c r="X372" i="1"/>
  <c r="N372" i="1"/>
  <c r="AA372" i="1"/>
  <c r="Q372" i="1"/>
  <c r="Z372" i="1"/>
  <c r="AE372" i="1"/>
  <c r="V372" i="1"/>
  <c r="T372" i="1"/>
  <c r="AD372" i="1"/>
  <c r="AB372" i="1"/>
  <c r="J372" i="1"/>
  <c r="W372" i="1"/>
  <c r="U372" i="1"/>
  <c r="D372" i="1"/>
  <c r="S372" i="1"/>
  <c r="A373" i="1"/>
  <c r="E373" i="1"/>
  <c r="B372" i="1"/>
  <c r="P371" i="1"/>
  <c r="L371" i="1"/>
  <c r="M371" i="1"/>
  <c r="I373" i="1"/>
  <c r="H373" i="1"/>
  <c r="G373" i="1"/>
  <c r="F373" i="1"/>
  <c r="R373" i="1"/>
  <c r="O373" i="1"/>
  <c r="K373" i="1"/>
  <c r="AC373" i="1"/>
  <c r="Y373" i="1"/>
  <c r="X373" i="1"/>
  <c r="Q373" i="1"/>
  <c r="Z373" i="1"/>
  <c r="N373" i="1"/>
  <c r="AA373" i="1"/>
  <c r="AE373" i="1"/>
  <c r="V373" i="1"/>
  <c r="AD373" i="1"/>
  <c r="AB373" i="1"/>
  <c r="T373" i="1"/>
  <c r="J373" i="1"/>
  <c r="U373" i="1"/>
  <c r="W373" i="1"/>
  <c r="D373" i="1"/>
  <c r="S373" i="1"/>
  <c r="A374" i="1"/>
  <c r="E374" i="1"/>
  <c r="B373" i="1"/>
  <c r="P372" i="1"/>
  <c r="L372" i="1"/>
  <c r="M372" i="1"/>
  <c r="I374" i="1"/>
  <c r="H374" i="1"/>
  <c r="F374" i="1"/>
  <c r="G374" i="1"/>
  <c r="R374" i="1"/>
  <c r="O374" i="1"/>
  <c r="K374" i="1"/>
  <c r="AC374" i="1"/>
  <c r="Y374" i="1"/>
  <c r="X374" i="1"/>
  <c r="N374" i="1"/>
  <c r="AA374" i="1"/>
  <c r="Q374" i="1"/>
  <c r="Z374" i="1"/>
  <c r="AE374" i="1"/>
  <c r="V374" i="1"/>
  <c r="T374" i="1"/>
  <c r="AD374" i="1"/>
  <c r="AB374" i="1"/>
  <c r="J374" i="1"/>
  <c r="W374" i="1"/>
  <c r="U374" i="1"/>
  <c r="D374" i="1"/>
  <c r="S374" i="1"/>
  <c r="A375" i="1"/>
  <c r="E375" i="1"/>
  <c r="B374" i="1"/>
  <c r="P373" i="1"/>
  <c r="L373" i="1"/>
  <c r="M373" i="1"/>
  <c r="I375" i="1"/>
  <c r="H375" i="1"/>
  <c r="G375" i="1"/>
  <c r="F375" i="1"/>
  <c r="R375" i="1"/>
  <c r="O375" i="1"/>
  <c r="K375" i="1"/>
  <c r="AC375" i="1"/>
  <c r="Y375" i="1"/>
  <c r="X375" i="1"/>
  <c r="Q375" i="1"/>
  <c r="N375" i="1"/>
  <c r="AA375" i="1"/>
  <c r="Z375" i="1"/>
  <c r="AE375" i="1"/>
  <c r="V375" i="1"/>
  <c r="AD375" i="1"/>
  <c r="AB375" i="1"/>
  <c r="T375" i="1"/>
  <c r="J375" i="1"/>
  <c r="W375" i="1"/>
  <c r="U375" i="1"/>
  <c r="D375" i="1"/>
  <c r="S375" i="1"/>
  <c r="A376" i="1"/>
  <c r="E376" i="1"/>
  <c r="B375" i="1"/>
  <c r="P374" i="1"/>
  <c r="L374" i="1"/>
  <c r="M374" i="1"/>
  <c r="I376" i="1"/>
  <c r="H376" i="1"/>
  <c r="G376" i="1"/>
  <c r="F376" i="1"/>
  <c r="O376" i="1"/>
  <c r="R376" i="1"/>
  <c r="K376" i="1"/>
  <c r="AC376" i="1"/>
  <c r="X376" i="1"/>
  <c r="Y376" i="1"/>
  <c r="N376" i="1"/>
  <c r="AA376" i="1"/>
  <c r="Q376" i="1"/>
  <c r="Z376" i="1"/>
  <c r="AE376" i="1"/>
  <c r="V376" i="1"/>
  <c r="T376" i="1"/>
  <c r="AD376" i="1"/>
  <c r="AB376" i="1"/>
  <c r="J376" i="1"/>
  <c r="W376" i="1"/>
  <c r="U376" i="1"/>
  <c r="D376" i="1"/>
  <c r="S376" i="1"/>
  <c r="B376" i="1"/>
  <c r="A377" i="1"/>
  <c r="E377" i="1"/>
  <c r="P375" i="1"/>
  <c r="L375" i="1"/>
  <c r="M375" i="1"/>
  <c r="I377" i="1"/>
  <c r="H377" i="1"/>
  <c r="G377" i="1"/>
  <c r="F377" i="1"/>
  <c r="R377" i="1"/>
  <c r="O377" i="1"/>
  <c r="K377" i="1"/>
  <c r="AC377" i="1"/>
  <c r="Y377" i="1"/>
  <c r="X377" i="1"/>
  <c r="Q377" i="1"/>
  <c r="Z377" i="1"/>
  <c r="N377" i="1"/>
  <c r="AA377" i="1"/>
  <c r="AE377" i="1"/>
  <c r="V377" i="1"/>
  <c r="AD377" i="1"/>
  <c r="AB377" i="1"/>
  <c r="T377" i="1"/>
  <c r="J377" i="1"/>
  <c r="U377" i="1"/>
  <c r="W377" i="1"/>
  <c r="D377" i="1"/>
  <c r="S377" i="1"/>
  <c r="A378" i="1"/>
  <c r="E378" i="1"/>
  <c r="B377" i="1"/>
  <c r="P376" i="1"/>
  <c r="L376" i="1"/>
  <c r="M376" i="1"/>
  <c r="I378" i="1"/>
  <c r="H378" i="1"/>
  <c r="F378" i="1"/>
  <c r="G378" i="1"/>
  <c r="R378" i="1"/>
  <c r="O378" i="1"/>
  <c r="K378" i="1"/>
  <c r="AC378" i="1"/>
  <c r="Y378" i="1"/>
  <c r="X378" i="1"/>
  <c r="N378" i="1"/>
  <c r="AA378" i="1"/>
  <c r="Q378" i="1"/>
  <c r="Z378" i="1"/>
  <c r="AE378" i="1"/>
  <c r="V378" i="1"/>
  <c r="T378" i="1"/>
  <c r="AD378" i="1"/>
  <c r="AB378" i="1"/>
  <c r="J378" i="1"/>
  <c r="W378" i="1"/>
  <c r="U378" i="1"/>
  <c r="D378" i="1"/>
  <c r="S378" i="1"/>
  <c r="B378" i="1"/>
  <c r="A379" i="1"/>
  <c r="E379" i="1"/>
  <c r="P377" i="1"/>
  <c r="L377" i="1"/>
  <c r="M377" i="1"/>
  <c r="I379" i="1"/>
  <c r="H379" i="1"/>
  <c r="G379" i="1"/>
  <c r="F379" i="1"/>
  <c r="R379" i="1"/>
  <c r="O379" i="1"/>
  <c r="K379" i="1"/>
  <c r="AC379" i="1"/>
  <c r="Y379" i="1"/>
  <c r="X379" i="1"/>
  <c r="Q379" i="1"/>
  <c r="N379" i="1"/>
  <c r="AA379" i="1"/>
  <c r="Z379" i="1"/>
  <c r="AE379" i="1"/>
  <c r="V379" i="1"/>
  <c r="AD379" i="1"/>
  <c r="AB379" i="1"/>
  <c r="T379" i="1"/>
  <c r="J379" i="1"/>
  <c r="W379" i="1"/>
  <c r="U379" i="1"/>
  <c r="D379" i="1"/>
  <c r="S379" i="1"/>
  <c r="A380" i="1"/>
  <c r="E380" i="1"/>
  <c r="B379" i="1"/>
  <c r="P378" i="1"/>
  <c r="L378" i="1"/>
  <c r="M378" i="1"/>
  <c r="I380" i="1"/>
  <c r="H380" i="1"/>
  <c r="G380" i="1"/>
  <c r="F380" i="1"/>
  <c r="R380" i="1"/>
  <c r="O380" i="1"/>
  <c r="K380" i="1"/>
  <c r="AC380" i="1"/>
  <c r="Y380" i="1"/>
  <c r="X380" i="1"/>
  <c r="N380" i="1"/>
  <c r="AA380" i="1"/>
  <c r="Q380" i="1"/>
  <c r="Z380" i="1"/>
  <c r="AE380" i="1"/>
  <c r="V380" i="1"/>
  <c r="T380" i="1"/>
  <c r="AD380" i="1"/>
  <c r="AB380" i="1"/>
  <c r="J380" i="1"/>
  <c r="W380" i="1"/>
  <c r="U380" i="1"/>
  <c r="D380" i="1"/>
  <c r="S380" i="1"/>
  <c r="A381" i="1"/>
  <c r="E381" i="1"/>
  <c r="B380" i="1"/>
  <c r="P379" i="1"/>
  <c r="L379" i="1"/>
  <c r="M379" i="1"/>
  <c r="I381" i="1"/>
  <c r="H381" i="1"/>
  <c r="G381" i="1"/>
  <c r="F381" i="1"/>
  <c r="R381" i="1"/>
  <c r="O381" i="1"/>
  <c r="K381" i="1"/>
  <c r="AC381" i="1"/>
  <c r="Y381" i="1"/>
  <c r="X381" i="1"/>
  <c r="Q381" i="1"/>
  <c r="Z381" i="1"/>
  <c r="N381" i="1"/>
  <c r="AA381" i="1"/>
  <c r="AE381" i="1"/>
  <c r="V381" i="1"/>
  <c r="AD381" i="1"/>
  <c r="AB381" i="1"/>
  <c r="T381" i="1"/>
  <c r="J381" i="1"/>
  <c r="U381" i="1"/>
  <c r="W381" i="1"/>
  <c r="D381" i="1"/>
  <c r="S381" i="1"/>
  <c r="A382" i="1"/>
  <c r="E382" i="1"/>
  <c r="B381" i="1"/>
  <c r="P380" i="1"/>
  <c r="L380" i="1"/>
  <c r="M380" i="1"/>
  <c r="I382" i="1"/>
  <c r="H382" i="1"/>
  <c r="F382" i="1"/>
  <c r="G382" i="1"/>
  <c r="O382" i="1"/>
  <c r="R382" i="1"/>
  <c r="K382" i="1"/>
  <c r="AC382" i="1"/>
  <c r="Y382" i="1"/>
  <c r="X382" i="1"/>
  <c r="N382" i="1"/>
  <c r="AA382" i="1"/>
  <c r="Q382" i="1"/>
  <c r="Z382" i="1"/>
  <c r="AE382" i="1"/>
  <c r="V382" i="1"/>
  <c r="T382" i="1"/>
  <c r="AD382" i="1"/>
  <c r="AB382" i="1"/>
  <c r="J382" i="1"/>
  <c r="W382" i="1"/>
  <c r="U382" i="1"/>
  <c r="D382" i="1"/>
  <c r="S382" i="1"/>
  <c r="B382" i="1"/>
  <c r="A383" i="1"/>
  <c r="E383" i="1"/>
  <c r="P381" i="1"/>
  <c r="L381" i="1"/>
  <c r="M381" i="1"/>
  <c r="I383" i="1"/>
  <c r="H383" i="1"/>
  <c r="G383" i="1"/>
  <c r="F383" i="1"/>
  <c r="R383" i="1"/>
  <c r="O383" i="1"/>
  <c r="K383" i="1"/>
  <c r="AC383" i="1"/>
  <c r="Y383" i="1"/>
  <c r="X383" i="1"/>
  <c r="Q383" i="1"/>
  <c r="N383" i="1"/>
  <c r="AA383" i="1"/>
  <c r="Z383" i="1"/>
  <c r="AE383" i="1"/>
  <c r="V383" i="1"/>
  <c r="AD383" i="1"/>
  <c r="AB383" i="1"/>
  <c r="T383" i="1"/>
  <c r="J383" i="1"/>
  <c r="W383" i="1"/>
  <c r="U383" i="1"/>
  <c r="D383" i="1"/>
  <c r="S383" i="1"/>
  <c r="A384" i="1"/>
  <c r="E384" i="1"/>
  <c r="B383" i="1"/>
  <c r="P382" i="1"/>
  <c r="L382" i="1"/>
  <c r="M382" i="1"/>
  <c r="I384" i="1"/>
  <c r="H384" i="1"/>
  <c r="G384" i="1"/>
  <c r="F384" i="1"/>
  <c r="R384" i="1"/>
  <c r="O384" i="1"/>
  <c r="K384" i="1"/>
  <c r="AC384" i="1"/>
  <c r="X384" i="1"/>
  <c r="Y384" i="1"/>
  <c r="N384" i="1"/>
  <c r="AA384" i="1"/>
  <c r="Q384" i="1"/>
  <c r="Z384" i="1"/>
  <c r="AE384" i="1"/>
  <c r="V384" i="1"/>
  <c r="T384" i="1"/>
  <c r="AD384" i="1"/>
  <c r="AB384" i="1"/>
  <c r="J384" i="1"/>
  <c r="W384" i="1"/>
  <c r="U384" i="1"/>
  <c r="D384" i="1"/>
  <c r="S384" i="1"/>
  <c r="A385" i="1"/>
  <c r="E385" i="1"/>
  <c r="B384" i="1"/>
  <c r="P383" i="1"/>
  <c r="L383" i="1"/>
  <c r="M383" i="1"/>
  <c r="I385" i="1"/>
  <c r="H385" i="1"/>
  <c r="G385" i="1"/>
  <c r="F385" i="1"/>
  <c r="R385" i="1"/>
  <c r="O385" i="1"/>
  <c r="K385" i="1"/>
  <c r="AC385" i="1"/>
  <c r="Y385" i="1"/>
  <c r="X385" i="1"/>
  <c r="Q385" i="1"/>
  <c r="Z385" i="1"/>
  <c r="N385" i="1"/>
  <c r="AA385" i="1"/>
  <c r="AE385" i="1"/>
  <c r="V385" i="1"/>
  <c r="AD385" i="1"/>
  <c r="AB385" i="1"/>
  <c r="T385" i="1"/>
  <c r="J385" i="1"/>
  <c r="U385" i="1"/>
  <c r="W385" i="1"/>
  <c r="D385" i="1"/>
  <c r="S385" i="1"/>
  <c r="A386" i="1"/>
  <c r="E386" i="1"/>
  <c r="B385" i="1"/>
  <c r="P384" i="1"/>
  <c r="L384" i="1"/>
  <c r="M384" i="1"/>
  <c r="I386" i="1"/>
  <c r="H386" i="1"/>
  <c r="G386" i="1"/>
  <c r="F386" i="1"/>
  <c r="R386" i="1"/>
  <c r="O386" i="1"/>
  <c r="K386" i="1"/>
  <c r="AC386" i="1"/>
  <c r="Y386" i="1"/>
  <c r="X386" i="1"/>
  <c r="N386" i="1"/>
  <c r="AA386" i="1"/>
  <c r="Q386" i="1"/>
  <c r="Z386" i="1"/>
  <c r="AE386" i="1"/>
  <c r="V386" i="1"/>
  <c r="T386" i="1"/>
  <c r="AD386" i="1"/>
  <c r="AB386" i="1"/>
  <c r="J386" i="1"/>
  <c r="W386" i="1"/>
  <c r="U386" i="1"/>
  <c r="D386" i="1"/>
  <c r="S386" i="1"/>
  <c r="B386" i="1"/>
  <c r="A387" i="1"/>
  <c r="E387" i="1"/>
  <c r="P385" i="1"/>
  <c r="L385" i="1"/>
  <c r="M385" i="1"/>
  <c r="I387" i="1"/>
  <c r="H387" i="1"/>
  <c r="G387" i="1"/>
  <c r="F387" i="1"/>
  <c r="R387" i="1"/>
  <c r="O387" i="1"/>
  <c r="K387" i="1"/>
  <c r="AC387" i="1"/>
  <c r="Y387" i="1"/>
  <c r="X387" i="1"/>
  <c r="Q387" i="1"/>
  <c r="N387" i="1"/>
  <c r="AA387" i="1"/>
  <c r="Z387" i="1"/>
  <c r="AE387" i="1"/>
  <c r="V387" i="1"/>
  <c r="AD387" i="1"/>
  <c r="AB387" i="1"/>
  <c r="T387" i="1"/>
  <c r="J387" i="1"/>
  <c r="W387" i="1"/>
  <c r="U387" i="1"/>
  <c r="D387" i="1"/>
  <c r="S387" i="1"/>
  <c r="A388" i="1"/>
  <c r="E388" i="1"/>
  <c r="B387" i="1"/>
  <c r="P386" i="1"/>
  <c r="L386" i="1"/>
  <c r="M386" i="1"/>
  <c r="I388" i="1"/>
  <c r="H388" i="1"/>
  <c r="G388" i="1"/>
  <c r="F388" i="1"/>
  <c r="O388" i="1"/>
  <c r="R388" i="1"/>
  <c r="K388" i="1"/>
  <c r="AC388" i="1"/>
  <c r="Y388" i="1"/>
  <c r="X388" i="1"/>
  <c r="N388" i="1"/>
  <c r="AA388" i="1"/>
  <c r="Q388" i="1"/>
  <c r="Z388" i="1"/>
  <c r="AE388" i="1"/>
  <c r="V388" i="1"/>
  <c r="T388" i="1"/>
  <c r="AD388" i="1"/>
  <c r="AB388" i="1"/>
  <c r="J388" i="1"/>
  <c r="W388" i="1"/>
  <c r="U388" i="1"/>
  <c r="D388" i="1"/>
  <c r="S388" i="1"/>
  <c r="A389" i="1"/>
  <c r="E389" i="1"/>
  <c r="B388" i="1"/>
  <c r="P387" i="1"/>
  <c r="L387" i="1"/>
  <c r="M387" i="1"/>
  <c r="I389" i="1"/>
  <c r="H389" i="1"/>
  <c r="G389" i="1"/>
  <c r="F389" i="1"/>
  <c r="R389" i="1"/>
  <c r="O389" i="1"/>
  <c r="K389" i="1"/>
  <c r="AC389" i="1"/>
  <c r="Y389" i="1"/>
  <c r="X389" i="1"/>
  <c r="Q389" i="1"/>
  <c r="Z389" i="1"/>
  <c r="N389" i="1"/>
  <c r="AA389" i="1"/>
  <c r="AE389" i="1"/>
  <c r="V389" i="1"/>
  <c r="AD389" i="1"/>
  <c r="AB389" i="1"/>
  <c r="T389" i="1"/>
  <c r="J389" i="1"/>
  <c r="U389" i="1"/>
  <c r="W389" i="1"/>
  <c r="D389" i="1"/>
  <c r="S389" i="1"/>
  <c r="A390" i="1"/>
  <c r="E390" i="1"/>
  <c r="B389" i="1"/>
  <c r="P388" i="1"/>
  <c r="L388" i="1"/>
  <c r="M388" i="1"/>
  <c r="I390" i="1"/>
  <c r="H390" i="1"/>
  <c r="G390" i="1"/>
  <c r="F390" i="1"/>
  <c r="R390" i="1"/>
  <c r="O390" i="1"/>
  <c r="K390" i="1"/>
  <c r="AC390" i="1"/>
  <c r="Y390" i="1"/>
  <c r="X390" i="1"/>
  <c r="N390" i="1"/>
  <c r="AA390" i="1"/>
  <c r="Q390" i="1"/>
  <c r="Z390" i="1"/>
  <c r="AE390" i="1"/>
  <c r="V390" i="1"/>
  <c r="T390" i="1"/>
  <c r="AD390" i="1"/>
  <c r="AB390" i="1"/>
  <c r="J390" i="1"/>
  <c r="W390" i="1"/>
  <c r="U390" i="1"/>
  <c r="D390" i="1"/>
  <c r="S390" i="1"/>
  <c r="A391" i="1"/>
  <c r="E391" i="1"/>
  <c r="B390" i="1"/>
  <c r="P389" i="1"/>
  <c r="L389" i="1"/>
  <c r="M389" i="1"/>
  <c r="I391" i="1"/>
  <c r="H391" i="1"/>
  <c r="G391" i="1"/>
  <c r="F391" i="1"/>
  <c r="R391" i="1"/>
  <c r="O391" i="1"/>
  <c r="K391" i="1"/>
  <c r="AC391" i="1"/>
  <c r="Y391" i="1"/>
  <c r="X391" i="1"/>
  <c r="Q391" i="1"/>
  <c r="N391" i="1"/>
  <c r="AA391" i="1"/>
  <c r="Z391" i="1"/>
  <c r="AE391" i="1"/>
  <c r="V391" i="1"/>
  <c r="AD391" i="1"/>
  <c r="AB391" i="1"/>
  <c r="T391" i="1"/>
  <c r="J391" i="1"/>
  <c r="W391" i="1"/>
  <c r="U391" i="1"/>
  <c r="D391" i="1"/>
  <c r="S391" i="1"/>
  <c r="A392" i="1"/>
  <c r="E392" i="1"/>
  <c r="B391" i="1"/>
  <c r="P390" i="1"/>
  <c r="L390" i="1"/>
  <c r="M390" i="1"/>
  <c r="I392" i="1"/>
  <c r="H392" i="1"/>
  <c r="G392" i="1"/>
  <c r="F392" i="1"/>
  <c r="R392" i="1"/>
  <c r="O392" i="1"/>
  <c r="K392" i="1"/>
  <c r="AC392" i="1"/>
  <c r="X392" i="1"/>
  <c r="Y392" i="1"/>
  <c r="N392" i="1"/>
  <c r="AA392" i="1"/>
  <c r="Q392" i="1"/>
  <c r="Z392" i="1"/>
  <c r="AE392" i="1"/>
  <c r="V392" i="1"/>
  <c r="T392" i="1"/>
  <c r="AD392" i="1"/>
  <c r="AB392" i="1"/>
  <c r="J392" i="1"/>
  <c r="W392" i="1"/>
  <c r="U392" i="1"/>
  <c r="D392" i="1"/>
  <c r="S392" i="1"/>
  <c r="A393" i="1"/>
  <c r="E393" i="1"/>
  <c r="B392" i="1"/>
  <c r="P391" i="1"/>
  <c r="L391" i="1"/>
  <c r="M391" i="1"/>
  <c r="I393" i="1"/>
  <c r="H393" i="1"/>
  <c r="G393" i="1"/>
  <c r="F393" i="1"/>
  <c r="R393" i="1"/>
  <c r="O393" i="1"/>
  <c r="K393" i="1"/>
  <c r="AC393" i="1"/>
  <c r="Y393" i="1"/>
  <c r="X393" i="1"/>
  <c r="Q393" i="1"/>
  <c r="Z393" i="1"/>
  <c r="N393" i="1"/>
  <c r="AA393" i="1"/>
  <c r="AE393" i="1"/>
  <c r="V393" i="1"/>
  <c r="AD393" i="1"/>
  <c r="AB393" i="1"/>
  <c r="T393" i="1"/>
  <c r="J393" i="1"/>
  <c r="U393" i="1"/>
  <c r="W393" i="1"/>
  <c r="D393" i="1"/>
  <c r="S393" i="1"/>
  <c r="A394" i="1"/>
  <c r="E394" i="1"/>
  <c r="B393" i="1"/>
  <c r="P392" i="1"/>
  <c r="L392" i="1"/>
  <c r="M392" i="1"/>
  <c r="I394" i="1"/>
  <c r="H394" i="1"/>
  <c r="G394" i="1"/>
  <c r="F394" i="1"/>
  <c r="O394" i="1"/>
  <c r="R394" i="1"/>
  <c r="K394" i="1"/>
  <c r="AC394" i="1"/>
  <c r="Y394" i="1"/>
  <c r="X394" i="1"/>
  <c r="N394" i="1"/>
  <c r="AA394" i="1"/>
  <c r="Q394" i="1"/>
  <c r="Z394" i="1"/>
  <c r="AE394" i="1"/>
  <c r="V394" i="1"/>
  <c r="T394" i="1"/>
  <c r="AD394" i="1"/>
  <c r="AB394" i="1"/>
  <c r="J394" i="1"/>
  <c r="W394" i="1"/>
  <c r="U394" i="1"/>
  <c r="D394" i="1"/>
  <c r="S394" i="1"/>
  <c r="B394" i="1"/>
  <c r="A395" i="1"/>
  <c r="E395" i="1"/>
  <c r="P393" i="1"/>
  <c r="L393" i="1"/>
  <c r="M393" i="1"/>
  <c r="I395" i="1"/>
  <c r="H395" i="1"/>
  <c r="G395" i="1"/>
  <c r="F395" i="1"/>
  <c r="R395" i="1"/>
  <c r="O395" i="1"/>
  <c r="K395" i="1"/>
  <c r="AC395" i="1"/>
  <c r="Y395" i="1"/>
  <c r="X395" i="1"/>
  <c r="Q395" i="1"/>
  <c r="N395" i="1"/>
  <c r="AA395" i="1"/>
  <c r="Z395" i="1"/>
  <c r="AE395" i="1"/>
  <c r="V395" i="1"/>
  <c r="AD395" i="1"/>
  <c r="AB395" i="1"/>
  <c r="T395" i="1"/>
  <c r="J395" i="1"/>
  <c r="W395" i="1"/>
  <c r="U395" i="1"/>
  <c r="D395" i="1"/>
  <c r="S395" i="1"/>
  <c r="A396" i="1"/>
  <c r="E396" i="1"/>
  <c r="B395" i="1"/>
  <c r="P394" i="1"/>
  <c r="L394" i="1"/>
  <c r="M394" i="1"/>
  <c r="I396" i="1"/>
  <c r="H396" i="1"/>
  <c r="G396" i="1"/>
  <c r="F396" i="1"/>
  <c r="R396" i="1"/>
  <c r="O396" i="1"/>
  <c r="K396" i="1"/>
  <c r="AC396" i="1"/>
  <c r="Y396" i="1"/>
  <c r="X396" i="1"/>
  <c r="N396" i="1"/>
  <c r="AA396" i="1"/>
  <c r="Q396" i="1"/>
  <c r="Z396" i="1"/>
  <c r="AE396" i="1"/>
  <c r="V396" i="1"/>
  <c r="T396" i="1"/>
  <c r="AD396" i="1"/>
  <c r="AB396" i="1"/>
  <c r="J396" i="1"/>
  <c r="W396" i="1"/>
  <c r="U396" i="1"/>
  <c r="D396" i="1"/>
  <c r="S396" i="1"/>
  <c r="A397" i="1"/>
  <c r="E397" i="1"/>
  <c r="B396" i="1"/>
  <c r="P395" i="1"/>
  <c r="L395" i="1"/>
  <c r="M395" i="1"/>
  <c r="I397" i="1"/>
  <c r="H397" i="1"/>
  <c r="G397" i="1"/>
  <c r="F397" i="1"/>
  <c r="R397" i="1"/>
  <c r="O397" i="1"/>
  <c r="K397" i="1"/>
  <c r="AC397" i="1"/>
  <c r="Y397" i="1"/>
  <c r="X397" i="1"/>
  <c r="Q397" i="1"/>
  <c r="Z397" i="1"/>
  <c r="N397" i="1"/>
  <c r="AA397" i="1"/>
  <c r="AE397" i="1"/>
  <c r="V397" i="1"/>
  <c r="AD397" i="1"/>
  <c r="AB397" i="1"/>
  <c r="T397" i="1"/>
  <c r="J397" i="1"/>
  <c r="U397" i="1"/>
  <c r="W397" i="1"/>
  <c r="D397" i="1"/>
  <c r="S397" i="1"/>
  <c r="A398" i="1"/>
  <c r="E398" i="1"/>
  <c r="B397" i="1"/>
  <c r="P396" i="1"/>
  <c r="L396" i="1"/>
  <c r="M396" i="1"/>
  <c r="I398" i="1"/>
  <c r="H398" i="1"/>
  <c r="G398" i="1"/>
  <c r="F398" i="1"/>
  <c r="R398" i="1"/>
  <c r="O398" i="1"/>
  <c r="K398" i="1"/>
  <c r="AC398" i="1"/>
  <c r="Y398" i="1"/>
  <c r="X398" i="1"/>
  <c r="N398" i="1"/>
  <c r="AA398" i="1"/>
  <c r="Q398" i="1"/>
  <c r="Z398" i="1"/>
  <c r="AE398" i="1"/>
  <c r="V398" i="1"/>
  <c r="T398" i="1"/>
  <c r="AD398" i="1"/>
  <c r="AB398" i="1"/>
  <c r="J398" i="1"/>
  <c r="W398" i="1"/>
  <c r="U398" i="1"/>
  <c r="D398" i="1"/>
  <c r="S398" i="1"/>
  <c r="B398" i="1"/>
  <c r="A399" i="1"/>
  <c r="E399" i="1"/>
  <c r="P397" i="1"/>
  <c r="L397" i="1"/>
  <c r="M397" i="1"/>
  <c r="I399" i="1"/>
  <c r="H399" i="1"/>
  <c r="G399" i="1"/>
  <c r="F399" i="1"/>
  <c r="R399" i="1"/>
  <c r="O399" i="1"/>
  <c r="K399" i="1"/>
  <c r="AC399" i="1"/>
  <c r="Y399" i="1"/>
  <c r="X399" i="1"/>
  <c r="Q399" i="1"/>
  <c r="N399" i="1"/>
  <c r="AA399" i="1"/>
  <c r="Z399" i="1"/>
  <c r="AE399" i="1"/>
  <c r="V399" i="1"/>
  <c r="AD399" i="1"/>
  <c r="AB399" i="1"/>
  <c r="T399" i="1"/>
  <c r="J399" i="1"/>
  <c r="W399" i="1"/>
  <c r="U399" i="1"/>
  <c r="D399" i="1"/>
  <c r="S399" i="1"/>
  <c r="A400" i="1"/>
  <c r="E400" i="1"/>
  <c r="B399" i="1"/>
  <c r="P398" i="1"/>
  <c r="L398" i="1"/>
  <c r="M398" i="1"/>
  <c r="I400" i="1"/>
  <c r="H400" i="1"/>
  <c r="G400" i="1"/>
  <c r="F400" i="1"/>
  <c r="R400" i="1"/>
  <c r="O400" i="1"/>
  <c r="K400" i="1"/>
  <c r="AC400" i="1"/>
  <c r="X400" i="1"/>
  <c r="Y400" i="1"/>
  <c r="N400" i="1"/>
  <c r="AA400" i="1"/>
  <c r="Q400" i="1"/>
  <c r="Z400" i="1"/>
  <c r="AE400" i="1"/>
  <c r="V400" i="1"/>
  <c r="T400" i="1"/>
  <c r="AD400" i="1"/>
  <c r="AB400" i="1"/>
  <c r="J400" i="1"/>
  <c r="W400" i="1"/>
  <c r="U400" i="1"/>
  <c r="D400" i="1"/>
  <c r="S400" i="1"/>
  <c r="B400" i="1"/>
  <c r="A401" i="1"/>
  <c r="E401" i="1"/>
  <c r="P399" i="1"/>
  <c r="L399" i="1"/>
  <c r="M399" i="1"/>
  <c r="I401" i="1"/>
  <c r="H401" i="1"/>
  <c r="G401" i="1"/>
  <c r="F401" i="1"/>
  <c r="R401" i="1"/>
  <c r="O401" i="1"/>
  <c r="K401" i="1"/>
  <c r="AC401" i="1"/>
  <c r="Y401" i="1"/>
  <c r="X401" i="1"/>
  <c r="Q401" i="1"/>
  <c r="Z401" i="1"/>
  <c r="N401" i="1"/>
  <c r="AA401" i="1"/>
  <c r="AE401" i="1"/>
  <c r="V401" i="1"/>
  <c r="AD401" i="1"/>
  <c r="AB401" i="1"/>
  <c r="T401" i="1"/>
  <c r="J401" i="1"/>
  <c r="U401" i="1"/>
  <c r="W401" i="1"/>
  <c r="D401" i="1"/>
  <c r="S401" i="1"/>
  <c r="A402" i="1"/>
  <c r="E402" i="1"/>
  <c r="B401" i="1"/>
  <c r="P400" i="1"/>
  <c r="L400" i="1"/>
  <c r="M400" i="1"/>
  <c r="I402" i="1"/>
  <c r="H402" i="1"/>
  <c r="G402" i="1"/>
  <c r="F402" i="1"/>
  <c r="O402" i="1"/>
  <c r="R402" i="1"/>
  <c r="K402" i="1"/>
  <c r="AC402" i="1"/>
  <c r="Y402" i="1"/>
  <c r="X402" i="1"/>
  <c r="N402" i="1"/>
  <c r="AA402" i="1"/>
  <c r="Q402" i="1"/>
  <c r="Z402" i="1"/>
  <c r="AE402" i="1"/>
  <c r="V402" i="1"/>
  <c r="T402" i="1"/>
  <c r="AD402" i="1"/>
  <c r="AB402" i="1"/>
  <c r="J402" i="1"/>
  <c r="W402" i="1"/>
  <c r="U402" i="1"/>
  <c r="D402" i="1"/>
  <c r="S402" i="1"/>
  <c r="B402" i="1"/>
  <c r="A403" i="1"/>
  <c r="E403" i="1"/>
  <c r="P401" i="1"/>
  <c r="L401" i="1"/>
  <c r="M401" i="1"/>
  <c r="I403" i="1"/>
  <c r="H403" i="1"/>
  <c r="G403" i="1"/>
  <c r="F403" i="1"/>
  <c r="R403" i="1"/>
  <c r="O403" i="1"/>
  <c r="K403" i="1"/>
  <c r="AC403" i="1"/>
  <c r="Y403" i="1"/>
  <c r="X403" i="1"/>
  <c r="Q403" i="1"/>
  <c r="N403" i="1"/>
  <c r="AA403" i="1"/>
  <c r="Z403" i="1"/>
  <c r="AE403" i="1"/>
  <c r="V403" i="1"/>
  <c r="AD403" i="1"/>
  <c r="AB403" i="1"/>
  <c r="T403" i="1"/>
  <c r="J403" i="1"/>
  <c r="W403" i="1"/>
  <c r="U403" i="1"/>
  <c r="D403" i="1"/>
  <c r="S403" i="1"/>
  <c r="A404" i="1"/>
  <c r="E404" i="1"/>
  <c r="B403" i="1"/>
  <c r="P402" i="1"/>
  <c r="L402" i="1"/>
  <c r="M402" i="1"/>
  <c r="I404" i="1"/>
  <c r="H404" i="1"/>
  <c r="G404" i="1"/>
  <c r="F404" i="1"/>
  <c r="R404" i="1"/>
  <c r="O404" i="1"/>
  <c r="K404" i="1"/>
  <c r="AC404" i="1"/>
  <c r="Y404" i="1"/>
  <c r="X404" i="1"/>
  <c r="N404" i="1"/>
  <c r="AA404" i="1"/>
  <c r="Q404" i="1"/>
  <c r="Z404" i="1"/>
  <c r="AE404" i="1"/>
  <c r="V404" i="1"/>
  <c r="T404" i="1"/>
  <c r="AD404" i="1"/>
  <c r="AB404" i="1"/>
  <c r="J404" i="1"/>
  <c r="W404" i="1"/>
  <c r="U404" i="1"/>
  <c r="D404" i="1"/>
  <c r="S404" i="1"/>
  <c r="A405" i="1"/>
  <c r="E405" i="1"/>
  <c r="B404" i="1"/>
  <c r="P403" i="1"/>
  <c r="L403" i="1"/>
  <c r="M403" i="1"/>
  <c r="I405" i="1"/>
  <c r="H405" i="1"/>
  <c r="G405" i="1"/>
  <c r="F405" i="1"/>
  <c r="R405" i="1"/>
  <c r="O405" i="1"/>
  <c r="K405" i="1"/>
  <c r="AC405" i="1"/>
  <c r="Y405" i="1"/>
  <c r="X405" i="1"/>
  <c r="Q405" i="1"/>
  <c r="Z405" i="1"/>
  <c r="N405" i="1"/>
  <c r="AA405" i="1"/>
  <c r="AE405" i="1"/>
  <c r="V405" i="1"/>
  <c r="AD405" i="1"/>
  <c r="AB405" i="1"/>
  <c r="T405" i="1"/>
  <c r="J405" i="1"/>
  <c r="U405" i="1"/>
  <c r="W405" i="1"/>
  <c r="D405" i="1"/>
  <c r="S405" i="1"/>
  <c r="A406" i="1"/>
  <c r="E406" i="1"/>
  <c r="B405" i="1"/>
  <c r="P404" i="1"/>
  <c r="L404" i="1"/>
  <c r="M404" i="1"/>
  <c r="I406" i="1"/>
  <c r="H406" i="1"/>
  <c r="G406" i="1"/>
  <c r="F406" i="1"/>
  <c r="R406" i="1"/>
  <c r="O406" i="1"/>
  <c r="K406" i="1"/>
  <c r="AC406" i="1"/>
  <c r="Y406" i="1"/>
  <c r="X406" i="1"/>
  <c r="N406" i="1"/>
  <c r="AA406" i="1"/>
  <c r="Q406" i="1"/>
  <c r="Z406" i="1"/>
  <c r="AE406" i="1"/>
  <c r="V406" i="1"/>
  <c r="T406" i="1"/>
  <c r="AD406" i="1"/>
  <c r="AB406" i="1"/>
  <c r="J406" i="1"/>
  <c r="W406" i="1"/>
  <c r="U406" i="1"/>
  <c r="D406" i="1"/>
  <c r="S406" i="1"/>
  <c r="A407" i="1"/>
  <c r="E407" i="1"/>
  <c r="B406" i="1"/>
  <c r="P405" i="1"/>
  <c r="L405" i="1"/>
  <c r="M405" i="1"/>
  <c r="I407" i="1"/>
  <c r="H407" i="1"/>
  <c r="G407" i="1"/>
  <c r="F407" i="1"/>
  <c r="R407" i="1"/>
  <c r="O407" i="1"/>
  <c r="K407" i="1"/>
  <c r="AC407" i="1"/>
  <c r="Y407" i="1"/>
  <c r="X407" i="1"/>
  <c r="Q407" i="1"/>
  <c r="N407" i="1"/>
  <c r="AA407" i="1"/>
  <c r="Z407" i="1"/>
  <c r="AE407" i="1"/>
  <c r="V407" i="1"/>
  <c r="AD407" i="1"/>
  <c r="AB407" i="1"/>
  <c r="T407" i="1"/>
  <c r="J407" i="1"/>
  <c r="W407" i="1"/>
  <c r="U407" i="1"/>
  <c r="D407" i="1"/>
  <c r="S407" i="1"/>
  <c r="A408" i="1"/>
  <c r="E408" i="1"/>
  <c r="B407" i="1"/>
  <c r="P406" i="1"/>
  <c r="L406" i="1"/>
  <c r="M406" i="1"/>
  <c r="I408" i="1"/>
  <c r="H408" i="1"/>
  <c r="G408" i="1"/>
  <c r="F408" i="1"/>
  <c r="R408" i="1"/>
  <c r="O408" i="1"/>
  <c r="K408" i="1"/>
  <c r="AC408" i="1"/>
  <c r="X408" i="1"/>
  <c r="Y408" i="1"/>
  <c r="N408" i="1"/>
  <c r="AA408" i="1"/>
  <c r="Q408" i="1"/>
  <c r="Z408" i="1"/>
  <c r="AE408" i="1"/>
  <c r="V408" i="1"/>
  <c r="T408" i="1"/>
  <c r="AD408" i="1"/>
  <c r="AB408" i="1"/>
  <c r="J408" i="1"/>
  <c r="W408" i="1"/>
  <c r="U408" i="1"/>
  <c r="D408" i="1"/>
  <c r="S408" i="1"/>
  <c r="A409" i="1"/>
  <c r="E409" i="1"/>
  <c r="B408" i="1"/>
  <c r="P407" i="1"/>
  <c r="L407" i="1"/>
  <c r="M407" i="1"/>
  <c r="I409" i="1"/>
  <c r="H409" i="1"/>
  <c r="G409" i="1"/>
  <c r="F409" i="1"/>
  <c r="R409" i="1"/>
  <c r="O409" i="1"/>
  <c r="K409" i="1"/>
  <c r="AC409" i="1"/>
  <c r="Y409" i="1"/>
  <c r="X409" i="1"/>
  <c r="Q409" i="1"/>
  <c r="Z409" i="1"/>
  <c r="N409" i="1"/>
  <c r="AA409" i="1"/>
  <c r="AE409" i="1"/>
  <c r="V409" i="1"/>
  <c r="AD409" i="1"/>
  <c r="AB409" i="1"/>
  <c r="T409" i="1"/>
  <c r="J409" i="1"/>
  <c r="U409" i="1"/>
  <c r="W409" i="1"/>
  <c r="D409" i="1"/>
  <c r="S409" i="1"/>
  <c r="A410" i="1"/>
  <c r="E410" i="1"/>
  <c r="B409" i="1"/>
  <c r="P408" i="1"/>
  <c r="L408" i="1"/>
  <c r="M408" i="1"/>
  <c r="I410" i="1"/>
  <c r="H410" i="1"/>
  <c r="G410" i="1"/>
  <c r="F410" i="1"/>
  <c r="O410" i="1"/>
  <c r="R410" i="1"/>
  <c r="K410" i="1"/>
  <c r="AC410" i="1"/>
  <c r="Y410" i="1"/>
  <c r="X410" i="1"/>
  <c r="N410" i="1"/>
  <c r="AA410" i="1"/>
  <c r="Q410" i="1"/>
  <c r="Z410" i="1"/>
  <c r="AE410" i="1"/>
  <c r="V410" i="1"/>
  <c r="T410" i="1"/>
  <c r="AD410" i="1"/>
  <c r="AB410" i="1"/>
  <c r="J410" i="1"/>
  <c r="W410" i="1"/>
  <c r="U410" i="1"/>
  <c r="D410" i="1"/>
  <c r="S410" i="1"/>
  <c r="B410" i="1"/>
  <c r="A411" i="1"/>
  <c r="E411" i="1"/>
  <c r="P409" i="1"/>
  <c r="L409" i="1"/>
  <c r="M409" i="1"/>
  <c r="I411" i="1"/>
  <c r="H411" i="1"/>
  <c r="G411" i="1"/>
  <c r="F411" i="1"/>
  <c r="R411" i="1"/>
  <c r="O411" i="1"/>
  <c r="K411" i="1"/>
  <c r="AC411" i="1"/>
  <c r="Y411" i="1"/>
  <c r="X411" i="1"/>
  <c r="Q411" i="1"/>
  <c r="N411" i="1"/>
  <c r="AA411" i="1"/>
  <c r="Z411" i="1"/>
  <c r="AE411" i="1"/>
  <c r="V411" i="1"/>
  <c r="AD411" i="1"/>
  <c r="AB411" i="1"/>
  <c r="T411" i="1"/>
  <c r="J411" i="1"/>
  <c r="W411" i="1"/>
  <c r="U411" i="1"/>
  <c r="D411" i="1"/>
  <c r="S411" i="1"/>
  <c r="A412" i="1"/>
  <c r="E412" i="1"/>
  <c r="B411" i="1"/>
  <c r="P410" i="1"/>
  <c r="L410" i="1"/>
  <c r="M410" i="1"/>
  <c r="I412" i="1"/>
  <c r="H412" i="1"/>
  <c r="G412" i="1"/>
  <c r="F412" i="1"/>
  <c r="R412" i="1"/>
  <c r="O412" i="1"/>
  <c r="K412" i="1"/>
  <c r="AC412" i="1"/>
  <c r="Y412" i="1"/>
  <c r="X412" i="1"/>
  <c r="N412" i="1"/>
  <c r="AA412" i="1"/>
  <c r="Q412" i="1"/>
  <c r="Z412" i="1"/>
  <c r="AE412" i="1"/>
  <c r="V412" i="1"/>
  <c r="T412" i="1"/>
  <c r="AD412" i="1"/>
  <c r="AB412" i="1"/>
  <c r="J412" i="1"/>
  <c r="W412" i="1"/>
  <c r="U412" i="1"/>
  <c r="D412" i="1"/>
  <c r="S412" i="1"/>
  <c r="A413" i="1"/>
  <c r="E413" i="1"/>
  <c r="B412" i="1"/>
  <c r="P411" i="1"/>
  <c r="L411" i="1"/>
  <c r="M411" i="1"/>
  <c r="I413" i="1"/>
  <c r="H413" i="1"/>
  <c r="G413" i="1"/>
  <c r="F413" i="1"/>
  <c r="R413" i="1"/>
  <c r="O413" i="1"/>
  <c r="K413" i="1"/>
  <c r="AC413" i="1"/>
  <c r="Y413" i="1"/>
  <c r="X413" i="1"/>
  <c r="Q413" i="1"/>
  <c r="Z413" i="1"/>
  <c r="N413" i="1"/>
  <c r="AA413" i="1"/>
  <c r="AE413" i="1"/>
  <c r="V413" i="1"/>
  <c r="AD413" i="1"/>
  <c r="AB413" i="1"/>
  <c r="T413" i="1"/>
  <c r="J413" i="1"/>
  <c r="U413" i="1"/>
  <c r="W413" i="1"/>
  <c r="D413" i="1"/>
  <c r="S413" i="1"/>
  <c r="A414" i="1"/>
  <c r="E414" i="1"/>
  <c r="B413" i="1"/>
  <c r="P412" i="1"/>
  <c r="L412" i="1"/>
  <c r="M412" i="1"/>
  <c r="I414" i="1"/>
  <c r="H414" i="1"/>
  <c r="G414" i="1"/>
  <c r="F414" i="1"/>
  <c r="R414" i="1"/>
  <c r="O414" i="1"/>
  <c r="K414" i="1"/>
  <c r="AC414" i="1"/>
  <c r="Y414" i="1"/>
  <c r="X414" i="1"/>
  <c r="N414" i="1"/>
  <c r="AA414" i="1"/>
  <c r="Q414" i="1"/>
  <c r="Z414" i="1"/>
  <c r="AE414" i="1"/>
  <c r="V414" i="1"/>
  <c r="T414" i="1"/>
  <c r="AD414" i="1"/>
  <c r="AB414" i="1"/>
  <c r="J414" i="1"/>
  <c r="W414" i="1"/>
  <c r="U414" i="1"/>
  <c r="D414" i="1"/>
  <c r="S414" i="1"/>
  <c r="B414" i="1"/>
  <c r="A415" i="1"/>
  <c r="E415" i="1"/>
  <c r="P413" i="1"/>
  <c r="L413" i="1"/>
  <c r="M413" i="1"/>
  <c r="I415" i="1"/>
  <c r="H415" i="1"/>
  <c r="G415" i="1"/>
  <c r="F415" i="1"/>
  <c r="R415" i="1"/>
  <c r="O415" i="1"/>
  <c r="K415" i="1"/>
  <c r="AC415" i="1"/>
  <c r="Y415" i="1"/>
  <c r="X415" i="1"/>
  <c r="Q415" i="1"/>
  <c r="N415" i="1"/>
  <c r="AA415" i="1"/>
  <c r="Z415" i="1"/>
  <c r="AE415" i="1"/>
  <c r="V415" i="1"/>
  <c r="AD415" i="1"/>
  <c r="AB415" i="1"/>
  <c r="T415" i="1"/>
  <c r="J415" i="1"/>
  <c r="W415" i="1"/>
  <c r="U415" i="1"/>
  <c r="D415" i="1"/>
  <c r="S415" i="1"/>
  <c r="A416" i="1"/>
  <c r="E416" i="1"/>
  <c r="B415" i="1"/>
  <c r="P414" i="1"/>
  <c r="L414" i="1"/>
  <c r="M414" i="1"/>
  <c r="I416" i="1"/>
  <c r="H416" i="1"/>
  <c r="G416" i="1"/>
  <c r="F416" i="1"/>
  <c r="O416" i="1"/>
  <c r="R416" i="1"/>
  <c r="K416" i="1"/>
  <c r="AC416" i="1"/>
  <c r="X416" i="1"/>
  <c r="Y416" i="1"/>
  <c r="N416" i="1"/>
  <c r="AA416" i="1"/>
  <c r="Q416" i="1"/>
  <c r="Z416" i="1"/>
  <c r="AE416" i="1"/>
  <c r="V416" i="1"/>
  <c r="T416" i="1"/>
  <c r="AD416" i="1"/>
  <c r="AB416" i="1"/>
  <c r="J416" i="1"/>
  <c r="W416" i="1"/>
  <c r="U416" i="1"/>
  <c r="D416" i="1"/>
  <c r="S416" i="1"/>
  <c r="B416" i="1"/>
  <c r="A417" i="1"/>
  <c r="E417" i="1"/>
  <c r="P415" i="1"/>
  <c r="L415" i="1"/>
  <c r="M415" i="1"/>
  <c r="I417" i="1"/>
  <c r="H417" i="1"/>
  <c r="G417" i="1"/>
  <c r="F417" i="1"/>
  <c r="R417" i="1"/>
  <c r="O417" i="1"/>
  <c r="K417" i="1"/>
  <c r="AC417" i="1"/>
  <c r="Y417" i="1"/>
  <c r="X417" i="1"/>
  <c r="Q417" i="1"/>
  <c r="Z417" i="1"/>
  <c r="N417" i="1"/>
  <c r="AA417" i="1"/>
  <c r="AE417" i="1"/>
  <c r="V417" i="1"/>
  <c r="AD417" i="1"/>
  <c r="AB417" i="1"/>
  <c r="T417" i="1"/>
  <c r="J417" i="1"/>
  <c r="U417" i="1"/>
  <c r="W417" i="1"/>
  <c r="D417" i="1"/>
  <c r="S417" i="1"/>
  <c r="A418" i="1"/>
  <c r="E418" i="1"/>
  <c r="B417" i="1"/>
  <c r="P416" i="1"/>
  <c r="L416" i="1"/>
  <c r="M416" i="1"/>
  <c r="I418" i="1"/>
  <c r="H418" i="1"/>
  <c r="G418" i="1"/>
  <c r="F418" i="1"/>
  <c r="R418" i="1"/>
  <c r="O418" i="1"/>
  <c r="K418" i="1"/>
  <c r="AC418" i="1"/>
  <c r="Y418" i="1"/>
  <c r="X418" i="1"/>
  <c r="N418" i="1"/>
  <c r="AA418" i="1"/>
  <c r="Q418" i="1"/>
  <c r="Z418" i="1"/>
  <c r="AE418" i="1"/>
  <c r="V418" i="1"/>
  <c r="T418" i="1"/>
  <c r="AD418" i="1"/>
  <c r="AB418" i="1"/>
  <c r="J418" i="1"/>
  <c r="W418" i="1"/>
  <c r="U418" i="1"/>
  <c r="D418" i="1"/>
  <c r="S418" i="1"/>
  <c r="B418" i="1"/>
  <c r="A419" i="1"/>
  <c r="E419" i="1"/>
  <c r="P417" i="1"/>
  <c r="L417" i="1"/>
  <c r="M417" i="1"/>
  <c r="I419" i="1"/>
  <c r="H419" i="1"/>
  <c r="G419" i="1"/>
  <c r="F419" i="1"/>
  <c r="R419" i="1"/>
  <c r="O419" i="1"/>
  <c r="K419" i="1"/>
  <c r="AC419" i="1"/>
  <c r="Y419" i="1"/>
  <c r="X419" i="1"/>
  <c r="Q419" i="1"/>
  <c r="N419" i="1"/>
  <c r="AA419" i="1"/>
  <c r="Z419" i="1"/>
  <c r="AE419" i="1"/>
  <c r="V419" i="1"/>
  <c r="AD419" i="1"/>
  <c r="AB419" i="1"/>
  <c r="T419" i="1"/>
  <c r="J419" i="1"/>
  <c r="W419" i="1"/>
  <c r="U419" i="1"/>
  <c r="D419" i="1"/>
  <c r="S419" i="1"/>
  <c r="A420" i="1"/>
  <c r="E420" i="1"/>
  <c r="B419" i="1"/>
  <c r="P418" i="1"/>
  <c r="L418" i="1"/>
  <c r="M418" i="1"/>
  <c r="I420" i="1"/>
  <c r="H420" i="1"/>
  <c r="G420" i="1"/>
  <c r="F420" i="1"/>
  <c r="R420" i="1"/>
  <c r="O420" i="1"/>
  <c r="K420" i="1"/>
  <c r="AC420" i="1"/>
  <c r="Y420" i="1"/>
  <c r="X420" i="1"/>
  <c r="N420" i="1"/>
  <c r="AA420" i="1"/>
  <c r="Q420" i="1"/>
  <c r="Z420" i="1"/>
  <c r="AE420" i="1"/>
  <c r="V420" i="1"/>
  <c r="T420" i="1"/>
  <c r="AD420" i="1"/>
  <c r="AB420" i="1"/>
  <c r="J420" i="1"/>
  <c r="W420" i="1"/>
  <c r="U420" i="1"/>
  <c r="D420" i="1"/>
  <c r="S420" i="1"/>
  <c r="A421" i="1"/>
  <c r="E421" i="1"/>
  <c r="B420" i="1"/>
  <c r="P419" i="1"/>
  <c r="L419" i="1"/>
  <c r="M419" i="1"/>
  <c r="I421" i="1"/>
  <c r="H421" i="1"/>
  <c r="G421" i="1"/>
  <c r="F421" i="1"/>
  <c r="R421" i="1"/>
  <c r="O421" i="1"/>
  <c r="K421" i="1"/>
  <c r="AC421" i="1"/>
  <c r="Y421" i="1"/>
  <c r="X421" i="1"/>
  <c r="Q421" i="1"/>
  <c r="Z421" i="1"/>
  <c r="N421" i="1"/>
  <c r="AA421" i="1"/>
  <c r="AE421" i="1"/>
  <c r="V421" i="1"/>
  <c r="AD421" i="1"/>
  <c r="AB421" i="1"/>
  <c r="T421" i="1"/>
  <c r="J421" i="1"/>
  <c r="U421" i="1"/>
  <c r="W421" i="1"/>
  <c r="D421" i="1"/>
  <c r="S421" i="1"/>
  <c r="A422" i="1"/>
  <c r="E422" i="1"/>
  <c r="B421" i="1"/>
  <c r="P420" i="1"/>
  <c r="L420" i="1"/>
  <c r="M420" i="1"/>
  <c r="I422" i="1"/>
  <c r="H422" i="1"/>
  <c r="G422" i="1"/>
  <c r="O422" i="1"/>
  <c r="F422" i="1"/>
  <c r="R422" i="1"/>
  <c r="K422" i="1"/>
  <c r="AC422" i="1"/>
  <c r="Y422" i="1"/>
  <c r="X422" i="1"/>
  <c r="N422" i="1"/>
  <c r="AA422" i="1"/>
  <c r="Q422" i="1"/>
  <c r="Z422" i="1"/>
  <c r="AE422" i="1"/>
  <c r="V422" i="1"/>
  <c r="T422" i="1"/>
  <c r="AD422" i="1"/>
  <c r="AB422" i="1"/>
  <c r="J422" i="1"/>
  <c r="W422" i="1"/>
  <c r="U422" i="1"/>
  <c r="D422" i="1"/>
  <c r="S422" i="1"/>
  <c r="A423" i="1"/>
  <c r="E423" i="1"/>
  <c r="B422" i="1"/>
  <c r="P421" i="1"/>
  <c r="L421" i="1"/>
  <c r="M421" i="1"/>
  <c r="I423" i="1"/>
  <c r="H423" i="1"/>
  <c r="G423" i="1"/>
  <c r="F423" i="1"/>
  <c r="R423" i="1"/>
  <c r="O423" i="1"/>
  <c r="K423" i="1"/>
  <c r="AC423" i="1"/>
  <c r="Y423" i="1"/>
  <c r="X423" i="1"/>
  <c r="Q423" i="1"/>
  <c r="N423" i="1"/>
  <c r="AA423" i="1"/>
  <c r="Z423" i="1"/>
  <c r="AE423" i="1"/>
  <c r="V423" i="1"/>
  <c r="AD423" i="1"/>
  <c r="AB423" i="1"/>
  <c r="T423" i="1"/>
  <c r="J423" i="1"/>
  <c r="W423" i="1"/>
  <c r="U423" i="1"/>
  <c r="D423" i="1"/>
  <c r="S423" i="1"/>
  <c r="A424" i="1"/>
  <c r="E424" i="1"/>
  <c r="B423" i="1"/>
  <c r="P422" i="1"/>
  <c r="L422" i="1"/>
  <c r="M422" i="1"/>
  <c r="I424" i="1"/>
  <c r="H424" i="1"/>
  <c r="G424" i="1"/>
  <c r="F424" i="1"/>
  <c r="R424" i="1"/>
  <c r="O424" i="1"/>
  <c r="K424" i="1"/>
  <c r="AC424" i="1"/>
  <c r="X424" i="1"/>
  <c r="Y424" i="1"/>
  <c r="N424" i="1"/>
  <c r="AA424" i="1"/>
  <c r="Q424" i="1"/>
  <c r="Z424" i="1"/>
  <c r="AE424" i="1"/>
  <c r="V424" i="1"/>
  <c r="T424" i="1"/>
  <c r="AD424" i="1"/>
  <c r="AB424" i="1"/>
  <c r="J424" i="1"/>
  <c r="W424" i="1"/>
  <c r="U424" i="1"/>
  <c r="D424" i="1"/>
  <c r="S424" i="1"/>
  <c r="A425" i="1"/>
  <c r="E425" i="1"/>
  <c r="B424" i="1"/>
  <c r="P423" i="1"/>
  <c r="L423" i="1"/>
  <c r="M423" i="1"/>
  <c r="I425" i="1"/>
  <c r="H425" i="1"/>
  <c r="G425" i="1"/>
  <c r="F425" i="1"/>
  <c r="R425" i="1"/>
  <c r="O425" i="1"/>
  <c r="K425" i="1"/>
  <c r="AC425" i="1"/>
  <c r="Y425" i="1"/>
  <c r="X425" i="1"/>
  <c r="Q425" i="1"/>
  <c r="Z425" i="1"/>
  <c r="N425" i="1"/>
  <c r="AA425" i="1"/>
  <c r="AE425" i="1"/>
  <c r="V425" i="1"/>
  <c r="AD425" i="1"/>
  <c r="AB425" i="1"/>
  <c r="T425" i="1"/>
  <c r="J425" i="1"/>
  <c r="U425" i="1"/>
  <c r="W425" i="1"/>
  <c r="D425" i="1"/>
  <c r="S425" i="1"/>
  <c r="A426" i="1"/>
  <c r="E426" i="1"/>
  <c r="B425" i="1"/>
  <c r="P424" i="1"/>
  <c r="L424" i="1"/>
  <c r="M424" i="1"/>
  <c r="I426" i="1"/>
  <c r="H426" i="1"/>
  <c r="G426" i="1"/>
  <c r="F426" i="1"/>
  <c r="R426" i="1"/>
  <c r="O426" i="1"/>
  <c r="K426" i="1"/>
  <c r="AC426" i="1"/>
  <c r="Y426" i="1"/>
  <c r="X426" i="1"/>
  <c r="N426" i="1"/>
  <c r="AA426" i="1"/>
  <c r="Q426" i="1"/>
  <c r="Z426" i="1"/>
  <c r="AE426" i="1"/>
  <c r="V426" i="1"/>
  <c r="T426" i="1"/>
  <c r="AD426" i="1"/>
  <c r="AB426" i="1"/>
  <c r="J426" i="1"/>
  <c r="W426" i="1"/>
  <c r="U426" i="1"/>
  <c r="D426" i="1"/>
  <c r="S426" i="1"/>
  <c r="B426" i="1"/>
  <c r="A427" i="1"/>
  <c r="E427" i="1"/>
  <c r="P425" i="1"/>
  <c r="L425" i="1"/>
  <c r="M425" i="1"/>
  <c r="I427" i="1"/>
  <c r="H427" i="1"/>
  <c r="G427" i="1"/>
  <c r="F427" i="1"/>
  <c r="R427" i="1"/>
  <c r="O427" i="1"/>
  <c r="K427" i="1"/>
  <c r="AC427" i="1"/>
  <c r="Y427" i="1"/>
  <c r="X427" i="1"/>
  <c r="Q427" i="1"/>
  <c r="N427" i="1"/>
  <c r="AA427" i="1"/>
  <c r="Z427" i="1"/>
  <c r="AE427" i="1"/>
  <c r="V427" i="1"/>
  <c r="AD427" i="1"/>
  <c r="AB427" i="1"/>
  <c r="T427" i="1"/>
  <c r="J427" i="1"/>
  <c r="W427" i="1"/>
  <c r="U427" i="1"/>
  <c r="D427" i="1"/>
  <c r="S427" i="1"/>
  <c r="A428" i="1"/>
  <c r="E428" i="1"/>
  <c r="B427" i="1"/>
  <c r="P426" i="1"/>
  <c r="L426" i="1"/>
  <c r="M426" i="1"/>
  <c r="I428" i="1"/>
  <c r="H428" i="1"/>
  <c r="G428" i="1"/>
  <c r="F428" i="1"/>
  <c r="R428" i="1"/>
  <c r="O428" i="1"/>
  <c r="K428" i="1"/>
  <c r="AC428" i="1"/>
  <c r="Y428" i="1"/>
  <c r="X428" i="1"/>
  <c r="N428" i="1"/>
  <c r="AA428" i="1"/>
  <c r="Q428" i="1"/>
  <c r="Z428" i="1"/>
  <c r="AE428" i="1"/>
  <c r="V428" i="1"/>
  <c r="T428" i="1"/>
  <c r="AD428" i="1"/>
  <c r="AB428" i="1"/>
  <c r="J428" i="1"/>
  <c r="W428" i="1"/>
  <c r="U428" i="1"/>
  <c r="D428" i="1"/>
  <c r="S428" i="1"/>
  <c r="A429" i="1"/>
  <c r="E429" i="1"/>
  <c r="B428" i="1"/>
  <c r="P427" i="1"/>
  <c r="L427" i="1"/>
  <c r="M427" i="1"/>
  <c r="I429" i="1"/>
  <c r="H429" i="1"/>
  <c r="G429" i="1"/>
  <c r="F429" i="1"/>
  <c r="R429" i="1"/>
  <c r="O429" i="1"/>
  <c r="K429" i="1"/>
  <c r="AC429" i="1"/>
  <c r="Y429" i="1"/>
  <c r="X429" i="1"/>
  <c r="Q429" i="1"/>
  <c r="Z429" i="1"/>
  <c r="N429" i="1"/>
  <c r="AA429" i="1"/>
  <c r="AE429" i="1"/>
  <c r="V429" i="1"/>
  <c r="AD429" i="1"/>
  <c r="AB429" i="1"/>
  <c r="T429" i="1"/>
  <c r="J429" i="1"/>
  <c r="U429" i="1"/>
  <c r="W429" i="1"/>
  <c r="D429" i="1"/>
  <c r="S429" i="1"/>
  <c r="A430" i="1"/>
  <c r="E430" i="1"/>
  <c r="B429" i="1"/>
  <c r="P428" i="1"/>
  <c r="L428" i="1"/>
  <c r="M428" i="1"/>
  <c r="I430" i="1"/>
  <c r="H430" i="1"/>
  <c r="G430" i="1"/>
  <c r="O430" i="1"/>
  <c r="F430" i="1"/>
  <c r="R430" i="1"/>
  <c r="K430" i="1"/>
  <c r="AC430" i="1"/>
  <c r="Y430" i="1"/>
  <c r="X430" i="1"/>
  <c r="N430" i="1"/>
  <c r="AA430" i="1"/>
  <c r="Q430" i="1"/>
  <c r="Z430" i="1"/>
  <c r="AE430" i="1"/>
  <c r="V430" i="1"/>
  <c r="T430" i="1"/>
  <c r="AD430" i="1"/>
  <c r="AB430" i="1"/>
  <c r="J430" i="1"/>
  <c r="W430" i="1"/>
  <c r="U430" i="1"/>
  <c r="D430" i="1"/>
  <c r="S430" i="1"/>
  <c r="B430" i="1"/>
  <c r="A431" i="1"/>
  <c r="E431" i="1"/>
  <c r="P429" i="1"/>
  <c r="L429" i="1"/>
  <c r="M429" i="1"/>
  <c r="I431" i="1"/>
  <c r="H431" i="1"/>
  <c r="G431" i="1"/>
  <c r="F431" i="1"/>
  <c r="R431" i="1"/>
  <c r="O431" i="1"/>
  <c r="K431" i="1"/>
  <c r="AC431" i="1"/>
  <c r="Y431" i="1"/>
  <c r="X431" i="1"/>
  <c r="Q431" i="1"/>
  <c r="N431" i="1"/>
  <c r="AA431" i="1"/>
  <c r="Z431" i="1"/>
  <c r="AE431" i="1"/>
  <c r="V431" i="1"/>
  <c r="AD431" i="1"/>
  <c r="AB431" i="1"/>
  <c r="T431" i="1"/>
  <c r="J431" i="1"/>
  <c r="W431" i="1"/>
  <c r="U431" i="1"/>
  <c r="D431" i="1"/>
  <c r="S431" i="1"/>
  <c r="A432" i="1"/>
  <c r="E432" i="1"/>
  <c r="B431" i="1"/>
  <c r="P430" i="1"/>
  <c r="L430" i="1"/>
  <c r="M430" i="1"/>
  <c r="I432" i="1"/>
  <c r="H432" i="1"/>
  <c r="G432" i="1"/>
  <c r="F432" i="1"/>
  <c r="R432" i="1"/>
  <c r="O432" i="1"/>
  <c r="K432" i="1"/>
  <c r="AC432" i="1"/>
  <c r="X432" i="1"/>
  <c r="Y432" i="1"/>
  <c r="N432" i="1"/>
  <c r="AA432" i="1"/>
  <c r="Q432" i="1"/>
  <c r="Z432" i="1"/>
  <c r="AE432" i="1"/>
  <c r="V432" i="1"/>
  <c r="T432" i="1"/>
  <c r="AD432" i="1"/>
  <c r="AB432" i="1"/>
  <c r="J432" i="1"/>
  <c r="W432" i="1"/>
  <c r="U432" i="1"/>
  <c r="D432" i="1"/>
  <c r="S432" i="1"/>
  <c r="B432" i="1"/>
  <c r="A433" i="1"/>
  <c r="E433" i="1"/>
  <c r="P431" i="1"/>
  <c r="L431" i="1"/>
  <c r="M431" i="1"/>
  <c r="I433" i="1"/>
  <c r="H433" i="1"/>
  <c r="G433" i="1"/>
  <c r="F433" i="1"/>
  <c r="R433" i="1"/>
  <c r="O433" i="1"/>
  <c r="K433" i="1"/>
  <c r="AC433" i="1"/>
  <c r="Y433" i="1"/>
  <c r="X433" i="1"/>
  <c r="Q433" i="1"/>
  <c r="Z433" i="1"/>
  <c r="N433" i="1"/>
  <c r="AA433" i="1"/>
  <c r="AE433" i="1"/>
  <c r="V433" i="1"/>
  <c r="AD433" i="1"/>
  <c r="AB433" i="1"/>
  <c r="T433" i="1"/>
  <c r="J433" i="1"/>
  <c r="U433" i="1"/>
  <c r="W433" i="1"/>
  <c r="D433" i="1"/>
  <c r="S433" i="1"/>
  <c r="A434" i="1"/>
  <c r="E434" i="1"/>
  <c r="B433" i="1"/>
  <c r="P432" i="1"/>
  <c r="L432" i="1"/>
  <c r="M432" i="1"/>
  <c r="I434" i="1"/>
  <c r="H434" i="1"/>
  <c r="G434" i="1"/>
  <c r="F434" i="1"/>
  <c r="R434" i="1"/>
  <c r="O434" i="1"/>
  <c r="K434" i="1"/>
  <c r="AC434" i="1"/>
  <c r="Y434" i="1"/>
  <c r="X434" i="1"/>
  <c r="N434" i="1"/>
  <c r="AA434" i="1"/>
  <c r="Q434" i="1"/>
  <c r="Z434" i="1"/>
  <c r="AE434" i="1"/>
  <c r="V434" i="1"/>
  <c r="T434" i="1"/>
  <c r="AD434" i="1"/>
  <c r="AB434" i="1"/>
  <c r="J434" i="1"/>
  <c r="W434" i="1"/>
  <c r="U434" i="1"/>
  <c r="D434" i="1"/>
  <c r="S434" i="1"/>
  <c r="B434" i="1"/>
  <c r="A435" i="1"/>
  <c r="E435" i="1"/>
  <c r="P433" i="1"/>
  <c r="L433" i="1"/>
  <c r="M433" i="1"/>
  <c r="I435" i="1"/>
  <c r="H435" i="1"/>
  <c r="G435" i="1"/>
  <c r="F435" i="1"/>
  <c r="R435" i="1"/>
  <c r="O435" i="1"/>
  <c r="K435" i="1"/>
  <c r="AC435" i="1"/>
  <c r="Y435" i="1"/>
  <c r="X435" i="1"/>
  <c r="Q435" i="1"/>
  <c r="N435" i="1"/>
  <c r="AA435" i="1"/>
  <c r="Z435" i="1"/>
  <c r="AE435" i="1"/>
  <c r="V435" i="1"/>
  <c r="AD435" i="1"/>
  <c r="AB435" i="1"/>
  <c r="T435" i="1"/>
  <c r="J435" i="1"/>
  <c r="W435" i="1"/>
  <c r="U435" i="1"/>
  <c r="D435" i="1"/>
  <c r="S435" i="1"/>
  <c r="B435" i="1"/>
  <c r="P434" i="1"/>
  <c r="L434" i="1"/>
  <c r="M434" i="1"/>
  <c r="P435" i="1"/>
  <c r="L435" i="1"/>
  <c r="M435" i="1"/>
  <c r="T32" i="1"/>
  <c r="U32" i="1"/>
  <c r="G27" i="4"/>
  <c r="V33" i="1"/>
  <c r="H28" i="4"/>
  <c r="Q33" i="1"/>
  <c r="T33" i="1"/>
  <c r="G28" i="4"/>
  <c r="S32" i="1"/>
  <c r="AA32" i="1"/>
  <c r="U33" i="1"/>
  <c r="W33" i="1"/>
  <c r="S34" i="1"/>
  <c r="Z32" i="1"/>
  <c r="I27" i="4"/>
  <c r="S33" i="1"/>
  <c r="Z33" i="1"/>
  <c r="I28" i="4"/>
  <c r="T34" i="1"/>
  <c r="G29" i="4"/>
  <c r="V34" i="1"/>
  <c r="H29" i="4"/>
  <c r="Q34" i="1"/>
  <c r="AA33" i="1"/>
  <c r="K32" i="1"/>
  <c r="M32" i="1"/>
  <c r="AB32" i="1"/>
  <c r="K33" i="1"/>
  <c r="M33" i="1"/>
  <c r="AB33" i="1"/>
  <c r="W34" i="1"/>
  <c r="U34" i="1"/>
  <c r="AC32" i="1"/>
  <c r="AD32" i="1"/>
  <c r="S35" i="1"/>
  <c r="V35" i="1"/>
  <c r="H30" i="4"/>
  <c r="Q35" i="1"/>
  <c r="T35" i="1"/>
  <c r="G30" i="4"/>
  <c r="AA34" i="1"/>
  <c r="Z34" i="1"/>
  <c r="I29" i="4"/>
  <c r="AC33" i="1"/>
  <c r="U35" i="1"/>
  <c r="W35" i="1"/>
  <c r="Z35" i="1"/>
  <c r="I30" i="4"/>
  <c r="AE32" i="1"/>
  <c r="L27" i="4"/>
  <c r="K27" i="4"/>
  <c r="J27" i="4"/>
  <c r="K34" i="1"/>
  <c r="M34" i="1"/>
  <c r="AB34" i="1"/>
  <c r="S36" i="1"/>
  <c r="AA35" i="1"/>
  <c r="AD33" i="1"/>
  <c r="K28" i="4"/>
  <c r="J28" i="4"/>
  <c r="AE33" i="1"/>
  <c r="L28" i="4"/>
  <c r="V36" i="1"/>
  <c r="H31" i="4"/>
  <c r="AC34" i="1"/>
  <c r="AD34" i="1"/>
  <c r="K29" i="4"/>
  <c r="J29" i="4"/>
  <c r="K35" i="1"/>
  <c r="M35" i="1"/>
  <c r="AB35" i="1"/>
  <c r="V37" i="1"/>
  <c r="H32" i="4"/>
  <c r="T36" i="1"/>
  <c r="G31" i="4"/>
  <c r="Q36" i="1"/>
  <c r="W37" i="1"/>
  <c r="AE34" i="1"/>
  <c r="L29" i="4"/>
  <c r="U36" i="1"/>
  <c r="W36" i="1"/>
  <c r="Z36" i="1"/>
  <c r="I31" i="4"/>
  <c r="AC35" i="1"/>
  <c r="AD35" i="1"/>
  <c r="K30" i="4"/>
  <c r="J30" i="4"/>
  <c r="AA36" i="1"/>
  <c r="S37" i="1"/>
  <c r="Q37" i="1"/>
  <c r="T37" i="1"/>
  <c r="G32" i="4"/>
  <c r="AE35" i="1"/>
  <c r="L30" i="4"/>
  <c r="U37" i="1"/>
  <c r="K36" i="1"/>
  <c r="M36" i="1"/>
  <c r="AB36" i="1"/>
  <c r="AC36" i="1"/>
  <c r="AD36" i="1"/>
  <c r="K31" i="4"/>
  <c r="J31" i="4"/>
  <c r="AA37" i="1"/>
  <c r="S38" i="1"/>
  <c r="Z37" i="1"/>
  <c r="I32" i="4"/>
  <c r="AE36" i="1"/>
  <c r="L31" i="4"/>
  <c r="T38" i="1"/>
  <c r="G33" i="4"/>
  <c r="K37" i="1"/>
  <c r="M37" i="1"/>
  <c r="AB37" i="1"/>
  <c r="S39" i="1"/>
  <c r="Q38" i="1"/>
  <c r="V38" i="1"/>
  <c r="H33" i="4"/>
  <c r="W38" i="1"/>
  <c r="U38" i="1"/>
  <c r="AA38" i="1"/>
  <c r="S40" i="1"/>
  <c r="V39" i="1"/>
  <c r="H34" i="4"/>
  <c r="Q39" i="1"/>
  <c r="T39" i="1"/>
  <c r="G34" i="4"/>
  <c r="AC37" i="1"/>
  <c r="AD37" i="1"/>
  <c r="K32" i="4"/>
  <c r="J32" i="4"/>
  <c r="T40" i="1"/>
  <c r="G35" i="4"/>
  <c r="Z38" i="1"/>
  <c r="I33" i="4"/>
  <c r="AE37" i="1"/>
  <c r="L32" i="4"/>
  <c r="U40" i="1"/>
  <c r="U39" i="1"/>
  <c r="W39" i="1"/>
  <c r="Z39" i="1"/>
  <c r="I34" i="4"/>
  <c r="Q40" i="1"/>
  <c r="T41" i="1"/>
  <c r="G36" i="4"/>
  <c r="V40" i="1"/>
  <c r="H35" i="4"/>
  <c r="AA39" i="1"/>
  <c r="K38" i="1"/>
  <c r="M38" i="1"/>
  <c r="AB38" i="1"/>
  <c r="K39" i="1"/>
  <c r="M39" i="1"/>
  <c r="AB39" i="1"/>
  <c r="U41" i="1"/>
  <c r="W40" i="1"/>
  <c r="AA40" i="1"/>
  <c r="S41" i="1"/>
  <c r="V41" i="1"/>
  <c r="H36" i="4"/>
  <c r="Q41" i="1"/>
  <c r="AC39" i="1"/>
  <c r="AC38" i="1"/>
  <c r="AD38" i="1"/>
  <c r="K33" i="4"/>
  <c r="J33" i="4"/>
  <c r="Z40" i="1"/>
  <c r="W41" i="1"/>
  <c r="V42" i="1"/>
  <c r="H37" i="4"/>
  <c r="AA41" i="1"/>
  <c r="Q42" i="1"/>
  <c r="S42" i="1"/>
  <c r="T42" i="1"/>
  <c r="G37" i="4"/>
  <c r="Z41" i="1"/>
  <c r="I36" i="4"/>
  <c r="AE38" i="1"/>
  <c r="L33" i="4"/>
  <c r="AD39" i="1"/>
  <c r="K34" i="4"/>
  <c r="J34" i="4"/>
  <c r="S45" i="1"/>
  <c r="K40" i="1"/>
  <c r="M40" i="1"/>
  <c r="AB40" i="1"/>
  <c r="I35" i="4"/>
  <c r="AC40" i="1"/>
  <c r="K41" i="1"/>
  <c r="M41" i="1"/>
  <c r="AB41" i="1"/>
  <c r="AC41" i="1"/>
  <c r="U42" i="1"/>
  <c r="W42" i="1"/>
  <c r="AA42" i="1"/>
  <c r="Z42" i="1"/>
  <c r="I37" i="4"/>
  <c r="S43" i="1"/>
  <c r="T43" i="1"/>
  <c r="G38" i="4"/>
  <c r="AE39" i="1"/>
  <c r="L34" i="4"/>
  <c r="AD40" i="1"/>
  <c r="K35" i="4"/>
  <c r="J35" i="4"/>
  <c r="T45" i="1"/>
  <c r="U45" i="1"/>
  <c r="W45" i="1"/>
  <c r="S46" i="1"/>
  <c r="Q45" i="1"/>
  <c r="U43" i="1"/>
  <c r="K42" i="1"/>
  <c r="M42" i="1"/>
  <c r="V43" i="1"/>
  <c r="H38" i="4"/>
  <c r="Q43" i="1"/>
  <c r="Q44" i="1"/>
  <c r="S44" i="1"/>
  <c r="T44" i="1"/>
  <c r="G39" i="4"/>
  <c r="AE40" i="1"/>
  <c r="L35" i="4"/>
  <c r="AD41" i="1"/>
  <c r="K36" i="4"/>
  <c r="J36" i="4"/>
  <c r="AA45" i="1"/>
  <c r="V46" i="1"/>
  <c r="W46" i="1"/>
  <c r="AA46" i="1"/>
  <c r="T46" i="1"/>
  <c r="U46" i="1"/>
  <c r="S47" i="1"/>
  <c r="Q46" i="1"/>
  <c r="Z45" i="1"/>
  <c r="K45" i="1"/>
  <c r="AB42" i="1"/>
  <c r="AC42" i="1"/>
  <c r="AD42" i="1"/>
  <c r="K37" i="4"/>
  <c r="J37" i="4"/>
  <c r="U44" i="1"/>
  <c r="W43" i="1"/>
  <c r="Z43" i="1"/>
  <c r="I38" i="4"/>
  <c r="V44" i="1"/>
  <c r="H39" i="4"/>
  <c r="AE41" i="1"/>
  <c r="L36" i="4"/>
  <c r="M45" i="1"/>
  <c r="AB45" i="1"/>
  <c r="V47" i="1"/>
  <c r="W47" i="1"/>
  <c r="Z47" i="1"/>
  <c r="T47" i="1"/>
  <c r="U47" i="1"/>
  <c r="S48" i="1"/>
  <c r="Q47" i="1"/>
  <c r="Z46" i="1"/>
  <c r="AA43" i="1"/>
  <c r="AE42" i="1"/>
  <c r="L37" i="4"/>
  <c r="W44" i="1"/>
  <c r="Z44" i="1"/>
  <c r="I39" i="4"/>
  <c r="K43" i="1"/>
  <c r="M43" i="1"/>
  <c r="AA44" i="1"/>
  <c r="AA47" i="1"/>
  <c r="V48" i="1"/>
  <c r="W48" i="1"/>
  <c r="T48" i="1"/>
  <c r="U48" i="1"/>
  <c r="AA48" i="1"/>
  <c r="S49" i="1"/>
  <c r="Q48" i="1"/>
  <c r="M47" i="1"/>
  <c r="AB47" i="1"/>
  <c r="AD45" i="1"/>
  <c r="AE45" i="1"/>
  <c r="M46" i="1"/>
  <c r="AB46" i="1"/>
  <c r="AB43" i="1"/>
  <c r="AC43" i="1"/>
  <c r="AD43" i="1"/>
  <c r="K38" i="4"/>
  <c r="J38" i="4"/>
  <c r="K44" i="1"/>
  <c r="M44" i="1"/>
  <c r="AD46" i="1"/>
  <c r="AE46" i="1"/>
  <c r="T49" i="1"/>
  <c r="U49" i="1"/>
  <c r="V49" i="1"/>
  <c r="W49" i="1"/>
  <c r="S50" i="1"/>
  <c r="Q49" i="1"/>
  <c r="Z48" i="1"/>
  <c r="AE43" i="1"/>
  <c r="L38" i="4"/>
  <c r="AB44" i="1"/>
  <c r="AC44" i="1"/>
  <c r="AD44" i="1"/>
  <c r="K39" i="4"/>
  <c r="J39" i="4"/>
  <c r="AD47" i="1"/>
  <c r="AE47" i="1"/>
  <c r="AA49" i="1"/>
  <c r="M48" i="1"/>
  <c r="AB48" i="1"/>
  <c r="T50" i="1"/>
  <c r="U50" i="1"/>
  <c r="V50" i="1"/>
  <c r="W50" i="1"/>
  <c r="Z50" i="1"/>
  <c r="S51" i="1"/>
  <c r="Q50" i="1"/>
  <c r="AA50" i="1"/>
  <c r="Z49" i="1"/>
  <c r="AE44" i="1"/>
  <c r="L39" i="4"/>
  <c r="AD48" i="1"/>
  <c r="AE48" i="1"/>
  <c r="M50" i="1"/>
  <c r="AB50" i="1"/>
  <c r="M49" i="1"/>
  <c r="AB49" i="1"/>
  <c r="V51" i="1"/>
  <c r="W51" i="1"/>
  <c r="Z51" i="1"/>
  <c r="T51" i="1"/>
  <c r="U51" i="1"/>
  <c r="S52" i="1"/>
  <c r="Q51" i="1"/>
  <c r="AA51" i="1"/>
  <c r="V52" i="1"/>
  <c r="W52" i="1"/>
  <c r="Z52" i="1"/>
  <c r="T52" i="1"/>
  <c r="U52" i="1"/>
  <c r="S53" i="1"/>
  <c r="Q52" i="1"/>
  <c r="M51" i="1"/>
  <c r="AB51" i="1"/>
  <c r="AD49" i="1"/>
  <c r="AE49" i="1"/>
  <c r="AD50" i="1"/>
  <c r="AE50" i="1"/>
  <c r="M52" i="1"/>
  <c r="AB52" i="1"/>
  <c r="AA52" i="1"/>
  <c r="T53" i="1"/>
  <c r="U53" i="1"/>
  <c r="V53" i="1"/>
  <c r="W53" i="1"/>
  <c r="Z53" i="1"/>
  <c r="S54" i="1"/>
  <c r="Q53" i="1"/>
  <c r="AD51" i="1"/>
  <c r="AE51" i="1"/>
  <c r="M53" i="1"/>
  <c r="AB53" i="1"/>
  <c r="AA53" i="1"/>
  <c r="V54" i="1"/>
  <c r="W54" i="1"/>
  <c r="T54" i="1"/>
  <c r="U54" i="1"/>
  <c r="AA54" i="1"/>
  <c r="S55" i="1"/>
  <c r="Q54" i="1"/>
  <c r="AD52" i="1"/>
  <c r="AE52" i="1"/>
  <c r="T55" i="1"/>
  <c r="U55" i="1"/>
  <c r="AA55" i="1"/>
  <c r="V55" i="1"/>
  <c r="W55" i="1"/>
  <c r="S56" i="1"/>
  <c r="Q55" i="1"/>
  <c r="Z54" i="1"/>
  <c r="AD53" i="1"/>
  <c r="AE53" i="1"/>
  <c r="V56" i="1"/>
  <c r="W56" i="1"/>
  <c r="AA56" i="1"/>
  <c r="T56" i="1"/>
  <c r="U56" i="1"/>
  <c r="Q56" i="1"/>
  <c r="S57" i="1"/>
  <c r="M54" i="1"/>
  <c r="AB54" i="1"/>
  <c r="Z55" i="1"/>
  <c r="AD54" i="1"/>
  <c r="AE54" i="1"/>
  <c r="M55" i="1"/>
  <c r="AB55" i="1"/>
  <c r="V57" i="1"/>
  <c r="W57" i="1"/>
  <c r="T57" i="1"/>
  <c r="U57" i="1"/>
  <c r="AA57" i="1"/>
  <c r="S58" i="1"/>
  <c r="Q57" i="1"/>
  <c r="Z56" i="1"/>
  <c r="AD55" i="1"/>
  <c r="AE55" i="1"/>
  <c r="Z57" i="1"/>
  <c r="M56" i="1"/>
  <c r="AB56" i="1"/>
  <c r="T58" i="1"/>
  <c r="U58" i="1"/>
  <c r="V58" i="1"/>
  <c r="W58" i="1"/>
  <c r="Z58" i="1"/>
  <c r="S59" i="1"/>
  <c r="Q58" i="1"/>
  <c r="AD56" i="1"/>
  <c r="AE56" i="1"/>
  <c r="M58" i="1"/>
  <c r="AB58" i="1"/>
  <c r="AA58" i="1"/>
  <c r="V59" i="1"/>
  <c r="W59" i="1"/>
  <c r="T59" i="1"/>
  <c r="U59" i="1"/>
  <c r="AA59" i="1"/>
  <c r="S60" i="1"/>
  <c r="Q59" i="1"/>
  <c r="M57" i="1"/>
  <c r="AB57" i="1"/>
  <c r="V60" i="1"/>
  <c r="W60" i="1"/>
  <c r="Z60" i="1"/>
  <c r="S61" i="1"/>
  <c r="Q60" i="1"/>
  <c r="AD57" i="1"/>
  <c r="AE57" i="1"/>
  <c r="Z59" i="1"/>
  <c r="AD58" i="1"/>
  <c r="AE58" i="1"/>
  <c r="M60" i="1"/>
  <c r="AB60" i="1"/>
  <c r="M59" i="1"/>
  <c r="AB59" i="1"/>
  <c r="V61" i="1"/>
  <c r="W61" i="1"/>
  <c r="Z61" i="1"/>
  <c r="S62" i="1"/>
  <c r="Q61" i="1"/>
  <c r="AA60" i="1"/>
  <c r="AD59" i="1"/>
  <c r="AE59" i="1"/>
  <c r="M61" i="1"/>
  <c r="AB61" i="1"/>
  <c r="V62" i="1"/>
  <c r="W62" i="1"/>
  <c r="Z62" i="1"/>
  <c r="S63" i="1"/>
  <c r="Q62" i="1"/>
  <c r="AA61" i="1"/>
  <c r="AD60" i="1"/>
  <c r="AE60" i="1"/>
  <c r="M62" i="1"/>
  <c r="AB62" i="1"/>
  <c r="V63" i="1"/>
  <c r="W63" i="1"/>
  <c r="Z63" i="1"/>
  <c r="Q63" i="1"/>
  <c r="S64" i="1"/>
  <c r="AA62" i="1"/>
  <c r="AD61" i="1"/>
  <c r="AE61" i="1"/>
  <c r="M63" i="1"/>
  <c r="AB63" i="1"/>
  <c r="V64" i="1"/>
  <c r="W64" i="1"/>
  <c r="Z64" i="1"/>
  <c r="Q64" i="1"/>
  <c r="AA63" i="1"/>
  <c r="AD62" i="1"/>
  <c r="AE62" i="1"/>
  <c r="M64" i="1"/>
  <c r="AB64" i="1"/>
  <c r="AA64" i="1"/>
  <c r="AD63" i="1"/>
  <c r="AE63" i="1"/>
  <c r="AD64" i="1"/>
  <c r="AE64" i="1"/>
</calcChain>
</file>

<file path=xl/sharedStrings.xml><?xml version="1.0" encoding="utf-8"?>
<sst xmlns="http://schemas.openxmlformats.org/spreadsheetml/2006/main" count="125" uniqueCount="97">
  <si>
    <t>مدت بیمه نامه</t>
  </si>
  <si>
    <t xml:space="preserve">نحوه پرداخت حق بیمه </t>
  </si>
  <si>
    <t>مبلغ حق بیمه</t>
  </si>
  <si>
    <t>سرمایه فوت</t>
  </si>
  <si>
    <t>سن بیمه شده</t>
  </si>
  <si>
    <t>سقف امراض خاص</t>
  </si>
  <si>
    <t>هزینه اداری</t>
  </si>
  <si>
    <t>هزینه بیمه گری</t>
  </si>
  <si>
    <t>رديف</t>
  </si>
  <si>
    <t>سن</t>
  </si>
  <si>
    <t xml:space="preserve">حق بيمه  سالانه </t>
  </si>
  <si>
    <t>مجموع حق بيمه پرداختي</t>
  </si>
  <si>
    <t>حق بيمه ماهانه</t>
  </si>
  <si>
    <t>حق سه ماهه</t>
  </si>
  <si>
    <t>حق بيمه شش ماهه</t>
  </si>
  <si>
    <t xml:space="preserve">کارمزد فروش </t>
  </si>
  <si>
    <t>هزينه اداري</t>
  </si>
  <si>
    <t>هزينه بيمه گري</t>
  </si>
  <si>
    <t>هزينه ها</t>
  </si>
  <si>
    <t>سرمايه فوت</t>
  </si>
  <si>
    <t xml:space="preserve">خطر فوت </t>
  </si>
  <si>
    <t>حق بيمه فوت</t>
  </si>
  <si>
    <t>سرمايه حادثه</t>
  </si>
  <si>
    <t>حق بيمه حادثه</t>
  </si>
  <si>
    <t>سرمايه بيمه امراض خاص</t>
  </si>
  <si>
    <t>حق بيمه امراض خاص</t>
  </si>
  <si>
    <t>حق بيمه خالص سرمايه گذاري</t>
  </si>
  <si>
    <t>ماهانه</t>
  </si>
  <si>
    <t>دوماهه</t>
  </si>
  <si>
    <t>سه ماهه</t>
  </si>
  <si>
    <t>شش ماهه</t>
  </si>
  <si>
    <t>سالانه</t>
  </si>
  <si>
    <t>حق بیمه دو ماهه</t>
  </si>
  <si>
    <t>نرخ تعدیل حق بیمه</t>
  </si>
  <si>
    <t>نرخ تعدیل سرمایه فوت</t>
  </si>
  <si>
    <t>تخفیف در هزینه اداری (اعشار)</t>
  </si>
  <si>
    <t xml:space="preserve"> تخفیف در کارمزد  (اعشار)</t>
  </si>
  <si>
    <t xml:space="preserve"> تخفیف در هزینه بیمه گری  (اعشار)</t>
  </si>
  <si>
    <t>v</t>
  </si>
  <si>
    <t>دارد</t>
  </si>
  <si>
    <t>ندارد</t>
  </si>
  <si>
    <t>اضافه نرخ پزشکی(اعشار)</t>
  </si>
  <si>
    <t xml:space="preserve">نرخ فوت </t>
  </si>
  <si>
    <t>نرخ امراض خاص (در میلیون)</t>
  </si>
  <si>
    <t>نرخ سود تضمینی</t>
  </si>
  <si>
    <t>طبقه شغلی</t>
  </si>
  <si>
    <t>عدم درخواست</t>
  </si>
  <si>
    <t>معافیت از پرداخت حق بیمه</t>
  </si>
  <si>
    <t>یک برابر سرمایه فوت</t>
  </si>
  <si>
    <t>سرمایه امراض خاص</t>
  </si>
  <si>
    <t>ضریب امراض خاص</t>
  </si>
  <si>
    <t>سرمایه فوت بر اثر حادثه</t>
  </si>
  <si>
    <t>ضریب فوت بر اثر حادثه</t>
  </si>
  <si>
    <t>دو برابر سرمایه فوت</t>
  </si>
  <si>
    <t>سه برابر سرمایه فوت</t>
  </si>
  <si>
    <t>حق بيمه معافیت از پرداخت حق بیمه</t>
  </si>
  <si>
    <t>سرمايه گذاري علی الحساب</t>
  </si>
  <si>
    <t>بازخرید علی الحساب</t>
  </si>
  <si>
    <t>با سود 10 درصد</t>
  </si>
  <si>
    <t>سپرده اولیه</t>
  </si>
  <si>
    <t>نرخ های تقسیط</t>
  </si>
  <si>
    <t>ضریب های حادثه</t>
  </si>
  <si>
    <t>i</t>
  </si>
  <si>
    <t>d</t>
  </si>
  <si>
    <t>i(m)</t>
  </si>
  <si>
    <t>d(m)</t>
  </si>
  <si>
    <t>tagh</t>
  </si>
  <si>
    <t>تعداد پرداخت در سال را در کادر روبرو وارد نمایید :</t>
  </si>
  <si>
    <t>نحوه محاسبات حق تقسیط</t>
  </si>
  <si>
    <t>با سود 16 درصد</t>
  </si>
  <si>
    <t>با سود 13 درصد</t>
  </si>
  <si>
    <t>پوشش معافیت از پرداخت حق بیمه</t>
  </si>
  <si>
    <t>نرخ سرطان (در میلیون)</t>
  </si>
  <si>
    <t xml:space="preserve">سرمایه سرطان </t>
  </si>
  <si>
    <t xml:space="preserve">حق بيمه پوشش سرطان </t>
  </si>
  <si>
    <t>درصد سرمایه فوت برای پوشش سرطان</t>
  </si>
  <si>
    <t>حق بیمه بابت پوشش های تکمیلی</t>
  </si>
  <si>
    <t>کارمزد بابت پوشش های تکمیلی</t>
  </si>
  <si>
    <t>سرطان</t>
  </si>
  <si>
    <t>مالیات</t>
  </si>
  <si>
    <t>نرخ حادثه (در هزار)</t>
  </si>
  <si>
    <t>نرخ از کارافتادگی دائم</t>
  </si>
  <si>
    <t>نرخ تنزیل</t>
  </si>
  <si>
    <t>سرمايه معافیت از پرداخت حق بیمه</t>
  </si>
  <si>
    <t>جدول استعلام بیمه نامه عمر و سرمایه گذاری شرکت بیمه زندگی خاورمیانه</t>
  </si>
  <si>
    <t>نام بیمه‎گذار:</t>
  </si>
  <si>
    <t>نام بیمه‎شده:</t>
  </si>
  <si>
    <t>مبلغ حق بیمه با توجه به نحوه پرداخت</t>
  </si>
  <si>
    <t>نحوه پرداخت حق بیمه</t>
  </si>
  <si>
    <t>پوشش سرطان</t>
  </si>
  <si>
    <t>حق بیمه با توجه به نحوه پرداخت</t>
  </si>
  <si>
    <t>حق بیمه پوشش های تکمیلی</t>
  </si>
  <si>
    <t>مبلغ نهایی پرداختی بر اثر فوت عادی</t>
  </si>
  <si>
    <t>سال بیمه ای</t>
  </si>
  <si>
    <t>بازخرید علی الحساب با حداقل نرخ تضمینی</t>
  </si>
  <si>
    <t>سرمايه گذاري علی الحساب با حداقل نرخ تضمینی</t>
  </si>
  <si>
    <t>0.3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</si>
</sst>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0"/>
    <numFmt numFmtId="165" formatCode="0.0000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B Mitra"/>
      <charset val="178"/>
    </font>
    <font>
      <sz val="11"/>
      <color theme="0"/>
      <name val="B Mitra"/>
      <charset val="178"/>
    </font>
    <font>
      <sz val="11"/>
      <name val="B Mitra"/>
      <charset val="178"/>
    </font>
    <font>
      <sz val="10"/>
      <color theme="1"/>
      <name val="B Mitra"/>
      <charset val="178"/>
    </font>
    <font>
      <b/>
      <sz val="10"/>
      <color theme="1"/>
      <name val="B Mitra"/>
      <charset val="178"/>
    </font>
    <font>
      <b/>
      <sz val="11"/>
      <color theme="1"/>
      <name val="B Mitra"/>
      <charset val="178"/>
    </font>
    <font>
      <b/>
      <sz val="16"/>
      <color theme="1"/>
      <name val="B Mitra"/>
      <charset val="178"/>
    </font>
    <font>
      <b/>
      <sz val="10"/>
      <color theme="1"/>
      <name val="B Mitra"/>
      <charset val="178"/>
    </font>
    <font>
      <sz val="10"/>
      <color theme="1"/>
      <name val="B Mitra"/>
      <charset val="178"/>
    </font>
    <font>
      <sz val="11"/>
      <color theme="1"/>
      <name val="Calibri"/>
      <family val="2"/>
      <scheme val="minor"/>
    </font>
    <font>
      <b/>
      <sz val="50"/>
      <color theme="2"/>
      <name val="B Mitra"/>
      <charset val="178"/>
    </font>
    <font>
      <sz val="30"/>
      <color theme="1"/>
      <name val="B Mitra"/>
      <charset val="178"/>
    </font>
    <font>
      <b/>
      <sz val="30"/>
      <color theme="1"/>
      <name val="B Mitra"/>
      <charset val="178"/>
    </font>
    <font>
      <b/>
      <sz val="30"/>
      <color theme="0"/>
      <name val="B Mitra"/>
      <charset val="178"/>
    </font>
  </fonts>
  <fills count="12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366092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0" fillId="0" borderId="0" applyFont="0" applyFill="0" applyBorder="0" applyAlignment="0" applyProtection="0"/>
  </cellStyleXfs>
  <cellXfs count="78">
    <xf numFmtId="0" fontId="0" fillId="0" borderId="0" xfId="0"/>
    <xf numFmtId="0" fontId="1" fillId="0" borderId="0" xfId="0" applyFont="1" applyAlignment="1">
      <alignment horizontal="center"/>
    </xf>
    <xf numFmtId="0" fontId="1" fillId="2" borderId="0" xfId="0" applyFont="1" applyFill="1" applyAlignment="1" applyProtection="1">
      <alignment horizontal="center" vertical="center" wrapText="1"/>
    </xf>
    <xf numFmtId="3" fontId="1" fillId="2" borderId="0" xfId="0" applyNumberFormat="1" applyFont="1" applyFill="1" applyAlignment="1" applyProtection="1">
      <alignment horizontal="center" vertical="center" wrapText="1"/>
    </xf>
    <xf numFmtId="0" fontId="0" fillId="0" borderId="0" xfId="0" applyProtection="1"/>
    <xf numFmtId="0" fontId="1" fillId="0" borderId="0" xfId="0" applyFont="1" applyAlignment="1" applyProtection="1">
      <alignment horizontal="center"/>
    </xf>
    <xf numFmtId="3" fontId="1" fillId="0" borderId="0" xfId="0" applyNumberFormat="1" applyFont="1" applyAlignment="1" applyProtection="1">
      <alignment horizontal="center"/>
    </xf>
    <xf numFmtId="0" fontId="1" fillId="4" borderId="0" xfId="0" applyFont="1" applyFill="1" applyAlignment="1" applyProtection="1">
      <alignment horizontal="center"/>
      <protection locked="0"/>
    </xf>
    <xf numFmtId="0" fontId="1" fillId="5" borderId="0" xfId="0" applyFont="1" applyFill="1" applyAlignment="1" applyProtection="1">
      <alignment horizontal="center"/>
      <protection locked="0"/>
    </xf>
    <xf numFmtId="0" fontId="0" fillId="0" borderId="0" xfId="0" applyAlignment="1">
      <alignment horizontal="center"/>
    </xf>
    <xf numFmtId="0" fontId="3" fillId="0" borderId="0" xfId="0" applyFont="1" applyAlignment="1" applyProtection="1">
      <alignment horizontal="center"/>
    </xf>
    <xf numFmtId="0" fontId="1" fillId="4" borderId="0" xfId="0" applyFont="1" applyFill="1" applyAlignment="1" applyProtection="1">
      <alignment horizontal="center"/>
    </xf>
    <xf numFmtId="164" fontId="1" fillId="6" borderId="0" xfId="0" applyNumberFormat="1" applyFont="1" applyFill="1" applyAlignment="1" applyProtection="1">
      <alignment horizontal="center"/>
    </xf>
    <xf numFmtId="0" fontId="5" fillId="3" borderId="1" xfId="0" applyFont="1" applyFill="1" applyBorder="1" applyAlignment="1" applyProtection="1">
      <alignment horizontal="center"/>
      <protection locked="0"/>
    </xf>
    <xf numFmtId="3" fontId="5" fillId="3" borderId="1" xfId="0" applyNumberFormat="1" applyFont="1" applyFill="1" applyBorder="1" applyAlignment="1" applyProtection="1">
      <alignment horizontal="center"/>
      <protection locked="0"/>
    </xf>
    <xf numFmtId="0" fontId="0" fillId="0" borderId="0" xfId="0" applyFont="1" applyProtection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7" borderId="7" xfId="0" applyFont="1" applyFill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6" fillId="7" borderId="0" xfId="0" applyFont="1" applyFill="1" applyAlignment="1">
      <alignment horizontal="center"/>
    </xf>
    <xf numFmtId="165" fontId="1" fillId="0" borderId="8" xfId="0" applyNumberFormat="1" applyFont="1" applyBorder="1" applyAlignment="1">
      <alignment horizontal="center"/>
    </xf>
    <xf numFmtId="165" fontId="1" fillId="0" borderId="9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8" fillId="4" borderId="1" xfId="0" applyFont="1" applyFill="1" applyBorder="1" applyAlignment="1" applyProtection="1">
      <alignment horizontal="center"/>
      <protection locked="0"/>
    </xf>
    <xf numFmtId="0" fontId="8" fillId="3" borderId="1" xfId="0" applyFont="1" applyFill="1" applyBorder="1" applyAlignment="1" applyProtection="1">
      <alignment horizontal="center"/>
      <protection locked="0"/>
    </xf>
    <xf numFmtId="3" fontId="9" fillId="3" borderId="1" xfId="0" applyNumberFormat="1" applyFont="1" applyFill="1" applyBorder="1" applyAlignment="1" applyProtection="1">
      <alignment horizontal="center"/>
    </xf>
    <xf numFmtId="1" fontId="1" fillId="0" borderId="0" xfId="0" applyNumberFormat="1" applyFont="1" applyAlignment="1">
      <alignment horizontal="center"/>
    </xf>
    <xf numFmtId="3" fontId="9" fillId="0" borderId="0" xfId="0" applyNumberFormat="1" applyFont="1" applyFill="1" applyBorder="1" applyAlignment="1" applyProtection="1">
      <alignment horizontal="center"/>
    </xf>
    <xf numFmtId="3" fontId="8" fillId="3" borderId="8" xfId="0" applyNumberFormat="1" applyFont="1" applyFill="1" applyBorder="1" applyAlignment="1" applyProtection="1">
      <alignment horizontal="center"/>
    </xf>
    <xf numFmtId="0" fontId="1" fillId="0" borderId="0" xfId="0" applyFont="1" applyFill="1" applyAlignment="1" applyProtection="1">
      <alignment horizontal="center"/>
    </xf>
    <xf numFmtId="164" fontId="1" fillId="0" borderId="0" xfId="0" applyNumberFormat="1" applyFont="1" applyFill="1" applyAlignment="1" applyProtection="1">
      <alignment horizontal="center"/>
    </xf>
    <xf numFmtId="3" fontId="11" fillId="8" borderId="0" xfId="0" applyNumberFormat="1" applyFont="1" applyFill="1" applyAlignment="1" applyProtection="1">
      <alignment horizontal="center" vertical="center"/>
    </xf>
    <xf numFmtId="3" fontId="12" fillId="0" borderId="0" xfId="0" applyNumberFormat="1" applyFont="1" applyAlignment="1" applyProtection="1">
      <alignment horizontal="center"/>
    </xf>
    <xf numFmtId="3" fontId="14" fillId="8" borderId="0" xfId="0" applyNumberFormat="1" applyFont="1" applyFill="1" applyAlignment="1" applyProtection="1">
      <alignment horizontal="center" vertical="center" wrapText="1"/>
    </xf>
    <xf numFmtId="0" fontId="1" fillId="5" borderId="0" xfId="0" applyFont="1" applyFill="1" applyAlignment="1" applyProtection="1">
      <alignment horizontal="center"/>
    </xf>
    <xf numFmtId="0" fontId="8" fillId="4" borderId="1" xfId="0" applyFont="1" applyFill="1" applyBorder="1" applyAlignment="1" applyProtection="1">
      <alignment horizontal="center"/>
    </xf>
    <xf numFmtId="0" fontId="5" fillId="3" borderId="1" xfId="0" applyFont="1" applyFill="1" applyBorder="1" applyAlignment="1" applyProtection="1">
      <alignment horizontal="center"/>
    </xf>
    <xf numFmtId="3" fontId="1" fillId="6" borderId="0" xfId="0" applyNumberFormat="1" applyFont="1" applyFill="1" applyAlignment="1" applyProtection="1">
      <alignment horizontal="center"/>
    </xf>
    <xf numFmtId="4" fontId="1" fillId="6" borderId="0" xfId="0" applyNumberFormat="1" applyFont="1" applyFill="1" applyAlignment="1" applyProtection="1">
      <alignment horizontal="center"/>
    </xf>
    <xf numFmtId="0" fontId="9" fillId="3" borderId="1" xfId="0" applyFont="1" applyFill="1" applyBorder="1" applyAlignment="1" applyProtection="1">
      <alignment horizontal="center"/>
    </xf>
    <xf numFmtId="0" fontId="2" fillId="0" borderId="0" xfId="0" applyFont="1" applyAlignment="1" applyProtection="1">
      <alignment horizontal="center"/>
    </xf>
    <xf numFmtId="0" fontId="4" fillId="3" borderId="1" xfId="0" applyFont="1" applyFill="1" applyBorder="1" applyAlignment="1" applyProtection="1">
      <alignment horizontal="center"/>
    </xf>
    <xf numFmtId="3" fontId="1" fillId="0" borderId="0" xfId="0" applyNumberFormat="1" applyFont="1" applyFill="1" applyAlignment="1" applyProtection="1">
      <alignment horizontal="center"/>
    </xf>
    <xf numFmtId="0" fontId="4" fillId="3" borderId="8" xfId="0" applyFont="1" applyFill="1" applyBorder="1" applyAlignment="1" applyProtection="1">
      <alignment horizontal="center"/>
    </xf>
    <xf numFmtId="0" fontId="1" fillId="0" borderId="0" xfId="0" applyFont="1" applyFill="1" applyBorder="1" applyAlignment="1" applyProtection="1">
      <alignment horizontal="center"/>
    </xf>
    <xf numFmtId="0" fontId="9" fillId="0" borderId="0" xfId="0" applyFont="1" applyFill="1" applyBorder="1" applyAlignment="1" applyProtection="1">
      <alignment horizontal="center"/>
    </xf>
    <xf numFmtId="0" fontId="8" fillId="0" borderId="0" xfId="0" applyFont="1" applyFill="1" applyBorder="1" applyAlignment="1" applyProtection="1">
      <alignment horizontal="center"/>
    </xf>
    <xf numFmtId="3" fontId="1" fillId="0" borderId="0" xfId="0" applyNumberFormat="1" applyFont="1" applyFill="1" applyBorder="1" applyAlignment="1" applyProtection="1">
      <alignment horizontal="center"/>
    </xf>
    <xf numFmtId="9" fontId="1" fillId="0" borderId="0" xfId="1" applyFont="1" applyFill="1" applyBorder="1" applyAlignment="1" applyProtection="1">
      <alignment horizontal="center"/>
    </xf>
    <xf numFmtId="0" fontId="0" fillId="0" borderId="0" xfId="0" applyFill="1" applyBorder="1" applyProtection="1"/>
    <xf numFmtId="0" fontId="0" fillId="0" borderId="0" xfId="0" applyFill="1"/>
    <xf numFmtId="3" fontId="13" fillId="9" borderId="0" xfId="0" applyNumberFormat="1" applyFont="1" applyFill="1" applyAlignment="1" applyProtection="1">
      <alignment horizontal="center"/>
    </xf>
    <xf numFmtId="0" fontId="0" fillId="9" borderId="0" xfId="0" applyFill="1"/>
    <xf numFmtId="0" fontId="0" fillId="10" borderId="0" xfId="0" applyFill="1"/>
    <xf numFmtId="0" fontId="0" fillId="10" borderId="0" xfId="0" applyFill="1" applyProtection="1"/>
    <xf numFmtId="3" fontId="1" fillId="10" borderId="0" xfId="0" applyNumberFormat="1" applyFont="1" applyFill="1" applyAlignment="1" applyProtection="1">
      <alignment horizontal="center"/>
    </xf>
    <xf numFmtId="3" fontId="12" fillId="10" borderId="0" xfId="0" applyNumberFormat="1" applyFont="1" applyFill="1" applyAlignment="1" applyProtection="1">
      <alignment horizontal="center"/>
    </xf>
    <xf numFmtId="0" fontId="14" fillId="10" borderId="0" xfId="0" applyFont="1" applyFill="1" applyBorder="1" applyAlignment="1" applyProtection="1">
      <alignment horizontal="center"/>
    </xf>
    <xf numFmtId="3" fontId="14" fillId="10" borderId="0" xfId="0" applyNumberFormat="1" applyFont="1" applyFill="1" applyBorder="1" applyAlignment="1" applyProtection="1">
      <alignment horizontal="center"/>
    </xf>
    <xf numFmtId="9" fontId="14" fillId="10" borderId="0" xfId="1" applyFont="1" applyFill="1" applyBorder="1" applyAlignment="1" applyProtection="1">
      <alignment horizontal="center"/>
    </xf>
    <xf numFmtId="3" fontId="13" fillId="11" borderId="0" xfId="0" applyNumberFormat="1" applyFont="1" applyFill="1" applyAlignment="1" applyProtection="1">
      <alignment horizontal="center"/>
    </xf>
    <xf numFmtId="0" fontId="0" fillId="11" borderId="0" xfId="0" applyFill="1"/>
    <xf numFmtId="0" fontId="1" fillId="7" borderId="2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1" fillId="7" borderId="4" xfId="0" applyFont="1" applyFill="1" applyBorder="1" applyAlignment="1">
      <alignment horizontal="center"/>
    </xf>
    <xf numFmtId="0" fontId="5" fillId="7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3" fontId="11" fillId="10" borderId="0" xfId="0" applyNumberFormat="1" applyFont="1" applyFill="1" applyAlignment="1" applyProtection="1">
      <alignment horizontal="center" vertical="center"/>
    </xf>
    <xf numFmtId="3" fontId="11" fillId="8" borderId="0" xfId="0" applyNumberFormat="1" applyFont="1" applyFill="1" applyAlignment="1" applyProtection="1">
      <alignment horizontal="center" vertical="center"/>
    </xf>
    <xf numFmtId="3" fontId="11" fillId="8" borderId="0" xfId="0" applyNumberFormat="1" applyFont="1" applyFill="1" applyAlignment="1" applyProtection="1">
      <alignment horizontal="center" vertical="center"/>
      <protection locked="0"/>
    </xf>
    <xf numFmtId="3" fontId="1" fillId="10" borderId="0" xfId="0" applyNumberFormat="1" applyFont="1" applyFill="1" applyAlignment="1" applyProtection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36609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1502019</xdr:colOff>
      <xdr:row>1</xdr:row>
      <xdr:rowOff>449176</xdr:rowOff>
    </xdr:from>
    <xdr:to>
      <xdr:col>11</xdr:col>
      <xdr:colOff>1575289</xdr:colOff>
      <xdr:row>4</xdr:row>
      <xdr:rowOff>346009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98454134" y="1438311"/>
          <a:ext cx="7949712" cy="20582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435"/>
  <sheetViews>
    <sheetView rightToLeft="1" tabSelected="1" topLeftCell="E1" zoomScale="85" zoomScaleNormal="85" workbookViewId="0" xr3:uid="{AEA406A1-0E4B-5B11-9CD5-51D6E497D94C}">
      <selection activeCell="F1" sqref="F1"/>
    </sheetView>
  </sheetViews>
  <sheetFormatPr defaultColWidth="9.14453125" defaultRowHeight="15" x14ac:dyDescent="0.2"/>
  <cols>
    <col min="1" max="2" width="16.0078125" style="5" customWidth="1"/>
    <col min="3" max="3" width="16.0078125" style="6" hidden="1" customWidth="1"/>
    <col min="4" max="4" width="16.94921875" style="6" customWidth="1"/>
    <col min="5" max="5" width="23.5390625" style="6" bestFit="1" customWidth="1"/>
    <col min="6" max="6" width="18.5625" style="6" bestFit="1" customWidth="1"/>
    <col min="7" max="8" width="16.0078125" style="6" customWidth="1"/>
    <col min="9" max="9" width="25.55859375" style="6" bestFit="1" customWidth="1"/>
    <col min="10" max="10" width="14.2578125" style="6" bestFit="1" customWidth="1"/>
    <col min="11" max="11" width="12.9140625" style="6" bestFit="1" customWidth="1"/>
    <col min="12" max="12" width="28.3828125" style="6" bestFit="1" customWidth="1"/>
    <col min="13" max="13" width="16.0078125" style="6" customWidth="1"/>
    <col min="14" max="16" width="16.0078125" style="5" customWidth="1"/>
    <col min="17" max="22" width="16.0078125" style="6" customWidth="1"/>
    <col min="23" max="24" width="15.6015625" style="6" customWidth="1"/>
    <col min="25" max="30" width="16.0078125" style="6" customWidth="1"/>
    <col min="31" max="31" width="16.0078125" style="4" customWidth="1"/>
    <col min="32" max="16384" width="9.14453125" style="4"/>
  </cols>
  <sheetData>
    <row r="1" spans="1:40" x14ac:dyDescent="0.2">
      <c r="A1" s="43" t="s">
        <v>0</v>
      </c>
      <c r="B1" s="13">
        <v>5</v>
      </c>
      <c r="C1" s="5"/>
      <c r="D1" s="5"/>
      <c r="E1" s="42" t="s">
        <v>52</v>
      </c>
      <c r="F1" s="30" t="s">
        <v>53</v>
      </c>
      <c r="G1" s="5"/>
      <c r="H1" s="5"/>
      <c r="I1" s="11" t="s">
        <v>41</v>
      </c>
      <c r="J1" s="7">
        <v>0</v>
      </c>
      <c r="K1" s="5"/>
      <c r="L1" s="41" t="s">
        <v>36</v>
      </c>
      <c r="M1" s="8">
        <v>0</v>
      </c>
      <c r="N1" s="6"/>
      <c r="O1" s="6"/>
      <c r="P1" s="44" t="s">
        <v>44</v>
      </c>
      <c r="Q1" s="45">
        <v>0.16</v>
      </c>
      <c r="R1" s="45">
        <v>0.13</v>
      </c>
      <c r="S1" s="45">
        <v>0.1</v>
      </c>
      <c r="T1" s="5"/>
      <c r="AE1" s="6"/>
      <c r="AF1" s="6"/>
      <c r="AG1" s="6"/>
      <c r="AH1" s="6"/>
    </row>
    <row r="2" spans="1:40" x14ac:dyDescent="0.2">
      <c r="A2" s="43" t="s">
        <v>4</v>
      </c>
      <c r="B2" s="13">
        <v>40</v>
      </c>
      <c r="C2" s="5"/>
      <c r="D2" s="5"/>
      <c r="E2" s="46" t="s">
        <v>51</v>
      </c>
      <c r="F2" s="32">
        <f>IF(F1="عدم درخواست",0,IF(F1="یک برابر سرمایه فوت",B5*1,IF(F1="دو برابر سرمایه فوت",2*B5,IF(F1="سه برابر سرمایه فوت", 3*B5,4*B5))))</f>
        <v>600000000</v>
      </c>
      <c r="G2" s="5"/>
      <c r="H2" s="5"/>
      <c r="I2" s="11" t="s">
        <v>6</v>
      </c>
      <c r="J2" s="11">
        <v>7.0000000000000007E-2</v>
      </c>
      <c r="K2" s="5"/>
      <c r="L2" s="41" t="s">
        <v>37</v>
      </c>
      <c r="M2" s="8">
        <v>0</v>
      </c>
      <c r="N2" s="6"/>
      <c r="O2" s="6"/>
      <c r="P2" s="44" t="s">
        <v>38</v>
      </c>
      <c r="Q2" s="12">
        <f>1/(1+Q1)</f>
        <v>0.86206896551724144</v>
      </c>
      <c r="R2" s="12">
        <f t="shared" ref="R2:S2" si="0">1/(1+R1)</f>
        <v>0.88495575221238942</v>
      </c>
      <c r="S2" s="12">
        <f t="shared" si="0"/>
        <v>0.90909090909090906</v>
      </c>
      <c r="AE2" s="6"/>
      <c r="AF2" s="6"/>
    </row>
    <row r="3" spans="1:40" x14ac:dyDescent="0.2">
      <c r="A3" s="43" t="s">
        <v>1</v>
      </c>
      <c r="B3" s="13" t="s">
        <v>31</v>
      </c>
      <c r="C3" s="10">
        <f>IF(B3="ماهانه",12,IF(B3="دوماهه",6,IF(B3="سه ماهه",4,IF(B3="شش ماهه",2,1))))</f>
        <v>1</v>
      </c>
      <c r="D3" s="47"/>
      <c r="E3" s="48" t="s">
        <v>50</v>
      </c>
      <c r="F3" s="31" t="s">
        <v>96</v>
      </c>
      <c r="G3" s="47"/>
      <c r="H3" s="47"/>
      <c r="I3" s="11" t="s">
        <v>7</v>
      </c>
      <c r="J3" s="11">
        <v>2E-3</v>
      </c>
      <c r="K3" s="5"/>
      <c r="L3" s="41" t="s">
        <v>35</v>
      </c>
      <c r="M3" s="8">
        <v>0</v>
      </c>
      <c r="N3" s="49"/>
      <c r="O3" s="6"/>
      <c r="P3" s="49"/>
      <c r="Q3" s="37"/>
      <c r="R3" s="37"/>
      <c r="S3" s="37"/>
      <c r="AE3" s="6"/>
      <c r="AF3" s="6"/>
    </row>
    <row r="4" spans="1:40" x14ac:dyDescent="0.2">
      <c r="A4" s="43" t="s">
        <v>2</v>
      </c>
      <c r="B4" s="14">
        <v>6000000</v>
      </c>
      <c r="C4" s="5">
        <f>B4*C3</f>
        <v>6000000</v>
      </c>
      <c r="D4" s="5"/>
      <c r="E4" s="46" t="s">
        <v>49</v>
      </c>
      <c r="F4" s="32" t="e">
        <f>F3*B5</f>
        <v>#VALUE!</v>
      </c>
      <c r="G4" s="5"/>
      <c r="H4" s="5"/>
      <c r="I4" s="11" t="s">
        <v>80</v>
      </c>
      <c r="J4" s="11">
        <f>IF(B8=1,0.6,IF(B8=2,0.75,IF(B8=3,1.1,IF(B8=4,1.4,1.75))))</f>
        <v>1.1000000000000001</v>
      </c>
      <c r="K4" s="5"/>
      <c r="L4" s="5"/>
      <c r="M4" s="5"/>
      <c r="N4" s="6"/>
      <c r="O4" s="6"/>
      <c r="P4" s="6"/>
      <c r="Q4" s="5"/>
      <c r="R4" s="5"/>
      <c r="AE4" s="6"/>
      <c r="AF4" s="6"/>
    </row>
    <row r="5" spans="1:40" x14ac:dyDescent="0.2">
      <c r="A5" s="43" t="s">
        <v>3</v>
      </c>
      <c r="B5" s="14">
        <v>300000000</v>
      </c>
      <c r="C5" s="5">
        <f>IF(B5&lt;2000000000,B5/(F2+B5),1)</f>
        <v>0.33333333333333331</v>
      </c>
      <c r="D5" s="5"/>
      <c r="E5" s="50" t="s">
        <v>5</v>
      </c>
      <c r="F5" s="35">
        <v>500000000</v>
      </c>
      <c r="G5" s="5"/>
      <c r="H5" s="5"/>
      <c r="I5" s="36"/>
      <c r="J5" s="36"/>
      <c r="K5" s="5"/>
      <c r="L5" s="5"/>
      <c r="M5" s="5"/>
      <c r="N5" s="6"/>
      <c r="O5" s="6"/>
      <c r="P5" s="6"/>
      <c r="Q5" s="5"/>
      <c r="R5" s="5"/>
      <c r="AE5" s="6"/>
      <c r="AF5" s="6"/>
    </row>
    <row r="6" spans="1:40" x14ac:dyDescent="0.2">
      <c r="A6" s="43" t="s">
        <v>33</v>
      </c>
      <c r="B6" s="13">
        <v>0.05</v>
      </c>
      <c r="C6" s="5"/>
      <c r="D6" s="5"/>
      <c r="E6" s="42" t="s">
        <v>47</v>
      </c>
      <c r="F6" s="30" t="s">
        <v>39</v>
      </c>
      <c r="G6" s="5"/>
      <c r="H6" s="5"/>
      <c r="I6" s="4"/>
      <c r="J6" s="4"/>
      <c r="K6" s="5"/>
      <c r="L6" s="5"/>
      <c r="M6" s="5"/>
      <c r="Q6" s="5"/>
      <c r="R6" s="5"/>
      <c r="S6" s="5"/>
      <c r="T6" s="5"/>
      <c r="AE6" s="6"/>
      <c r="AF6" s="6"/>
      <c r="AG6" s="6"/>
      <c r="AH6" s="6"/>
      <c r="AI6" s="6"/>
      <c r="AJ6" s="6"/>
      <c r="AK6" s="6"/>
      <c r="AL6" s="6"/>
      <c r="AM6" s="6"/>
      <c r="AN6" s="6"/>
    </row>
    <row r="7" spans="1:40" x14ac:dyDescent="0.2">
      <c r="A7" s="43" t="s">
        <v>34</v>
      </c>
      <c r="B7" s="13">
        <v>0.05</v>
      </c>
      <c r="C7" s="5"/>
      <c r="D7" s="5"/>
      <c r="E7" s="42" t="s">
        <v>78</v>
      </c>
      <c r="F7" s="30" t="s">
        <v>39</v>
      </c>
      <c r="G7" s="5"/>
      <c r="H7" s="5"/>
      <c r="I7" s="51"/>
      <c r="J7" s="51"/>
      <c r="L7" s="5"/>
      <c r="M7" s="5"/>
    </row>
    <row r="8" spans="1:40" x14ac:dyDescent="0.2">
      <c r="A8" s="43" t="s">
        <v>45</v>
      </c>
      <c r="B8" s="13">
        <v>3</v>
      </c>
      <c r="C8" s="5"/>
      <c r="D8" s="5"/>
      <c r="E8" s="52"/>
      <c r="F8" s="34"/>
      <c r="G8" s="5"/>
      <c r="H8" s="5"/>
      <c r="I8" s="5"/>
      <c r="L8" s="5"/>
      <c r="M8" s="5"/>
    </row>
    <row r="9" spans="1:40" s="56" customFormat="1" x14ac:dyDescent="0.2">
      <c r="A9" s="43" t="s">
        <v>59</v>
      </c>
      <c r="B9" s="14">
        <v>0</v>
      </c>
      <c r="C9" s="51"/>
      <c r="D9" s="51"/>
      <c r="E9" s="53"/>
      <c r="F9" s="53"/>
      <c r="G9" s="51"/>
      <c r="H9" s="51"/>
      <c r="I9" s="51"/>
      <c r="J9" s="54"/>
      <c r="K9" s="55"/>
      <c r="L9" s="51"/>
      <c r="M9" s="51"/>
      <c r="N9" s="51"/>
      <c r="O9" s="51"/>
      <c r="P9" s="51"/>
      <c r="Q9" s="54"/>
      <c r="R9" s="54"/>
      <c r="S9" s="54"/>
      <c r="T9" s="54"/>
      <c r="U9" s="54"/>
      <c r="V9" s="54"/>
      <c r="W9" s="54"/>
      <c r="X9" s="54"/>
      <c r="Y9" s="54"/>
      <c r="Z9" s="54"/>
      <c r="AA9" s="54"/>
      <c r="AB9" s="54"/>
      <c r="AC9" s="54"/>
      <c r="AD9" s="54"/>
    </row>
    <row r="10" spans="1:40" s="56" customFormat="1" x14ac:dyDescent="0.2">
      <c r="A10" s="43" t="s">
        <v>79</v>
      </c>
      <c r="B10" s="43">
        <v>0.09</v>
      </c>
      <c r="C10" s="51"/>
      <c r="D10" s="51"/>
      <c r="E10" s="52"/>
      <c r="F10" s="34"/>
      <c r="G10" s="51"/>
      <c r="H10" s="51"/>
      <c r="I10" s="51"/>
      <c r="J10" s="54"/>
      <c r="K10" s="54"/>
      <c r="L10" s="54"/>
      <c r="M10" s="54"/>
      <c r="N10" s="51"/>
      <c r="O10" s="54"/>
      <c r="P10" s="51"/>
      <c r="Q10" s="54"/>
      <c r="R10" s="54"/>
      <c r="S10" s="54"/>
      <c r="T10" s="54"/>
      <c r="U10" s="54"/>
      <c r="V10" s="54"/>
      <c r="W10" s="54"/>
      <c r="X10" s="54"/>
      <c r="Y10" s="54"/>
      <c r="Z10" s="54"/>
      <c r="AA10" s="54"/>
      <c r="AB10" s="54"/>
      <c r="AC10" s="54"/>
      <c r="AD10" s="54"/>
    </row>
    <row r="11" spans="1:40" s="56" customFormat="1" x14ac:dyDescent="0.2">
      <c r="A11" s="51"/>
      <c r="B11" s="51"/>
      <c r="C11" s="51"/>
      <c r="D11" s="51"/>
      <c r="G11" s="51"/>
      <c r="H11" s="51"/>
      <c r="I11" s="54"/>
      <c r="J11" s="54"/>
      <c r="K11" s="54"/>
      <c r="L11" s="5"/>
      <c r="M11" s="5"/>
      <c r="N11" s="51"/>
      <c r="O11" s="51"/>
      <c r="P11" s="51"/>
      <c r="Q11" s="54"/>
      <c r="R11" s="54"/>
      <c r="S11" s="54"/>
      <c r="T11" s="54"/>
      <c r="U11" s="54"/>
      <c r="V11" s="54"/>
      <c r="W11" s="54"/>
      <c r="X11" s="54"/>
      <c r="Y11" s="54"/>
      <c r="Z11" s="54"/>
      <c r="AA11" s="54"/>
      <c r="AB11" s="54"/>
      <c r="AC11" s="54"/>
      <c r="AD11" s="54"/>
    </row>
    <row r="12" spans="1:40" s="56" customFormat="1" x14ac:dyDescent="0.2">
      <c r="A12" s="51"/>
      <c r="B12" s="51"/>
      <c r="C12" s="51"/>
      <c r="D12" s="51"/>
      <c r="E12" s="51"/>
      <c r="F12" s="51"/>
      <c r="G12" s="51"/>
      <c r="H12" s="51"/>
      <c r="I12" s="51"/>
      <c r="J12" s="54"/>
      <c r="K12" s="54"/>
      <c r="L12" s="5"/>
      <c r="M12" s="5"/>
      <c r="N12" s="51"/>
      <c r="O12" s="51"/>
      <c r="P12" s="51"/>
      <c r="Q12" s="54"/>
      <c r="R12" s="54"/>
      <c r="S12" s="54"/>
      <c r="T12" s="54"/>
      <c r="U12" s="54"/>
      <c r="V12" s="54"/>
      <c r="W12" s="54"/>
      <c r="X12" s="54"/>
      <c r="Y12" s="54"/>
      <c r="Z12" s="54"/>
      <c r="AA12" s="54"/>
      <c r="AB12" s="54"/>
      <c r="AC12" s="54"/>
      <c r="AD12" s="54"/>
    </row>
    <row r="13" spans="1:40" x14ac:dyDescent="0.2">
      <c r="C13" s="5"/>
      <c r="D13" s="5"/>
      <c r="E13" s="5"/>
      <c r="F13" s="5"/>
      <c r="G13" s="5"/>
      <c r="H13" s="5"/>
      <c r="I13" s="5"/>
    </row>
    <row r="14" spans="1:40" s="15" customFormat="1" ht="42" customHeight="1" x14ac:dyDescent="0.2">
      <c r="A14" s="2" t="s">
        <v>8</v>
      </c>
      <c r="B14" s="2" t="s">
        <v>9</v>
      </c>
      <c r="C14" s="2"/>
      <c r="D14" s="2" t="s">
        <v>10</v>
      </c>
      <c r="E14" s="2" t="s">
        <v>11</v>
      </c>
      <c r="F14" s="2" t="s">
        <v>12</v>
      </c>
      <c r="G14" s="2" t="s">
        <v>32</v>
      </c>
      <c r="H14" s="2" t="s">
        <v>13</v>
      </c>
      <c r="I14" s="2" t="s">
        <v>14</v>
      </c>
      <c r="J14" s="3" t="s">
        <v>15</v>
      </c>
      <c r="K14" s="3" t="s">
        <v>16</v>
      </c>
      <c r="L14" s="3" t="s">
        <v>17</v>
      </c>
      <c r="M14" s="3" t="s">
        <v>18</v>
      </c>
      <c r="N14" s="2" t="s">
        <v>82</v>
      </c>
      <c r="O14" s="2" t="s">
        <v>19</v>
      </c>
      <c r="P14" s="2" t="s">
        <v>20</v>
      </c>
      <c r="Q14" s="3" t="s">
        <v>21</v>
      </c>
      <c r="R14" s="3" t="s">
        <v>22</v>
      </c>
      <c r="S14" s="3" t="s">
        <v>23</v>
      </c>
      <c r="T14" s="3" t="s">
        <v>24</v>
      </c>
      <c r="U14" s="3" t="s">
        <v>25</v>
      </c>
      <c r="V14" s="3" t="s">
        <v>73</v>
      </c>
      <c r="W14" s="3" t="s">
        <v>74</v>
      </c>
      <c r="X14" s="3" t="s">
        <v>83</v>
      </c>
      <c r="Y14" s="3" t="s">
        <v>55</v>
      </c>
      <c r="Z14" s="3" t="s">
        <v>76</v>
      </c>
      <c r="AA14" s="3" t="s">
        <v>77</v>
      </c>
      <c r="AB14" s="3" t="s">
        <v>79</v>
      </c>
      <c r="AC14" s="3" t="s">
        <v>26</v>
      </c>
      <c r="AD14" s="3" t="s">
        <v>56</v>
      </c>
      <c r="AE14" s="3" t="s">
        <v>57</v>
      </c>
    </row>
    <row r="15" spans="1:40" x14ac:dyDescent="0.2">
      <c r="A15" s="5">
        <v>1</v>
      </c>
      <c r="B15" s="5">
        <f>$B$2</f>
        <v>40</v>
      </c>
      <c r="C15" s="4"/>
      <c r="D15" s="6">
        <f>IF($B$3="سالانه",$B$4,IF($B$3="ماهانه",(B4*12)/'جدول لیست ها'!$B$1,IF(محاسبات!$B$3="دوماهه",(محاسبات!B4*6)/'جدول لیست ها'!$B$2,IF(محاسبات!$B$3="سه ماهه",(محاسبات!$B$4*4)/'جدول لیست ها'!$B$3,محاسبات!B4*2/'جدول لیست ها'!B4))))</f>
        <v>6000000</v>
      </c>
      <c r="E15" s="6">
        <f>IF(A15="","",IF($B$3="سالانه",D15,(I15+H15+G15+F15)*$C$3))</f>
        <v>6000000</v>
      </c>
      <c r="F15" s="6">
        <f>IF($B$3="ماهانه",$B$4,0)</f>
        <v>0</v>
      </c>
      <c r="G15" s="6">
        <f>IF($B$3="دوماهه",$B$4,0)</f>
        <v>0</v>
      </c>
      <c r="H15" s="6">
        <f>IF($B$3="سه ماهه",$B$4,0)</f>
        <v>0</v>
      </c>
      <c r="I15" s="6">
        <f>IF($B$3="شش ماهه",$B$4,0)</f>
        <v>0</v>
      </c>
      <c r="J15" s="6" t="e">
        <f>IF(A15="","",MIN(0.03*O15,0.75*(D15-Z15))*0.3*(1-$M$1))</f>
        <v>#VALUE!</v>
      </c>
      <c r="K15" s="6" t="e">
        <f t="shared" ref="K15:K42" si="1">IF(A15="","",$J$2*(1-$M$3)*(D15-Z15))</f>
        <v>#VALUE!</v>
      </c>
      <c r="L15" s="6">
        <f t="shared" ref="L15:L78" si="2">IF(A15="","",IF(A15&lt;=5,$J$3*(1-$M$2)*O15,0))</f>
        <v>600000</v>
      </c>
      <c r="M15" s="6" t="e">
        <f>IF(A15="","",J15+K15+L15)</f>
        <v>#VALUE!</v>
      </c>
      <c r="N15" s="5">
        <f t="shared" ref="N15:N16" si="3">IF(A15="","",IF(A15&lt;=2,$Q$2,IF(A2&lt;=4,$R$2,$S$2)))</f>
        <v>0.86206896551724144</v>
      </c>
      <c r="O15" s="6">
        <f>B5</f>
        <v>300000000</v>
      </c>
      <c r="P15" s="5">
        <f>IF(A15="","",VLOOKUP(B15,'جدول نرخ فوت-امراض خاص-سرطان'!$A$2:$B$100,2,FALSE))</f>
        <v>2.8497245266290924E-3</v>
      </c>
      <c r="Q15" s="6">
        <f>IF(A15="","",P15*O15*N15^0.5*(1+$J$1))</f>
        <v>793770.83952574257</v>
      </c>
      <c r="R15" s="6">
        <f>IF(A15="","",IF(B15&gt;74,0,MIN(F2,4000000000)))</f>
        <v>600000000</v>
      </c>
      <c r="S15" s="6">
        <f t="shared" ref="S15:S78" si="4">IF(A15="","",$J$4/1000*R15)</f>
        <v>660000</v>
      </c>
      <c r="T15" s="6" t="e">
        <f t="shared" ref="T15:T78" si="5">IF(A15="","",IF(B15&gt;64,0,MIN($F$3*O15,$F$5)))</f>
        <v>#VALUE!</v>
      </c>
      <c r="U15" s="6" t="e">
        <f>IF(A15="","",T15*VLOOKUP(محاسبات!B15,'جدول نرخ فوت-امراض خاص-سرطان'!$C$2:$D$97,2,FALSE)/1000000)</f>
        <v>#VALUE!</v>
      </c>
      <c r="V15" s="6">
        <f>IF(A15="","",IF($F$7="ندارد",0,IF(B15&gt;74,0,VLOOKUP(محاسبات!A15,'جدول نرخ فوت-امراض خاص-سرطان'!$I$2:$J$31,2,FALSE)*محاسبات!O15)))</f>
        <v>30000000</v>
      </c>
      <c r="W15" s="6">
        <f>IF(A15="","",V15*VLOOKUP(B15,'جدول نرخ فوت-امراض خاص-سرطان'!$E$2:$F$100,2,FALSE)/1000000)</f>
        <v>135000</v>
      </c>
      <c r="X15" s="6">
        <f>IF(A15="","",IF($F$6="ندارد",0,IF(A16="",0,D16*N15^0.5+X16*N15)))</f>
        <v>20512016.161382183</v>
      </c>
      <c r="Y15" s="6">
        <f>IF(A15="","",IF(A15&gt;64,0,VLOOKUP(B15,'جدول نرخ فوت-امراض خاص-سرطان'!$G$2:$H$100,2,FALSE)*X15))</f>
        <v>23381.438218281255</v>
      </c>
      <c r="Z15" s="6" t="e">
        <f t="shared" ref="Z15:Z78" si="6">IF(A15="","",Y15+W15+U15+S15)</f>
        <v>#VALUE!</v>
      </c>
      <c r="AA15" s="6" t="e">
        <f t="shared" ref="AA15:AA78" si="7">IF(A15="","",0.25*(S15)+0.15*(U15+W15+Y15))</f>
        <v>#VALUE!</v>
      </c>
      <c r="AB15" s="6" t="e">
        <f>IF(A15="","",$B$10*(M15+Z15+Q15))</f>
        <v>#VALUE!</v>
      </c>
      <c r="AC15" s="6" t="e">
        <f>IF(A15="","",D15+B9-Z15-M15-Q15-AB15)</f>
        <v>#VALUE!</v>
      </c>
      <c r="AD15" s="6" t="e">
        <f>IF(A15="","",AC15*(1+$Q$1))</f>
        <v>#VALUE!</v>
      </c>
      <c r="AE15" s="6" t="e">
        <f>IF(A15="","",IF($B$9=0,AD15*0.9,AD15))</f>
        <v>#VALUE!</v>
      </c>
    </row>
    <row r="16" spans="1:40" x14ac:dyDescent="0.2">
      <c r="A16" s="5">
        <f>IF(A15&lt;$B$1,A15+1,"")</f>
        <v>2</v>
      </c>
      <c r="B16" s="5">
        <f>IF(A16="","",B15+1)</f>
        <v>41</v>
      </c>
      <c r="C16" s="4"/>
      <c r="D16" s="6">
        <f>IF(A16="","",IF($B$3="سالانه",D15*(1+$B$6),IF($B$3="ماهانه",(F16*12)/'جدول لیست ها'!$B$1,IF(محاسبات!$B$3="دوماهه",(G16*6)/'جدول لیست ها'!$B$2,IF(محاسبات!$B$3="سه ماهه",(H16*4)/'جدول لیست ها'!$B$3,I16*2/'جدول لیست ها'!$B$4)))))</f>
        <v>6300000</v>
      </c>
      <c r="E16" s="6">
        <f>IF(A16="","",IF($B$3="سالانه",D16+E15,(I16+H16+G16+F16)*$C$3+E15))</f>
        <v>12300000</v>
      </c>
      <c r="F16" s="6">
        <f>IF(A16="","",IF(F15="","",F15*(1+$B$6)))</f>
        <v>0</v>
      </c>
      <c r="G16" s="6">
        <f>IF(A16="","",IF(G15="","",G15*(1+$B$6)))</f>
        <v>0</v>
      </c>
      <c r="H16" s="6">
        <f>IF(A16="","",IF(H15="","",H15*(1+$B$6)))</f>
        <v>0</v>
      </c>
      <c r="I16" s="6">
        <f>IF(A16="","",IF(I15="","",I15*(1+$B$6)))</f>
        <v>0</v>
      </c>
      <c r="J16" s="6" t="e">
        <f>IF(A16="","",MIN(0.03*O16,0.75*(D16-Z16))*0.175*(1-$M$1))</f>
        <v>#VALUE!</v>
      </c>
      <c r="K16" s="6" t="e">
        <f t="shared" si="1"/>
        <v>#VALUE!</v>
      </c>
      <c r="L16" s="6">
        <f t="shared" si="2"/>
        <v>630000</v>
      </c>
      <c r="M16" s="6" t="e">
        <f t="shared" ref="M16:M79" si="8">IF(A16="","",J16+K16+L16)</f>
        <v>#VALUE!</v>
      </c>
      <c r="N16" s="5">
        <f t="shared" si="3"/>
        <v>0.86206896551724144</v>
      </c>
      <c r="O16" s="6">
        <f>IF(A16="","",MIN(O15*(1+$B$7),4000000000))</f>
        <v>315000000</v>
      </c>
      <c r="P16" s="5">
        <f>IF(A16="","",VLOOKUP(B16,'جدول نرخ فوت-امراض خاص-سرطان'!$A$2:$B$100,2,FALSE))</f>
        <v>3.1119014352851519E-3</v>
      </c>
      <c r="Q16" s="6">
        <f t="shared" ref="Q16:Q79" si="9">IF(A16="","",P16*O16*N16^0.5*(1+$J$1))</f>
        <v>910138.30330331367</v>
      </c>
      <c r="R16" s="6">
        <f>IF(A16="","",IF(B16&gt;74,0,MIN(4000000000,R15*(1+$B$7))))</f>
        <v>630000000</v>
      </c>
      <c r="S16" s="6">
        <f t="shared" si="4"/>
        <v>693000</v>
      </c>
      <c r="T16" s="6" t="e">
        <f t="shared" si="5"/>
        <v>#VALUE!</v>
      </c>
      <c r="U16" s="6" t="e">
        <f>IF(A16="","",T16*VLOOKUP(محاسبات!B16,'جدول نرخ فوت-امراض خاص-سرطان'!$C$2:$D$97,2,FALSE)/1000000)</f>
        <v>#VALUE!</v>
      </c>
      <c r="V16" s="6">
        <f>IF(A16="","",IF($F$7="ندارد",0,IF(B16&gt;74,0,VLOOKUP(محاسبات!A16,'جدول نرخ فوت-امراض خاص-سرطان'!$I$2:$J$31,2,FALSE)*محاسبات!O16)))</f>
        <v>44100000.000000007</v>
      </c>
      <c r="W16" s="6">
        <f>IF(A16="","",V16*VLOOKUP(B16,'جدول نرخ فوت-امراض خاص-سرطان'!$E$2:$F$100,2,FALSE)/1000000)</f>
        <v>370440.00000000006</v>
      </c>
      <c r="X16" s="6">
        <f>IF(A16="","",IF($F$6="ندارد",0,IF(A17="",0,D17*N16^0.5+X17*N16)))</f>
        <v>17008631.090213858</v>
      </c>
      <c r="Y16" s="6">
        <f>IF(A16="","",IF(A16&gt;64,0,VLOOKUP(B16,'جدول نرخ فوت-امراض خاص-سرطان'!$G$2:$H$100,2,FALSE)*X16))</f>
        <v>21171.673400748867</v>
      </c>
      <c r="Z16" s="6" t="e">
        <f t="shared" si="6"/>
        <v>#VALUE!</v>
      </c>
      <c r="AA16" s="6" t="e">
        <f t="shared" si="7"/>
        <v>#VALUE!</v>
      </c>
      <c r="AB16" s="6" t="e">
        <f t="shared" ref="AB16:AB78" si="10">IF(A16="","",$B$10*(M16+Z16+Q16))</f>
        <v>#VALUE!</v>
      </c>
      <c r="AC16" s="6" t="e">
        <f>IF(A16="","",D16-Z16-M16-Q16-AB16)</f>
        <v>#VALUE!</v>
      </c>
      <c r="AD16" s="6" t="e">
        <f>IF(A16="","",(AC16+AD15)*(1+$Q$1))</f>
        <v>#VALUE!</v>
      </c>
      <c r="AE16" s="6" t="e">
        <f>IF(A16="","",IF($B$9=0,AD16*0.92,AD16))</f>
        <v>#VALUE!</v>
      </c>
    </row>
    <row r="17" spans="1:31" x14ac:dyDescent="0.2">
      <c r="A17" s="5">
        <f t="shared" ref="A17:A80" si="11">IF(A16&lt;$B$1,A16+1,"")</f>
        <v>3</v>
      </c>
      <c r="B17" s="5">
        <f t="shared" ref="B17:B80" si="12">IF(A17="","",B16+1)</f>
        <v>42</v>
      </c>
      <c r="C17" s="4"/>
      <c r="D17" s="6">
        <f>IF(A17="","",IF($B$3="سالانه",D16*(1+$B$6),IF($B$3="ماهانه",(F17*12)/'جدول لیست ها'!$C$1,IF(محاسبات!$B$3="دوماهه",(G17*6)/'جدول لیست ها'!$C$2,IF(محاسبات!$B$3="سه ماهه",(H17*4)/'جدول لیست ها'!$C$3,I17*2/'جدول لیست ها'!$C$4)))))</f>
        <v>6615000</v>
      </c>
      <c r="E17" s="6">
        <f t="shared" ref="E17:E80" si="13">IF(A17="","",IF($B$3="سالانه",D17+E16,(I17+H17+G17+F17)*$C$3+E16))</f>
        <v>18915000</v>
      </c>
      <c r="F17" s="6">
        <f t="shared" ref="F17:F80" si="14">IF(A17="","",IF(F16="","",F16*(1+$B$6)))</f>
        <v>0</v>
      </c>
      <c r="G17" s="6">
        <f t="shared" ref="G17:G80" si="15">IF(A17="","",IF(G16="","",G16*(1+$B$6)))</f>
        <v>0</v>
      </c>
      <c r="H17" s="6">
        <f t="shared" ref="H17:H80" si="16">IF(A17="","",IF(H16="","",H16*(1+$B$6)))</f>
        <v>0</v>
      </c>
      <c r="I17" s="6">
        <f t="shared" ref="I17:I80" si="17">IF(A17="","",IF(I16="","",I16*(1+$B$6)))</f>
        <v>0</v>
      </c>
      <c r="J17" s="6" t="e">
        <f>IF(A17="","",MIN(0.03*O17,0.75*(D17-Z17))*0.175*(1-$M$1))</f>
        <v>#VALUE!</v>
      </c>
      <c r="K17" s="6" t="e">
        <f t="shared" si="1"/>
        <v>#VALUE!</v>
      </c>
      <c r="L17" s="6">
        <f t="shared" si="2"/>
        <v>661500</v>
      </c>
      <c r="M17" s="6" t="e">
        <f t="shared" si="8"/>
        <v>#VALUE!</v>
      </c>
      <c r="N17" s="5">
        <f>IF(A17="","",IF(A17&lt;=2,$Q$2,IF(A17&lt;=4,$R$2,$S$2)))</f>
        <v>0.88495575221238942</v>
      </c>
      <c r="O17" s="6">
        <f t="shared" ref="O17:O80" si="18">IF(A17="","",MIN(O16*(1+$B$7),4000000000))</f>
        <v>330750000</v>
      </c>
      <c r="P17" s="5">
        <f>IF(A17="","",VLOOKUP(B17,'جدول نرخ فوت-امراض خاص-سرطان'!$A$2:$B$100,2,FALSE))</f>
        <v>3.3339703977405448E-3</v>
      </c>
      <c r="Q17" s="6">
        <f t="shared" si="9"/>
        <v>1037342.9757959343</v>
      </c>
      <c r="R17" s="6">
        <f t="shared" ref="R17:R80" si="19">IF(A17="","",IF(B17&gt;74,0,MIN(4000000000,R16*(1+$B$7))))</f>
        <v>661500000</v>
      </c>
      <c r="S17" s="6">
        <f t="shared" si="4"/>
        <v>727650</v>
      </c>
      <c r="T17" s="6" t="e">
        <f t="shared" si="5"/>
        <v>#VALUE!</v>
      </c>
      <c r="U17" s="6" t="e">
        <f>IF(A17="","",T17*VLOOKUP(محاسبات!B17,'جدول نرخ فوت-امراض خاص-سرطان'!$C$2:$D$97,2,FALSE)/1000000)</f>
        <v>#VALUE!</v>
      </c>
      <c r="V17" s="6">
        <f>IF(A17="","",IF($F$7="ندارد",0,IF(B17&gt;74,0,VLOOKUP(محاسبات!A17,'جدول نرخ فوت-امراض خاص-سرطان'!$I$2:$J$31,2,FALSE)*محاسبات!O17)))</f>
        <v>59535000.000000007</v>
      </c>
      <c r="W17" s="6">
        <f>IF(A17="","",V17*VLOOKUP(B17,'جدول نرخ فوت-امراض خاص-سرطان'!$E$2:$F$100,2,FALSE)/1000000)</f>
        <v>500094.00000000006</v>
      </c>
      <c r="X17" s="6">
        <f>IF(A17="","",IF($F$6="ندارد",0,IF(A18="",0,D18*N17^0.5+X18*N17)))</f>
        <v>12605439.024809122</v>
      </c>
      <c r="Y17" s="6">
        <f>IF(A17="","",IF(A17&gt;64,0,VLOOKUP(B17,'جدول نرخ فوت-امراض خاص-سرطان'!$G$2:$H$100,2,FALSE)*X17))</f>
        <v>16810.464223694824</v>
      </c>
      <c r="Z17" s="6" t="e">
        <f t="shared" si="6"/>
        <v>#VALUE!</v>
      </c>
      <c r="AA17" s="6" t="e">
        <f t="shared" si="7"/>
        <v>#VALUE!</v>
      </c>
      <c r="AB17" s="6" t="e">
        <f t="shared" si="10"/>
        <v>#VALUE!</v>
      </c>
      <c r="AC17" s="6" t="e">
        <f t="shared" ref="AC17:AC80" si="20">IF(A17="","",D17-Z17-M17-Q17-AB17)</f>
        <v>#VALUE!</v>
      </c>
      <c r="AD17" s="6" t="e">
        <f>IF(A17="","",(AC17+AD16)*(1+$R$1))</f>
        <v>#VALUE!</v>
      </c>
      <c r="AE17" s="6" t="e">
        <f>IF(A17="","",IF($B$9=0,AD17*0.94,AD17))</f>
        <v>#VALUE!</v>
      </c>
    </row>
    <row r="18" spans="1:31" x14ac:dyDescent="0.2">
      <c r="A18" s="5">
        <f t="shared" si="11"/>
        <v>4</v>
      </c>
      <c r="B18" s="5">
        <f t="shared" si="12"/>
        <v>43</v>
      </c>
      <c r="C18" s="4"/>
      <c r="D18" s="6">
        <f>IF(A18="","",IF($B$3="سالانه",D17*(1+$B$6),IF($B$3="ماهانه",(F18*12)/'جدول لیست ها'!$C$1,IF(محاسبات!$B$3="دوماهه",(G18*6)/'جدول لیست ها'!$C$2,IF(محاسبات!$B$3="سه ماهه",(H18*4)/'جدول لیست ها'!$C$3,I18*2/'جدول لیست ها'!$C$4)))))</f>
        <v>6945750</v>
      </c>
      <c r="E18" s="6">
        <f t="shared" si="13"/>
        <v>25860750</v>
      </c>
      <c r="F18" s="6">
        <f t="shared" si="14"/>
        <v>0</v>
      </c>
      <c r="G18" s="6">
        <f t="shared" si="15"/>
        <v>0</v>
      </c>
      <c r="H18" s="6">
        <f t="shared" si="16"/>
        <v>0</v>
      </c>
      <c r="I18" s="6">
        <f t="shared" si="17"/>
        <v>0</v>
      </c>
      <c r="J18" s="6" t="e">
        <f>IF(A18="","",MIN(0.03*O18,0.75*(D18-Z18))*0.175*(1-$M$1))</f>
        <v>#VALUE!</v>
      </c>
      <c r="K18" s="6" t="e">
        <f t="shared" si="1"/>
        <v>#VALUE!</v>
      </c>
      <c r="L18" s="6">
        <f t="shared" si="2"/>
        <v>694575</v>
      </c>
      <c r="M18" s="6" t="e">
        <f t="shared" si="8"/>
        <v>#VALUE!</v>
      </c>
      <c r="N18" s="5">
        <f t="shared" ref="N18:N81" si="21">IF(A18="","",IF(A18&lt;=2,$Q$2,IF(A18&lt;=4,$R$2,$S$2)))</f>
        <v>0.88495575221238942</v>
      </c>
      <c r="O18" s="6">
        <f t="shared" si="18"/>
        <v>347287500</v>
      </c>
      <c r="P18" s="5">
        <f>IF(A18="","",VLOOKUP(B18,'جدول نرخ فوت-امراض خاص-سرطان'!$A$2:$B$100,2,FALSE))</f>
        <v>3.760599991477394E-3</v>
      </c>
      <c r="Q18" s="6">
        <f t="shared" si="9"/>
        <v>1228590.2682309765</v>
      </c>
      <c r="R18" s="6">
        <f t="shared" si="19"/>
        <v>694575000</v>
      </c>
      <c r="S18" s="6">
        <f t="shared" si="4"/>
        <v>764032.5</v>
      </c>
      <c r="T18" s="6" t="e">
        <f t="shared" si="5"/>
        <v>#VALUE!</v>
      </c>
      <c r="U18" s="6" t="e">
        <f>IF(A18="","",T18*VLOOKUP(محاسبات!B18,'جدول نرخ فوت-امراض خاص-سرطان'!$C$2:$D$97,2,FALSE)/1000000)</f>
        <v>#VALUE!</v>
      </c>
      <c r="V18" s="6">
        <f>IF(A18="","",IF($F$7="ندارد",0,IF(B18&gt;74,0,VLOOKUP(محاسبات!A18,'جدول نرخ فوت-امراض خاص-سرطان'!$I$2:$J$31,2,FALSE)*محاسبات!O18)))</f>
        <v>76403250.000000015</v>
      </c>
      <c r="W18" s="6">
        <f>IF(A18="","",V18*VLOOKUP(B18,'جدول نرخ فوت-امراض خاص-سرطان'!$E$2:$F$100,2,FALSE)/1000000)</f>
        <v>641787.30000000016</v>
      </c>
      <c r="X18" s="6">
        <f t="shared" ref="X18:X81" si="22">IF(A18="","",IF($F$6="ندارد",0,IF(A19="",0,D19*N18^0.5+X19*N18)))</f>
        <v>6860712.5701541398</v>
      </c>
      <c r="Y18" s="6">
        <f>IF(A18="","",IF(A18&gt;64,0,VLOOKUP(B18,'جدول نرخ فوت-امراض خاص-سرطان'!$G$2:$H$100,2,FALSE)*X18))</f>
        <v>10320.158253140204</v>
      </c>
      <c r="Z18" s="6" t="e">
        <f t="shared" si="6"/>
        <v>#VALUE!</v>
      </c>
      <c r="AA18" s="6" t="e">
        <f t="shared" si="7"/>
        <v>#VALUE!</v>
      </c>
      <c r="AB18" s="6" t="e">
        <f t="shared" si="10"/>
        <v>#VALUE!</v>
      </c>
      <c r="AC18" s="6" t="e">
        <f t="shared" si="20"/>
        <v>#VALUE!</v>
      </c>
      <c r="AD18" s="6" t="e">
        <f>IF(A18="","",(AC18+AD17)*(1+$R$1))</f>
        <v>#VALUE!</v>
      </c>
      <c r="AE18" s="6" t="e">
        <f>IF(A18="","",IF($B$9=0,AD18*0.96,AD18))</f>
        <v>#VALUE!</v>
      </c>
    </row>
    <row r="19" spans="1:31" x14ac:dyDescent="0.2">
      <c r="A19" s="5">
        <f t="shared" si="11"/>
        <v>5</v>
      </c>
      <c r="B19" s="5">
        <f t="shared" si="12"/>
        <v>44</v>
      </c>
      <c r="C19" s="4"/>
      <c r="D19" s="6">
        <f>IF(A19="","",IF($B$3="سالانه",D18*(1+$B$6),IF($B$3="ماهانه",(F19*12)/'جدول لیست ها'!$D$1,IF(محاسبات!$B$3="دوماهه",(G19*6)/'جدول لیست ها'!$D$2,IF(محاسبات!$B$3="سه ماهه",(H19*4)/'جدول لیست ها'!$D$3,I19*2/'جدول لیست ها'!$D$4)))))</f>
        <v>7293037.5</v>
      </c>
      <c r="E19" s="6">
        <f t="shared" si="13"/>
        <v>33153787.5</v>
      </c>
      <c r="F19" s="6">
        <f t="shared" si="14"/>
        <v>0</v>
      </c>
      <c r="G19" s="6">
        <f t="shared" si="15"/>
        <v>0</v>
      </c>
      <c r="H19" s="6">
        <f t="shared" si="16"/>
        <v>0</v>
      </c>
      <c r="I19" s="6">
        <f t="shared" si="17"/>
        <v>0</v>
      </c>
      <c r="J19" s="6" t="e">
        <f>IF(A19="","",MIN(0.03*O19,0.75*(D19-Z19))*0.175*(1-$M$1))</f>
        <v>#VALUE!</v>
      </c>
      <c r="K19" s="6" t="e">
        <f t="shared" si="1"/>
        <v>#VALUE!</v>
      </c>
      <c r="L19" s="6">
        <f t="shared" si="2"/>
        <v>729303.75</v>
      </c>
      <c r="M19" s="6" t="e">
        <f t="shared" si="8"/>
        <v>#VALUE!</v>
      </c>
      <c r="N19" s="5">
        <f t="shared" si="21"/>
        <v>0.90909090909090906</v>
      </c>
      <c r="O19" s="6">
        <f t="shared" si="18"/>
        <v>364651875</v>
      </c>
      <c r="P19" s="5">
        <f>IF(A19="","",VLOOKUP(B19,'جدول نرخ فوت-امراض خاص-سرطان'!$A$2:$B$100,2,FALSE))</f>
        <v>4.0849061647863982E-3</v>
      </c>
      <c r="Q19" s="6">
        <f t="shared" si="9"/>
        <v>1420248.0221131409</v>
      </c>
      <c r="R19" s="6">
        <f t="shared" si="19"/>
        <v>729303750</v>
      </c>
      <c r="S19" s="6">
        <f t="shared" si="4"/>
        <v>802234.125</v>
      </c>
      <c r="T19" s="6" t="e">
        <f t="shared" si="5"/>
        <v>#VALUE!</v>
      </c>
      <c r="U19" s="6" t="e">
        <f>IF(A19="","",T19*VLOOKUP(محاسبات!B19,'جدول نرخ فوت-امراض خاص-سرطان'!$C$2:$D$97,2,FALSE)/1000000)</f>
        <v>#VALUE!</v>
      </c>
      <c r="V19" s="6">
        <f>IF(A19="","",IF($F$7="ندارد",0,IF(B19&gt;74,0,VLOOKUP(محاسبات!A19,'جدول نرخ فوت-امراض خاص-سرطان'!$I$2:$J$31,2,FALSE)*محاسبات!O19)))</f>
        <v>94809487.5</v>
      </c>
      <c r="W19" s="6">
        <f>IF(A19="","",V19*VLOOKUP(B19,'جدول نرخ فوت-امراض خاص-سرطان'!$E$2:$F$100,2,FALSE)/1000000)</f>
        <v>796399.69499999995</v>
      </c>
      <c r="X19" s="6">
        <f t="shared" si="22"/>
        <v>0</v>
      </c>
      <c r="Y19" s="6">
        <f>IF(A19="","",IF(A19&gt;64,0,VLOOKUP(B19,'جدول نرخ فوت-امراض خاص-سرطان'!$G$2:$H$100,2,FALSE)*X19))</f>
        <v>0</v>
      </c>
      <c r="Z19" s="6" t="e">
        <f t="shared" si="6"/>
        <v>#VALUE!</v>
      </c>
      <c r="AA19" s="6" t="e">
        <f t="shared" si="7"/>
        <v>#VALUE!</v>
      </c>
      <c r="AB19" s="6" t="e">
        <f t="shared" si="10"/>
        <v>#VALUE!</v>
      </c>
      <c r="AC19" s="6" t="e">
        <f t="shared" si="20"/>
        <v>#VALUE!</v>
      </c>
      <c r="AD19" s="6" t="e">
        <f t="shared" ref="AD19:AD82" si="23">IF(A19="","",(AC19+AD18)*(1+$S$1))</f>
        <v>#VALUE!</v>
      </c>
      <c r="AE19" s="6" t="e">
        <f t="shared" ref="AE19:AE82" si="24">IF(A19="","",AD19)</f>
        <v>#VALUE!</v>
      </c>
    </row>
    <row r="20" spans="1:31" x14ac:dyDescent="0.2">
      <c r="A20" s="5" t="str">
        <f t="shared" si="11"/>
        <v/>
      </c>
      <c r="B20" s="5" t="str">
        <f t="shared" si="12"/>
        <v/>
      </c>
      <c r="C20" s="4"/>
      <c r="D20" s="6" t="str">
        <f>IF(A20="","",IF($B$3="سالانه",D19*(1+$B$6),IF($B$3="ماهانه",(F20*12)/'جدول لیست ها'!$D$1,IF(محاسبات!$B$3="دوماهه",(G20*6)/'جدول لیست ها'!$D$2,IF(محاسبات!$B$3="سه ماهه",(H20*4)/'جدول لیست ها'!$D$3,I20*2/'جدول لیست ها'!$D$4)))))</f>
        <v/>
      </c>
      <c r="E20" s="6" t="str">
        <f t="shared" si="13"/>
        <v/>
      </c>
      <c r="F20" s="6" t="str">
        <f t="shared" si="14"/>
        <v/>
      </c>
      <c r="G20" s="6" t="str">
        <f t="shared" si="15"/>
        <v/>
      </c>
      <c r="H20" s="6" t="str">
        <f t="shared" si="16"/>
        <v/>
      </c>
      <c r="I20" s="6" t="str">
        <f t="shared" si="17"/>
        <v/>
      </c>
      <c r="J20" s="6" t="str">
        <f>IF(A20="","",0)</f>
        <v/>
      </c>
      <c r="K20" s="6" t="str">
        <f t="shared" si="1"/>
        <v/>
      </c>
      <c r="L20" s="6" t="str">
        <f t="shared" si="2"/>
        <v/>
      </c>
      <c r="M20" s="6" t="str">
        <f t="shared" si="8"/>
        <v/>
      </c>
      <c r="N20" s="5" t="str">
        <f t="shared" si="21"/>
        <v/>
      </c>
      <c r="O20" s="6" t="str">
        <f t="shared" si="18"/>
        <v/>
      </c>
      <c r="P20" s="5" t="str">
        <f>IF(A20="","",VLOOKUP(B20,'جدول نرخ فوت-امراض خاص-سرطان'!$A$2:$B$100,2,FALSE))</f>
        <v/>
      </c>
      <c r="Q20" s="6" t="str">
        <f t="shared" si="9"/>
        <v/>
      </c>
      <c r="R20" s="6" t="str">
        <f t="shared" si="19"/>
        <v/>
      </c>
      <c r="S20" s="6" t="str">
        <f t="shared" si="4"/>
        <v/>
      </c>
      <c r="T20" s="6" t="str">
        <f t="shared" si="5"/>
        <v/>
      </c>
      <c r="U20" s="6" t="str">
        <f>IF(A20="","",T20*VLOOKUP(محاسبات!B20,'جدول نرخ فوت-امراض خاص-سرطان'!$C$2:$D$97,2,FALSE)/1000000)</f>
        <v/>
      </c>
      <c r="V20" s="6" t="str">
        <f>IF(A20="","",IF($F$7="ندارد",0,IF(B20&gt;74,0,VLOOKUP(محاسبات!A20,'جدول نرخ فوت-امراض خاص-سرطان'!$I$2:$J$31,2,FALSE)*محاسبات!O20)))</f>
        <v/>
      </c>
      <c r="W20" s="6" t="str">
        <f>IF(A20="","",V20*VLOOKUP(B20,'جدول نرخ فوت-امراض خاص-سرطان'!$E$2:$F$100,2,FALSE)/1000000)</f>
        <v/>
      </c>
      <c r="X20" s="6" t="str">
        <f t="shared" si="22"/>
        <v/>
      </c>
      <c r="Y20" s="6" t="str">
        <f>IF(A20="","",IF(A20&gt;64,0,VLOOKUP(B20,'جدول نرخ فوت-امراض خاص-سرطان'!$G$2:$H$100,2,FALSE)*X20))</f>
        <v/>
      </c>
      <c r="Z20" s="6" t="str">
        <f t="shared" si="6"/>
        <v/>
      </c>
      <c r="AA20" s="6" t="str">
        <f t="shared" si="7"/>
        <v/>
      </c>
      <c r="AB20" s="6" t="str">
        <f t="shared" si="10"/>
        <v/>
      </c>
      <c r="AC20" s="6" t="str">
        <f t="shared" si="20"/>
        <v/>
      </c>
      <c r="AD20" s="6" t="str">
        <f t="shared" si="23"/>
        <v/>
      </c>
      <c r="AE20" s="6" t="str">
        <f t="shared" si="24"/>
        <v/>
      </c>
    </row>
    <row r="21" spans="1:31" x14ac:dyDescent="0.2">
      <c r="A21" s="5" t="str">
        <f t="shared" si="11"/>
        <v/>
      </c>
      <c r="B21" s="5" t="str">
        <f t="shared" si="12"/>
        <v/>
      </c>
      <c r="C21" s="4"/>
      <c r="D21" s="6" t="str">
        <f>IF(A21="","",IF($B$3="سالانه",D20*(1+$B$6),IF($B$3="ماهانه",(F21*12)/'جدول لیست ها'!$D$1,IF(محاسبات!$B$3="دوماهه",(G21*6)/'جدول لیست ها'!$D$2,IF(محاسبات!$B$3="سه ماهه",(H21*4)/'جدول لیست ها'!$D$3,I21*2/'جدول لیست ها'!$D$4)))))</f>
        <v/>
      </c>
      <c r="E21" s="6" t="str">
        <f t="shared" si="13"/>
        <v/>
      </c>
      <c r="F21" s="6" t="str">
        <f t="shared" si="14"/>
        <v/>
      </c>
      <c r="G21" s="6" t="str">
        <f t="shared" si="15"/>
        <v/>
      </c>
      <c r="H21" s="6" t="str">
        <f t="shared" si="16"/>
        <v/>
      </c>
      <c r="I21" s="6" t="str">
        <f t="shared" si="17"/>
        <v/>
      </c>
      <c r="J21" s="6" t="str">
        <f t="shared" ref="J21:J84" si="25">IF(A21="","",0)</f>
        <v/>
      </c>
      <c r="K21" s="6" t="str">
        <f t="shared" si="1"/>
        <v/>
      </c>
      <c r="L21" s="6" t="str">
        <f t="shared" si="2"/>
        <v/>
      </c>
      <c r="M21" s="6" t="str">
        <f t="shared" si="8"/>
        <v/>
      </c>
      <c r="N21" s="5" t="str">
        <f t="shared" si="21"/>
        <v/>
      </c>
      <c r="O21" s="6" t="str">
        <f t="shared" si="18"/>
        <v/>
      </c>
      <c r="P21" s="5" t="str">
        <f>IF(A21="","",VLOOKUP(B21,'جدول نرخ فوت-امراض خاص-سرطان'!$A$2:$B$100,2,FALSE))</f>
        <v/>
      </c>
      <c r="Q21" s="6" t="str">
        <f t="shared" si="9"/>
        <v/>
      </c>
      <c r="R21" s="6" t="str">
        <f>IF(A21="","",IF(B21&gt;74,0,MIN(4000000000,R20*(1+$B$7))))</f>
        <v/>
      </c>
      <c r="S21" s="6" t="str">
        <f t="shared" si="4"/>
        <v/>
      </c>
      <c r="T21" s="6" t="str">
        <f t="shared" si="5"/>
        <v/>
      </c>
      <c r="U21" s="6" t="str">
        <f>IF(A21="","",T21*VLOOKUP(محاسبات!B21,'جدول نرخ فوت-امراض خاص-سرطان'!$C$2:$D$97,2,FALSE)/1000000)</f>
        <v/>
      </c>
      <c r="V21" s="6" t="str">
        <f>IF(A21="","",IF($F$7="ندارد",0,IF(B21&gt;74,0,VLOOKUP(محاسبات!A21,'جدول نرخ فوت-امراض خاص-سرطان'!$I$2:$J$31,2,FALSE)*محاسبات!O21)))</f>
        <v/>
      </c>
      <c r="W21" s="6" t="str">
        <f>IF(A21="","",V21*VLOOKUP(B21,'جدول نرخ فوت-امراض خاص-سرطان'!$E$2:$F$100,2,FALSE)/1000000)</f>
        <v/>
      </c>
      <c r="X21" s="6" t="str">
        <f t="shared" si="22"/>
        <v/>
      </c>
      <c r="Y21" s="6" t="str">
        <f>IF(A21="","",IF(A21&gt;64,0,VLOOKUP(B21,'جدول نرخ فوت-امراض خاص-سرطان'!$G$2:$H$100,2,FALSE)*X21))</f>
        <v/>
      </c>
      <c r="Z21" s="6" t="str">
        <f t="shared" si="6"/>
        <v/>
      </c>
      <c r="AA21" s="6" t="str">
        <f t="shared" si="7"/>
        <v/>
      </c>
      <c r="AB21" s="6" t="str">
        <f t="shared" si="10"/>
        <v/>
      </c>
      <c r="AC21" s="6" t="str">
        <f t="shared" si="20"/>
        <v/>
      </c>
      <c r="AD21" s="6" t="str">
        <f t="shared" si="23"/>
        <v/>
      </c>
      <c r="AE21" s="6" t="str">
        <f t="shared" si="24"/>
        <v/>
      </c>
    </row>
    <row r="22" spans="1:31" x14ac:dyDescent="0.2">
      <c r="A22" s="5" t="str">
        <f t="shared" si="11"/>
        <v/>
      </c>
      <c r="B22" s="5" t="str">
        <f t="shared" si="12"/>
        <v/>
      </c>
      <c r="C22" s="4"/>
      <c r="D22" s="6" t="str">
        <f>IF(A22="","",IF($B$3="سالانه",D21*(1+$B$6),IF($B$3="ماهانه",(F22*12)/'جدول لیست ها'!$D$1,IF(محاسبات!$B$3="دوماهه",(G22*6)/'جدول لیست ها'!$D$2,IF(محاسبات!$B$3="سه ماهه",(H22*4)/'جدول لیست ها'!$D$3,I22*2/'جدول لیست ها'!$D$4)))))</f>
        <v/>
      </c>
      <c r="E22" s="6" t="str">
        <f t="shared" si="13"/>
        <v/>
      </c>
      <c r="F22" s="6" t="str">
        <f t="shared" si="14"/>
        <v/>
      </c>
      <c r="G22" s="6" t="str">
        <f t="shared" si="15"/>
        <v/>
      </c>
      <c r="H22" s="6" t="str">
        <f t="shared" si="16"/>
        <v/>
      </c>
      <c r="I22" s="6" t="str">
        <f t="shared" si="17"/>
        <v/>
      </c>
      <c r="J22" s="6" t="str">
        <f t="shared" si="25"/>
        <v/>
      </c>
      <c r="K22" s="6" t="str">
        <f t="shared" si="1"/>
        <v/>
      </c>
      <c r="L22" s="6" t="str">
        <f t="shared" si="2"/>
        <v/>
      </c>
      <c r="M22" s="6" t="str">
        <f t="shared" si="8"/>
        <v/>
      </c>
      <c r="N22" s="5" t="str">
        <f t="shared" si="21"/>
        <v/>
      </c>
      <c r="O22" s="6" t="str">
        <f t="shared" si="18"/>
        <v/>
      </c>
      <c r="P22" s="5" t="str">
        <f>IF(A22="","",VLOOKUP(B22,'جدول نرخ فوت-امراض خاص-سرطان'!$A$2:$B$100,2,FALSE))</f>
        <v/>
      </c>
      <c r="Q22" s="6" t="str">
        <f t="shared" si="9"/>
        <v/>
      </c>
      <c r="R22" s="6" t="str">
        <f t="shared" si="19"/>
        <v/>
      </c>
      <c r="S22" s="6" t="str">
        <f t="shared" si="4"/>
        <v/>
      </c>
      <c r="T22" s="6" t="str">
        <f t="shared" si="5"/>
        <v/>
      </c>
      <c r="U22" s="6" t="str">
        <f>IF(A22="","",T22*VLOOKUP(محاسبات!B22,'جدول نرخ فوت-امراض خاص-سرطان'!$C$2:$D$97,2,FALSE)/1000000)</f>
        <v/>
      </c>
      <c r="V22" s="6" t="str">
        <f>IF(A22="","",IF($F$7="ندارد",0,IF(B22&gt;74,0,VLOOKUP(محاسبات!A22,'جدول نرخ فوت-امراض خاص-سرطان'!$I$2:$J$31,2,FALSE)*محاسبات!O22)))</f>
        <v/>
      </c>
      <c r="W22" s="6" t="str">
        <f>IF(A22="","",V22*VLOOKUP(B22,'جدول نرخ فوت-امراض خاص-سرطان'!$E$2:$F$100,2,FALSE)/1000000)</f>
        <v/>
      </c>
      <c r="X22" s="6" t="str">
        <f t="shared" si="22"/>
        <v/>
      </c>
      <c r="Y22" s="6" t="str">
        <f>IF(A22="","",IF(A22&gt;64,0,VLOOKUP(B22,'جدول نرخ فوت-امراض خاص-سرطان'!$G$2:$H$100,2,FALSE)*X22))</f>
        <v/>
      </c>
      <c r="Z22" s="6" t="str">
        <f t="shared" si="6"/>
        <v/>
      </c>
      <c r="AA22" s="6" t="str">
        <f t="shared" si="7"/>
        <v/>
      </c>
      <c r="AB22" s="6" t="str">
        <f t="shared" si="10"/>
        <v/>
      </c>
      <c r="AC22" s="6" t="str">
        <f t="shared" si="20"/>
        <v/>
      </c>
      <c r="AD22" s="6" t="str">
        <f t="shared" si="23"/>
        <v/>
      </c>
      <c r="AE22" s="6" t="str">
        <f t="shared" si="24"/>
        <v/>
      </c>
    </row>
    <row r="23" spans="1:31" x14ac:dyDescent="0.2">
      <c r="A23" s="5" t="str">
        <f t="shared" si="11"/>
        <v/>
      </c>
      <c r="B23" s="5" t="str">
        <f t="shared" si="12"/>
        <v/>
      </c>
      <c r="C23" s="4"/>
      <c r="D23" s="6" t="str">
        <f>IF(A23="","",IF($B$3="سالانه",D22*(1+$B$6),IF($B$3="ماهانه",(F23*12)/'جدول لیست ها'!$D$1,IF(محاسبات!$B$3="دوماهه",(G23*6)/'جدول لیست ها'!$D$2,IF(محاسبات!$B$3="سه ماهه",(H23*4)/'جدول لیست ها'!$D$3,I23*2/'جدول لیست ها'!$D$4)))))</f>
        <v/>
      </c>
      <c r="E23" s="6" t="str">
        <f t="shared" si="13"/>
        <v/>
      </c>
      <c r="F23" s="6" t="str">
        <f t="shared" si="14"/>
        <v/>
      </c>
      <c r="G23" s="6" t="str">
        <f t="shared" si="15"/>
        <v/>
      </c>
      <c r="H23" s="6" t="str">
        <f t="shared" si="16"/>
        <v/>
      </c>
      <c r="I23" s="6" t="str">
        <f t="shared" si="17"/>
        <v/>
      </c>
      <c r="J23" s="6" t="str">
        <f t="shared" si="25"/>
        <v/>
      </c>
      <c r="K23" s="6" t="str">
        <f t="shared" si="1"/>
        <v/>
      </c>
      <c r="L23" s="6" t="str">
        <f t="shared" si="2"/>
        <v/>
      </c>
      <c r="M23" s="6" t="str">
        <f t="shared" si="8"/>
        <v/>
      </c>
      <c r="N23" s="5" t="str">
        <f t="shared" si="21"/>
        <v/>
      </c>
      <c r="O23" s="6" t="str">
        <f t="shared" si="18"/>
        <v/>
      </c>
      <c r="P23" s="5" t="str">
        <f>IF(A23="","",VLOOKUP(B23,'جدول نرخ فوت-امراض خاص-سرطان'!$A$2:$B$100,2,FALSE))</f>
        <v/>
      </c>
      <c r="Q23" s="6" t="str">
        <f t="shared" si="9"/>
        <v/>
      </c>
      <c r="R23" s="6" t="str">
        <f t="shared" si="19"/>
        <v/>
      </c>
      <c r="S23" s="6" t="str">
        <f t="shared" si="4"/>
        <v/>
      </c>
      <c r="T23" s="6" t="str">
        <f t="shared" si="5"/>
        <v/>
      </c>
      <c r="U23" s="6" t="str">
        <f>IF(A23="","",T23*VLOOKUP(محاسبات!B23,'جدول نرخ فوت-امراض خاص-سرطان'!$C$2:$D$97,2,FALSE)/1000000)</f>
        <v/>
      </c>
      <c r="V23" s="6" t="str">
        <f>IF(A23="","",IF($F$7="ندارد",0,IF(B23&gt;74,0,VLOOKUP(محاسبات!A23,'جدول نرخ فوت-امراض خاص-سرطان'!$I$2:$J$31,2,FALSE)*محاسبات!O23)))</f>
        <v/>
      </c>
      <c r="W23" s="6" t="str">
        <f>IF(A23="","",V23*VLOOKUP(B23,'جدول نرخ فوت-امراض خاص-سرطان'!$E$2:$F$100,2,FALSE)/1000000)</f>
        <v/>
      </c>
      <c r="X23" s="6" t="str">
        <f t="shared" si="22"/>
        <v/>
      </c>
      <c r="Y23" s="6" t="str">
        <f>IF(A23="","",IF(A23&gt;64,0,VLOOKUP(B23,'جدول نرخ فوت-امراض خاص-سرطان'!$G$2:$H$100,2,FALSE)*X23))</f>
        <v/>
      </c>
      <c r="Z23" s="6" t="str">
        <f t="shared" si="6"/>
        <v/>
      </c>
      <c r="AA23" s="6" t="str">
        <f t="shared" si="7"/>
        <v/>
      </c>
      <c r="AB23" s="6" t="str">
        <f t="shared" si="10"/>
        <v/>
      </c>
      <c r="AC23" s="6" t="str">
        <f t="shared" si="20"/>
        <v/>
      </c>
      <c r="AD23" s="6" t="str">
        <f t="shared" si="23"/>
        <v/>
      </c>
      <c r="AE23" s="6" t="str">
        <f t="shared" si="24"/>
        <v/>
      </c>
    </row>
    <row r="24" spans="1:31" x14ac:dyDescent="0.2">
      <c r="A24" s="5" t="str">
        <f t="shared" si="11"/>
        <v/>
      </c>
      <c r="B24" s="5" t="str">
        <f t="shared" si="12"/>
        <v/>
      </c>
      <c r="C24" s="4"/>
      <c r="D24" s="6" t="str">
        <f>IF(A24="","",IF($B$3="سالانه",D23*(1+$B$6),IF($B$3="ماهانه",(F24*12)/'جدول لیست ها'!$D$1,IF(محاسبات!$B$3="دوماهه",(G24*6)/'جدول لیست ها'!$D$2,IF(محاسبات!$B$3="سه ماهه",(H24*4)/'جدول لیست ها'!$D$3,I24*2/'جدول لیست ها'!$D$4)))))</f>
        <v/>
      </c>
      <c r="E24" s="6" t="str">
        <f t="shared" si="13"/>
        <v/>
      </c>
      <c r="F24" s="6" t="str">
        <f t="shared" si="14"/>
        <v/>
      </c>
      <c r="G24" s="6" t="str">
        <f t="shared" si="15"/>
        <v/>
      </c>
      <c r="H24" s="6" t="str">
        <f t="shared" si="16"/>
        <v/>
      </c>
      <c r="I24" s="6" t="str">
        <f t="shared" si="17"/>
        <v/>
      </c>
      <c r="J24" s="6" t="str">
        <f t="shared" si="25"/>
        <v/>
      </c>
      <c r="K24" s="6" t="str">
        <f t="shared" si="1"/>
        <v/>
      </c>
      <c r="L24" s="6" t="str">
        <f t="shared" si="2"/>
        <v/>
      </c>
      <c r="M24" s="6" t="str">
        <f t="shared" si="8"/>
        <v/>
      </c>
      <c r="N24" s="5" t="str">
        <f t="shared" si="21"/>
        <v/>
      </c>
      <c r="O24" s="6" t="str">
        <f t="shared" si="18"/>
        <v/>
      </c>
      <c r="P24" s="5" t="str">
        <f>IF(A24="","",VLOOKUP(B24,'جدول نرخ فوت-امراض خاص-سرطان'!$A$2:$B$100,2,FALSE))</f>
        <v/>
      </c>
      <c r="Q24" s="6" t="str">
        <f t="shared" si="9"/>
        <v/>
      </c>
      <c r="R24" s="6" t="str">
        <f t="shared" si="19"/>
        <v/>
      </c>
      <c r="S24" s="6" t="str">
        <f t="shared" si="4"/>
        <v/>
      </c>
      <c r="T24" s="6" t="str">
        <f t="shared" si="5"/>
        <v/>
      </c>
      <c r="U24" s="6" t="str">
        <f>IF(A24="","",T24*VLOOKUP(محاسبات!B24,'جدول نرخ فوت-امراض خاص-سرطان'!$C$2:$D$97,2,FALSE)/1000000)</f>
        <v/>
      </c>
      <c r="V24" s="6" t="str">
        <f>IF(A24="","",IF($F$7="ندارد",0,IF(B24&gt;74,0,VLOOKUP(محاسبات!A24,'جدول نرخ فوت-امراض خاص-سرطان'!$I$2:$J$31,2,FALSE)*محاسبات!O24)))</f>
        <v/>
      </c>
      <c r="W24" s="6" t="str">
        <f>IF(A24="","",V24*VLOOKUP(B24,'جدول نرخ فوت-امراض خاص-سرطان'!$E$2:$F$100,2,FALSE)/1000000)</f>
        <v/>
      </c>
      <c r="X24" s="6" t="str">
        <f t="shared" si="22"/>
        <v/>
      </c>
      <c r="Y24" s="6" t="str">
        <f>IF(A24="","",IF(A24&gt;64,0,VLOOKUP(B24,'جدول نرخ فوت-امراض خاص-سرطان'!$G$2:$H$100,2,FALSE)*X24))</f>
        <v/>
      </c>
      <c r="Z24" s="6" t="str">
        <f t="shared" si="6"/>
        <v/>
      </c>
      <c r="AA24" s="6" t="str">
        <f t="shared" si="7"/>
        <v/>
      </c>
      <c r="AB24" s="6" t="str">
        <f t="shared" si="10"/>
        <v/>
      </c>
      <c r="AC24" s="6" t="str">
        <f t="shared" si="20"/>
        <v/>
      </c>
      <c r="AD24" s="6" t="str">
        <f t="shared" si="23"/>
        <v/>
      </c>
      <c r="AE24" s="6" t="str">
        <f t="shared" si="24"/>
        <v/>
      </c>
    </row>
    <row r="25" spans="1:31" x14ac:dyDescent="0.2">
      <c r="A25" s="5" t="str">
        <f t="shared" si="11"/>
        <v/>
      </c>
      <c r="B25" s="5" t="str">
        <f t="shared" si="12"/>
        <v/>
      </c>
      <c r="C25" s="4"/>
      <c r="D25" s="6" t="str">
        <f>IF(A25="","",IF($B$3="سالانه",D24*(1+$B$6),IF($B$3="ماهانه",(F25*12)/'جدول لیست ها'!$D$1,IF(محاسبات!$B$3="دوماهه",(G25*6)/'جدول لیست ها'!$D$2,IF(محاسبات!$B$3="سه ماهه",(H25*4)/'جدول لیست ها'!$D$3,I25*2/'جدول لیست ها'!$D$4)))))</f>
        <v/>
      </c>
      <c r="E25" s="6" t="str">
        <f t="shared" si="13"/>
        <v/>
      </c>
      <c r="F25" s="6" t="str">
        <f t="shared" si="14"/>
        <v/>
      </c>
      <c r="G25" s="6" t="str">
        <f t="shared" si="15"/>
        <v/>
      </c>
      <c r="H25" s="6" t="str">
        <f t="shared" si="16"/>
        <v/>
      </c>
      <c r="I25" s="6" t="str">
        <f t="shared" si="17"/>
        <v/>
      </c>
      <c r="J25" s="6" t="str">
        <f t="shared" si="25"/>
        <v/>
      </c>
      <c r="K25" s="6" t="str">
        <f t="shared" si="1"/>
        <v/>
      </c>
      <c r="L25" s="6" t="str">
        <f t="shared" si="2"/>
        <v/>
      </c>
      <c r="M25" s="6" t="str">
        <f t="shared" si="8"/>
        <v/>
      </c>
      <c r="N25" s="5" t="str">
        <f t="shared" si="21"/>
        <v/>
      </c>
      <c r="O25" s="6" t="str">
        <f t="shared" si="18"/>
        <v/>
      </c>
      <c r="P25" s="5" t="str">
        <f>IF(A25="","",VLOOKUP(B25,'جدول نرخ فوت-امراض خاص-سرطان'!$A$2:$B$100,2,FALSE))</f>
        <v/>
      </c>
      <c r="Q25" s="6" t="str">
        <f t="shared" si="9"/>
        <v/>
      </c>
      <c r="R25" s="6" t="str">
        <f t="shared" si="19"/>
        <v/>
      </c>
      <c r="S25" s="6" t="str">
        <f t="shared" si="4"/>
        <v/>
      </c>
      <c r="T25" s="6" t="str">
        <f t="shared" si="5"/>
        <v/>
      </c>
      <c r="U25" s="6" t="str">
        <f>IF(A25="","",T25*VLOOKUP(محاسبات!B25,'جدول نرخ فوت-امراض خاص-سرطان'!$C$2:$D$97,2,FALSE)/1000000)</f>
        <v/>
      </c>
      <c r="V25" s="6" t="str">
        <f>IF(A25="","",IF($F$7="ندارد",0,IF(B25&gt;74,0,VLOOKUP(محاسبات!A25,'جدول نرخ فوت-امراض خاص-سرطان'!$I$2:$J$31,2,FALSE)*محاسبات!O25)))</f>
        <v/>
      </c>
      <c r="W25" s="6" t="str">
        <f>IF(A25="","",V25*VLOOKUP(B25,'جدول نرخ فوت-امراض خاص-سرطان'!$E$2:$F$100,2,FALSE)/1000000)</f>
        <v/>
      </c>
      <c r="X25" s="6" t="str">
        <f t="shared" si="22"/>
        <v/>
      </c>
      <c r="Y25" s="6" t="str">
        <f>IF(A25="","",IF(A25&gt;64,0,VLOOKUP(B25,'جدول نرخ فوت-امراض خاص-سرطان'!$G$2:$H$100,2,FALSE)*X25))</f>
        <v/>
      </c>
      <c r="Z25" s="6" t="str">
        <f t="shared" si="6"/>
        <v/>
      </c>
      <c r="AA25" s="6" t="str">
        <f t="shared" si="7"/>
        <v/>
      </c>
      <c r="AB25" s="6" t="str">
        <f t="shared" si="10"/>
        <v/>
      </c>
      <c r="AC25" s="6" t="str">
        <f t="shared" si="20"/>
        <v/>
      </c>
      <c r="AD25" s="6" t="str">
        <f t="shared" si="23"/>
        <v/>
      </c>
      <c r="AE25" s="6" t="str">
        <f t="shared" si="24"/>
        <v/>
      </c>
    </row>
    <row r="26" spans="1:31" x14ac:dyDescent="0.2">
      <c r="A26" s="5" t="str">
        <f t="shared" si="11"/>
        <v/>
      </c>
      <c r="B26" s="5" t="str">
        <f t="shared" si="12"/>
        <v/>
      </c>
      <c r="C26" s="4"/>
      <c r="D26" s="6" t="str">
        <f>IF(A26="","",IF($B$3="سالانه",D25*(1+$B$6),IF($B$3="ماهانه",(F26*12)/'جدول لیست ها'!$D$1,IF(محاسبات!$B$3="دوماهه",(G26*6)/'جدول لیست ها'!$D$2,IF(محاسبات!$B$3="سه ماهه",(H26*4)/'جدول لیست ها'!$D$3,I26*2/'جدول لیست ها'!$D$4)))))</f>
        <v/>
      </c>
      <c r="E26" s="6" t="str">
        <f t="shared" si="13"/>
        <v/>
      </c>
      <c r="F26" s="6" t="str">
        <f t="shared" si="14"/>
        <v/>
      </c>
      <c r="G26" s="6" t="str">
        <f t="shared" si="15"/>
        <v/>
      </c>
      <c r="H26" s="6" t="str">
        <f t="shared" si="16"/>
        <v/>
      </c>
      <c r="I26" s="6" t="str">
        <f t="shared" si="17"/>
        <v/>
      </c>
      <c r="J26" s="6" t="str">
        <f t="shared" si="25"/>
        <v/>
      </c>
      <c r="K26" s="6" t="str">
        <f t="shared" si="1"/>
        <v/>
      </c>
      <c r="L26" s="6" t="str">
        <f t="shared" si="2"/>
        <v/>
      </c>
      <c r="M26" s="6" t="str">
        <f t="shared" si="8"/>
        <v/>
      </c>
      <c r="N26" s="5" t="str">
        <f t="shared" si="21"/>
        <v/>
      </c>
      <c r="O26" s="6" t="str">
        <f t="shared" si="18"/>
        <v/>
      </c>
      <c r="P26" s="5" t="str">
        <f>IF(A26="","",VLOOKUP(B26,'جدول نرخ فوت-امراض خاص-سرطان'!$A$2:$B$100,2,FALSE))</f>
        <v/>
      </c>
      <c r="Q26" s="6" t="str">
        <f t="shared" si="9"/>
        <v/>
      </c>
      <c r="R26" s="6" t="str">
        <f t="shared" si="19"/>
        <v/>
      </c>
      <c r="S26" s="6" t="str">
        <f t="shared" si="4"/>
        <v/>
      </c>
      <c r="T26" s="6" t="str">
        <f t="shared" si="5"/>
        <v/>
      </c>
      <c r="U26" s="6" t="str">
        <f>IF(A26="","",T26*VLOOKUP(محاسبات!B26,'جدول نرخ فوت-امراض خاص-سرطان'!$C$2:$D$97,2,FALSE)/1000000)</f>
        <v/>
      </c>
      <c r="V26" s="6" t="str">
        <f>IF(A26="","",IF($F$7="ندارد",0,IF(B26&gt;74,0,VLOOKUP(محاسبات!A26,'جدول نرخ فوت-امراض خاص-سرطان'!$I$2:$J$31,2,FALSE)*محاسبات!O26)))</f>
        <v/>
      </c>
      <c r="W26" s="6" t="str">
        <f>IF(A26="","",V26*VLOOKUP(B26,'جدول نرخ فوت-امراض خاص-سرطان'!$E$2:$F$100,2,FALSE)/1000000)</f>
        <v/>
      </c>
      <c r="X26" s="6" t="str">
        <f t="shared" si="22"/>
        <v/>
      </c>
      <c r="Y26" s="6" t="str">
        <f>IF(A26="","",IF(A26&gt;64,0,VLOOKUP(B26,'جدول نرخ فوت-امراض خاص-سرطان'!$G$2:$H$100,2,FALSE)*X26))</f>
        <v/>
      </c>
      <c r="Z26" s="6" t="str">
        <f t="shared" si="6"/>
        <v/>
      </c>
      <c r="AA26" s="6" t="str">
        <f t="shared" si="7"/>
        <v/>
      </c>
      <c r="AB26" s="6" t="str">
        <f t="shared" si="10"/>
        <v/>
      </c>
      <c r="AC26" s="6" t="str">
        <f t="shared" si="20"/>
        <v/>
      </c>
      <c r="AD26" s="6" t="str">
        <f t="shared" si="23"/>
        <v/>
      </c>
      <c r="AE26" s="6" t="str">
        <f t="shared" si="24"/>
        <v/>
      </c>
    </row>
    <row r="27" spans="1:31" x14ac:dyDescent="0.2">
      <c r="A27" s="5" t="str">
        <f t="shared" si="11"/>
        <v/>
      </c>
      <c r="B27" s="5" t="str">
        <f t="shared" si="12"/>
        <v/>
      </c>
      <c r="C27" s="4"/>
      <c r="D27" s="6" t="str">
        <f>IF(A27="","",IF($B$3="سالانه",D26*(1+$B$6),IF($B$3="ماهانه",(F27*12)/'جدول لیست ها'!$D$1,IF(محاسبات!$B$3="دوماهه",(G27*6)/'جدول لیست ها'!$D$2,IF(محاسبات!$B$3="سه ماهه",(H27*4)/'جدول لیست ها'!$D$3,I27*2/'جدول لیست ها'!$D$4)))))</f>
        <v/>
      </c>
      <c r="E27" s="6" t="str">
        <f t="shared" si="13"/>
        <v/>
      </c>
      <c r="F27" s="6" t="str">
        <f t="shared" si="14"/>
        <v/>
      </c>
      <c r="G27" s="6" t="str">
        <f t="shared" si="15"/>
        <v/>
      </c>
      <c r="H27" s="6" t="str">
        <f t="shared" si="16"/>
        <v/>
      </c>
      <c r="I27" s="6" t="str">
        <f t="shared" si="17"/>
        <v/>
      </c>
      <c r="J27" s="6" t="str">
        <f t="shared" si="25"/>
        <v/>
      </c>
      <c r="K27" s="6" t="str">
        <f t="shared" si="1"/>
        <v/>
      </c>
      <c r="L27" s="6" t="str">
        <f t="shared" si="2"/>
        <v/>
      </c>
      <c r="M27" s="6" t="str">
        <f t="shared" si="8"/>
        <v/>
      </c>
      <c r="N27" s="5" t="str">
        <f t="shared" si="21"/>
        <v/>
      </c>
      <c r="O27" s="6" t="str">
        <f t="shared" si="18"/>
        <v/>
      </c>
      <c r="P27" s="5" t="str">
        <f>IF(A27="","",VLOOKUP(B27,'جدول نرخ فوت-امراض خاص-سرطان'!$A$2:$B$100,2,FALSE))</f>
        <v/>
      </c>
      <c r="Q27" s="6" t="str">
        <f t="shared" si="9"/>
        <v/>
      </c>
      <c r="R27" s="6" t="str">
        <f t="shared" si="19"/>
        <v/>
      </c>
      <c r="S27" s="6" t="str">
        <f t="shared" si="4"/>
        <v/>
      </c>
      <c r="T27" s="6" t="str">
        <f t="shared" si="5"/>
        <v/>
      </c>
      <c r="U27" s="6" t="str">
        <f>IF(A27="","",T27*VLOOKUP(محاسبات!B27,'جدول نرخ فوت-امراض خاص-سرطان'!$C$2:$D$97,2,FALSE)/1000000)</f>
        <v/>
      </c>
      <c r="V27" s="6" t="str">
        <f>IF(A27="","",IF($F$7="ندارد",0,IF(B27&gt;74,0,VLOOKUP(محاسبات!A27,'جدول نرخ فوت-امراض خاص-سرطان'!$I$2:$J$31,2,FALSE)*محاسبات!O27)))</f>
        <v/>
      </c>
      <c r="W27" s="6" t="str">
        <f>IF(A27="","",V27*VLOOKUP(B27,'جدول نرخ فوت-امراض خاص-سرطان'!$E$2:$F$100,2,FALSE)/1000000)</f>
        <v/>
      </c>
      <c r="X27" s="6" t="str">
        <f t="shared" si="22"/>
        <v/>
      </c>
      <c r="Y27" s="6" t="str">
        <f>IF(A27="","",IF(A27&gt;64,0,VLOOKUP(B27,'جدول نرخ فوت-امراض خاص-سرطان'!$G$2:$H$100,2,FALSE)*X27))</f>
        <v/>
      </c>
      <c r="Z27" s="6" t="str">
        <f t="shared" si="6"/>
        <v/>
      </c>
      <c r="AA27" s="6" t="str">
        <f t="shared" si="7"/>
        <v/>
      </c>
      <c r="AB27" s="6" t="str">
        <f t="shared" si="10"/>
        <v/>
      </c>
      <c r="AC27" s="6" t="str">
        <f t="shared" si="20"/>
        <v/>
      </c>
      <c r="AD27" s="6" t="str">
        <f t="shared" si="23"/>
        <v/>
      </c>
      <c r="AE27" s="6" t="str">
        <f t="shared" si="24"/>
        <v/>
      </c>
    </row>
    <row r="28" spans="1:31" x14ac:dyDescent="0.2">
      <c r="A28" s="5" t="str">
        <f t="shared" si="11"/>
        <v/>
      </c>
      <c r="B28" s="5" t="str">
        <f t="shared" si="12"/>
        <v/>
      </c>
      <c r="C28" s="4"/>
      <c r="D28" s="6" t="str">
        <f>IF(A28="","",IF($B$3="سالانه",D27*(1+$B$6),IF($B$3="ماهانه",(F28*12)/'جدول لیست ها'!$D$1,IF(محاسبات!$B$3="دوماهه",(G28*6)/'جدول لیست ها'!$D$2,IF(محاسبات!$B$3="سه ماهه",(H28*4)/'جدول لیست ها'!$D$3,I28*2/'جدول لیست ها'!$D$4)))))</f>
        <v/>
      </c>
      <c r="E28" s="6" t="str">
        <f t="shared" si="13"/>
        <v/>
      </c>
      <c r="F28" s="6" t="str">
        <f t="shared" si="14"/>
        <v/>
      </c>
      <c r="G28" s="6" t="str">
        <f t="shared" si="15"/>
        <v/>
      </c>
      <c r="H28" s="6" t="str">
        <f t="shared" si="16"/>
        <v/>
      </c>
      <c r="I28" s="6" t="str">
        <f t="shared" si="17"/>
        <v/>
      </c>
      <c r="J28" s="6" t="str">
        <f t="shared" si="25"/>
        <v/>
      </c>
      <c r="K28" s="6" t="str">
        <f t="shared" si="1"/>
        <v/>
      </c>
      <c r="L28" s="6" t="str">
        <f t="shared" si="2"/>
        <v/>
      </c>
      <c r="M28" s="6" t="str">
        <f t="shared" si="8"/>
        <v/>
      </c>
      <c r="N28" s="5" t="str">
        <f t="shared" si="21"/>
        <v/>
      </c>
      <c r="O28" s="6" t="str">
        <f t="shared" si="18"/>
        <v/>
      </c>
      <c r="P28" s="5" t="str">
        <f>IF(A28="","",VLOOKUP(B28,'جدول نرخ فوت-امراض خاص-سرطان'!$A$2:$B$100,2,FALSE))</f>
        <v/>
      </c>
      <c r="Q28" s="6" t="str">
        <f t="shared" si="9"/>
        <v/>
      </c>
      <c r="R28" s="6" t="str">
        <f t="shared" si="19"/>
        <v/>
      </c>
      <c r="S28" s="6" t="str">
        <f t="shared" si="4"/>
        <v/>
      </c>
      <c r="T28" s="6" t="str">
        <f t="shared" si="5"/>
        <v/>
      </c>
      <c r="U28" s="6" t="str">
        <f>IF(A28="","",T28*VLOOKUP(محاسبات!B28,'جدول نرخ فوت-امراض خاص-سرطان'!$C$2:$D$97,2,FALSE)/1000000)</f>
        <v/>
      </c>
      <c r="V28" s="6" t="str">
        <f>IF(A28="","",IF($F$7="ندارد",0,IF(B28&gt;74,0,VLOOKUP(محاسبات!A28,'جدول نرخ فوت-امراض خاص-سرطان'!$I$2:$J$31,2,FALSE)*محاسبات!O28)))</f>
        <v/>
      </c>
      <c r="W28" s="6" t="str">
        <f>IF(A28="","",V28*VLOOKUP(B28,'جدول نرخ فوت-امراض خاص-سرطان'!$E$2:$F$100,2,FALSE)/1000000)</f>
        <v/>
      </c>
      <c r="X28" s="6" t="str">
        <f t="shared" si="22"/>
        <v/>
      </c>
      <c r="Y28" s="6" t="str">
        <f>IF(A28="","",IF(A28&gt;64,0,VLOOKUP(B28,'جدول نرخ فوت-امراض خاص-سرطان'!$G$2:$H$100,2,FALSE)*X28))</f>
        <v/>
      </c>
      <c r="Z28" s="6" t="str">
        <f t="shared" si="6"/>
        <v/>
      </c>
      <c r="AA28" s="6" t="str">
        <f t="shared" si="7"/>
        <v/>
      </c>
      <c r="AB28" s="6" t="str">
        <f t="shared" si="10"/>
        <v/>
      </c>
      <c r="AC28" s="6" t="str">
        <f t="shared" si="20"/>
        <v/>
      </c>
      <c r="AD28" s="6" t="str">
        <f t="shared" si="23"/>
        <v/>
      </c>
      <c r="AE28" s="6" t="str">
        <f t="shared" si="24"/>
        <v/>
      </c>
    </row>
    <row r="29" spans="1:31" x14ac:dyDescent="0.2">
      <c r="A29" s="5" t="str">
        <f t="shared" si="11"/>
        <v/>
      </c>
      <c r="B29" s="5" t="str">
        <f t="shared" si="12"/>
        <v/>
      </c>
      <c r="C29" s="4"/>
      <c r="D29" s="6" t="str">
        <f>IF(A29="","",IF($B$3="سالانه",D28*(1+$B$6),IF($B$3="ماهانه",(F29*12)/'جدول لیست ها'!$D$1,IF(محاسبات!$B$3="دوماهه",(G29*6)/'جدول لیست ها'!$D$2,IF(محاسبات!$B$3="سه ماهه",(H29*4)/'جدول لیست ها'!$D$3,I29*2/'جدول لیست ها'!$D$4)))))</f>
        <v/>
      </c>
      <c r="E29" s="6" t="str">
        <f t="shared" si="13"/>
        <v/>
      </c>
      <c r="F29" s="6" t="str">
        <f t="shared" si="14"/>
        <v/>
      </c>
      <c r="G29" s="6" t="str">
        <f t="shared" si="15"/>
        <v/>
      </c>
      <c r="H29" s="6" t="str">
        <f t="shared" si="16"/>
        <v/>
      </c>
      <c r="I29" s="6" t="str">
        <f t="shared" si="17"/>
        <v/>
      </c>
      <c r="J29" s="6" t="str">
        <f t="shared" si="25"/>
        <v/>
      </c>
      <c r="K29" s="6" t="str">
        <f t="shared" si="1"/>
        <v/>
      </c>
      <c r="L29" s="6" t="str">
        <f t="shared" si="2"/>
        <v/>
      </c>
      <c r="M29" s="6" t="str">
        <f t="shared" si="8"/>
        <v/>
      </c>
      <c r="N29" s="5" t="str">
        <f t="shared" si="21"/>
        <v/>
      </c>
      <c r="O29" s="6" t="str">
        <f t="shared" si="18"/>
        <v/>
      </c>
      <c r="P29" s="5" t="str">
        <f>IF(A29="","",VLOOKUP(B29,'جدول نرخ فوت-امراض خاص-سرطان'!$A$2:$B$100,2,FALSE))</f>
        <v/>
      </c>
      <c r="Q29" s="6" t="str">
        <f t="shared" si="9"/>
        <v/>
      </c>
      <c r="R29" s="6" t="str">
        <f t="shared" si="19"/>
        <v/>
      </c>
      <c r="S29" s="6" t="str">
        <f t="shared" si="4"/>
        <v/>
      </c>
      <c r="T29" s="6" t="str">
        <f t="shared" si="5"/>
        <v/>
      </c>
      <c r="U29" s="6" t="str">
        <f>IF(A29="","",T29*VLOOKUP(محاسبات!B29,'جدول نرخ فوت-امراض خاص-سرطان'!$C$2:$D$97,2,FALSE)/1000000)</f>
        <v/>
      </c>
      <c r="V29" s="6" t="str">
        <f>IF(A29="","",IF($F$7="ندارد",0,IF(B29&gt;74,0,VLOOKUP(محاسبات!A29,'جدول نرخ فوت-امراض خاص-سرطان'!$I$2:$J$31,2,FALSE)*محاسبات!O29)))</f>
        <v/>
      </c>
      <c r="W29" s="6" t="str">
        <f>IF(A29="","",V29*VLOOKUP(B29,'جدول نرخ فوت-امراض خاص-سرطان'!$E$2:$F$100,2,FALSE)/1000000)</f>
        <v/>
      </c>
      <c r="X29" s="6" t="str">
        <f t="shared" si="22"/>
        <v/>
      </c>
      <c r="Y29" s="6" t="str">
        <f>IF(A29="","",IF(A29&gt;64,0,VLOOKUP(B29,'جدول نرخ فوت-امراض خاص-سرطان'!$G$2:$H$100,2,FALSE)*X29))</f>
        <v/>
      </c>
      <c r="Z29" s="6" t="str">
        <f t="shared" si="6"/>
        <v/>
      </c>
      <c r="AA29" s="6" t="str">
        <f t="shared" si="7"/>
        <v/>
      </c>
      <c r="AB29" s="6" t="str">
        <f t="shared" si="10"/>
        <v/>
      </c>
      <c r="AC29" s="6" t="str">
        <f t="shared" si="20"/>
        <v/>
      </c>
      <c r="AD29" s="6" t="str">
        <f t="shared" si="23"/>
        <v/>
      </c>
      <c r="AE29" s="6" t="str">
        <f t="shared" si="24"/>
        <v/>
      </c>
    </row>
    <row r="30" spans="1:31" x14ac:dyDescent="0.2">
      <c r="A30" s="5" t="str">
        <f t="shared" si="11"/>
        <v/>
      </c>
      <c r="B30" s="5" t="str">
        <f t="shared" si="12"/>
        <v/>
      </c>
      <c r="C30" s="4"/>
      <c r="D30" s="6" t="str">
        <f>IF(A30="","",IF($B$3="سالانه",D29*(1+$B$6),IF($B$3="ماهانه",(F30*12)/'جدول لیست ها'!$D$1,IF(محاسبات!$B$3="دوماهه",(G30*6)/'جدول لیست ها'!$D$2,IF(محاسبات!$B$3="سه ماهه",(H30*4)/'جدول لیست ها'!$D$3,I30*2/'جدول لیست ها'!$D$4)))))</f>
        <v/>
      </c>
      <c r="E30" s="6" t="str">
        <f t="shared" si="13"/>
        <v/>
      </c>
      <c r="F30" s="6" t="str">
        <f t="shared" si="14"/>
        <v/>
      </c>
      <c r="G30" s="6" t="str">
        <f t="shared" si="15"/>
        <v/>
      </c>
      <c r="H30" s="6" t="str">
        <f t="shared" si="16"/>
        <v/>
      </c>
      <c r="I30" s="6" t="str">
        <f t="shared" si="17"/>
        <v/>
      </c>
      <c r="J30" s="6" t="str">
        <f t="shared" si="25"/>
        <v/>
      </c>
      <c r="K30" s="6" t="str">
        <f t="shared" si="1"/>
        <v/>
      </c>
      <c r="L30" s="6" t="str">
        <f t="shared" si="2"/>
        <v/>
      </c>
      <c r="M30" s="6" t="str">
        <f t="shared" si="8"/>
        <v/>
      </c>
      <c r="N30" s="5" t="str">
        <f t="shared" si="21"/>
        <v/>
      </c>
      <c r="O30" s="6" t="str">
        <f t="shared" si="18"/>
        <v/>
      </c>
      <c r="P30" s="5" t="str">
        <f>IF(A30="","",VLOOKUP(B30,'جدول نرخ فوت-امراض خاص-سرطان'!$A$2:$B$100,2,FALSE))</f>
        <v/>
      </c>
      <c r="Q30" s="6" t="str">
        <f t="shared" si="9"/>
        <v/>
      </c>
      <c r="R30" s="6" t="str">
        <f t="shared" si="19"/>
        <v/>
      </c>
      <c r="S30" s="6" t="str">
        <f t="shared" si="4"/>
        <v/>
      </c>
      <c r="T30" s="6" t="str">
        <f t="shared" si="5"/>
        <v/>
      </c>
      <c r="U30" s="6" t="str">
        <f>IF(A30="","",T30*VLOOKUP(محاسبات!B30,'جدول نرخ فوت-امراض خاص-سرطان'!$C$2:$D$97,2,FALSE)/1000000)</f>
        <v/>
      </c>
      <c r="V30" s="6" t="str">
        <f>IF(A30="","",IF($F$7="ندارد",0,IF(B30&gt;74,0,VLOOKUP(محاسبات!A30,'جدول نرخ فوت-امراض خاص-سرطان'!$I$2:$J$31,2,FALSE)*محاسبات!O30)))</f>
        <v/>
      </c>
      <c r="W30" s="6" t="str">
        <f>IF(A30="","",V30*VLOOKUP(B30,'جدول نرخ فوت-امراض خاص-سرطان'!$E$2:$F$100,2,FALSE)/1000000)</f>
        <v/>
      </c>
      <c r="X30" s="6" t="str">
        <f t="shared" si="22"/>
        <v/>
      </c>
      <c r="Y30" s="6" t="str">
        <f>IF(A30="","",IF(A30&gt;64,0,VLOOKUP(B30,'جدول نرخ فوت-امراض خاص-سرطان'!$G$2:$H$100,2,FALSE)*X30))</f>
        <v/>
      </c>
      <c r="Z30" s="6" t="str">
        <f t="shared" si="6"/>
        <v/>
      </c>
      <c r="AA30" s="6" t="str">
        <f t="shared" si="7"/>
        <v/>
      </c>
      <c r="AB30" s="6" t="str">
        <f t="shared" si="10"/>
        <v/>
      </c>
      <c r="AC30" s="6" t="str">
        <f t="shared" si="20"/>
        <v/>
      </c>
      <c r="AD30" s="6" t="str">
        <f t="shared" si="23"/>
        <v/>
      </c>
      <c r="AE30" s="6" t="str">
        <f t="shared" si="24"/>
        <v/>
      </c>
    </row>
    <row r="31" spans="1:31" x14ac:dyDescent="0.2">
      <c r="A31" s="5" t="str">
        <f t="shared" si="11"/>
        <v/>
      </c>
      <c r="B31" s="5" t="str">
        <f t="shared" si="12"/>
        <v/>
      </c>
      <c r="C31" s="4"/>
      <c r="D31" s="6" t="str">
        <f>IF(A31="","",IF($B$3="سالانه",D30*(1+$B$6),IF($B$3="ماهانه",(F31*12)/'جدول لیست ها'!$D$1,IF(محاسبات!$B$3="دوماهه",(G31*6)/'جدول لیست ها'!$D$2,IF(محاسبات!$B$3="سه ماهه",(H31*4)/'جدول لیست ها'!$D$3,I31*2/'جدول لیست ها'!$D$4)))))</f>
        <v/>
      </c>
      <c r="E31" s="6" t="str">
        <f t="shared" si="13"/>
        <v/>
      </c>
      <c r="F31" s="6" t="str">
        <f t="shared" si="14"/>
        <v/>
      </c>
      <c r="G31" s="6" t="str">
        <f t="shared" si="15"/>
        <v/>
      </c>
      <c r="H31" s="6" t="str">
        <f t="shared" si="16"/>
        <v/>
      </c>
      <c r="I31" s="6" t="str">
        <f t="shared" si="17"/>
        <v/>
      </c>
      <c r="J31" s="6" t="str">
        <f t="shared" si="25"/>
        <v/>
      </c>
      <c r="K31" s="6" t="str">
        <f t="shared" si="1"/>
        <v/>
      </c>
      <c r="L31" s="6" t="str">
        <f t="shared" si="2"/>
        <v/>
      </c>
      <c r="M31" s="6" t="str">
        <f t="shared" si="8"/>
        <v/>
      </c>
      <c r="N31" s="5" t="str">
        <f t="shared" si="21"/>
        <v/>
      </c>
      <c r="O31" s="6" t="str">
        <f t="shared" si="18"/>
        <v/>
      </c>
      <c r="P31" s="5" t="str">
        <f>IF(A31="","",VLOOKUP(B31,'جدول نرخ فوت-امراض خاص-سرطان'!$A$2:$B$100,2,FALSE))</f>
        <v/>
      </c>
      <c r="Q31" s="6" t="str">
        <f t="shared" si="9"/>
        <v/>
      </c>
      <c r="R31" s="6" t="str">
        <f t="shared" si="19"/>
        <v/>
      </c>
      <c r="S31" s="6" t="str">
        <f t="shared" si="4"/>
        <v/>
      </c>
      <c r="T31" s="6" t="str">
        <f t="shared" si="5"/>
        <v/>
      </c>
      <c r="U31" s="6" t="str">
        <f>IF(A31="","",T31*VLOOKUP(محاسبات!B31,'جدول نرخ فوت-امراض خاص-سرطان'!$C$2:$D$97,2,FALSE)/1000000)</f>
        <v/>
      </c>
      <c r="V31" s="6" t="str">
        <f>IF(A31="","",IF($F$7="ندارد",0,IF(B31&gt;74,0,VLOOKUP(محاسبات!A31,'جدول نرخ فوت-امراض خاص-سرطان'!$I$2:$J$31,2,FALSE)*محاسبات!O31)))</f>
        <v/>
      </c>
      <c r="W31" s="6" t="str">
        <f>IF(A31="","",V31*VLOOKUP(B31,'جدول نرخ فوت-امراض خاص-سرطان'!$E$2:$F$100,2,FALSE)/1000000)</f>
        <v/>
      </c>
      <c r="X31" s="6" t="str">
        <f t="shared" si="22"/>
        <v/>
      </c>
      <c r="Y31" s="6" t="str">
        <f>IF(A31="","",IF(A31&gt;64,0,VLOOKUP(B31,'جدول نرخ فوت-امراض خاص-سرطان'!$G$2:$H$100,2,FALSE)*X31))</f>
        <v/>
      </c>
      <c r="Z31" s="6" t="str">
        <f t="shared" si="6"/>
        <v/>
      </c>
      <c r="AA31" s="6" t="str">
        <f t="shared" si="7"/>
        <v/>
      </c>
      <c r="AB31" s="6" t="str">
        <f t="shared" si="10"/>
        <v/>
      </c>
      <c r="AC31" s="6" t="str">
        <f t="shared" si="20"/>
        <v/>
      </c>
      <c r="AD31" s="6" t="str">
        <f t="shared" si="23"/>
        <v/>
      </c>
      <c r="AE31" s="6" t="str">
        <f t="shared" si="24"/>
        <v/>
      </c>
    </row>
    <row r="32" spans="1:31" x14ac:dyDescent="0.2">
      <c r="A32" s="5" t="str">
        <f t="shared" si="11"/>
        <v/>
      </c>
      <c r="B32" s="5" t="str">
        <f t="shared" si="12"/>
        <v/>
      </c>
      <c r="C32" s="4"/>
      <c r="D32" s="6" t="str">
        <f>IF(A32="","",IF($B$3="سالانه",D31*(1+$B$6),IF($B$3="ماهانه",(F32*12)/'جدول لیست ها'!$D$1,IF(محاسبات!$B$3="دوماهه",(G32*6)/'جدول لیست ها'!$D$2,IF(محاسبات!$B$3="سه ماهه",(H32*4)/'جدول لیست ها'!$D$3,I32*2/'جدول لیست ها'!$D$4)))))</f>
        <v/>
      </c>
      <c r="E32" s="6" t="str">
        <f t="shared" si="13"/>
        <v/>
      </c>
      <c r="F32" s="6" t="str">
        <f t="shared" si="14"/>
        <v/>
      </c>
      <c r="G32" s="6" t="str">
        <f t="shared" si="15"/>
        <v/>
      </c>
      <c r="H32" s="6" t="str">
        <f t="shared" si="16"/>
        <v/>
      </c>
      <c r="I32" s="6" t="str">
        <f t="shared" si="17"/>
        <v/>
      </c>
      <c r="J32" s="6" t="str">
        <f t="shared" si="25"/>
        <v/>
      </c>
      <c r="K32" s="6" t="str">
        <f t="shared" si="1"/>
        <v/>
      </c>
      <c r="L32" s="6" t="str">
        <f t="shared" si="2"/>
        <v/>
      </c>
      <c r="M32" s="6" t="str">
        <f t="shared" si="8"/>
        <v/>
      </c>
      <c r="N32" s="5" t="str">
        <f t="shared" si="21"/>
        <v/>
      </c>
      <c r="O32" s="6" t="str">
        <f t="shared" si="18"/>
        <v/>
      </c>
      <c r="P32" s="5" t="str">
        <f>IF(A32="","",VLOOKUP(B32,'جدول نرخ فوت-امراض خاص-سرطان'!$A$2:$B$100,2,FALSE))</f>
        <v/>
      </c>
      <c r="Q32" s="6" t="str">
        <f t="shared" si="9"/>
        <v/>
      </c>
      <c r="R32" s="6" t="str">
        <f t="shared" si="19"/>
        <v/>
      </c>
      <c r="S32" s="6" t="str">
        <f t="shared" si="4"/>
        <v/>
      </c>
      <c r="T32" s="6" t="str">
        <f t="shared" si="5"/>
        <v/>
      </c>
      <c r="U32" s="6" t="str">
        <f>IF(A32="","",T32*VLOOKUP(محاسبات!B32,'جدول نرخ فوت-امراض خاص-سرطان'!$C$2:$D$97,2,FALSE)/1000000)</f>
        <v/>
      </c>
      <c r="V32" s="6" t="str">
        <f>IF(A32="","",IF($F$7="ندارد",0,IF(B32&gt;74,0,VLOOKUP(محاسبات!A32,'جدول نرخ فوت-امراض خاص-سرطان'!$I$2:$J$31,2,FALSE)*محاسبات!O32)))</f>
        <v/>
      </c>
      <c r="W32" s="6" t="str">
        <f>IF(A32="","",V32*VLOOKUP(B32,'جدول نرخ فوت-امراض خاص-سرطان'!$E$2:$F$100,2,FALSE)/1000000)</f>
        <v/>
      </c>
      <c r="X32" s="6" t="str">
        <f t="shared" si="22"/>
        <v/>
      </c>
      <c r="Y32" s="6" t="str">
        <f>IF(A32="","",IF(A32&gt;64,0,VLOOKUP(B32,'جدول نرخ فوت-امراض خاص-سرطان'!$G$2:$H$100,2,FALSE)*X32))</f>
        <v/>
      </c>
      <c r="Z32" s="6" t="str">
        <f t="shared" si="6"/>
        <v/>
      </c>
      <c r="AA32" s="6" t="str">
        <f t="shared" si="7"/>
        <v/>
      </c>
      <c r="AB32" s="6" t="str">
        <f t="shared" si="10"/>
        <v/>
      </c>
      <c r="AC32" s="6" t="str">
        <f t="shared" si="20"/>
        <v/>
      </c>
      <c r="AD32" s="6" t="str">
        <f t="shared" si="23"/>
        <v/>
      </c>
      <c r="AE32" s="6" t="str">
        <f t="shared" si="24"/>
        <v/>
      </c>
    </row>
    <row r="33" spans="1:31" x14ac:dyDescent="0.2">
      <c r="A33" s="5" t="str">
        <f t="shared" si="11"/>
        <v/>
      </c>
      <c r="B33" s="5" t="str">
        <f t="shared" si="12"/>
        <v/>
      </c>
      <c r="C33" s="4"/>
      <c r="D33" s="6" t="str">
        <f>IF(A33="","",IF($B$3="سالانه",D32*(1+$B$6),IF($B$3="ماهانه",(F33*12)/'جدول لیست ها'!$D$1,IF(محاسبات!$B$3="دوماهه",(G33*6)/'جدول لیست ها'!$D$2,IF(محاسبات!$B$3="سه ماهه",(H33*4)/'جدول لیست ها'!$D$3,I33*2/'جدول لیست ها'!$D$4)))))</f>
        <v/>
      </c>
      <c r="E33" s="6" t="str">
        <f t="shared" si="13"/>
        <v/>
      </c>
      <c r="F33" s="6" t="str">
        <f t="shared" si="14"/>
        <v/>
      </c>
      <c r="G33" s="6" t="str">
        <f t="shared" si="15"/>
        <v/>
      </c>
      <c r="H33" s="6" t="str">
        <f t="shared" si="16"/>
        <v/>
      </c>
      <c r="I33" s="6" t="str">
        <f t="shared" si="17"/>
        <v/>
      </c>
      <c r="J33" s="6" t="str">
        <f t="shared" si="25"/>
        <v/>
      </c>
      <c r="K33" s="6" t="str">
        <f t="shared" si="1"/>
        <v/>
      </c>
      <c r="L33" s="6" t="str">
        <f t="shared" si="2"/>
        <v/>
      </c>
      <c r="M33" s="6" t="str">
        <f t="shared" si="8"/>
        <v/>
      </c>
      <c r="N33" s="5" t="str">
        <f t="shared" si="21"/>
        <v/>
      </c>
      <c r="O33" s="6" t="str">
        <f t="shared" si="18"/>
        <v/>
      </c>
      <c r="P33" s="5" t="str">
        <f>IF(A33="","",VLOOKUP(B33,'جدول نرخ فوت-امراض خاص-سرطان'!$A$2:$B$100,2,FALSE))</f>
        <v/>
      </c>
      <c r="Q33" s="6" t="str">
        <f t="shared" si="9"/>
        <v/>
      </c>
      <c r="R33" s="6" t="str">
        <f t="shared" si="19"/>
        <v/>
      </c>
      <c r="S33" s="6" t="str">
        <f t="shared" si="4"/>
        <v/>
      </c>
      <c r="T33" s="6" t="str">
        <f t="shared" si="5"/>
        <v/>
      </c>
      <c r="U33" s="6" t="str">
        <f>IF(A33="","",T33*VLOOKUP(محاسبات!B33,'جدول نرخ فوت-امراض خاص-سرطان'!$C$2:$D$97,2,FALSE)/1000000)</f>
        <v/>
      </c>
      <c r="V33" s="6" t="str">
        <f>IF(A33="","",IF($F$7="ندارد",0,IF(B33&gt;74,0,VLOOKUP(محاسبات!A33,'جدول نرخ فوت-امراض خاص-سرطان'!$I$2:$J$31,2,FALSE)*محاسبات!O33)))</f>
        <v/>
      </c>
      <c r="W33" s="6" t="str">
        <f>IF(A33="","",V33*VLOOKUP(B33,'جدول نرخ فوت-امراض خاص-سرطان'!$E$2:$F$100,2,FALSE)/1000000)</f>
        <v/>
      </c>
      <c r="X33" s="6" t="str">
        <f t="shared" si="22"/>
        <v/>
      </c>
      <c r="Y33" s="6" t="str">
        <f>IF(A33="","",IF(A33&gt;64,0,VLOOKUP(B33,'جدول نرخ فوت-امراض خاص-سرطان'!$G$2:$H$100,2,FALSE)*X33))</f>
        <v/>
      </c>
      <c r="Z33" s="6" t="str">
        <f t="shared" si="6"/>
        <v/>
      </c>
      <c r="AA33" s="6" t="str">
        <f t="shared" si="7"/>
        <v/>
      </c>
      <c r="AB33" s="6" t="str">
        <f t="shared" si="10"/>
        <v/>
      </c>
      <c r="AC33" s="6" t="str">
        <f t="shared" si="20"/>
        <v/>
      </c>
      <c r="AD33" s="6" t="str">
        <f t="shared" si="23"/>
        <v/>
      </c>
      <c r="AE33" s="6" t="str">
        <f t="shared" si="24"/>
        <v/>
      </c>
    </row>
    <row r="34" spans="1:31" x14ac:dyDescent="0.2">
      <c r="A34" s="5" t="str">
        <f t="shared" si="11"/>
        <v/>
      </c>
      <c r="B34" s="5" t="str">
        <f t="shared" si="12"/>
        <v/>
      </c>
      <c r="C34" s="4"/>
      <c r="D34" s="6" t="str">
        <f>IF(A34="","",IF($B$3="سالانه",D33*(1+$B$6),IF($B$3="ماهانه",(F34*12)/'جدول لیست ها'!$D$1,IF(محاسبات!$B$3="دوماهه",(G34*6)/'جدول لیست ها'!$D$2,IF(محاسبات!$B$3="سه ماهه",(H34*4)/'جدول لیست ها'!$D$3,I34*2/'جدول لیست ها'!$D$4)))))</f>
        <v/>
      </c>
      <c r="E34" s="6" t="str">
        <f t="shared" si="13"/>
        <v/>
      </c>
      <c r="F34" s="6" t="str">
        <f t="shared" si="14"/>
        <v/>
      </c>
      <c r="G34" s="6" t="str">
        <f t="shared" si="15"/>
        <v/>
      </c>
      <c r="H34" s="6" t="str">
        <f t="shared" si="16"/>
        <v/>
      </c>
      <c r="I34" s="6" t="str">
        <f t="shared" si="17"/>
        <v/>
      </c>
      <c r="J34" s="6" t="str">
        <f t="shared" si="25"/>
        <v/>
      </c>
      <c r="K34" s="6" t="str">
        <f t="shared" si="1"/>
        <v/>
      </c>
      <c r="L34" s="6" t="str">
        <f t="shared" si="2"/>
        <v/>
      </c>
      <c r="M34" s="6" t="str">
        <f t="shared" si="8"/>
        <v/>
      </c>
      <c r="N34" s="5" t="str">
        <f t="shared" si="21"/>
        <v/>
      </c>
      <c r="O34" s="6" t="str">
        <f t="shared" si="18"/>
        <v/>
      </c>
      <c r="P34" s="5" t="str">
        <f>IF(A34="","",VLOOKUP(B34,'جدول نرخ فوت-امراض خاص-سرطان'!$A$2:$B$100,2,FALSE))</f>
        <v/>
      </c>
      <c r="Q34" s="6" t="str">
        <f t="shared" si="9"/>
        <v/>
      </c>
      <c r="R34" s="6" t="str">
        <f t="shared" si="19"/>
        <v/>
      </c>
      <c r="S34" s="6" t="str">
        <f t="shared" si="4"/>
        <v/>
      </c>
      <c r="T34" s="6" t="str">
        <f t="shared" si="5"/>
        <v/>
      </c>
      <c r="U34" s="6" t="str">
        <f>IF(A34="","",T34*VLOOKUP(محاسبات!B34,'جدول نرخ فوت-امراض خاص-سرطان'!$C$2:$D$97,2,FALSE)/1000000)</f>
        <v/>
      </c>
      <c r="V34" s="6" t="str">
        <f>IF(A34="","",IF($F$7="ندارد",0,IF(B34&gt;74,0,VLOOKUP(محاسبات!A34,'جدول نرخ فوت-امراض خاص-سرطان'!$I$2:$J$31,2,FALSE)*محاسبات!O34)))</f>
        <v/>
      </c>
      <c r="W34" s="6" t="str">
        <f>IF(A34="","",V34*VLOOKUP(B34,'جدول نرخ فوت-امراض خاص-سرطان'!$E$2:$F$100,2,FALSE)/1000000)</f>
        <v/>
      </c>
      <c r="X34" s="6" t="str">
        <f t="shared" si="22"/>
        <v/>
      </c>
      <c r="Y34" s="6" t="str">
        <f>IF(A34="","",IF(A34&gt;64,0,VLOOKUP(B34,'جدول نرخ فوت-امراض خاص-سرطان'!$G$2:$H$100,2,FALSE)*X34))</f>
        <v/>
      </c>
      <c r="Z34" s="6" t="str">
        <f t="shared" si="6"/>
        <v/>
      </c>
      <c r="AA34" s="6" t="str">
        <f t="shared" si="7"/>
        <v/>
      </c>
      <c r="AB34" s="6" t="str">
        <f t="shared" si="10"/>
        <v/>
      </c>
      <c r="AC34" s="6" t="str">
        <f t="shared" si="20"/>
        <v/>
      </c>
      <c r="AD34" s="6" t="str">
        <f t="shared" si="23"/>
        <v/>
      </c>
      <c r="AE34" s="6" t="str">
        <f t="shared" si="24"/>
        <v/>
      </c>
    </row>
    <row r="35" spans="1:31" x14ac:dyDescent="0.2">
      <c r="A35" s="5" t="str">
        <f t="shared" si="11"/>
        <v/>
      </c>
      <c r="B35" s="5" t="str">
        <f t="shared" si="12"/>
        <v/>
      </c>
      <c r="C35" s="4"/>
      <c r="D35" s="6" t="str">
        <f>IF(A35="","",IF($B$3="سالانه",D34*(1+$B$6),IF($B$3="ماهانه",(F35*12)/'جدول لیست ها'!$D$1,IF(محاسبات!$B$3="دوماهه",(G35*6)/'جدول لیست ها'!$D$2,IF(محاسبات!$B$3="سه ماهه",(H35*4)/'جدول لیست ها'!$D$3,I35*2/'جدول لیست ها'!$D$4)))))</f>
        <v/>
      </c>
      <c r="E35" s="6" t="str">
        <f t="shared" si="13"/>
        <v/>
      </c>
      <c r="F35" s="6" t="str">
        <f t="shared" si="14"/>
        <v/>
      </c>
      <c r="G35" s="6" t="str">
        <f t="shared" si="15"/>
        <v/>
      </c>
      <c r="H35" s="6" t="str">
        <f t="shared" si="16"/>
        <v/>
      </c>
      <c r="I35" s="6" t="str">
        <f t="shared" si="17"/>
        <v/>
      </c>
      <c r="J35" s="6" t="str">
        <f t="shared" si="25"/>
        <v/>
      </c>
      <c r="K35" s="6" t="str">
        <f t="shared" si="1"/>
        <v/>
      </c>
      <c r="L35" s="6" t="str">
        <f t="shared" si="2"/>
        <v/>
      </c>
      <c r="M35" s="6" t="str">
        <f t="shared" si="8"/>
        <v/>
      </c>
      <c r="N35" s="5" t="str">
        <f t="shared" si="21"/>
        <v/>
      </c>
      <c r="O35" s="6" t="str">
        <f t="shared" si="18"/>
        <v/>
      </c>
      <c r="P35" s="5" t="str">
        <f>IF(A35="","",VLOOKUP(B35,'جدول نرخ فوت-امراض خاص-سرطان'!$A$2:$B$100,2,FALSE))</f>
        <v/>
      </c>
      <c r="Q35" s="6" t="str">
        <f t="shared" si="9"/>
        <v/>
      </c>
      <c r="R35" s="6" t="str">
        <f t="shared" si="19"/>
        <v/>
      </c>
      <c r="S35" s="6" t="str">
        <f t="shared" si="4"/>
        <v/>
      </c>
      <c r="T35" s="6" t="str">
        <f t="shared" si="5"/>
        <v/>
      </c>
      <c r="U35" s="6" t="str">
        <f>IF(A35="","",T35*VLOOKUP(محاسبات!B35,'جدول نرخ فوت-امراض خاص-سرطان'!$C$2:$D$97,2,FALSE)/1000000)</f>
        <v/>
      </c>
      <c r="V35" s="6" t="str">
        <f>IF(A35="","",IF($F$7="ندارد",0,IF(B35&gt;74,0,VLOOKUP(محاسبات!A35,'جدول نرخ فوت-امراض خاص-سرطان'!$I$2:$J$31,2,FALSE)*محاسبات!O35)))</f>
        <v/>
      </c>
      <c r="W35" s="6" t="str">
        <f>IF(A35="","",V35*VLOOKUP(B35,'جدول نرخ فوت-امراض خاص-سرطان'!$E$2:$F$100,2,FALSE)/1000000)</f>
        <v/>
      </c>
      <c r="X35" s="6" t="str">
        <f t="shared" si="22"/>
        <v/>
      </c>
      <c r="Y35" s="6" t="str">
        <f>IF(A35="","",IF(A35&gt;64,0,VLOOKUP(B35,'جدول نرخ فوت-امراض خاص-سرطان'!$G$2:$H$100,2,FALSE)*X35))</f>
        <v/>
      </c>
      <c r="Z35" s="6" t="str">
        <f t="shared" si="6"/>
        <v/>
      </c>
      <c r="AA35" s="6" t="str">
        <f t="shared" si="7"/>
        <v/>
      </c>
      <c r="AB35" s="6" t="str">
        <f t="shared" si="10"/>
        <v/>
      </c>
      <c r="AC35" s="6" t="str">
        <f t="shared" si="20"/>
        <v/>
      </c>
      <c r="AD35" s="6" t="str">
        <f t="shared" si="23"/>
        <v/>
      </c>
      <c r="AE35" s="6" t="str">
        <f t="shared" si="24"/>
        <v/>
      </c>
    </row>
    <row r="36" spans="1:31" x14ac:dyDescent="0.2">
      <c r="A36" s="5" t="str">
        <f t="shared" si="11"/>
        <v/>
      </c>
      <c r="B36" s="5" t="str">
        <f t="shared" si="12"/>
        <v/>
      </c>
      <c r="C36" s="4"/>
      <c r="D36" s="6" t="str">
        <f>IF(A36="","",IF($B$3="سالانه",D35*(1+$B$6),IF($B$3="ماهانه",(F36*12)/'جدول لیست ها'!$D$1,IF(محاسبات!$B$3="دوماهه",(G36*6)/'جدول لیست ها'!$D$2,IF(محاسبات!$B$3="سه ماهه",(H36*4)/'جدول لیست ها'!$D$3,I36*2/'جدول لیست ها'!$D$4)))))</f>
        <v/>
      </c>
      <c r="E36" s="6" t="str">
        <f t="shared" si="13"/>
        <v/>
      </c>
      <c r="F36" s="6" t="str">
        <f t="shared" si="14"/>
        <v/>
      </c>
      <c r="G36" s="6" t="str">
        <f t="shared" si="15"/>
        <v/>
      </c>
      <c r="H36" s="6" t="str">
        <f t="shared" si="16"/>
        <v/>
      </c>
      <c r="I36" s="6" t="str">
        <f t="shared" si="17"/>
        <v/>
      </c>
      <c r="J36" s="6" t="str">
        <f t="shared" si="25"/>
        <v/>
      </c>
      <c r="K36" s="6" t="str">
        <f t="shared" si="1"/>
        <v/>
      </c>
      <c r="L36" s="6" t="str">
        <f t="shared" si="2"/>
        <v/>
      </c>
      <c r="M36" s="6" t="str">
        <f t="shared" si="8"/>
        <v/>
      </c>
      <c r="N36" s="5" t="str">
        <f t="shared" si="21"/>
        <v/>
      </c>
      <c r="O36" s="6" t="str">
        <f t="shared" si="18"/>
        <v/>
      </c>
      <c r="P36" s="5" t="str">
        <f>IF(A36="","",VLOOKUP(B36,'جدول نرخ فوت-امراض خاص-سرطان'!$A$2:$B$100,2,FALSE))</f>
        <v/>
      </c>
      <c r="Q36" s="6" t="str">
        <f t="shared" si="9"/>
        <v/>
      </c>
      <c r="R36" s="6" t="str">
        <f t="shared" si="19"/>
        <v/>
      </c>
      <c r="S36" s="6" t="str">
        <f t="shared" si="4"/>
        <v/>
      </c>
      <c r="T36" s="6" t="str">
        <f t="shared" si="5"/>
        <v/>
      </c>
      <c r="U36" s="6" t="str">
        <f>IF(A36="","",T36*VLOOKUP(محاسبات!B36,'جدول نرخ فوت-امراض خاص-سرطان'!$C$2:$D$97,2,FALSE)/1000000)</f>
        <v/>
      </c>
      <c r="V36" s="6" t="str">
        <f>IF(A36="","",IF($F$7="ندارد",0,IF(B36&gt;74,0,VLOOKUP(محاسبات!A36,'جدول نرخ فوت-امراض خاص-سرطان'!$I$2:$J$31,2,FALSE)*محاسبات!O36)))</f>
        <v/>
      </c>
      <c r="W36" s="6" t="str">
        <f>IF(A36="","",V36*VLOOKUP(B36,'جدول نرخ فوت-امراض خاص-سرطان'!$E$2:$F$100,2,FALSE)/1000000)</f>
        <v/>
      </c>
      <c r="X36" s="6" t="str">
        <f t="shared" si="22"/>
        <v/>
      </c>
      <c r="Y36" s="6" t="str">
        <f>IF(A36="","",IF(A36&gt;64,0,VLOOKUP(B36,'جدول نرخ فوت-امراض خاص-سرطان'!$G$2:$H$100,2,FALSE)*X36))</f>
        <v/>
      </c>
      <c r="Z36" s="6" t="str">
        <f t="shared" si="6"/>
        <v/>
      </c>
      <c r="AA36" s="6" t="str">
        <f t="shared" si="7"/>
        <v/>
      </c>
      <c r="AB36" s="6" t="str">
        <f t="shared" si="10"/>
        <v/>
      </c>
      <c r="AC36" s="6" t="str">
        <f t="shared" si="20"/>
        <v/>
      </c>
      <c r="AD36" s="6" t="str">
        <f t="shared" si="23"/>
        <v/>
      </c>
      <c r="AE36" s="6" t="str">
        <f t="shared" si="24"/>
        <v/>
      </c>
    </row>
    <row r="37" spans="1:31" x14ac:dyDescent="0.2">
      <c r="A37" s="5" t="str">
        <f t="shared" si="11"/>
        <v/>
      </c>
      <c r="B37" s="5" t="str">
        <f t="shared" si="12"/>
        <v/>
      </c>
      <c r="C37" s="4"/>
      <c r="D37" s="6" t="str">
        <f>IF(A37="","",IF($B$3="سالانه",D36*(1+$B$6),IF($B$3="ماهانه",(F37*12)/'جدول لیست ها'!$D$1,IF(محاسبات!$B$3="دوماهه",(G37*6)/'جدول لیست ها'!$D$2,IF(محاسبات!$B$3="سه ماهه",(H37*4)/'جدول لیست ها'!$D$3,I37*2/'جدول لیست ها'!$D$4)))))</f>
        <v/>
      </c>
      <c r="E37" s="6" t="str">
        <f t="shared" si="13"/>
        <v/>
      </c>
      <c r="F37" s="6" t="str">
        <f t="shared" si="14"/>
        <v/>
      </c>
      <c r="G37" s="6" t="str">
        <f t="shared" si="15"/>
        <v/>
      </c>
      <c r="H37" s="6" t="str">
        <f t="shared" si="16"/>
        <v/>
      </c>
      <c r="I37" s="6" t="str">
        <f t="shared" si="17"/>
        <v/>
      </c>
      <c r="J37" s="6" t="str">
        <f t="shared" si="25"/>
        <v/>
      </c>
      <c r="K37" s="6" t="str">
        <f t="shared" si="1"/>
        <v/>
      </c>
      <c r="L37" s="6" t="str">
        <f t="shared" si="2"/>
        <v/>
      </c>
      <c r="M37" s="6" t="str">
        <f t="shared" si="8"/>
        <v/>
      </c>
      <c r="N37" s="5" t="str">
        <f t="shared" si="21"/>
        <v/>
      </c>
      <c r="O37" s="6" t="str">
        <f t="shared" si="18"/>
        <v/>
      </c>
      <c r="P37" s="5" t="str">
        <f>IF(A37="","",VLOOKUP(B37,'جدول نرخ فوت-امراض خاص-سرطان'!$A$2:$B$100,2,FALSE))</f>
        <v/>
      </c>
      <c r="Q37" s="6" t="str">
        <f t="shared" si="9"/>
        <v/>
      </c>
      <c r="R37" s="6" t="str">
        <f t="shared" si="19"/>
        <v/>
      </c>
      <c r="S37" s="6" t="str">
        <f t="shared" si="4"/>
        <v/>
      </c>
      <c r="T37" s="6" t="str">
        <f t="shared" si="5"/>
        <v/>
      </c>
      <c r="U37" s="6" t="str">
        <f>IF(A37="","",T37*VLOOKUP(محاسبات!B37,'جدول نرخ فوت-امراض خاص-سرطان'!$C$2:$D$97,2,FALSE)/1000000)</f>
        <v/>
      </c>
      <c r="V37" s="6" t="str">
        <f>IF(A37="","",IF($F$7="ندارد",0,IF(B37&gt;74,0,VLOOKUP(محاسبات!A37,'جدول نرخ فوت-امراض خاص-سرطان'!$I$2:$J$31,2,FALSE)*محاسبات!O37)))</f>
        <v/>
      </c>
      <c r="W37" s="6" t="str">
        <f>IF(A37="","",V37*VLOOKUP(B37,'جدول نرخ فوت-امراض خاص-سرطان'!$E$2:$F$100,2,FALSE)/1000000)</f>
        <v/>
      </c>
      <c r="X37" s="6" t="str">
        <f t="shared" si="22"/>
        <v/>
      </c>
      <c r="Y37" s="6" t="str">
        <f>IF(A37="","",IF(A37&gt;64,0,VLOOKUP(B37,'جدول نرخ فوت-امراض خاص-سرطان'!$G$2:$H$100,2,FALSE)*X37))</f>
        <v/>
      </c>
      <c r="Z37" s="6" t="str">
        <f t="shared" si="6"/>
        <v/>
      </c>
      <c r="AA37" s="6" t="str">
        <f t="shared" si="7"/>
        <v/>
      </c>
      <c r="AB37" s="6" t="str">
        <f t="shared" si="10"/>
        <v/>
      </c>
      <c r="AC37" s="6" t="str">
        <f t="shared" si="20"/>
        <v/>
      </c>
      <c r="AD37" s="6" t="str">
        <f t="shared" si="23"/>
        <v/>
      </c>
      <c r="AE37" s="6" t="str">
        <f t="shared" si="24"/>
        <v/>
      </c>
    </row>
    <row r="38" spans="1:31" x14ac:dyDescent="0.2">
      <c r="A38" s="5" t="str">
        <f t="shared" si="11"/>
        <v/>
      </c>
      <c r="B38" s="5" t="str">
        <f t="shared" si="12"/>
        <v/>
      </c>
      <c r="C38" s="4"/>
      <c r="D38" s="6" t="str">
        <f>IF(A38="","",IF($B$3="سالانه",D37*(1+$B$6),IF($B$3="ماهانه",(F38*12)/'جدول لیست ها'!$D$1,IF(محاسبات!$B$3="دوماهه",(G38*6)/'جدول لیست ها'!$D$2,IF(محاسبات!$B$3="سه ماهه",(H38*4)/'جدول لیست ها'!$D$3,I38*2/'جدول لیست ها'!$D$4)))))</f>
        <v/>
      </c>
      <c r="E38" s="6" t="str">
        <f t="shared" si="13"/>
        <v/>
      </c>
      <c r="F38" s="6" t="str">
        <f t="shared" si="14"/>
        <v/>
      </c>
      <c r="G38" s="6" t="str">
        <f t="shared" si="15"/>
        <v/>
      </c>
      <c r="H38" s="6" t="str">
        <f t="shared" si="16"/>
        <v/>
      </c>
      <c r="I38" s="6" t="str">
        <f t="shared" si="17"/>
        <v/>
      </c>
      <c r="J38" s="6" t="str">
        <f t="shared" si="25"/>
        <v/>
      </c>
      <c r="K38" s="6" t="str">
        <f t="shared" si="1"/>
        <v/>
      </c>
      <c r="L38" s="6" t="str">
        <f t="shared" si="2"/>
        <v/>
      </c>
      <c r="M38" s="6" t="str">
        <f t="shared" si="8"/>
        <v/>
      </c>
      <c r="N38" s="5" t="str">
        <f t="shared" si="21"/>
        <v/>
      </c>
      <c r="O38" s="6" t="str">
        <f t="shared" si="18"/>
        <v/>
      </c>
      <c r="P38" s="5" t="str">
        <f>IF(A38="","",VLOOKUP(B38,'جدول نرخ فوت-امراض خاص-سرطان'!$A$2:$B$100,2,FALSE))</f>
        <v/>
      </c>
      <c r="Q38" s="6" t="str">
        <f t="shared" si="9"/>
        <v/>
      </c>
      <c r="R38" s="6" t="str">
        <f t="shared" si="19"/>
        <v/>
      </c>
      <c r="S38" s="6" t="str">
        <f t="shared" si="4"/>
        <v/>
      </c>
      <c r="T38" s="6" t="str">
        <f t="shared" si="5"/>
        <v/>
      </c>
      <c r="U38" s="6" t="str">
        <f>IF(A38="","",T38*VLOOKUP(محاسبات!B38,'جدول نرخ فوت-امراض خاص-سرطان'!$C$2:$D$97,2,FALSE)/1000000)</f>
        <v/>
      </c>
      <c r="V38" s="6" t="str">
        <f>IF(A38="","",IF($F$7="ندارد",0,IF(B38&gt;74,0,VLOOKUP(محاسبات!A38,'جدول نرخ فوت-امراض خاص-سرطان'!$I$2:$J$31,2,FALSE)*محاسبات!O38)))</f>
        <v/>
      </c>
      <c r="W38" s="6" t="str">
        <f>IF(A38="","",V38*VLOOKUP(B38,'جدول نرخ فوت-امراض خاص-سرطان'!$E$2:$F$100,2,FALSE)/1000000)</f>
        <v/>
      </c>
      <c r="X38" s="6" t="str">
        <f t="shared" si="22"/>
        <v/>
      </c>
      <c r="Y38" s="6" t="str">
        <f>IF(A38="","",IF(A38&gt;64,0,VLOOKUP(B38,'جدول نرخ فوت-امراض خاص-سرطان'!$G$2:$H$100,2,FALSE)*X38))</f>
        <v/>
      </c>
      <c r="Z38" s="6" t="str">
        <f t="shared" si="6"/>
        <v/>
      </c>
      <c r="AA38" s="6" t="str">
        <f t="shared" si="7"/>
        <v/>
      </c>
      <c r="AB38" s="6" t="str">
        <f t="shared" si="10"/>
        <v/>
      </c>
      <c r="AC38" s="6" t="str">
        <f t="shared" si="20"/>
        <v/>
      </c>
      <c r="AD38" s="6" t="str">
        <f t="shared" si="23"/>
        <v/>
      </c>
      <c r="AE38" s="6" t="str">
        <f t="shared" si="24"/>
        <v/>
      </c>
    </row>
    <row r="39" spans="1:31" x14ac:dyDescent="0.2">
      <c r="A39" s="5" t="str">
        <f t="shared" si="11"/>
        <v/>
      </c>
      <c r="B39" s="5" t="str">
        <f t="shared" si="12"/>
        <v/>
      </c>
      <c r="C39" s="4"/>
      <c r="D39" s="6" t="str">
        <f>IF(A39="","",IF($B$3="سالانه",D38*(1+$B$6),IF($B$3="ماهانه",(F39*12)/'جدول لیست ها'!$D$1,IF(محاسبات!$B$3="دوماهه",(G39*6)/'جدول لیست ها'!$D$2,IF(محاسبات!$B$3="سه ماهه",(H39*4)/'جدول لیست ها'!$D$3,I39*2/'جدول لیست ها'!$D$4)))))</f>
        <v/>
      </c>
      <c r="E39" s="6" t="str">
        <f t="shared" si="13"/>
        <v/>
      </c>
      <c r="F39" s="6" t="str">
        <f t="shared" si="14"/>
        <v/>
      </c>
      <c r="G39" s="6" t="str">
        <f t="shared" si="15"/>
        <v/>
      </c>
      <c r="H39" s="6" t="str">
        <f t="shared" si="16"/>
        <v/>
      </c>
      <c r="I39" s="6" t="str">
        <f t="shared" si="17"/>
        <v/>
      </c>
      <c r="J39" s="6" t="str">
        <f t="shared" si="25"/>
        <v/>
      </c>
      <c r="K39" s="6" t="str">
        <f t="shared" si="1"/>
        <v/>
      </c>
      <c r="L39" s="6" t="str">
        <f t="shared" si="2"/>
        <v/>
      </c>
      <c r="M39" s="6" t="str">
        <f t="shared" si="8"/>
        <v/>
      </c>
      <c r="N39" s="5" t="str">
        <f t="shared" si="21"/>
        <v/>
      </c>
      <c r="O39" s="6" t="str">
        <f t="shared" si="18"/>
        <v/>
      </c>
      <c r="P39" s="5" t="str">
        <f>IF(A39="","",VLOOKUP(B39,'جدول نرخ فوت-امراض خاص-سرطان'!$A$2:$B$100,2,FALSE))</f>
        <v/>
      </c>
      <c r="Q39" s="6" t="str">
        <f t="shared" si="9"/>
        <v/>
      </c>
      <c r="R39" s="6" t="str">
        <f t="shared" si="19"/>
        <v/>
      </c>
      <c r="S39" s="6" t="str">
        <f t="shared" si="4"/>
        <v/>
      </c>
      <c r="T39" s="6" t="str">
        <f t="shared" si="5"/>
        <v/>
      </c>
      <c r="U39" s="6" t="str">
        <f>IF(A39="","",T39*VLOOKUP(محاسبات!B39,'جدول نرخ فوت-امراض خاص-سرطان'!$C$2:$D$97,2,FALSE)/1000000)</f>
        <v/>
      </c>
      <c r="V39" s="6" t="str">
        <f>IF(A39="","",IF($F$7="ندارد",0,IF(B39&gt;74,0,VLOOKUP(محاسبات!A39,'جدول نرخ فوت-امراض خاص-سرطان'!$I$2:$J$31,2,FALSE)*محاسبات!O39)))</f>
        <v/>
      </c>
      <c r="W39" s="6" t="str">
        <f>IF(A39="","",V39*VLOOKUP(B39,'جدول نرخ فوت-امراض خاص-سرطان'!$E$2:$F$100,2,FALSE)/1000000)</f>
        <v/>
      </c>
      <c r="X39" s="6" t="str">
        <f t="shared" si="22"/>
        <v/>
      </c>
      <c r="Y39" s="6" t="str">
        <f>IF(A39="","",IF(A39&gt;64,0,VLOOKUP(B39,'جدول نرخ فوت-امراض خاص-سرطان'!$G$2:$H$100,2,FALSE)*X39))</f>
        <v/>
      </c>
      <c r="Z39" s="6" t="str">
        <f t="shared" si="6"/>
        <v/>
      </c>
      <c r="AA39" s="6" t="str">
        <f t="shared" si="7"/>
        <v/>
      </c>
      <c r="AB39" s="6" t="str">
        <f t="shared" si="10"/>
        <v/>
      </c>
      <c r="AC39" s="6" t="str">
        <f t="shared" si="20"/>
        <v/>
      </c>
      <c r="AD39" s="6" t="str">
        <f t="shared" si="23"/>
        <v/>
      </c>
      <c r="AE39" s="6" t="str">
        <f t="shared" si="24"/>
        <v/>
      </c>
    </row>
    <row r="40" spans="1:31" x14ac:dyDescent="0.2">
      <c r="A40" s="5" t="str">
        <f t="shared" si="11"/>
        <v/>
      </c>
      <c r="B40" s="5" t="str">
        <f t="shared" si="12"/>
        <v/>
      </c>
      <c r="C40" s="4"/>
      <c r="D40" s="6" t="str">
        <f>IF(A40="","",IF($B$3="سالانه",D39*(1+$B$6),IF($B$3="ماهانه",(F40*12)/'جدول لیست ها'!$D$1,IF(محاسبات!$B$3="دوماهه",(G40*6)/'جدول لیست ها'!$D$2,IF(محاسبات!$B$3="سه ماهه",(H40*4)/'جدول لیست ها'!$D$3,I40*2/'جدول لیست ها'!$D$4)))))</f>
        <v/>
      </c>
      <c r="E40" s="6" t="str">
        <f t="shared" si="13"/>
        <v/>
      </c>
      <c r="F40" s="6" t="str">
        <f t="shared" si="14"/>
        <v/>
      </c>
      <c r="G40" s="6" t="str">
        <f t="shared" si="15"/>
        <v/>
      </c>
      <c r="H40" s="6" t="str">
        <f t="shared" si="16"/>
        <v/>
      </c>
      <c r="I40" s="6" t="str">
        <f t="shared" si="17"/>
        <v/>
      </c>
      <c r="J40" s="6" t="str">
        <f t="shared" si="25"/>
        <v/>
      </c>
      <c r="K40" s="6" t="str">
        <f t="shared" si="1"/>
        <v/>
      </c>
      <c r="L40" s="6" t="str">
        <f t="shared" si="2"/>
        <v/>
      </c>
      <c r="M40" s="6" t="str">
        <f t="shared" si="8"/>
        <v/>
      </c>
      <c r="N40" s="5" t="str">
        <f t="shared" si="21"/>
        <v/>
      </c>
      <c r="O40" s="6" t="str">
        <f t="shared" si="18"/>
        <v/>
      </c>
      <c r="P40" s="5" t="str">
        <f>IF(A40="","",VLOOKUP(B40,'جدول نرخ فوت-امراض خاص-سرطان'!$A$2:$B$100,2,FALSE))</f>
        <v/>
      </c>
      <c r="Q40" s="6" t="str">
        <f t="shared" si="9"/>
        <v/>
      </c>
      <c r="R40" s="6" t="str">
        <f t="shared" si="19"/>
        <v/>
      </c>
      <c r="S40" s="6" t="str">
        <f t="shared" si="4"/>
        <v/>
      </c>
      <c r="T40" s="6" t="str">
        <f t="shared" si="5"/>
        <v/>
      </c>
      <c r="U40" s="6" t="str">
        <f>IF(A40="","",T40*VLOOKUP(محاسبات!B40,'جدول نرخ فوت-امراض خاص-سرطان'!$C$2:$D$97,2,FALSE)/1000000)</f>
        <v/>
      </c>
      <c r="V40" s="6" t="str">
        <f>IF(A40="","",IF($F$7="ندارد",0,IF(B40&gt;74,0,VLOOKUP(محاسبات!A40,'جدول نرخ فوت-امراض خاص-سرطان'!$I$2:$J$31,2,FALSE)*محاسبات!O40)))</f>
        <v/>
      </c>
      <c r="W40" s="6" t="str">
        <f>IF(A40="","",V40*VLOOKUP(B40,'جدول نرخ فوت-امراض خاص-سرطان'!$E$2:$F$100,2,FALSE)/1000000)</f>
        <v/>
      </c>
      <c r="X40" s="6" t="str">
        <f t="shared" si="22"/>
        <v/>
      </c>
      <c r="Y40" s="6" t="str">
        <f>IF(A40="","",IF(A40&gt;64,0,VLOOKUP(B40,'جدول نرخ فوت-امراض خاص-سرطان'!$G$2:$H$100,2,FALSE)*X40))</f>
        <v/>
      </c>
      <c r="Z40" s="6" t="str">
        <f t="shared" si="6"/>
        <v/>
      </c>
      <c r="AA40" s="6" t="str">
        <f t="shared" si="7"/>
        <v/>
      </c>
      <c r="AB40" s="6" t="str">
        <f t="shared" si="10"/>
        <v/>
      </c>
      <c r="AC40" s="6" t="str">
        <f t="shared" si="20"/>
        <v/>
      </c>
      <c r="AD40" s="6" t="str">
        <f t="shared" si="23"/>
        <v/>
      </c>
      <c r="AE40" s="6" t="str">
        <f t="shared" si="24"/>
        <v/>
      </c>
    </row>
    <row r="41" spans="1:31" x14ac:dyDescent="0.2">
      <c r="A41" s="5" t="str">
        <f t="shared" si="11"/>
        <v/>
      </c>
      <c r="B41" s="5" t="str">
        <f t="shared" si="12"/>
        <v/>
      </c>
      <c r="C41" s="4"/>
      <c r="D41" s="6" t="str">
        <f>IF(A41="","",IF($B$3="سالانه",D40*(1+$B$6),IF($B$3="ماهانه",(F41*12)/'جدول لیست ها'!$D$1,IF(محاسبات!$B$3="دوماهه",(G41*6)/'جدول لیست ها'!$D$2,IF(محاسبات!$B$3="سه ماهه",(H41*4)/'جدول لیست ها'!$D$3,I41*2/'جدول لیست ها'!$D$4)))))</f>
        <v/>
      </c>
      <c r="E41" s="6" t="str">
        <f t="shared" si="13"/>
        <v/>
      </c>
      <c r="F41" s="6" t="str">
        <f t="shared" si="14"/>
        <v/>
      </c>
      <c r="G41" s="6" t="str">
        <f t="shared" si="15"/>
        <v/>
      </c>
      <c r="H41" s="6" t="str">
        <f t="shared" si="16"/>
        <v/>
      </c>
      <c r="I41" s="6" t="str">
        <f t="shared" si="17"/>
        <v/>
      </c>
      <c r="J41" s="6" t="str">
        <f t="shared" si="25"/>
        <v/>
      </c>
      <c r="K41" s="6" t="str">
        <f t="shared" si="1"/>
        <v/>
      </c>
      <c r="L41" s="6" t="str">
        <f t="shared" si="2"/>
        <v/>
      </c>
      <c r="M41" s="6" t="str">
        <f t="shared" si="8"/>
        <v/>
      </c>
      <c r="N41" s="5" t="str">
        <f t="shared" si="21"/>
        <v/>
      </c>
      <c r="O41" s="6" t="str">
        <f t="shared" si="18"/>
        <v/>
      </c>
      <c r="P41" s="5" t="str">
        <f>IF(A41="","",VLOOKUP(B41,'جدول نرخ فوت-امراض خاص-سرطان'!$A$2:$B$100,2,FALSE))</f>
        <v/>
      </c>
      <c r="Q41" s="6" t="str">
        <f t="shared" si="9"/>
        <v/>
      </c>
      <c r="R41" s="6" t="str">
        <f t="shared" si="19"/>
        <v/>
      </c>
      <c r="S41" s="6" t="str">
        <f t="shared" si="4"/>
        <v/>
      </c>
      <c r="T41" s="6" t="str">
        <f t="shared" si="5"/>
        <v/>
      </c>
      <c r="U41" s="6" t="str">
        <f>IF(A41="","",T41*VLOOKUP(محاسبات!B41,'جدول نرخ فوت-امراض خاص-سرطان'!$C$2:$D$97,2,FALSE)/1000000)</f>
        <v/>
      </c>
      <c r="V41" s="6" t="str">
        <f>IF(A41="","",IF($F$7="ندارد",0,IF(B41&gt;74,0,VLOOKUP(محاسبات!A41,'جدول نرخ فوت-امراض خاص-سرطان'!$I$2:$J$31,2,FALSE)*محاسبات!O41)))</f>
        <v/>
      </c>
      <c r="W41" s="6" t="str">
        <f>IF(A41="","",V41*VLOOKUP(B41,'جدول نرخ فوت-امراض خاص-سرطان'!$E$2:$F$100,2,FALSE)/1000000)</f>
        <v/>
      </c>
      <c r="X41" s="6" t="str">
        <f t="shared" si="22"/>
        <v/>
      </c>
      <c r="Y41" s="6" t="str">
        <f>IF(A41="","",IF(A41&gt;64,0,VLOOKUP(B41,'جدول نرخ فوت-امراض خاص-سرطان'!$G$2:$H$100,2,FALSE)*X41))</f>
        <v/>
      </c>
      <c r="Z41" s="6" t="str">
        <f t="shared" si="6"/>
        <v/>
      </c>
      <c r="AA41" s="6" t="str">
        <f t="shared" si="7"/>
        <v/>
      </c>
      <c r="AB41" s="6" t="str">
        <f t="shared" si="10"/>
        <v/>
      </c>
      <c r="AC41" s="6" t="str">
        <f t="shared" si="20"/>
        <v/>
      </c>
      <c r="AD41" s="6" t="str">
        <f t="shared" si="23"/>
        <v/>
      </c>
      <c r="AE41" s="6" t="str">
        <f t="shared" si="24"/>
        <v/>
      </c>
    </row>
    <row r="42" spans="1:31" x14ac:dyDescent="0.2">
      <c r="A42" s="5" t="str">
        <f t="shared" si="11"/>
        <v/>
      </c>
      <c r="B42" s="5" t="str">
        <f t="shared" si="12"/>
        <v/>
      </c>
      <c r="C42" s="4"/>
      <c r="D42" s="6" t="str">
        <f>IF(A42="","",IF($B$3="سالانه",D41*(1+$B$6),IF($B$3="ماهانه",(F42*12)/'جدول لیست ها'!$D$1,IF(محاسبات!$B$3="دوماهه",(G42*6)/'جدول لیست ها'!$D$2,IF(محاسبات!$B$3="سه ماهه",(H42*4)/'جدول لیست ها'!$D$3,I42*2/'جدول لیست ها'!$D$4)))))</f>
        <v/>
      </c>
      <c r="E42" s="6" t="str">
        <f t="shared" si="13"/>
        <v/>
      </c>
      <c r="F42" s="6" t="str">
        <f t="shared" si="14"/>
        <v/>
      </c>
      <c r="G42" s="6" t="str">
        <f t="shared" si="15"/>
        <v/>
      </c>
      <c r="H42" s="6" t="str">
        <f t="shared" si="16"/>
        <v/>
      </c>
      <c r="I42" s="6" t="str">
        <f t="shared" si="17"/>
        <v/>
      </c>
      <c r="J42" s="6" t="str">
        <f t="shared" si="25"/>
        <v/>
      </c>
      <c r="K42" s="6" t="str">
        <f t="shared" si="1"/>
        <v/>
      </c>
      <c r="L42" s="6" t="str">
        <f t="shared" si="2"/>
        <v/>
      </c>
      <c r="M42" s="6" t="str">
        <f t="shared" si="8"/>
        <v/>
      </c>
      <c r="N42" s="5" t="str">
        <f t="shared" si="21"/>
        <v/>
      </c>
      <c r="O42" s="6" t="str">
        <f t="shared" si="18"/>
        <v/>
      </c>
      <c r="P42" s="5" t="str">
        <f>IF(A42="","",VLOOKUP(B42,'جدول نرخ فوت-امراض خاص-سرطان'!$A$2:$B$100,2,FALSE))</f>
        <v/>
      </c>
      <c r="Q42" s="6" t="str">
        <f t="shared" si="9"/>
        <v/>
      </c>
      <c r="R42" s="6" t="str">
        <f t="shared" si="19"/>
        <v/>
      </c>
      <c r="S42" s="6" t="str">
        <f t="shared" si="4"/>
        <v/>
      </c>
      <c r="T42" s="6" t="str">
        <f t="shared" si="5"/>
        <v/>
      </c>
      <c r="U42" s="6" t="str">
        <f>IF(A42="","",T42*VLOOKUP(محاسبات!B42,'جدول نرخ فوت-امراض خاص-سرطان'!$C$2:$D$97,2,FALSE)/1000000)</f>
        <v/>
      </c>
      <c r="V42" s="6" t="str">
        <f>IF(A42="","",IF($F$7="ندارد",0,IF(B42&gt;74,0,VLOOKUP(محاسبات!A42,'جدول نرخ فوت-امراض خاص-سرطان'!$I$2:$J$31,2,FALSE)*محاسبات!O42)))</f>
        <v/>
      </c>
      <c r="W42" s="6" t="str">
        <f>IF(A42="","",V42*VLOOKUP(B42,'جدول نرخ فوت-امراض خاص-سرطان'!$E$2:$F$100,2,FALSE)/1000000)</f>
        <v/>
      </c>
      <c r="X42" s="6" t="str">
        <f t="shared" si="22"/>
        <v/>
      </c>
      <c r="Y42" s="6" t="str">
        <f>IF(A42="","",IF(A42&gt;64,0,VLOOKUP(B42,'جدول نرخ فوت-امراض خاص-سرطان'!$G$2:$H$100,2,FALSE)*X42))</f>
        <v/>
      </c>
      <c r="Z42" s="6" t="str">
        <f t="shared" si="6"/>
        <v/>
      </c>
      <c r="AA42" s="6" t="str">
        <f t="shared" si="7"/>
        <v/>
      </c>
      <c r="AB42" s="6" t="str">
        <f t="shared" si="10"/>
        <v/>
      </c>
      <c r="AC42" s="6" t="str">
        <f t="shared" si="20"/>
        <v/>
      </c>
      <c r="AD42" s="6" t="str">
        <f t="shared" si="23"/>
        <v/>
      </c>
      <c r="AE42" s="6" t="str">
        <f t="shared" si="24"/>
        <v/>
      </c>
    </row>
    <row r="43" spans="1:31" x14ac:dyDescent="0.2">
      <c r="A43" s="5" t="str">
        <f t="shared" si="11"/>
        <v/>
      </c>
      <c r="B43" s="5" t="str">
        <f t="shared" si="12"/>
        <v/>
      </c>
      <c r="C43" s="4"/>
      <c r="D43" s="6" t="str">
        <f>IF(A43="","",IF($B$3="سالانه",D42*(1+$B$6),IF($B$3="ماهانه",(F43*12)/'جدول لیست ها'!$D$1,IF(محاسبات!$B$3="دوماهه",(G43*6)/'جدول لیست ها'!$D$2,IF(محاسبات!$B$3="سه ماهه",(H43*4)/'جدول لیست ها'!$D$3,I43*2/'جدول لیست ها'!$D$4)))))</f>
        <v/>
      </c>
      <c r="E43" s="6" t="str">
        <f t="shared" si="13"/>
        <v/>
      </c>
      <c r="F43" s="6" t="str">
        <f t="shared" si="14"/>
        <v/>
      </c>
      <c r="G43" s="6" t="str">
        <f t="shared" si="15"/>
        <v/>
      </c>
      <c r="H43" s="6" t="str">
        <f t="shared" si="16"/>
        <v/>
      </c>
      <c r="I43" s="6" t="str">
        <f t="shared" si="17"/>
        <v/>
      </c>
      <c r="J43" s="6" t="str">
        <f t="shared" si="25"/>
        <v/>
      </c>
      <c r="K43" s="6" t="str">
        <f t="shared" ref="K43:K106" si="26">IF(A43="","",$J$2*(1-$M$3)*(D43-Z43))</f>
        <v/>
      </c>
      <c r="L43" s="6" t="str">
        <f t="shared" si="2"/>
        <v/>
      </c>
      <c r="M43" s="6" t="str">
        <f t="shared" si="8"/>
        <v/>
      </c>
      <c r="N43" s="5" t="str">
        <f t="shared" si="21"/>
        <v/>
      </c>
      <c r="O43" s="6" t="str">
        <f t="shared" si="18"/>
        <v/>
      </c>
      <c r="P43" s="5" t="str">
        <f>IF(A43="","",VLOOKUP(B43,'جدول نرخ فوت-امراض خاص-سرطان'!$A$2:$B$100,2,FALSE))</f>
        <v/>
      </c>
      <c r="Q43" s="6" t="str">
        <f t="shared" si="9"/>
        <v/>
      </c>
      <c r="R43" s="6" t="str">
        <f t="shared" si="19"/>
        <v/>
      </c>
      <c r="S43" s="6" t="str">
        <f t="shared" si="4"/>
        <v/>
      </c>
      <c r="T43" s="6" t="str">
        <f t="shared" si="5"/>
        <v/>
      </c>
      <c r="U43" s="6" t="str">
        <f>IF(A43="","",T43*VLOOKUP(محاسبات!B43,'جدول نرخ فوت-امراض خاص-سرطان'!$C$2:$D$97,2,FALSE)/1000000)</f>
        <v/>
      </c>
      <c r="V43" s="6" t="str">
        <f>IF(A43="","",IF($F$7="ندارد",0,IF(B43&gt;74,0,VLOOKUP(محاسبات!A43,'جدول نرخ فوت-امراض خاص-سرطان'!$I$2:$J$31,2,FALSE)*محاسبات!O43)))</f>
        <v/>
      </c>
      <c r="W43" s="6" t="str">
        <f>IF(A43="","",V43*VLOOKUP(B43,'جدول نرخ فوت-امراض خاص-سرطان'!$E$2:$F$100,2,FALSE)/1000000)</f>
        <v/>
      </c>
      <c r="X43" s="6" t="str">
        <f t="shared" si="22"/>
        <v/>
      </c>
      <c r="Y43" s="6" t="str">
        <f>IF(A43="","",IF(A43&gt;64,0,VLOOKUP(B43,'جدول نرخ فوت-امراض خاص-سرطان'!$G$2:$H$100,2,FALSE)*X43))</f>
        <v/>
      </c>
      <c r="Z43" s="6" t="str">
        <f t="shared" si="6"/>
        <v/>
      </c>
      <c r="AA43" s="6" t="str">
        <f t="shared" si="7"/>
        <v/>
      </c>
      <c r="AB43" s="6" t="str">
        <f t="shared" si="10"/>
        <v/>
      </c>
      <c r="AC43" s="6" t="str">
        <f t="shared" si="20"/>
        <v/>
      </c>
      <c r="AD43" s="6" t="str">
        <f t="shared" si="23"/>
        <v/>
      </c>
      <c r="AE43" s="6" t="str">
        <f t="shared" si="24"/>
        <v/>
      </c>
    </row>
    <row r="44" spans="1:31" x14ac:dyDescent="0.2">
      <c r="A44" s="5" t="str">
        <f t="shared" si="11"/>
        <v/>
      </c>
      <c r="B44" s="5" t="str">
        <f t="shared" si="12"/>
        <v/>
      </c>
      <c r="C44" s="4"/>
      <c r="D44" s="6" t="str">
        <f>IF(A44="","",IF($B$3="سالانه",D43*(1+$B$6),IF($B$3="ماهانه",(F44*12)/'جدول لیست ها'!$D$1,IF(محاسبات!$B$3="دوماهه",(G44*6)/'جدول لیست ها'!$D$2,IF(محاسبات!$B$3="سه ماهه",(H44*4)/'جدول لیست ها'!$D$3,I44*2/'جدول لیست ها'!$D$4)))))</f>
        <v/>
      </c>
      <c r="E44" s="6" t="str">
        <f t="shared" si="13"/>
        <v/>
      </c>
      <c r="F44" s="6" t="str">
        <f t="shared" si="14"/>
        <v/>
      </c>
      <c r="G44" s="6" t="str">
        <f t="shared" si="15"/>
        <v/>
      </c>
      <c r="H44" s="6" t="str">
        <f t="shared" si="16"/>
        <v/>
      </c>
      <c r="I44" s="6" t="str">
        <f t="shared" si="17"/>
        <v/>
      </c>
      <c r="J44" s="6" t="str">
        <f t="shared" si="25"/>
        <v/>
      </c>
      <c r="K44" s="6" t="str">
        <f t="shared" si="26"/>
        <v/>
      </c>
      <c r="L44" s="6" t="str">
        <f t="shared" si="2"/>
        <v/>
      </c>
      <c r="M44" s="6" t="str">
        <f t="shared" si="8"/>
        <v/>
      </c>
      <c r="N44" s="5" t="str">
        <f t="shared" si="21"/>
        <v/>
      </c>
      <c r="O44" s="6" t="str">
        <f t="shared" si="18"/>
        <v/>
      </c>
      <c r="P44" s="5" t="str">
        <f>IF(A44="","",VLOOKUP(B44,'جدول نرخ فوت-امراض خاص-سرطان'!$A$2:$B$100,2,FALSE))</f>
        <v/>
      </c>
      <c r="Q44" s="6" t="str">
        <f t="shared" si="9"/>
        <v/>
      </c>
      <c r="R44" s="6" t="str">
        <f t="shared" si="19"/>
        <v/>
      </c>
      <c r="S44" s="6" t="str">
        <f t="shared" si="4"/>
        <v/>
      </c>
      <c r="T44" s="6" t="str">
        <f t="shared" si="5"/>
        <v/>
      </c>
      <c r="U44" s="6" t="str">
        <f>IF(A44="","",T44*VLOOKUP(محاسبات!B44,'جدول نرخ فوت-امراض خاص-سرطان'!$C$2:$D$97,2,FALSE)/1000000)</f>
        <v/>
      </c>
      <c r="V44" s="6" t="str">
        <f>IF(A44="","",IF($F$7="ندارد",0,IF(B44&gt;74,0,VLOOKUP(محاسبات!A44,'جدول نرخ فوت-امراض خاص-سرطان'!$I$2:$J$31,2,FALSE)*محاسبات!O44)))</f>
        <v/>
      </c>
      <c r="W44" s="6" t="str">
        <f>IF(A44="","",V44*VLOOKUP(B44,'جدول نرخ فوت-امراض خاص-سرطان'!$E$2:$F$100,2,FALSE)/1000000)</f>
        <v/>
      </c>
      <c r="X44" s="6" t="str">
        <f t="shared" si="22"/>
        <v/>
      </c>
      <c r="Y44" s="6" t="str">
        <f>IF(A44="","",IF(A44&gt;64,0,VLOOKUP(B44,'جدول نرخ فوت-امراض خاص-سرطان'!$G$2:$H$100,2,FALSE)*X44))</f>
        <v/>
      </c>
      <c r="Z44" s="6" t="str">
        <f t="shared" si="6"/>
        <v/>
      </c>
      <c r="AA44" s="6" t="str">
        <f t="shared" si="7"/>
        <v/>
      </c>
      <c r="AB44" s="6" t="str">
        <f t="shared" si="10"/>
        <v/>
      </c>
      <c r="AC44" s="6" t="str">
        <f t="shared" si="20"/>
        <v/>
      </c>
      <c r="AD44" s="6" t="str">
        <f t="shared" si="23"/>
        <v/>
      </c>
      <c r="AE44" s="6" t="str">
        <f t="shared" si="24"/>
        <v/>
      </c>
    </row>
    <row r="45" spans="1:31" x14ac:dyDescent="0.2">
      <c r="A45" s="5" t="str">
        <f t="shared" si="11"/>
        <v/>
      </c>
      <c r="B45" s="5" t="str">
        <f t="shared" si="12"/>
        <v/>
      </c>
      <c r="C45" s="4"/>
      <c r="D45" s="6" t="str">
        <f>IF(A45="","",IF($B$3="سالانه",D44*(1+$B$6),IF($B$3="ماهانه",(F45*12)/'جدول لیست ها'!$D$1,IF(محاسبات!$B$3="دوماهه",(G45*6)/'جدول لیست ها'!$D$2,IF(محاسبات!$B$3="سه ماهه",(H45*4)/'جدول لیست ها'!$D$3,I45*2/'جدول لیست ها'!$D$4)))))</f>
        <v/>
      </c>
      <c r="E45" s="6" t="str">
        <f t="shared" si="13"/>
        <v/>
      </c>
      <c r="F45" s="6" t="str">
        <f t="shared" si="14"/>
        <v/>
      </c>
      <c r="G45" s="6" t="str">
        <f t="shared" si="15"/>
        <v/>
      </c>
      <c r="H45" s="6" t="str">
        <f t="shared" si="16"/>
        <v/>
      </c>
      <c r="I45" s="6" t="str">
        <f t="shared" si="17"/>
        <v/>
      </c>
      <c r="J45" s="6" t="str">
        <f t="shared" si="25"/>
        <v/>
      </c>
      <c r="K45" s="6" t="str">
        <f t="shared" si="26"/>
        <v/>
      </c>
      <c r="L45" s="6" t="str">
        <f t="shared" si="2"/>
        <v/>
      </c>
      <c r="M45" s="6" t="str">
        <f t="shared" si="8"/>
        <v/>
      </c>
      <c r="N45" s="5" t="str">
        <f t="shared" si="21"/>
        <v/>
      </c>
      <c r="O45" s="6" t="str">
        <f t="shared" si="18"/>
        <v/>
      </c>
      <c r="P45" s="5" t="str">
        <f>IF(A45="","",VLOOKUP(B45,'جدول نرخ فوت-امراض خاص-سرطان'!$A$2:$B$100,2,FALSE))</f>
        <v/>
      </c>
      <c r="Q45" s="6" t="str">
        <f t="shared" si="9"/>
        <v/>
      </c>
      <c r="R45" s="6" t="str">
        <f t="shared" si="19"/>
        <v/>
      </c>
      <c r="S45" s="6" t="str">
        <f t="shared" si="4"/>
        <v/>
      </c>
      <c r="T45" s="6" t="str">
        <f t="shared" si="5"/>
        <v/>
      </c>
      <c r="U45" s="6" t="str">
        <f>IF(A45="","",T45*VLOOKUP(محاسبات!B45,'جدول نرخ فوت-امراض خاص-سرطان'!$C$2:$D$97,2,FALSE)/1000000)</f>
        <v/>
      </c>
      <c r="V45" s="6" t="str">
        <f>IF(A45="","",IF($F$7="ندارد",0,IF(B45&gt;74,0,VLOOKUP(محاسبات!A45,'جدول نرخ فوت-امراض خاص-سرطان'!$I$2:$J$31,2,FALSE)*محاسبات!O45)))</f>
        <v/>
      </c>
      <c r="W45" s="6" t="str">
        <f>IF(A45="","",V45*VLOOKUP(B45,'جدول نرخ فوت-امراض خاص-سرطان'!$E$2:$F$100,2,FALSE)/1000000)</f>
        <v/>
      </c>
      <c r="X45" s="6" t="str">
        <f t="shared" si="22"/>
        <v/>
      </c>
      <c r="Y45" s="6" t="str">
        <f>IF(A45="","",IF(A45&gt;64,0,VLOOKUP(B45,'جدول نرخ فوت-امراض خاص-سرطان'!$G$2:$H$100,2,FALSE)*X45))</f>
        <v/>
      </c>
      <c r="Z45" s="6" t="str">
        <f t="shared" si="6"/>
        <v/>
      </c>
      <c r="AA45" s="6" t="str">
        <f t="shared" si="7"/>
        <v/>
      </c>
      <c r="AB45" s="6" t="str">
        <f t="shared" si="10"/>
        <v/>
      </c>
      <c r="AC45" s="6" t="str">
        <f t="shared" si="20"/>
        <v/>
      </c>
      <c r="AD45" s="6" t="str">
        <f t="shared" si="23"/>
        <v/>
      </c>
      <c r="AE45" s="6" t="str">
        <f t="shared" si="24"/>
        <v/>
      </c>
    </row>
    <row r="46" spans="1:31" x14ac:dyDescent="0.2">
      <c r="A46" s="5" t="str">
        <f t="shared" si="11"/>
        <v/>
      </c>
      <c r="B46" s="5" t="str">
        <f t="shared" si="12"/>
        <v/>
      </c>
      <c r="C46" s="4"/>
      <c r="D46" s="6" t="str">
        <f>IF(A46="","",IF($B$3="سالانه",D45*(1+$B$6),IF($B$3="ماهانه",(F46*12)/'جدول لیست ها'!$D$1,IF(محاسبات!$B$3="دوماهه",(G46*6)/'جدول لیست ها'!$D$2,IF(محاسبات!$B$3="سه ماهه",(H46*4)/'جدول لیست ها'!$D$3,I46*2/'جدول لیست ها'!$D$4)))))</f>
        <v/>
      </c>
      <c r="E46" s="6" t="str">
        <f t="shared" si="13"/>
        <v/>
      </c>
      <c r="F46" s="6" t="str">
        <f t="shared" si="14"/>
        <v/>
      </c>
      <c r="G46" s="6" t="str">
        <f t="shared" si="15"/>
        <v/>
      </c>
      <c r="H46" s="6" t="str">
        <f t="shared" si="16"/>
        <v/>
      </c>
      <c r="I46" s="6" t="str">
        <f t="shared" si="17"/>
        <v/>
      </c>
      <c r="J46" s="6" t="str">
        <f t="shared" si="25"/>
        <v/>
      </c>
      <c r="K46" s="6" t="str">
        <f t="shared" si="26"/>
        <v/>
      </c>
      <c r="L46" s="6" t="str">
        <f t="shared" si="2"/>
        <v/>
      </c>
      <c r="M46" s="6" t="str">
        <f t="shared" si="8"/>
        <v/>
      </c>
      <c r="N46" s="5" t="str">
        <f t="shared" si="21"/>
        <v/>
      </c>
      <c r="O46" s="6" t="str">
        <f t="shared" si="18"/>
        <v/>
      </c>
      <c r="P46" s="5" t="str">
        <f>IF(A46="","",VLOOKUP(B46,'جدول نرخ فوت-امراض خاص-سرطان'!$A$2:$B$100,2,FALSE))</f>
        <v/>
      </c>
      <c r="Q46" s="6" t="str">
        <f t="shared" si="9"/>
        <v/>
      </c>
      <c r="R46" s="6" t="str">
        <f t="shared" si="19"/>
        <v/>
      </c>
      <c r="S46" s="6" t="str">
        <f t="shared" si="4"/>
        <v/>
      </c>
      <c r="T46" s="6" t="str">
        <f t="shared" si="5"/>
        <v/>
      </c>
      <c r="U46" s="6" t="str">
        <f>IF(A46="","",T46*VLOOKUP(محاسبات!B46,'جدول نرخ فوت-امراض خاص-سرطان'!$C$2:$D$97,2,FALSE)/1000000)</f>
        <v/>
      </c>
      <c r="V46" s="6" t="str">
        <f>IF(A46="","",IF($F$7="ندارد",0,IF(B46&gt;74,0,VLOOKUP(محاسبات!A46,'جدول نرخ فوت-امراض خاص-سرطان'!$I$2:$J$31,2,FALSE)*محاسبات!O46)))</f>
        <v/>
      </c>
      <c r="W46" s="6" t="str">
        <f>IF(A46="","",V46*VLOOKUP(B46,'جدول نرخ فوت-امراض خاص-سرطان'!$E$2:$F$100,2,FALSE)/1000000)</f>
        <v/>
      </c>
      <c r="X46" s="6" t="str">
        <f t="shared" si="22"/>
        <v/>
      </c>
      <c r="Y46" s="6" t="str">
        <f>IF(A46="","",IF(A46&gt;64,0,VLOOKUP(B46,'جدول نرخ فوت-امراض خاص-سرطان'!$G$2:$H$100,2,FALSE)*X46))</f>
        <v/>
      </c>
      <c r="Z46" s="6" t="str">
        <f t="shared" si="6"/>
        <v/>
      </c>
      <c r="AA46" s="6" t="str">
        <f t="shared" si="7"/>
        <v/>
      </c>
      <c r="AB46" s="6" t="str">
        <f t="shared" si="10"/>
        <v/>
      </c>
      <c r="AC46" s="6" t="str">
        <f t="shared" si="20"/>
        <v/>
      </c>
      <c r="AD46" s="6" t="str">
        <f t="shared" si="23"/>
        <v/>
      </c>
      <c r="AE46" s="6" t="str">
        <f t="shared" si="24"/>
        <v/>
      </c>
    </row>
    <row r="47" spans="1:31" x14ac:dyDescent="0.2">
      <c r="A47" s="5" t="str">
        <f t="shared" si="11"/>
        <v/>
      </c>
      <c r="B47" s="5" t="str">
        <f t="shared" si="12"/>
        <v/>
      </c>
      <c r="C47" s="4"/>
      <c r="D47" s="6" t="str">
        <f>IF(A47="","",IF($B$3="سالانه",D46*(1+$B$6),IF($B$3="ماهانه",(F47*12)/'جدول لیست ها'!$D$1,IF(محاسبات!$B$3="دوماهه",(G47*6)/'جدول لیست ها'!$D$2,IF(محاسبات!$B$3="سه ماهه",(H47*4)/'جدول لیست ها'!$D$3,I47*2/'جدول لیست ها'!$D$4)))))</f>
        <v/>
      </c>
      <c r="E47" s="6" t="str">
        <f t="shared" si="13"/>
        <v/>
      </c>
      <c r="F47" s="6" t="str">
        <f t="shared" si="14"/>
        <v/>
      </c>
      <c r="G47" s="6" t="str">
        <f t="shared" si="15"/>
        <v/>
      </c>
      <c r="H47" s="6" t="str">
        <f t="shared" si="16"/>
        <v/>
      </c>
      <c r="I47" s="6" t="str">
        <f t="shared" si="17"/>
        <v/>
      </c>
      <c r="J47" s="6" t="str">
        <f t="shared" si="25"/>
        <v/>
      </c>
      <c r="K47" s="6" t="str">
        <f t="shared" si="26"/>
        <v/>
      </c>
      <c r="L47" s="6" t="str">
        <f t="shared" si="2"/>
        <v/>
      </c>
      <c r="M47" s="6" t="str">
        <f t="shared" si="8"/>
        <v/>
      </c>
      <c r="N47" s="5" t="str">
        <f t="shared" si="21"/>
        <v/>
      </c>
      <c r="O47" s="6" t="str">
        <f t="shared" si="18"/>
        <v/>
      </c>
      <c r="P47" s="5" t="str">
        <f>IF(A47="","",VLOOKUP(B47,'جدول نرخ فوت-امراض خاص-سرطان'!$A$2:$B$100,2,FALSE))</f>
        <v/>
      </c>
      <c r="Q47" s="6" t="str">
        <f t="shared" si="9"/>
        <v/>
      </c>
      <c r="R47" s="6" t="str">
        <f t="shared" si="19"/>
        <v/>
      </c>
      <c r="S47" s="6" t="str">
        <f t="shared" si="4"/>
        <v/>
      </c>
      <c r="T47" s="6" t="str">
        <f t="shared" si="5"/>
        <v/>
      </c>
      <c r="U47" s="6" t="str">
        <f>IF(A47="","",T47*VLOOKUP(محاسبات!B47,'جدول نرخ فوت-امراض خاص-سرطان'!$C$2:$D$97,2,FALSE)/1000000)</f>
        <v/>
      </c>
      <c r="V47" s="6" t="str">
        <f>IF(A47="","",IF($F$7="ندارد",0,IF(B47&gt;74,0,VLOOKUP(محاسبات!A47,'جدول نرخ فوت-امراض خاص-سرطان'!$I$2:$J$31,2,FALSE)*محاسبات!O47)))</f>
        <v/>
      </c>
      <c r="W47" s="6" t="str">
        <f>IF(A47="","",V47*VLOOKUP(B47,'جدول نرخ فوت-امراض خاص-سرطان'!$E$2:$F$100,2,FALSE)/1000000)</f>
        <v/>
      </c>
      <c r="X47" s="6" t="str">
        <f t="shared" si="22"/>
        <v/>
      </c>
      <c r="Y47" s="6" t="str">
        <f>IF(A47="","",IF(A47&gt;64,0,VLOOKUP(B47,'جدول نرخ فوت-امراض خاص-سرطان'!$G$2:$H$100,2,FALSE)*X47))</f>
        <v/>
      </c>
      <c r="Z47" s="6" t="str">
        <f t="shared" si="6"/>
        <v/>
      </c>
      <c r="AA47" s="6" t="str">
        <f t="shared" si="7"/>
        <v/>
      </c>
      <c r="AB47" s="6" t="str">
        <f t="shared" si="10"/>
        <v/>
      </c>
      <c r="AC47" s="6" t="str">
        <f t="shared" si="20"/>
        <v/>
      </c>
      <c r="AD47" s="6" t="str">
        <f t="shared" si="23"/>
        <v/>
      </c>
      <c r="AE47" s="6" t="str">
        <f t="shared" si="24"/>
        <v/>
      </c>
    </row>
    <row r="48" spans="1:31" x14ac:dyDescent="0.2">
      <c r="A48" s="5" t="str">
        <f t="shared" si="11"/>
        <v/>
      </c>
      <c r="B48" s="5" t="str">
        <f t="shared" si="12"/>
        <v/>
      </c>
      <c r="C48" s="4"/>
      <c r="D48" s="6" t="str">
        <f>IF(A48="","",IF($B$3="سالانه",D47*(1+$B$6),IF($B$3="ماهانه",(F48*12)/'جدول لیست ها'!$D$1,IF(محاسبات!$B$3="دوماهه",(G48*6)/'جدول لیست ها'!$D$2,IF(محاسبات!$B$3="سه ماهه",(H48*4)/'جدول لیست ها'!$D$3,I48*2/'جدول لیست ها'!$D$4)))))</f>
        <v/>
      </c>
      <c r="E48" s="6" t="str">
        <f t="shared" si="13"/>
        <v/>
      </c>
      <c r="F48" s="6" t="str">
        <f t="shared" si="14"/>
        <v/>
      </c>
      <c r="G48" s="6" t="str">
        <f t="shared" si="15"/>
        <v/>
      </c>
      <c r="H48" s="6" t="str">
        <f t="shared" si="16"/>
        <v/>
      </c>
      <c r="I48" s="6" t="str">
        <f t="shared" si="17"/>
        <v/>
      </c>
      <c r="J48" s="6" t="str">
        <f t="shared" si="25"/>
        <v/>
      </c>
      <c r="K48" s="6" t="str">
        <f t="shared" si="26"/>
        <v/>
      </c>
      <c r="L48" s="6" t="str">
        <f t="shared" si="2"/>
        <v/>
      </c>
      <c r="M48" s="6" t="str">
        <f t="shared" si="8"/>
        <v/>
      </c>
      <c r="N48" s="5" t="str">
        <f t="shared" si="21"/>
        <v/>
      </c>
      <c r="O48" s="6" t="str">
        <f t="shared" si="18"/>
        <v/>
      </c>
      <c r="P48" s="5" t="str">
        <f>IF(A48="","",VLOOKUP(B48,'جدول نرخ فوت-امراض خاص-سرطان'!$A$2:$B$100,2,FALSE))</f>
        <v/>
      </c>
      <c r="Q48" s="6" t="str">
        <f t="shared" si="9"/>
        <v/>
      </c>
      <c r="R48" s="6" t="str">
        <f t="shared" si="19"/>
        <v/>
      </c>
      <c r="S48" s="6" t="str">
        <f t="shared" si="4"/>
        <v/>
      </c>
      <c r="T48" s="6" t="str">
        <f t="shared" si="5"/>
        <v/>
      </c>
      <c r="U48" s="6" t="str">
        <f>IF(A48="","",T48*VLOOKUP(محاسبات!B48,'جدول نرخ فوت-امراض خاص-سرطان'!$C$2:$D$97,2,FALSE)/1000000)</f>
        <v/>
      </c>
      <c r="V48" s="6" t="str">
        <f>IF(A48="","",IF($F$7="ندارد",0,IF(B48&gt;74,0,VLOOKUP(محاسبات!A48,'جدول نرخ فوت-امراض خاص-سرطان'!$I$2:$J$31,2,FALSE)*محاسبات!O48)))</f>
        <v/>
      </c>
      <c r="W48" s="6" t="str">
        <f>IF(A48="","",V48*VLOOKUP(B48,'جدول نرخ فوت-امراض خاص-سرطان'!$E$2:$F$100,2,FALSE)/1000000)</f>
        <v/>
      </c>
      <c r="X48" s="6" t="str">
        <f t="shared" si="22"/>
        <v/>
      </c>
      <c r="Y48" s="6" t="str">
        <f>IF(A48="","",IF(A48&gt;64,0,VLOOKUP(B48,'جدول نرخ فوت-امراض خاص-سرطان'!$G$2:$H$100,2,FALSE)*X48))</f>
        <v/>
      </c>
      <c r="Z48" s="6" t="str">
        <f t="shared" si="6"/>
        <v/>
      </c>
      <c r="AA48" s="6" t="str">
        <f t="shared" si="7"/>
        <v/>
      </c>
      <c r="AB48" s="6" t="str">
        <f t="shared" si="10"/>
        <v/>
      </c>
      <c r="AC48" s="6" t="str">
        <f t="shared" si="20"/>
        <v/>
      </c>
      <c r="AD48" s="6" t="str">
        <f t="shared" si="23"/>
        <v/>
      </c>
      <c r="AE48" s="6" t="str">
        <f t="shared" si="24"/>
        <v/>
      </c>
    </row>
    <row r="49" spans="1:31" x14ac:dyDescent="0.2">
      <c r="A49" s="5" t="str">
        <f t="shared" si="11"/>
        <v/>
      </c>
      <c r="B49" s="5" t="str">
        <f t="shared" si="12"/>
        <v/>
      </c>
      <c r="C49" s="4"/>
      <c r="D49" s="6" t="str">
        <f>IF(A49="","",IF($B$3="سالانه",D48*(1+$B$6),IF($B$3="ماهانه",(F49*12)/'جدول لیست ها'!$D$1,IF(محاسبات!$B$3="دوماهه",(G49*6)/'جدول لیست ها'!$D$2,IF(محاسبات!$B$3="سه ماهه",(H49*4)/'جدول لیست ها'!$D$3,I49*2/'جدول لیست ها'!$D$4)))))</f>
        <v/>
      </c>
      <c r="E49" s="6" t="str">
        <f t="shared" si="13"/>
        <v/>
      </c>
      <c r="F49" s="6" t="str">
        <f t="shared" si="14"/>
        <v/>
      </c>
      <c r="G49" s="6" t="str">
        <f t="shared" si="15"/>
        <v/>
      </c>
      <c r="H49" s="6" t="str">
        <f t="shared" si="16"/>
        <v/>
      </c>
      <c r="I49" s="6" t="str">
        <f t="shared" si="17"/>
        <v/>
      </c>
      <c r="J49" s="6" t="str">
        <f t="shared" si="25"/>
        <v/>
      </c>
      <c r="K49" s="6" t="str">
        <f t="shared" si="26"/>
        <v/>
      </c>
      <c r="L49" s="6" t="str">
        <f t="shared" si="2"/>
        <v/>
      </c>
      <c r="M49" s="6" t="str">
        <f t="shared" si="8"/>
        <v/>
      </c>
      <c r="N49" s="5" t="str">
        <f t="shared" si="21"/>
        <v/>
      </c>
      <c r="O49" s="6" t="str">
        <f t="shared" si="18"/>
        <v/>
      </c>
      <c r="P49" s="5" t="str">
        <f>IF(A49="","",VLOOKUP(B49,'جدول نرخ فوت-امراض خاص-سرطان'!$A$2:$B$100,2,FALSE))</f>
        <v/>
      </c>
      <c r="Q49" s="6" t="str">
        <f t="shared" si="9"/>
        <v/>
      </c>
      <c r="R49" s="6" t="str">
        <f t="shared" si="19"/>
        <v/>
      </c>
      <c r="S49" s="6" t="str">
        <f t="shared" si="4"/>
        <v/>
      </c>
      <c r="T49" s="6" t="str">
        <f t="shared" si="5"/>
        <v/>
      </c>
      <c r="U49" s="6" t="str">
        <f>IF(A49="","",T49*VLOOKUP(محاسبات!B49,'جدول نرخ فوت-امراض خاص-سرطان'!$C$2:$D$97,2,FALSE)/1000000)</f>
        <v/>
      </c>
      <c r="V49" s="6" t="str">
        <f>IF(A49="","",IF($F$7="ندارد",0,IF(B49&gt;74,0,VLOOKUP(محاسبات!A49,'جدول نرخ فوت-امراض خاص-سرطان'!$I$2:$J$31,2,FALSE)*محاسبات!O49)))</f>
        <v/>
      </c>
      <c r="W49" s="6" t="str">
        <f>IF(A49="","",V49*VLOOKUP(B49,'جدول نرخ فوت-امراض خاص-سرطان'!$E$2:$F$100,2,FALSE)/1000000)</f>
        <v/>
      </c>
      <c r="X49" s="6" t="str">
        <f t="shared" si="22"/>
        <v/>
      </c>
      <c r="Y49" s="6" t="str">
        <f>IF(A49="","",IF(A49&gt;64,0,VLOOKUP(B49,'جدول نرخ فوت-امراض خاص-سرطان'!$G$2:$H$100,2,FALSE)*X49))</f>
        <v/>
      </c>
      <c r="Z49" s="6" t="str">
        <f t="shared" si="6"/>
        <v/>
      </c>
      <c r="AA49" s="6" t="str">
        <f t="shared" si="7"/>
        <v/>
      </c>
      <c r="AB49" s="6" t="str">
        <f t="shared" si="10"/>
        <v/>
      </c>
      <c r="AC49" s="6" t="str">
        <f t="shared" si="20"/>
        <v/>
      </c>
      <c r="AD49" s="6" t="str">
        <f t="shared" si="23"/>
        <v/>
      </c>
      <c r="AE49" s="6" t="str">
        <f t="shared" si="24"/>
        <v/>
      </c>
    </row>
    <row r="50" spans="1:31" x14ac:dyDescent="0.2">
      <c r="A50" s="5" t="str">
        <f t="shared" si="11"/>
        <v/>
      </c>
      <c r="B50" s="5" t="str">
        <f t="shared" si="12"/>
        <v/>
      </c>
      <c r="C50" s="4"/>
      <c r="D50" s="6" t="str">
        <f>IF(A50="","",IF($B$3="سالانه",D49*(1+$B$6),IF($B$3="ماهانه",(F50*12)/'جدول لیست ها'!$D$1,IF(محاسبات!$B$3="دوماهه",(G50*6)/'جدول لیست ها'!$D$2,IF(محاسبات!$B$3="سه ماهه",(H50*4)/'جدول لیست ها'!$D$3,I50*2/'جدول لیست ها'!$D$4)))))</f>
        <v/>
      </c>
      <c r="E50" s="6" t="str">
        <f t="shared" si="13"/>
        <v/>
      </c>
      <c r="F50" s="6" t="str">
        <f t="shared" si="14"/>
        <v/>
      </c>
      <c r="G50" s="6" t="str">
        <f t="shared" si="15"/>
        <v/>
      </c>
      <c r="H50" s="6" t="str">
        <f t="shared" si="16"/>
        <v/>
      </c>
      <c r="I50" s="6" t="str">
        <f t="shared" si="17"/>
        <v/>
      </c>
      <c r="J50" s="6" t="str">
        <f t="shared" si="25"/>
        <v/>
      </c>
      <c r="K50" s="6" t="str">
        <f t="shared" si="26"/>
        <v/>
      </c>
      <c r="L50" s="6" t="str">
        <f t="shared" si="2"/>
        <v/>
      </c>
      <c r="M50" s="6" t="str">
        <f t="shared" si="8"/>
        <v/>
      </c>
      <c r="N50" s="5" t="str">
        <f t="shared" si="21"/>
        <v/>
      </c>
      <c r="O50" s="6" t="str">
        <f t="shared" si="18"/>
        <v/>
      </c>
      <c r="P50" s="5" t="str">
        <f>IF(A50="","",VLOOKUP(B50,'جدول نرخ فوت-امراض خاص-سرطان'!$A$2:$B$100,2,FALSE))</f>
        <v/>
      </c>
      <c r="Q50" s="6" t="str">
        <f t="shared" si="9"/>
        <v/>
      </c>
      <c r="R50" s="6" t="str">
        <f t="shared" si="19"/>
        <v/>
      </c>
      <c r="S50" s="6" t="str">
        <f t="shared" si="4"/>
        <v/>
      </c>
      <c r="T50" s="6" t="str">
        <f t="shared" si="5"/>
        <v/>
      </c>
      <c r="U50" s="6" t="str">
        <f>IF(A50="","",T50*VLOOKUP(محاسبات!B50,'جدول نرخ فوت-امراض خاص-سرطان'!$C$2:$D$97,2,FALSE)/1000000)</f>
        <v/>
      </c>
      <c r="V50" s="6" t="str">
        <f>IF(A50="","",IF($F$7="ندارد",0,IF(B50&gt;74,0,VLOOKUP(محاسبات!A50,'جدول نرخ فوت-امراض خاص-سرطان'!$I$2:$J$31,2,FALSE)*محاسبات!O50)))</f>
        <v/>
      </c>
      <c r="W50" s="6" t="str">
        <f>IF(A50="","",V50*VLOOKUP(B50,'جدول نرخ فوت-امراض خاص-سرطان'!$E$2:$F$100,2,FALSE)/1000000)</f>
        <v/>
      </c>
      <c r="X50" s="6" t="str">
        <f t="shared" si="22"/>
        <v/>
      </c>
      <c r="Y50" s="6" t="str">
        <f>IF(A50="","",IF(A50&gt;64,0,VLOOKUP(B50,'جدول نرخ فوت-امراض خاص-سرطان'!$G$2:$H$100,2,FALSE)*X50))</f>
        <v/>
      </c>
      <c r="Z50" s="6" t="str">
        <f t="shared" si="6"/>
        <v/>
      </c>
      <c r="AA50" s="6" t="str">
        <f t="shared" si="7"/>
        <v/>
      </c>
      <c r="AB50" s="6" t="str">
        <f t="shared" si="10"/>
        <v/>
      </c>
      <c r="AC50" s="6" t="str">
        <f t="shared" si="20"/>
        <v/>
      </c>
      <c r="AD50" s="6" t="str">
        <f t="shared" si="23"/>
        <v/>
      </c>
      <c r="AE50" s="6" t="str">
        <f t="shared" si="24"/>
        <v/>
      </c>
    </row>
    <row r="51" spans="1:31" x14ac:dyDescent="0.2">
      <c r="A51" s="5" t="str">
        <f t="shared" si="11"/>
        <v/>
      </c>
      <c r="B51" s="5" t="str">
        <f t="shared" si="12"/>
        <v/>
      </c>
      <c r="C51" s="4"/>
      <c r="D51" s="6" t="str">
        <f>IF(A51="","",IF($B$3="سالانه",D50*(1+$B$6),IF($B$3="ماهانه",(F51*12)/'جدول لیست ها'!$D$1,IF(محاسبات!$B$3="دوماهه",(G51*6)/'جدول لیست ها'!$D$2,IF(محاسبات!$B$3="سه ماهه",(H51*4)/'جدول لیست ها'!$D$3,I51*2/'جدول لیست ها'!$D$4)))))</f>
        <v/>
      </c>
      <c r="E51" s="6" t="str">
        <f t="shared" si="13"/>
        <v/>
      </c>
      <c r="F51" s="6" t="str">
        <f t="shared" si="14"/>
        <v/>
      </c>
      <c r="G51" s="6" t="str">
        <f t="shared" si="15"/>
        <v/>
      </c>
      <c r="H51" s="6" t="str">
        <f t="shared" si="16"/>
        <v/>
      </c>
      <c r="I51" s="6" t="str">
        <f t="shared" si="17"/>
        <v/>
      </c>
      <c r="J51" s="6" t="str">
        <f t="shared" si="25"/>
        <v/>
      </c>
      <c r="K51" s="6" t="str">
        <f t="shared" si="26"/>
        <v/>
      </c>
      <c r="L51" s="6" t="str">
        <f t="shared" si="2"/>
        <v/>
      </c>
      <c r="M51" s="6" t="str">
        <f t="shared" si="8"/>
        <v/>
      </c>
      <c r="N51" s="5" t="str">
        <f t="shared" si="21"/>
        <v/>
      </c>
      <c r="O51" s="6" t="str">
        <f t="shared" si="18"/>
        <v/>
      </c>
      <c r="P51" s="5" t="str">
        <f>IF(A51="","",VLOOKUP(B51,'جدول نرخ فوت-امراض خاص-سرطان'!$A$2:$B$100,2,FALSE))</f>
        <v/>
      </c>
      <c r="Q51" s="6" t="str">
        <f t="shared" si="9"/>
        <v/>
      </c>
      <c r="R51" s="6" t="str">
        <f t="shared" si="19"/>
        <v/>
      </c>
      <c r="S51" s="6" t="str">
        <f t="shared" si="4"/>
        <v/>
      </c>
      <c r="T51" s="6" t="str">
        <f t="shared" si="5"/>
        <v/>
      </c>
      <c r="U51" s="6" t="str">
        <f>IF(A51="","",T51*VLOOKUP(محاسبات!B51,'جدول نرخ فوت-امراض خاص-سرطان'!$C$2:$D$97,2,FALSE)/1000000)</f>
        <v/>
      </c>
      <c r="V51" s="6" t="str">
        <f>IF(A51="","",IF($F$7="ندارد",0,IF(B51&gt;74,0,VLOOKUP(محاسبات!A51,'جدول نرخ فوت-امراض خاص-سرطان'!$I$2:$J$31,2,FALSE)*محاسبات!O51)))</f>
        <v/>
      </c>
      <c r="W51" s="6" t="str">
        <f>IF(A51="","",V51*VLOOKUP(B51,'جدول نرخ فوت-امراض خاص-سرطان'!$E$2:$F$100,2,FALSE)/1000000)</f>
        <v/>
      </c>
      <c r="X51" s="6" t="str">
        <f t="shared" si="22"/>
        <v/>
      </c>
      <c r="Y51" s="6" t="str">
        <f>IF(A51="","",IF(A51&gt;64,0,VLOOKUP(B51,'جدول نرخ فوت-امراض خاص-سرطان'!$G$2:$H$100,2,FALSE)*X51))</f>
        <v/>
      </c>
      <c r="Z51" s="6" t="str">
        <f t="shared" si="6"/>
        <v/>
      </c>
      <c r="AA51" s="6" t="str">
        <f t="shared" si="7"/>
        <v/>
      </c>
      <c r="AB51" s="6" t="str">
        <f t="shared" si="10"/>
        <v/>
      </c>
      <c r="AC51" s="6" t="str">
        <f t="shared" si="20"/>
        <v/>
      </c>
      <c r="AD51" s="6" t="str">
        <f t="shared" si="23"/>
        <v/>
      </c>
      <c r="AE51" s="6" t="str">
        <f t="shared" si="24"/>
        <v/>
      </c>
    </row>
    <row r="52" spans="1:31" x14ac:dyDescent="0.2">
      <c r="A52" s="5" t="str">
        <f t="shared" si="11"/>
        <v/>
      </c>
      <c r="B52" s="5" t="str">
        <f t="shared" si="12"/>
        <v/>
      </c>
      <c r="C52" s="4"/>
      <c r="D52" s="6" t="str">
        <f>IF(A52="","",IF($B$3="سالانه",D51*(1+$B$6),IF($B$3="ماهانه",(F52*12)/'جدول لیست ها'!$D$1,IF(محاسبات!$B$3="دوماهه",(G52*6)/'جدول لیست ها'!$D$2,IF(محاسبات!$B$3="سه ماهه",(H52*4)/'جدول لیست ها'!$D$3,I52*2/'جدول لیست ها'!$D$4)))))</f>
        <v/>
      </c>
      <c r="E52" s="6" t="str">
        <f t="shared" si="13"/>
        <v/>
      </c>
      <c r="F52" s="6" t="str">
        <f t="shared" si="14"/>
        <v/>
      </c>
      <c r="G52" s="6" t="str">
        <f t="shared" si="15"/>
        <v/>
      </c>
      <c r="H52" s="6" t="str">
        <f t="shared" si="16"/>
        <v/>
      </c>
      <c r="I52" s="6" t="str">
        <f t="shared" si="17"/>
        <v/>
      </c>
      <c r="J52" s="6" t="str">
        <f t="shared" si="25"/>
        <v/>
      </c>
      <c r="K52" s="6" t="str">
        <f t="shared" si="26"/>
        <v/>
      </c>
      <c r="L52" s="6" t="str">
        <f t="shared" si="2"/>
        <v/>
      </c>
      <c r="M52" s="6" t="str">
        <f t="shared" si="8"/>
        <v/>
      </c>
      <c r="N52" s="5" t="str">
        <f t="shared" si="21"/>
        <v/>
      </c>
      <c r="O52" s="6" t="str">
        <f t="shared" si="18"/>
        <v/>
      </c>
      <c r="P52" s="5" t="str">
        <f>IF(A52="","",VLOOKUP(B52,'جدول نرخ فوت-امراض خاص-سرطان'!$A$2:$B$100,2,FALSE))</f>
        <v/>
      </c>
      <c r="Q52" s="6" t="str">
        <f t="shared" si="9"/>
        <v/>
      </c>
      <c r="R52" s="6" t="str">
        <f t="shared" si="19"/>
        <v/>
      </c>
      <c r="S52" s="6" t="str">
        <f t="shared" si="4"/>
        <v/>
      </c>
      <c r="T52" s="6" t="str">
        <f t="shared" si="5"/>
        <v/>
      </c>
      <c r="U52" s="6" t="str">
        <f>IF(A52="","",T52*VLOOKUP(محاسبات!B52,'جدول نرخ فوت-امراض خاص-سرطان'!$C$2:$D$97,2,FALSE)/1000000)</f>
        <v/>
      </c>
      <c r="V52" s="6" t="str">
        <f>IF(A52="","",IF($F$7="ندارد",0,IF(B52&gt;74,0,VLOOKUP(محاسبات!A52,'جدول نرخ فوت-امراض خاص-سرطان'!$I$2:$J$31,2,FALSE)*محاسبات!O52)))</f>
        <v/>
      </c>
      <c r="W52" s="6" t="str">
        <f>IF(A52="","",V52*VLOOKUP(B52,'جدول نرخ فوت-امراض خاص-سرطان'!$E$2:$F$100,2,FALSE)/1000000)</f>
        <v/>
      </c>
      <c r="X52" s="6" t="str">
        <f t="shared" si="22"/>
        <v/>
      </c>
      <c r="Y52" s="6" t="str">
        <f>IF(A52="","",IF(A52&gt;64,0,VLOOKUP(B52,'جدول نرخ فوت-امراض خاص-سرطان'!$G$2:$H$100,2,FALSE)*X52))</f>
        <v/>
      </c>
      <c r="Z52" s="6" t="str">
        <f t="shared" si="6"/>
        <v/>
      </c>
      <c r="AA52" s="6" t="str">
        <f t="shared" si="7"/>
        <v/>
      </c>
      <c r="AB52" s="6" t="str">
        <f t="shared" si="10"/>
        <v/>
      </c>
      <c r="AC52" s="6" t="str">
        <f t="shared" si="20"/>
        <v/>
      </c>
      <c r="AD52" s="6" t="str">
        <f t="shared" si="23"/>
        <v/>
      </c>
      <c r="AE52" s="6" t="str">
        <f t="shared" si="24"/>
        <v/>
      </c>
    </row>
    <row r="53" spans="1:31" x14ac:dyDescent="0.2">
      <c r="A53" s="5" t="str">
        <f t="shared" si="11"/>
        <v/>
      </c>
      <c r="B53" s="5" t="str">
        <f t="shared" si="12"/>
        <v/>
      </c>
      <c r="C53" s="4"/>
      <c r="D53" s="6" t="str">
        <f>IF(A53="","",IF($B$3="سالانه",D52*(1+$B$6),IF($B$3="ماهانه",(F53*12)/'جدول لیست ها'!$D$1,IF(محاسبات!$B$3="دوماهه",(G53*6)/'جدول لیست ها'!$D$2,IF(محاسبات!$B$3="سه ماهه",(H53*4)/'جدول لیست ها'!$D$3,I53*2/'جدول لیست ها'!$D$4)))))</f>
        <v/>
      </c>
      <c r="E53" s="6" t="str">
        <f t="shared" si="13"/>
        <v/>
      </c>
      <c r="F53" s="6" t="str">
        <f t="shared" si="14"/>
        <v/>
      </c>
      <c r="G53" s="6" t="str">
        <f t="shared" si="15"/>
        <v/>
      </c>
      <c r="H53" s="6" t="str">
        <f t="shared" si="16"/>
        <v/>
      </c>
      <c r="I53" s="6" t="str">
        <f t="shared" si="17"/>
        <v/>
      </c>
      <c r="J53" s="6" t="str">
        <f t="shared" si="25"/>
        <v/>
      </c>
      <c r="K53" s="6" t="str">
        <f t="shared" si="26"/>
        <v/>
      </c>
      <c r="L53" s="6" t="str">
        <f t="shared" si="2"/>
        <v/>
      </c>
      <c r="M53" s="6" t="str">
        <f t="shared" si="8"/>
        <v/>
      </c>
      <c r="N53" s="5" t="str">
        <f t="shared" si="21"/>
        <v/>
      </c>
      <c r="O53" s="6" t="str">
        <f t="shared" si="18"/>
        <v/>
      </c>
      <c r="P53" s="5" t="str">
        <f>IF(A53="","",VLOOKUP(B53,'جدول نرخ فوت-امراض خاص-سرطان'!$A$2:$B$100,2,FALSE))</f>
        <v/>
      </c>
      <c r="Q53" s="6" t="str">
        <f t="shared" si="9"/>
        <v/>
      </c>
      <c r="R53" s="6" t="str">
        <f t="shared" si="19"/>
        <v/>
      </c>
      <c r="S53" s="6" t="str">
        <f t="shared" si="4"/>
        <v/>
      </c>
      <c r="T53" s="6" t="str">
        <f t="shared" si="5"/>
        <v/>
      </c>
      <c r="U53" s="6" t="str">
        <f>IF(A53="","",T53*VLOOKUP(محاسبات!B53,'جدول نرخ فوت-امراض خاص-سرطان'!$C$2:$D$97,2,FALSE)/1000000)</f>
        <v/>
      </c>
      <c r="V53" s="6" t="str">
        <f>IF(A53="","",IF($F$7="ندارد",0,IF(B53&gt;74,0,VLOOKUP(محاسبات!A53,'جدول نرخ فوت-امراض خاص-سرطان'!$I$2:$J$31,2,FALSE)*محاسبات!O53)))</f>
        <v/>
      </c>
      <c r="W53" s="6" t="str">
        <f>IF(A53="","",V53*VLOOKUP(B53,'جدول نرخ فوت-امراض خاص-سرطان'!$E$2:$F$100,2,FALSE)/1000000)</f>
        <v/>
      </c>
      <c r="X53" s="6" t="str">
        <f t="shared" si="22"/>
        <v/>
      </c>
      <c r="Y53" s="6" t="str">
        <f>IF(A53="","",IF(A53&gt;64,0,VLOOKUP(B53,'جدول نرخ فوت-امراض خاص-سرطان'!$G$2:$H$100,2,FALSE)*X53))</f>
        <v/>
      </c>
      <c r="Z53" s="6" t="str">
        <f t="shared" si="6"/>
        <v/>
      </c>
      <c r="AA53" s="6" t="str">
        <f t="shared" si="7"/>
        <v/>
      </c>
      <c r="AB53" s="6" t="str">
        <f t="shared" si="10"/>
        <v/>
      </c>
      <c r="AC53" s="6" t="str">
        <f t="shared" si="20"/>
        <v/>
      </c>
      <c r="AD53" s="6" t="str">
        <f t="shared" si="23"/>
        <v/>
      </c>
      <c r="AE53" s="6" t="str">
        <f t="shared" si="24"/>
        <v/>
      </c>
    </row>
    <row r="54" spans="1:31" x14ac:dyDescent="0.2">
      <c r="A54" s="5" t="str">
        <f t="shared" si="11"/>
        <v/>
      </c>
      <c r="B54" s="5" t="str">
        <f t="shared" si="12"/>
        <v/>
      </c>
      <c r="C54" s="4"/>
      <c r="D54" s="6" t="str">
        <f>IF(A54="","",IF($B$3="سالانه",D53*(1+$B$6),IF($B$3="ماهانه",(F54*12)/'جدول لیست ها'!$D$1,IF(محاسبات!$B$3="دوماهه",(G54*6)/'جدول لیست ها'!$D$2,IF(محاسبات!$B$3="سه ماهه",(H54*4)/'جدول لیست ها'!$D$3,I54*2/'جدول لیست ها'!$D$4)))))</f>
        <v/>
      </c>
      <c r="E54" s="6" t="str">
        <f t="shared" si="13"/>
        <v/>
      </c>
      <c r="F54" s="6" t="str">
        <f t="shared" si="14"/>
        <v/>
      </c>
      <c r="G54" s="6" t="str">
        <f t="shared" si="15"/>
        <v/>
      </c>
      <c r="H54" s="6" t="str">
        <f t="shared" si="16"/>
        <v/>
      </c>
      <c r="I54" s="6" t="str">
        <f t="shared" si="17"/>
        <v/>
      </c>
      <c r="J54" s="6" t="str">
        <f t="shared" si="25"/>
        <v/>
      </c>
      <c r="K54" s="6" t="str">
        <f t="shared" si="26"/>
        <v/>
      </c>
      <c r="L54" s="6" t="str">
        <f t="shared" si="2"/>
        <v/>
      </c>
      <c r="M54" s="6" t="str">
        <f t="shared" si="8"/>
        <v/>
      </c>
      <c r="N54" s="5" t="str">
        <f t="shared" si="21"/>
        <v/>
      </c>
      <c r="O54" s="6" t="str">
        <f t="shared" si="18"/>
        <v/>
      </c>
      <c r="P54" s="5" t="str">
        <f>IF(A54="","",VLOOKUP(B54,'جدول نرخ فوت-امراض خاص-سرطان'!$A$2:$B$100,2,FALSE))</f>
        <v/>
      </c>
      <c r="Q54" s="6" t="str">
        <f t="shared" si="9"/>
        <v/>
      </c>
      <c r="R54" s="6" t="str">
        <f t="shared" si="19"/>
        <v/>
      </c>
      <c r="S54" s="6" t="str">
        <f t="shared" si="4"/>
        <v/>
      </c>
      <c r="T54" s="6" t="str">
        <f t="shared" si="5"/>
        <v/>
      </c>
      <c r="U54" s="6" t="str">
        <f>IF(A54="","",T54*VLOOKUP(محاسبات!B54,'جدول نرخ فوت-امراض خاص-سرطان'!$C$2:$D$97,2,FALSE)/1000000)</f>
        <v/>
      </c>
      <c r="V54" s="6" t="str">
        <f>IF(A54="","",IF($F$7="ندارد",0,IF(B54&gt;74,0,VLOOKUP(محاسبات!A54,'جدول نرخ فوت-امراض خاص-سرطان'!$I$2:$J$31,2,FALSE)*محاسبات!O54)))</f>
        <v/>
      </c>
      <c r="W54" s="6" t="str">
        <f>IF(A54="","",V54*VLOOKUP(B54,'جدول نرخ فوت-امراض خاص-سرطان'!$E$2:$F$100,2,FALSE)/1000000)</f>
        <v/>
      </c>
      <c r="X54" s="6" t="str">
        <f t="shared" si="22"/>
        <v/>
      </c>
      <c r="Y54" s="6" t="str">
        <f>IF(A54="","",IF(A54&gt;64,0,VLOOKUP(B54,'جدول نرخ فوت-امراض خاص-سرطان'!$G$2:$H$100,2,FALSE)*X54))</f>
        <v/>
      </c>
      <c r="Z54" s="6" t="str">
        <f t="shared" si="6"/>
        <v/>
      </c>
      <c r="AA54" s="6" t="str">
        <f t="shared" si="7"/>
        <v/>
      </c>
      <c r="AB54" s="6" t="str">
        <f t="shared" si="10"/>
        <v/>
      </c>
      <c r="AC54" s="6" t="str">
        <f t="shared" si="20"/>
        <v/>
      </c>
      <c r="AD54" s="6" t="str">
        <f t="shared" si="23"/>
        <v/>
      </c>
      <c r="AE54" s="6" t="str">
        <f t="shared" si="24"/>
        <v/>
      </c>
    </row>
    <row r="55" spans="1:31" x14ac:dyDescent="0.2">
      <c r="A55" s="5" t="str">
        <f t="shared" si="11"/>
        <v/>
      </c>
      <c r="B55" s="5" t="str">
        <f t="shared" si="12"/>
        <v/>
      </c>
      <c r="C55" s="4"/>
      <c r="D55" s="6" t="str">
        <f>IF(A55="","",IF($B$3="سالانه",D54*(1+$B$6),IF($B$3="ماهانه",(F55*12)/'جدول لیست ها'!$D$1,IF(محاسبات!$B$3="دوماهه",(G55*6)/'جدول لیست ها'!$D$2,IF(محاسبات!$B$3="سه ماهه",(H55*4)/'جدول لیست ها'!$D$3,I55*2/'جدول لیست ها'!$D$4)))))</f>
        <v/>
      </c>
      <c r="E55" s="6" t="str">
        <f t="shared" si="13"/>
        <v/>
      </c>
      <c r="F55" s="6" t="str">
        <f t="shared" si="14"/>
        <v/>
      </c>
      <c r="G55" s="6" t="str">
        <f t="shared" si="15"/>
        <v/>
      </c>
      <c r="H55" s="6" t="str">
        <f t="shared" si="16"/>
        <v/>
      </c>
      <c r="I55" s="6" t="str">
        <f t="shared" si="17"/>
        <v/>
      </c>
      <c r="J55" s="6" t="str">
        <f t="shared" si="25"/>
        <v/>
      </c>
      <c r="K55" s="6" t="str">
        <f t="shared" si="26"/>
        <v/>
      </c>
      <c r="L55" s="6" t="str">
        <f t="shared" si="2"/>
        <v/>
      </c>
      <c r="M55" s="6" t="str">
        <f t="shared" si="8"/>
        <v/>
      </c>
      <c r="N55" s="5" t="str">
        <f t="shared" si="21"/>
        <v/>
      </c>
      <c r="O55" s="6" t="str">
        <f t="shared" si="18"/>
        <v/>
      </c>
      <c r="P55" s="5" t="str">
        <f>IF(A55="","",VLOOKUP(B55,'جدول نرخ فوت-امراض خاص-سرطان'!$A$2:$B$100,2,FALSE))</f>
        <v/>
      </c>
      <c r="Q55" s="6" t="str">
        <f t="shared" si="9"/>
        <v/>
      </c>
      <c r="R55" s="6" t="str">
        <f t="shared" si="19"/>
        <v/>
      </c>
      <c r="S55" s="6" t="str">
        <f t="shared" si="4"/>
        <v/>
      </c>
      <c r="T55" s="6" t="str">
        <f t="shared" si="5"/>
        <v/>
      </c>
      <c r="U55" s="6" t="str">
        <f>IF(A55="","",T55*VLOOKUP(محاسبات!B55,'جدول نرخ فوت-امراض خاص-سرطان'!$C$2:$D$97,2,FALSE)/1000000)</f>
        <v/>
      </c>
      <c r="V55" s="6" t="str">
        <f>IF(A55="","",IF($F$7="ندارد",0,IF(B55&gt;74,0,VLOOKUP(محاسبات!A55,'جدول نرخ فوت-امراض خاص-سرطان'!$I$2:$J$31,2,FALSE)*محاسبات!O55)))</f>
        <v/>
      </c>
      <c r="W55" s="6" t="str">
        <f>IF(A55="","",V55*VLOOKUP(B55,'جدول نرخ فوت-امراض خاص-سرطان'!$E$2:$F$100,2,FALSE)/1000000)</f>
        <v/>
      </c>
      <c r="X55" s="6" t="str">
        <f t="shared" si="22"/>
        <v/>
      </c>
      <c r="Y55" s="6" t="str">
        <f>IF(A55="","",IF(A55&gt;64,0,VLOOKUP(B55,'جدول نرخ فوت-امراض خاص-سرطان'!$G$2:$H$100,2,FALSE)*X55))</f>
        <v/>
      </c>
      <c r="Z55" s="6" t="str">
        <f t="shared" si="6"/>
        <v/>
      </c>
      <c r="AA55" s="6" t="str">
        <f t="shared" si="7"/>
        <v/>
      </c>
      <c r="AB55" s="6" t="str">
        <f t="shared" si="10"/>
        <v/>
      </c>
      <c r="AC55" s="6" t="str">
        <f t="shared" si="20"/>
        <v/>
      </c>
      <c r="AD55" s="6" t="str">
        <f t="shared" si="23"/>
        <v/>
      </c>
      <c r="AE55" s="6" t="str">
        <f t="shared" si="24"/>
        <v/>
      </c>
    </row>
    <row r="56" spans="1:31" x14ac:dyDescent="0.2">
      <c r="A56" s="5" t="str">
        <f t="shared" si="11"/>
        <v/>
      </c>
      <c r="B56" s="5" t="str">
        <f t="shared" si="12"/>
        <v/>
      </c>
      <c r="C56" s="4"/>
      <c r="D56" s="6" t="str">
        <f>IF(A56="","",IF($B$3="سالانه",D55*(1+$B$6),IF($B$3="ماهانه",(F56*12)/'جدول لیست ها'!$D$1,IF(محاسبات!$B$3="دوماهه",(G56*6)/'جدول لیست ها'!$D$2,IF(محاسبات!$B$3="سه ماهه",(H56*4)/'جدول لیست ها'!$D$3,I56*2/'جدول لیست ها'!$D$4)))))</f>
        <v/>
      </c>
      <c r="E56" s="6" t="str">
        <f t="shared" si="13"/>
        <v/>
      </c>
      <c r="F56" s="6" t="str">
        <f t="shared" si="14"/>
        <v/>
      </c>
      <c r="G56" s="6" t="str">
        <f t="shared" si="15"/>
        <v/>
      </c>
      <c r="H56" s="6" t="str">
        <f t="shared" si="16"/>
        <v/>
      </c>
      <c r="I56" s="6" t="str">
        <f t="shared" si="17"/>
        <v/>
      </c>
      <c r="J56" s="6" t="str">
        <f t="shared" si="25"/>
        <v/>
      </c>
      <c r="K56" s="6" t="str">
        <f t="shared" si="26"/>
        <v/>
      </c>
      <c r="L56" s="6" t="str">
        <f t="shared" si="2"/>
        <v/>
      </c>
      <c r="M56" s="6" t="str">
        <f t="shared" si="8"/>
        <v/>
      </c>
      <c r="N56" s="5" t="str">
        <f t="shared" si="21"/>
        <v/>
      </c>
      <c r="O56" s="6" t="str">
        <f t="shared" si="18"/>
        <v/>
      </c>
      <c r="P56" s="5" t="str">
        <f>IF(A56="","",VLOOKUP(B56,'جدول نرخ فوت-امراض خاص-سرطان'!$A$2:$B$100,2,FALSE))</f>
        <v/>
      </c>
      <c r="Q56" s="6" t="str">
        <f t="shared" si="9"/>
        <v/>
      </c>
      <c r="R56" s="6" t="str">
        <f t="shared" si="19"/>
        <v/>
      </c>
      <c r="S56" s="6" t="str">
        <f t="shared" si="4"/>
        <v/>
      </c>
      <c r="T56" s="6" t="str">
        <f t="shared" si="5"/>
        <v/>
      </c>
      <c r="U56" s="6" t="str">
        <f>IF(A56="","",T56*VLOOKUP(محاسبات!B56,'جدول نرخ فوت-امراض خاص-سرطان'!$C$2:$D$97,2,FALSE)/1000000)</f>
        <v/>
      </c>
      <c r="V56" s="6" t="str">
        <f>IF(A56="","",IF($F$7="ندارد",0,IF(B56&gt;74,0,VLOOKUP(محاسبات!A56,'جدول نرخ فوت-امراض خاص-سرطان'!$I$2:$J$31,2,FALSE)*محاسبات!O56)))</f>
        <v/>
      </c>
      <c r="W56" s="6" t="str">
        <f>IF(A56="","",V56*VLOOKUP(B56,'جدول نرخ فوت-امراض خاص-سرطان'!$E$2:$F$100,2,FALSE)/1000000)</f>
        <v/>
      </c>
      <c r="X56" s="6" t="str">
        <f t="shared" si="22"/>
        <v/>
      </c>
      <c r="Y56" s="6" t="str">
        <f>IF(A56="","",IF(A56&gt;64,0,VLOOKUP(B56,'جدول نرخ فوت-امراض خاص-سرطان'!$G$2:$H$100,2,FALSE)*X56))</f>
        <v/>
      </c>
      <c r="Z56" s="6" t="str">
        <f t="shared" si="6"/>
        <v/>
      </c>
      <c r="AA56" s="6" t="str">
        <f t="shared" si="7"/>
        <v/>
      </c>
      <c r="AB56" s="6" t="str">
        <f t="shared" si="10"/>
        <v/>
      </c>
      <c r="AC56" s="6" t="str">
        <f t="shared" si="20"/>
        <v/>
      </c>
      <c r="AD56" s="6" t="str">
        <f t="shared" si="23"/>
        <v/>
      </c>
      <c r="AE56" s="6" t="str">
        <f t="shared" si="24"/>
        <v/>
      </c>
    </row>
    <row r="57" spans="1:31" x14ac:dyDescent="0.2">
      <c r="A57" s="5" t="str">
        <f t="shared" si="11"/>
        <v/>
      </c>
      <c r="B57" s="5" t="str">
        <f t="shared" si="12"/>
        <v/>
      </c>
      <c r="C57" s="4"/>
      <c r="D57" s="6" t="str">
        <f>IF(A57="","",IF($B$3="سالانه",D56*(1+$B$6),IF($B$3="ماهانه",(F57*12)/'جدول لیست ها'!$D$1,IF(محاسبات!$B$3="دوماهه",(G57*6)/'جدول لیست ها'!$D$2,IF(محاسبات!$B$3="سه ماهه",(H57*4)/'جدول لیست ها'!$D$3,I57*2/'جدول لیست ها'!$D$4)))))</f>
        <v/>
      </c>
      <c r="E57" s="6" t="str">
        <f t="shared" si="13"/>
        <v/>
      </c>
      <c r="F57" s="6" t="str">
        <f t="shared" si="14"/>
        <v/>
      </c>
      <c r="G57" s="6" t="str">
        <f t="shared" si="15"/>
        <v/>
      </c>
      <c r="H57" s="6" t="str">
        <f t="shared" si="16"/>
        <v/>
      </c>
      <c r="I57" s="6" t="str">
        <f t="shared" si="17"/>
        <v/>
      </c>
      <c r="J57" s="6" t="str">
        <f t="shared" si="25"/>
        <v/>
      </c>
      <c r="K57" s="6" t="str">
        <f t="shared" si="26"/>
        <v/>
      </c>
      <c r="L57" s="6" t="str">
        <f t="shared" si="2"/>
        <v/>
      </c>
      <c r="M57" s="6" t="str">
        <f t="shared" si="8"/>
        <v/>
      </c>
      <c r="N57" s="5" t="str">
        <f t="shared" si="21"/>
        <v/>
      </c>
      <c r="O57" s="6" t="str">
        <f t="shared" si="18"/>
        <v/>
      </c>
      <c r="P57" s="5" t="str">
        <f>IF(A57="","",VLOOKUP(B57,'جدول نرخ فوت-امراض خاص-سرطان'!$A$2:$B$100,2,FALSE))</f>
        <v/>
      </c>
      <c r="Q57" s="6" t="str">
        <f t="shared" si="9"/>
        <v/>
      </c>
      <c r="R57" s="6" t="str">
        <f t="shared" si="19"/>
        <v/>
      </c>
      <c r="S57" s="6" t="str">
        <f t="shared" si="4"/>
        <v/>
      </c>
      <c r="T57" s="6" t="str">
        <f t="shared" si="5"/>
        <v/>
      </c>
      <c r="U57" s="6" t="str">
        <f>IF(A57="","",T57*VLOOKUP(محاسبات!B57,'جدول نرخ فوت-امراض خاص-سرطان'!$C$2:$D$97,2,FALSE)/1000000)</f>
        <v/>
      </c>
      <c r="V57" s="6" t="str">
        <f>IF(A57="","",IF($F$7="ندارد",0,IF(B57&gt;74,0,VLOOKUP(محاسبات!A57,'جدول نرخ فوت-امراض خاص-سرطان'!$I$2:$J$31,2,FALSE)*محاسبات!O57)))</f>
        <v/>
      </c>
      <c r="W57" s="6" t="str">
        <f>IF(A57="","",V57*VLOOKUP(B57,'جدول نرخ فوت-امراض خاص-سرطان'!$E$2:$F$100,2,FALSE)/1000000)</f>
        <v/>
      </c>
      <c r="X57" s="6" t="str">
        <f t="shared" si="22"/>
        <v/>
      </c>
      <c r="Y57" s="6" t="str">
        <f>IF(A57="","",IF(A57&gt;64,0,VLOOKUP(B57,'جدول نرخ فوت-امراض خاص-سرطان'!$G$2:$H$100,2,FALSE)*X57))</f>
        <v/>
      </c>
      <c r="Z57" s="6" t="str">
        <f t="shared" si="6"/>
        <v/>
      </c>
      <c r="AA57" s="6" t="str">
        <f t="shared" si="7"/>
        <v/>
      </c>
      <c r="AB57" s="6" t="str">
        <f t="shared" si="10"/>
        <v/>
      </c>
      <c r="AC57" s="6" t="str">
        <f t="shared" si="20"/>
        <v/>
      </c>
      <c r="AD57" s="6" t="str">
        <f t="shared" si="23"/>
        <v/>
      </c>
      <c r="AE57" s="6" t="str">
        <f t="shared" si="24"/>
        <v/>
      </c>
    </row>
    <row r="58" spans="1:31" x14ac:dyDescent="0.2">
      <c r="A58" s="5" t="str">
        <f t="shared" si="11"/>
        <v/>
      </c>
      <c r="B58" s="5" t="str">
        <f t="shared" si="12"/>
        <v/>
      </c>
      <c r="C58" s="4"/>
      <c r="D58" s="6" t="str">
        <f>IF(A58="","",IF($B$3="سالانه",D57*(1+$B$6),IF($B$3="ماهانه",(F58*12)/'جدول لیست ها'!$D$1,IF(محاسبات!$B$3="دوماهه",(G58*6)/'جدول لیست ها'!$D$2,IF(محاسبات!$B$3="سه ماهه",(H58*4)/'جدول لیست ها'!$D$3,I58*2/'جدول لیست ها'!$D$4)))))</f>
        <v/>
      </c>
      <c r="E58" s="6" t="str">
        <f t="shared" si="13"/>
        <v/>
      </c>
      <c r="F58" s="6" t="str">
        <f t="shared" si="14"/>
        <v/>
      </c>
      <c r="G58" s="6" t="str">
        <f t="shared" si="15"/>
        <v/>
      </c>
      <c r="H58" s="6" t="str">
        <f t="shared" si="16"/>
        <v/>
      </c>
      <c r="I58" s="6" t="str">
        <f t="shared" si="17"/>
        <v/>
      </c>
      <c r="J58" s="6" t="str">
        <f t="shared" si="25"/>
        <v/>
      </c>
      <c r="K58" s="6" t="str">
        <f t="shared" si="26"/>
        <v/>
      </c>
      <c r="L58" s="6" t="str">
        <f t="shared" si="2"/>
        <v/>
      </c>
      <c r="M58" s="6" t="str">
        <f t="shared" si="8"/>
        <v/>
      </c>
      <c r="N58" s="5" t="str">
        <f t="shared" si="21"/>
        <v/>
      </c>
      <c r="O58" s="6" t="str">
        <f t="shared" si="18"/>
        <v/>
      </c>
      <c r="P58" s="5" t="str">
        <f>IF(A58="","",VLOOKUP(B58,'جدول نرخ فوت-امراض خاص-سرطان'!$A$2:$B$100,2,FALSE))</f>
        <v/>
      </c>
      <c r="Q58" s="6" t="str">
        <f t="shared" si="9"/>
        <v/>
      </c>
      <c r="R58" s="6" t="str">
        <f t="shared" si="19"/>
        <v/>
      </c>
      <c r="S58" s="6" t="str">
        <f t="shared" si="4"/>
        <v/>
      </c>
      <c r="T58" s="6" t="str">
        <f t="shared" si="5"/>
        <v/>
      </c>
      <c r="U58" s="6" t="str">
        <f>IF(A58="","",T58*VLOOKUP(محاسبات!B58,'جدول نرخ فوت-امراض خاص-سرطان'!$C$2:$D$97,2,FALSE)/1000000)</f>
        <v/>
      </c>
      <c r="V58" s="6" t="str">
        <f>IF(A58="","",IF($F$7="ندارد",0,IF(B58&gt;74,0,VLOOKUP(محاسبات!A58,'جدول نرخ فوت-امراض خاص-سرطان'!$I$2:$J$31,2,FALSE)*محاسبات!O58)))</f>
        <v/>
      </c>
      <c r="W58" s="6" t="str">
        <f>IF(A58="","",V58*VLOOKUP(B58,'جدول نرخ فوت-امراض خاص-سرطان'!$E$2:$F$100,2,FALSE)/1000000)</f>
        <v/>
      </c>
      <c r="X58" s="6" t="str">
        <f t="shared" si="22"/>
        <v/>
      </c>
      <c r="Y58" s="6" t="str">
        <f>IF(A58="","",IF(A58&gt;64,0,VLOOKUP(B58,'جدول نرخ فوت-امراض خاص-سرطان'!$G$2:$H$100,2,FALSE)*X58))</f>
        <v/>
      </c>
      <c r="Z58" s="6" t="str">
        <f t="shared" si="6"/>
        <v/>
      </c>
      <c r="AA58" s="6" t="str">
        <f t="shared" si="7"/>
        <v/>
      </c>
      <c r="AB58" s="6" t="str">
        <f t="shared" si="10"/>
        <v/>
      </c>
      <c r="AC58" s="6" t="str">
        <f t="shared" si="20"/>
        <v/>
      </c>
      <c r="AD58" s="6" t="str">
        <f t="shared" si="23"/>
        <v/>
      </c>
      <c r="AE58" s="6" t="str">
        <f t="shared" si="24"/>
        <v/>
      </c>
    </row>
    <row r="59" spans="1:31" x14ac:dyDescent="0.2">
      <c r="A59" s="5" t="str">
        <f t="shared" si="11"/>
        <v/>
      </c>
      <c r="B59" s="5" t="str">
        <f t="shared" si="12"/>
        <v/>
      </c>
      <c r="C59" s="4"/>
      <c r="D59" s="6" t="str">
        <f>IF(A59="","",IF($B$3="سالانه",D58*(1+$B$6),IF($B$3="ماهانه",(F59*12)/'جدول لیست ها'!$D$1,IF(محاسبات!$B$3="دوماهه",(G59*6)/'جدول لیست ها'!$D$2,IF(محاسبات!$B$3="سه ماهه",(H59*4)/'جدول لیست ها'!$D$3,I59*2/'جدول لیست ها'!$D$4)))))</f>
        <v/>
      </c>
      <c r="E59" s="6" t="str">
        <f t="shared" si="13"/>
        <v/>
      </c>
      <c r="F59" s="6" t="str">
        <f t="shared" si="14"/>
        <v/>
      </c>
      <c r="G59" s="6" t="str">
        <f t="shared" si="15"/>
        <v/>
      </c>
      <c r="H59" s="6" t="str">
        <f t="shared" si="16"/>
        <v/>
      </c>
      <c r="I59" s="6" t="str">
        <f t="shared" si="17"/>
        <v/>
      </c>
      <c r="J59" s="6" t="str">
        <f t="shared" si="25"/>
        <v/>
      </c>
      <c r="K59" s="6" t="str">
        <f t="shared" si="26"/>
        <v/>
      </c>
      <c r="L59" s="6" t="str">
        <f t="shared" si="2"/>
        <v/>
      </c>
      <c r="M59" s="6" t="str">
        <f t="shared" si="8"/>
        <v/>
      </c>
      <c r="N59" s="5" t="str">
        <f t="shared" si="21"/>
        <v/>
      </c>
      <c r="O59" s="6" t="str">
        <f t="shared" si="18"/>
        <v/>
      </c>
      <c r="P59" s="5" t="str">
        <f>IF(A59="","",VLOOKUP(B59,'جدول نرخ فوت-امراض خاص-سرطان'!$A$2:$B$100,2,FALSE))</f>
        <v/>
      </c>
      <c r="Q59" s="6" t="str">
        <f t="shared" si="9"/>
        <v/>
      </c>
      <c r="R59" s="6" t="str">
        <f t="shared" si="19"/>
        <v/>
      </c>
      <c r="S59" s="6" t="str">
        <f t="shared" si="4"/>
        <v/>
      </c>
      <c r="T59" s="6" t="str">
        <f t="shared" si="5"/>
        <v/>
      </c>
      <c r="U59" s="6" t="str">
        <f>IF(A59="","",T59*VLOOKUP(محاسبات!B59,'جدول نرخ فوت-امراض خاص-سرطان'!$C$2:$D$97,2,FALSE)/1000000)</f>
        <v/>
      </c>
      <c r="V59" s="6" t="str">
        <f>IF(A59="","",IF($F$7="ندارد",0,IF(B59&gt;74,0,VLOOKUP(محاسبات!A59,'جدول نرخ فوت-امراض خاص-سرطان'!$I$2:$J$31,2,FALSE)*محاسبات!O59)))</f>
        <v/>
      </c>
      <c r="W59" s="6" t="str">
        <f>IF(A59="","",V59*VLOOKUP(B59,'جدول نرخ فوت-امراض خاص-سرطان'!$E$2:$F$100,2,FALSE)/1000000)</f>
        <v/>
      </c>
      <c r="X59" s="6" t="str">
        <f t="shared" si="22"/>
        <v/>
      </c>
      <c r="Y59" s="6" t="str">
        <f>IF(A59="","",IF(A59&gt;64,0,VLOOKUP(B59,'جدول نرخ فوت-امراض خاص-سرطان'!$G$2:$H$100,2,FALSE)*X59))</f>
        <v/>
      </c>
      <c r="Z59" s="6" t="str">
        <f t="shared" si="6"/>
        <v/>
      </c>
      <c r="AA59" s="6" t="str">
        <f t="shared" si="7"/>
        <v/>
      </c>
      <c r="AB59" s="6" t="str">
        <f t="shared" si="10"/>
        <v/>
      </c>
      <c r="AC59" s="6" t="str">
        <f t="shared" si="20"/>
        <v/>
      </c>
      <c r="AD59" s="6" t="str">
        <f t="shared" si="23"/>
        <v/>
      </c>
      <c r="AE59" s="6" t="str">
        <f t="shared" si="24"/>
        <v/>
      </c>
    </row>
    <row r="60" spans="1:31" x14ac:dyDescent="0.2">
      <c r="A60" s="5" t="str">
        <f t="shared" si="11"/>
        <v/>
      </c>
      <c r="B60" s="5" t="str">
        <f t="shared" si="12"/>
        <v/>
      </c>
      <c r="C60" s="4"/>
      <c r="D60" s="6" t="str">
        <f>IF(A60="","",IF($B$3="سالانه",D59*(1+$B$6),IF($B$3="ماهانه",(F60*12)/'جدول لیست ها'!$D$1,IF(محاسبات!$B$3="دوماهه",(G60*6)/'جدول لیست ها'!$D$2,IF(محاسبات!$B$3="سه ماهه",(H60*4)/'جدول لیست ها'!$D$3,I60*2/'جدول لیست ها'!$D$4)))))</f>
        <v/>
      </c>
      <c r="E60" s="6" t="str">
        <f t="shared" si="13"/>
        <v/>
      </c>
      <c r="F60" s="6" t="str">
        <f t="shared" si="14"/>
        <v/>
      </c>
      <c r="G60" s="6" t="str">
        <f t="shared" si="15"/>
        <v/>
      </c>
      <c r="H60" s="6" t="str">
        <f t="shared" si="16"/>
        <v/>
      </c>
      <c r="I60" s="6" t="str">
        <f t="shared" si="17"/>
        <v/>
      </c>
      <c r="J60" s="6" t="str">
        <f t="shared" si="25"/>
        <v/>
      </c>
      <c r="K60" s="6" t="str">
        <f t="shared" si="26"/>
        <v/>
      </c>
      <c r="L60" s="6" t="str">
        <f t="shared" si="2"/>
        <v/>
      </c>
      <c r="M60" s="6" t="str">
        <f t="shared" si="8"/>
        <v/>
      </c>
      <c r="N60" s="5" t="str">
        <f t="shared" si="21"/>
        <v/>
      </c>
      <c r="O60" s="6" t="str">
        <f t="shared" si="18"/>
        <v/>
      </c>
      <c r="P60" s="5" t="str">
        <f>IF(A60="","",VLOOKUP(B60,'جدول نرخ فوت-امراض خاص-سرطان'!$A$2:$B$100,2,FALSE))</f>
        <v/>
      </c>
      <c r="Q60" s="6" t="str">
        <f t="shared" si="9"/>
        <v/>
      </c>
      <c r="R60" s="6" t="str">
        <f t="shared" si="19"/>
        <v/>
      </c>
      <c r="S60" s="6" t="str">
        <f t="shared" si="4"/>
        <v/>
      </c>
      <c r="T60" s="6" t="str">
        <f t="shared" si="5"/>
        <v/>
      </c>
      <c r="U60" s="6" t="str">
        <f>IF(A60="","",T60*VLOOKUP(محاسبات!B60,'جدول نرخ فوت-امراض خاص-سرطان'!$C$2:$D$97,2,FALSE)/1000000)</f>
        <v/>
      </c>
      <c r="V60" s="6" t="str">
        <f>IF(A60="","",IF($F$7="ندارد",0,IF(B60&gt;74,0,VLOOKUP(محاسبات!A60,'جدول نرخ فوت-امراض خاص-سرطان'!$I$2:$J$31,2,FALSE)*محاسبات!O60)))</f>
        <v/>
      </c>
      <c r="W60" s="6" t="str">
        <f>IF(A60="","",V60*VLOOKUP(B60,'جدول نرخ فوت-امراض خاص-سرطان'!$E$2:$F$100,2,FALSE)/1000000)</f>
        <v/>
      </c>
      <c r="X60" s="6" t="str">
        <f t="shared" si="22"/>
        <v/>
      </c>
      <c r="Y60" s="6" t="str">
        <f>IF(A60="","",IF(A60&gt;64,0,VLOOKUP(B60,'جدول نرخ فوت-امراض خاص-سرطان'!$G$2:$H$100,2,FALSE)*X60))</f>
        <v/>
      </c>
      <c r="Z60" s="6" t="str">
        <f t="shared" si="6"/>
        <v/>
      </c>
      <c r="AA60" s="6" t="str">
        <f t="shared" si="7"/>
        <v/>
      </c>
      <c r="AB60" s="6" t="str">
        <f t="shared" si="10"/>
        <v/>
      </c>
      <c r="AC60" s="6" t="str">
        <f t="shared" si="20"/>
        <v/>
      </c>
      <c r="AD60" s="6" t="str">
        <f t="shared" si="23"/>
        <v/>
      </c>
      <c r="AE60" s="6" t="str">
        <f t="shared" si="24"/>
        <v/>
      </c>
    </row>
    <row r="61" spans="1:31" x14ac:dyDescent="0.2">
      <c r="A61" s="5" t="str">
        <f t="shared" si="11"/>
        <v/>
      </c>
      <c r="B61" s="5" t="str">
        <f t="shared" si="12"/>
        <v/>
      </c>
      <c r="C61" s="4"/>
      <c r="D61" s="6" t="str">
        <f>IF(A61="","",IF($B$3="سالانه",D60*(1+$B$6),IF($B$3="ماهانه",(F61*12)/'جدول لیست ها'!$D$1,IF(محاسبات!$B$3="دوماهه",(G61*6)/'جدول لیست ها'!$D$2,IF(محاسبات!$B$3="سه ماهه",(H61*4)/'جدول لیست ها'!$D$3,I61*2/'جدول لیست ها'!$D$4)))))</f>
        <v/>
      </c>
      <c r="E61" s="6" t="str">
        <f t="shared" si="13"/>
        <v/>
      </c>
      <c r="F61" s="6" t="str">
        <f t="shared" si="14"/>
        <v/>
      </c>
      <c r="G61" s="6" t="str">
        <f t="shared" si="15"/>
        <v/>
      </c>
      <c r="H61" s="6" t="str">
        <f t="shared" si="16"/>
        <v/>
      </c>
      <c r="I61" s="6" t="str">
        <f t="shared" si="17"/>
        <v/>
      </c>
      <c r="J61" s="6" t="str">
        <f t="shared" si="25"/>
        <v/>
      </c>
      <c r="K61" s="6" t="str">
        <f t="shared" si="26"/>
        <v/>
      </c>
      <c r="L61" s="6" t="str">
        <f t="shared" si="2"/>
        <v/>
      </c>
      <c r="M61" s="6" t="str">
        <f t="shared" si="8"/>
        <v/>
      </c>
      <c r="N61" s="5" t="str">
        <f t="shared" si="21"/>
        <v/>
      </c>
      <c r="O61" s="6" t="str">
        <f t="shared" si="18"/>
        <v/>
      </c>
      <c r="P61" s="5" t="str">
        <f>IF(A61="","",VLOOKUP(B61,'جدول نرخ فوت-امراض خاص-سرطان'!$A$2:$B$100,2,FALSE))</f>
        <v/>
      </c>
      <c r="Q61" s="6" t="str">
        <f t="shared" si="9"/>
        <v/>
      </c>
      <c r="R61" s="6" t="str">
        <f t="shared" si="19"/>
        <v/>
      </c>
      <c r="S61" s="6" t="str">
        <f t="shared" si="4"/>
        <v/>
      </c>
      <c r="T61" s="6" t="str">
        <f t="shared" si="5"/>
        <v/>
      </c>
      <c r="U61" s="6" t="str">
        <f>IF(A61="","",T61*VLOOKUP(محاسبات!B61,'جدول نرخ فوت-امراض خاص-سرطان'!$C$2:$D$97,2,FALSE)/1000000)</f>
        <v/>
      </c>
      <c r="V61" s="6" t="str">
        <f>IF(A61="","",IF($F$7="ندارد",0,IF(B61&gt;74,0,VLOOKUP(محاسبات!A61,'جدول نرخ فوت-امراض خاص-سرطان'!$I$2:$J$31,2,FALSE)*محاسبات!O61)))</f>
        <v/>
      </c>
      <c r="W61" s="6" t="str">
        <f>IF(A61="","",V61*VLOOKUP(B61,'جدول نرخ فوت-امراض خاص-سرطان'!$E$2:$F$100,2,FALSE)/1000000)</f>
        <v/>
      </c>
      <c r="X61" s="6" t="str">
        <f t="shared" si="22"/>
        <v/>
      </c>
      <c r="Y61" s="6" t="str">
        <f>IF(A61="","",IF(A61&gt;64,0,VLOOKUP(B61,'جدول نرخ فوت-امراض خاص-سرطان'!$G$2:$H$100,2,FALSE)*X61))</f>
        <v/>
      </c>
      <c r="Z61" s="6" t="str">
        <f t="shared" si="6"/>
        <v/>
      </c>
      <c r="AA61" s="6" t="str">
        <f t="shared" si="7"/>
        <v/>
      </c>
      <c r="AB61" s="6" t="str">
        <f t="shared" si="10"/>
        <v/>
      </c>
      <c r="AC61" s="6" t="str">
        <f t="shared" si="20"/>
        <v/>
      </c>
      <c r="AD61" s="6" t="str">
        <f t="shared" si="23"/>
        <v/>
      </c>
      <c r="AE61" s="6" t="str">
        <f t="shared" si="24"/>
        <v/>
      </c>
    </row>
    <row r="62" spans="1:31" x14ac:dyDescent="0.2">
      <c r="A62" s="5" t="str">
        <f t="shared" si="11"/>
        <v/>
      </c>
      <c r="B62" s="5" t="str">
        <f t="shared" si="12"/>
        <v/>
      </c>
      <c r="C62" s="4"/>
      <c r="D62" s="6" t="str">
        <f>IF(A62="","",IF($B$3="سالانه",D61*(1+$B$6),IF($B$3="ماهانه",(F62*12)/'جدول لیست ها'!$D$1,IF(محاسبات!$B$3="دوماهه",(G62*6)/'جدول لیست ها'!$D$2,IF(محاسبات!$B$3="سه ماهه",(H62*4)/'جدول لیست ها'!$D$3,I62*2/'جدول لیست ها'!$D$4)))))</f>
        <v/>
      </c>
      <c r="E62" s="6" t="str">
        <f t="shared" si="13"/>
        <v/>
      </c>
      <c r="F62" s="6" t="str">
        <f t="shared" si="14"/>
        <v/>
      </c>
      <c r="G62" s="6" t="str">
        <f t="shared" si="15"/>
        <v/>
      </c>
      <c r="H62" s="6" t="str">
        <f t="shared" si="16"/>
        <v/>
      </c>
      <c r="I62" s="6" t="str">
        <f t="shared" si="17"/>
        <v/>
      </c>
      <c r="J62" s="6" t="str">
        <f t="shared" si="25"/>
        <v/>
      </c>
      <c r="K62" s="6" t="str">
        <f t="shared" si="26"/>
        <v/>
      </c>
      <c r="L62" s="6" t="str">
        <f t="shared" si="2"/>
        <v/>
      </c>
      <c r="M62" s="6" t="str">
        <f t="shared" si="8"/>
        <v/>
      </c>
      <c r="N62" s="5" t="str">
        <f t="shared" si="21"/>
        <v/>
      </c>
      <c r="O62" s="6" t="str">
        <f t="shared" si="18"/>
        <v/>
      </c>
      <c r="P62" s="5" t="str">
        <f>IF(A62="","",VLOOKUP(B62,'جدول نرخ فوت-امراض خاص-سرطان'!$A$2:$B$100,2,FALSE))</f>
        <v/>
      </c>
      <c r="Q62" s="6" t="str">
        <f t="shared" si="9"/>
        <v/>
      </c>
      <c r="R62" s="6" t="str">
        <f t="shared" si="19"/>
        <v/>
      </c>
      <c r="S62" s="6" t="str">
        <f t="shared" si="4"/>
        <v/>
      </c>
      <c r="T62" s="6" t="str">
        <f t="shared" si="5"/>
        <v/>
      </c>
      <c r="U62" s="6" t="str">
        <f>IF(A62="","",T62*VLOOKUP(محاسبات!B62,'جدول نرخ فوت-امراض خاص-سرطان'!$C$2:$D$97,2,FALSE)/1000000)</f>
        <v/>
      </c>
      <c r="V62" s="6" t="str">
        <f>IF(A62="","",IF($F$7="ندارد",0,IF(B62&gt;74,0,VLOOKUP(محاسبات!A62,'جدول نرخ فوت-امراض خاص-سرطان'!$I$2:$J$31,2,FALSE)*محاسبات!O62)))</f>
        <v/>
      </c>
      <c r="W62" s="6" t="str">
        <f>IF(A62="","",V62*VLOOKUP(B62,'جدول نرخ فوت-امراض خاص-سرطان'!$E$2:$F$100,2,FALSE)/1000000)</f>
        <v/>
      </c>
      <c r="X62" s="6" t="str">
        <f t="shared" si="22"/>
        <v/>
      </c>
      <c r="Y62" s="6" t="str">
        <f>IF(A62="","",IF(A62&gt;64,0,VLOOKUP(B62,'جدول نرخ فوت-امراض خاص-سرطان'!$G$2:$H$100,2,FALSE)*X62))</f>
        <v/>
      </c>
      <c r="Z62" s="6" t="str">
        <f t="shared" si="6"/>
        <v/>
      </c>
      <c r="AA62" s="6" t="str">
        <f t="shared" si="7"/>
        <v/>
      </c>
      <c r="AB62" s="6" t="str">
        <f t="shared" si="10"/>
        <v/>
      </c>
      <c r="AC62" s="6" t="str">
        <f t="shared" si="20"/>
        <v/>
      </c>
      <c r="AD62" s="6" t="str">
        <f t="shared" si="23"/>
        <v/>
      </c>
      <c r="AE62" s="6" t="str">
        <f t="shared" si="24"/>
        <v/>
      </c>
    </row>
    <row r="63" spans="1:31" x14ac:dyDescent="0.2">
      <c r="A63" s="5" t="str">
        <f t="shared" si="11"/>
        <v/>
      </c>
      <c r="B63" s="5" t="str">
        <f t="shared" si="12"/>
        <v/>
      </c>
      <c r="C63" s="4"/>
      <c r="D63" s="6" t="str">
        <f>IF(A63="","",IF($B$3="سالانه",D62*(1+$B$6),IF($B$3="ماهانه",(F63*12)/'جدول لیست ها'!$D$1,IF(محاسبات!$B$3="دوماهه",(G63*6)/'جدول لیست ها'!$D$2,IF(محاسبات!$B$3="سه ماهه",(H63*4)/'جدول لیست ها'!$D$3,I63*2/'جدول لیست ها'!$D$4)))))</f>
        <v/>
      </c>
      <c r="E63" s="6" t="str">
        <f t="shared" si="13"/>
        <v/>
      </c>
      <c r="F63" s="6" t="str">
        <f t="shared" si="14"/>
        <v/>
      </c>
      <c r="G63" s="6" t="str">
        <f t="shared" si="15"/>
        <v/>
      </c>
      <c r="H63" s="6" t="str">
        <f t="shared" si="16"/>
        <v/>
      </c>
      <c r="I63" s="6" t="str">
        <f t="shared" si="17"/>
        <v/>
      </c>
      <c r="J63" s="6" t="str">
        <f t="shared" si="25"/>
        <v/>
      </c>
      <c r="K63" s="6" t="str">
        <f t="shared" si="26"/>
        <v/>
      </c>
      <c r="L63" s="6" t="str">
        <f t="shared" si="2"/>
        <v/>
      </c>
      <c r="M63" s="6" t="str">
        <f t="shared" si="8"/>
        <v/>
      </c>
      <c r="N63" s="5" t="str">
        <f t="shared" si="21"/>
        <v/>
      </c>
      <c r="O63" s="6" t="str">
        <f t="shared" si="18"/>
        <v/>
      </c>
      <c r="P63" s="5" t="str">
        <f>IF(A63="","",VLOOKUP(B63,'جدول نرخ فوت-امراض خاص-سرطان'!$A$2:$B$100,2,FALSE))</f>
        <v/>
      </c>
      <c r="Q63" s="6" t="str">
        <f t="shared" si="9"/>
        <v/>
      </c>
      <c r="R63" s="6" t="str">
        <f t="shared" si="19"/>
        <v/>
      </c>
      <c r="S63" s="6" t="str">
        <f t="shared" si="4"/>
        <v/>
      </c>
      <c r="T63" s="6" t="str">
        <f t="shared" si="5"/>
        <v/>
      </c>
      <c r="U63" s="6" t="str">
        <f>IF(A63="","",T63*VLOOKUP(محاسبات!B63,'جدول نرخ فوت-امراض خاص-سرطان'!$C$2:$D$97,2,FALSE)/1000000)</f>
        <v/>
      </c>
      <c r="V63" s="6" t="str">
        <f>IF(A63="","",IF($F$7="ندارد",0,IF(B63&gt;74,0,VLOOKUP(محاسبات!A63,'جدول نرخ فوت-امراض خاص-سرطان'!$I$2:$J$31,2,FALSE)*محاسبات!O63)))</f>
        <v/>
      </c>
      <c r="W63" s="6" t="str">
        <f>IF(A63="","",V63*VLOOKUP(B63,'جدول نرخ فوت-امراض خاص-سرطان'!$E$2:$F$100,2,FALSE)/1000000)</f>
        <v/>
      </c>
      <c r="X63" s="6" t="str">
        <f t="shared" si="22"/>
        <v/>
      </c>
      <c r="Y63" s="6" t="str">
        <f>IF(A63="","",IF(A63&gt;64,0,VLOOKUP(B63,'جدول نرخ فوت-امراض خاص-سرطان'!$G$2:$H$100,2,FALSE)*X63))</f>
        <v/>
      </c>
      <c r="Z63" s="6" t="str">
        <f t="shared" si="6"/>
        <v/>
      </c>
      <c r="AA63" s="6" t="str">
        <f t="shared" si="7"/>
        <v/>
      </c>
      <c r="AB63" s="6" t="str">
        <f t="shared" si="10"/>
        <v/>
      </c>
      <c r="AC63" s="6" t="str">
        <f t="shared" si="20"/>
        <v/>
      </c>
      <c r="AD63" s="6" t="str">
        <f t="shared" si="23"/>
        <v/>
      </c>
      <c r="AE63" s="6" t="str">
        <f t="shared" si="24"/>
        <v/>
      </c>
    </row>
    <row r="64" spans="1:31" x14ac:dyDescent="0.2">
      <c r="A64" s="5" t="str">
        <f t="shared" si="11"/>
        <v/>
      </c>
      <c r="B64" s="5" t="str">
        <f t="shared" si="12"/>
        <v/>
      </c>
      <c r="C64" s="4"/>
      <c r="D64" s="6" t="str">
        <f>IF(A64="","",IF($B$3="سالانه",D63*(1+$B$6),IF($B$3="ماهانه",(F64*12)/'جدول لیست ها'!$D$1,IF(محاسبات!$B$3="دوماهه",(G64*6)/'جدول لیست ها'!$D$2,IF(محاسبات!$B$3="سه ماهه",(H64*4)/'جدول لیست ها'!$D$3,I64*2/'جدول لیست ها'!$D$4)))))</f>
        <v/>
      </c>
      <c r="E64" s="6" t="str">
        <f t="shared" si="13"/>
        <v/>
      </c>
      <c r="F64" s="6" t="str">
        <f t="shared" si="14"/>
        <v/>
      </c>
      <c r="G64" s="6" t="str">
        <f t="shared" si="15"/>
        <v/>
      </c>
      <c r="H64" s="6" t="str">
        <f t="shared" si="16"/>
        <v/>
      </c>
      <c r="I64" s="6" t="str">
        <f t="shared" si="17"/>
        <v/>
      </c>
      <c r="J64" s="6" t="str">
        <f t="shared" si="25"/>
        <v/>
      </c>
      <c r="K64" s="6" t="str">
        <f t="shared" si="26"/>
        <v/>
      </c>
      <c r="L64" s="6" t="str">
        <f t="shared" si="2"/>
        <v/>
      </c>
      <c r="M64" s="6" t="str">
        <f t="shared" si="8"/>
        <v/>
      </c>
      <c r="N64" s="5" t="str">
        <f t="shared" si="21"/>
        <v/>
      </c>
      <c r="O64" s="6" t="str">
        <f t="shared" si="18"/>
        <v/>
      </c>
      <c r="P64" s="5" t="str">
        <f>IF(A64="","",VLOOKUP(B64,'جدول نرخ فوت-امراض خاص-سرطان'!$A$2:$B$100,2,FALSE))</f>
        <v/>
      </c>
      <c r="Q64" s="6" t="str">
        <f t="shared" si="9"/>
        <v/>
      </c>
      <c r="R64" s="6" t="str">
        <f t="shared" si="19"/>
        <v/>
      </c>
      <c r="S64" s="6" t="str">
        <f t="shared" si="4"/>
        <v/>
      </c>
      <c r="T64" s="6" t="str">
        <f t="shared" si="5"/>
        <v/>
      </c>
      <c r="U64" s="6" t="str">
        <f>IF(A64="","",T64*VLOOKUP(محاسبات!B64,'جدول نرخ فوت-امراض خاص-سرطان'!$C$2:$D$97,2,FALSE)/1000000)</f>
        <v/>
      </c>
      <c r="V64" s="6" t="str">
        <f>IF(A64="","",IF($F$7="ندارد",0,IF(B64&gt;74,0,VLOOKUP(محاسبات!A64,'جدول نرخ فوت-امراض خاص-سرطان'!$I$2:$J$31,2,FALSE)*محاسبات!O64)))</f>
        <v/>
      </c>
      <c r="W64" s="6" t="str">
        <f>IF(A64="","",V64*VLOOKUP(B64,'جدول نرخ فوت-امراض خاص-سرطان'!$E$2:$F$100,2,FALSE)/1000000)</f>
        <v/>
      </c>
      <c r="X64" s="6" t="str">
        <f t="shared" si="22"/>
        <v/>
      </c>
      <c r="Y64" s="6" t="str">
        <f>IF(A64="","",IF(A64&gt;64,0,VLOOKUP(B64,'جدول نرخ فوت-امراض خاص-سرطان'!$G$2:$H$100,2,FALSE)*X64))</f>
        <v/>
      </c>
      <c r="Z64" s="6" t="str">
        <f t="shared" si="6"/>
        <v/>
      </c>
      <c r="AA64" s="6" t="str">
        <f t="shared" si="7"/>
        <v/>
      </c>
      <c r="AB64" s="6" t="str">
        <f t="shared" si="10"/>
        <v/>
      </c>
      <c r="AC64" s="6" t="str">
        <f t="shared" si="20"/>
        <v/>
      </c>
      <c r="AD64" s="6" t="str">
        <f t="shared" si="23"/>
        <v/>
      </c>
      <c r="AE64" s="6" t="str">
        <f t="shared" si="24"/>
        <v/>
      </c>
    </row>
    <row r="65" spans="1:31" x14ac:dyDescent="0.2">
      <c r="A65" s="5" t="str">
        <f t="shared" si="11"/>
        <v/>
      </c>
      <c r="B65" s="5" t="str">
        <f t="shared" si="12"/>
        <v/>
      </c>
      <c r="C65" s="4"/>
      <c r="D65" s="6" t="str">
        <f>IF(A65="","",IF($B$3="سالانه",D64*(1+$B$6),IF($B$3="ماهانه",(F65*12)/'جدول لیست ها'!$D$1,IF(محاسبات!$B$3="دوماهه",(G65*6)/'جدول لیست ها'!$D$2,IF(محاسبات!$B$3="سه ماهه",(H65*4)/'جدول لیست ها'!$D$3,I65*2/'جدول لیست ها'!$D$4)))))</f>
        <v/>
      </c>
      <c r="E65" s="6" t="str">
        <f t="shared" si="13"/>
        <v/>
      </c>
      <c r="F65" s="6" t="str">
        <f t="shared" si="14"/>
        <v/>
      </c>
      <c r="G65" s="6" t="str">
        <f t="shared" si="15"/>
        <v/>
      </c>
      <c r="H65" s="6" t="str">
        <f t="shared" si="16"/>
        <v/>
      </c>
      <c r="I65" s="6" t="str">
        <f t="shared" si="17"/>
        <v/>
      </c>
      <c r="J65" s="6" t="str">
        <f t="shared" si="25"/>
        <v/>
      </c>
      <c r="K65" s="6" t="str">
        <f t="shared" si="26"/>
        <v/>
      </c>
      <c r="L65" s="6" t="str">
        <f t="shared" si="2"/>
        <v/>
      </c>
      <c r="M65" s="6" t="str">
        <f t="shared" si="8"/>
        <v/>
      </c>
      <c r="N65" s="5" t="str">
        <f t="shared" si="21"/>
        <v/>
      </c>
      <c r="O65" s="6" t="str">
        <f t="shared" si="18"/>
        <v/>
      </c>
      <c r="P65" s="5" t="str">
        <f>IF(A65="","",VLOOKUP(B65,'جدول نرخ فوت-امراض خاص-سرطان'!$A$2:$B$100,2,FALSE))</f>
        <v/>
      </c>
      <c r="Q65" s="6" t="str">
        <f t="shared" si="9"/>
        <v/>
      </c>
      <c r="R65" s="6" t="str">
        <f t="shared" si="19"/>
        <v/>
      </c>
      <c r="S65" s="6" t="str">
        <f t="shared" si="4"/>
        <v/>
      </c>
      <c r="T65" s="6" t="str">
        <f t="shared" si="5"/>
        <v/>
      </c>
      <c r="U65" s="6" t="str">
        <f>IF(A65="","",T65*VLOOKUP(محاسبات!B65,'جدول نرخ فوت-امراض خاص-سرطان'!$C$2:$D$97,2,FALSE)/1000000)</f>
        <v/>
      </c>
      <c r="V65" s="6" t="str">
        <f>IF(A65="","",IF($F$7="ندارد",0,IF(B65&gt;74,0,VLOOKUP(محاسبات!A65,'جدول نرخ فوت-امراض خاص-سرطان'!$I$2:$J$31,2,FALSE)*محاسبات!O65)))</f>
        <v/>
      </c>
      <c r="W65" s="6" t="str">
        <f>IF(A65="","",V65*VLOOKUP(B65,'جدول نرخ فوت-امراض خاص-سرطان'!$E$2:$F$100,2,FALSE)/1000000)</f>
        <v/>
      </c>
      <c r="X65" s="6" t="str">
        <f t="shared" si="22"/>
        <v/>
      </c>
      <c r="Y65" s="6" t="str">
        <f>IF(A65="","",IF(A65&gt;64,0,VLOOKUP(B65,'جدول نرخ فوت-امراض خاص-سرطان'!$G$2:$H$100,2,FALSE)*X65))</f>
        <v/>
      </c>
      <c r="Z65" s="6" t="str">
        <f t="shared" si="6"/>
        <v/>
      </c>
      <c r="AA65" s="6" t="str">
        <f t="shared" si="7"/>
        <v/>
      </c>
      <c r="AB65" s="6" t="str">
        <f t="shared" si="10"/>
        <v/>
      </c>
      <c r="AC65" s="6" t="str">
        <f t="shared" si="20"/>
        <v/>
      </c>
      <c r="AD65" s="6" t="str">
        <f t="shared" si="23"/>
        <v/>
      </c>
      <c r="AE65" s="6" t="str">
        <f t="shared" si="24"/>
        <v/>
      </c>
    </row>
    <row r="66" spans="1:31" x14ac:dyDescent="0.2">
      <c r="A66" s="5" t="str">
        <f t="shared" si="11"/>
        <v/>
      </c>
      <c r="B66" s="5" t="str">
        <f t="shared" si="12"/>
        <v/>
      </c>
      <c r="C66" s="4"/>
      <c r="D66" s="6" t="str">
        <f>IF(A66="","",IF($B$3="سالانه",D65*(1+$B$6),IF($B$3="ماهانه",(F66*12)/'جدول لیست ها'!$D$1,IF(محاسبات!$B$3="دوماهه",(G66*6)/'جدول لیست ها'!$D$2,IF(محاسبات!$B$3="سه ماهه",(H66*4)/'جدول لیست ها'!$D$3,I66*2/'جدول لیست ها'!$D$4)))))</f>
        <v/>
      </c>
      <c r="E66" s="6" t="str">
        <f t="shared" si="13"/>
        <v/>
      </c>
      <c r="F66" s="6" t="str">
        <f t="shared" si="14"/>
        <v/>
      </c>
      <c r="G66" s="6" t="str">
        <f t="shared" si="15"/>
        <v/>
      </c>
      <c r="H66" s="6" t="str">
        <f t="shared" si="16"/>
        <v/>
      </c>
      <c r="I66" s="6" t="str">
        <f t="shared" si="17"/>
        <v/>
      </c>
      <c r="J66" s="6" t="str">
        <f t="shared" si="25"/>
        <v/>
      </c>
      <c r="K66" s="6" t="str">
        <f t="shared" si="26"/>
        <v/>
      </c>
      <c r="L66" s="6" t="str">
        <f t="shared" si="2"/>
        <v/>
      </c>
      <c r="M66" s="6" t="str">
        <f t="shared" si="8"/>
        <v/>
      </c>
      <c r="N66" s="5" t="str">
        <f t="shared" si="21"/>
        <v/>
      </c>
      <c r="O66" s="6" t="str">
        <f t="shared" si="18"/>
        <v/>
      </c>
      <c r="P66" s="5" t="str">
        <f>IF(A66="","",VLOOKUP(B66,'جدول نرخ فوت-امراض خاص-سرطان'!$A$2:$B$100,2,FALSE))</f>
        <v/>
      </c>
      <c r="Q66" s="6" t="str">
        <f t="shared" si="9"/>
        <v/>
      </c>
      <c r="R66" s="6" t="str">
        <f t="shared" si="19"/>
        <v/>
      </c>
      <c r="S66" s="6" t="str">
        <f t="shared" si="4"/>
        <v/>
      </c>
      <c r="T66" s="6" t="str">
        <f t="shared" si="5"/>
        <v/>
      </c>
      <c r="U66" s="6" t="str">
        <f>IF(A66="","",T66*VLOOKUP(محاسبات!B66,'جدول نرخ فوت-امراض خاص-سرطان'!$C$2:$D$97,2,FALSE)/1000000)</f>
        <v/>
      </c>
      <c r="V66" s="6" t="str">
        <f>IF(A66="","",IF($F$7="ندارد",0,IF(B66&gt;74,0,VLOOKUP(محاسبات!A66,'جدول نرخ فوت-امراض خاص-سرطان'!$I$2:$J$31,2,FALSE)*محاسبات!O66)))</f>
        <v/>
      </c>
      <c r="W66" s="6" t="str">
        <f>IF(A66="","",V66*VLOOKUP(B66,'جدول نرخ فوت-امراض خاص-سرطان'!$E$2:$F$100,2,FALSE)/1000000)</f>
        <v/>
      </c>
      <c r="X66" s="6" t="str">
        <f t="shared" si="22"/>
        <v/>
      </c>
      <c r="Y66" s="6" t="str">
        <f>IF(A66="","",IF(A66&gt;64,0,VLOOKUP(B66,'جدول نرخ فوت-امراض خاص-سرطان'!$G$2:$H$100,2,FALSE)*X66))</f>
        <v/>
      </c>
      <c r="Z66" s="6" t="str">
        <f t="shared" si="6"/>
        <v/>
      </c>
      <c r="AA66" s="6" t="str">
        <f t="shared" si="7"/>
        <v/>
      </c>
      <c r="AB66" s="6" t="str">
        <f t="shared" si="10"/>
        <v/>
      </c>
      <c r="AC66" s="6" t="str">
        <f t="shared" si="20"/>
        <v/>
      </c>
      <c r="AD66" s="6" t="str">
        <f t="shared" si="23"/>
        <v/>
      </c>
      <c r="AE66" s="6" t="str">
        <f t="shared" si="24"/>
        <v/>
      </c>
    </row>
    <row r="67" spans="1:31" x14ac:dyDescent="0.2">
      <c r="A67" s="5" t="str">
        <f t="shared" si="11"/>
        <v/>
      </c>
      <c r="B67" s="5" t="str">
        <f t="shared" si="12"/>
        <v/>
      </c>
      <c r="C67" s="4"/>
      <c r="D67" s="6" t="str">
        <f>IF(A67="","",IF($B$3="سالانه",D66*(1+$B$6),IF($B$3="ماهانه",(F67*12)/'جدول لیست ها'!$D$1,IF(محاسبات!$B$3="دوماهه",(G67*6)/'جدول لیست ها'!$D$2,IF(محاسبات!$B$3="سه ماهه",(H67*4)/'جدول لیست ها'!$D$3,I67*2/'جدول لیست ها'!$D$4)))))</f>
        <v/>
      </c>
      <c r="E67" s="6" t="str">
        <f t="shared" si="13"/>
        <v/>
      </c>
      <c r="F67" s="6" t="str">
        <f t="shared" si="14"/>
        <v/>
      </c>
      <c r="G67" s="6" t="str">
        <f t="shared" si="15"/>
        <v/>
      </c>
      <c r="H67" s="6" t="str">
        <f t="shared" si="16"/>
        <v/>
      </c>
      <c r="I67" s="6" t="str">
        <f t="shared" si="17"/>
        <v/>
      </c>
      <c r="J67" s="6" t="str">
        <f t="shared" si="25"/>
        <v/>
      </c>
      <c r="K67" s="6" t="str">
        <f t="shared" si="26"/>
        <v/>
      </c>
      <c r="L67" s="6" t="str">
        <f t="shared" si="2"/>
        <v/>
      </c>
      <c r="M67" s="6" t="str">
        <f t="shared" si="8"/>
        <v/>
      </c>
      <c r="N67" s="5" t="str">
        <f t="shared" si="21"/>
        <v/>
      </c>
      <c r="O67" s="6" t="str">
        <f t="shared" si="18"/>
        <v/>
      </c>
      <c r="P67" s="5" t="str">
        <f>IF(A67="","",VLOOKUP(B67,'جدول نرخ فوت-امراض خاص-سرطان'!$A$2:$B$100,2,FALSE))</f>
        <v/>
      </c>
      <c r="Q67" s="6" t="str">
        <f t="shared" si="9"/>
        <v/>
      </c>
      <c r="R67" s="6" t="str">
        <f t="shared" si="19"/>
        <v/>
      </c>
      <c r="S67" s="6" t="str">
        <f t="shared" si="4"/>
        <v/>
      </c>
      <c r="T67" s="6" t="str">
        <f t="shared" si="5"/>
        <v/>
      </c>
      <c r="U67" s="6" t="str">
        <f>IF(A67="","",T67*VLOOKUP(محاسبات!B67,'جدول نرخ فوت-امراض خاص-سرطان'!$C$2:$D$97,2,FALSE)/1000000)</f>
        <v/>
      </c>
      <c r="V67" s="6" t="str">
        <f>IF(A67="","",IF($F$7="ندارد",0,IF(B67&gt;74,0,VLOOKUP(محاسبات!A67,'جدول نرخ فوت-امراض خاص-سرطان'!$I$2:$J$31,2,FALSE)*محاسبات!O67)))</f>
        <v/>
      </c>
      <c r="W67" s="6" t="str">
        <f>IF(A67="","",V67*VLOOKUP(B67,'جدول نرخ فوت-امراض خاص-سرطان'!$E$2:$F$100,2,FALSE)/1000000)</f>
        <v/>
      </c>
      <c r="X67" s="6" t="str">
        <f t="shared" si="22"/>
        <v/>
      </c>
      <c r="Y67" s="6" t="str">
        <f>IF(A67="","",IF(A67&gt;64,0,VLOOKUP(B67,'جدول نرخ فوت-امراض خاص-سرطان'!$G$2:$H$100,2,FALSE)*X67))</f>
        <v/>
      </c>
      <c r="Z67" s="6" t="str">
        <f t="shared" si="6"/>
        <v/>
      </c>
      <c r="AA67" s="6" t="str">
        <f t="shared" si="7"/>
        <v/>
      </c>
      <c r="AB67" s="6" t="str">
        <f t="shared" si="10"/>
        <v/>
      </c>
      <c r="AC67" s="6" t="str">
        <f t="shared" si="20"/>
        <v/>
      </c>
      <c r="AD67" s="6" t="str">
        <f t="shared" si="23"/>
        <v/>
      </c>
      <c r="AE67" s="6" t="str">
        <f t="shared" si="24"/>
        <v/>
      </c>
    </row>
    <row r="68" spans="1:31" x14ac:dyDescent="0.2">
      <c r="A68" s="5" t="str">
        <f t="shared" si="11"/>
        <v/>
      </c>
      <c r="B68" s="5" t="str">
        <f t="shared" si="12"/>
        <v/>
      </c>
      <c r="C68" s="4"/>
      <c r="D68" s="6" t="str">
        <f>IF(A68="","",IF($B$3="سالانه",D67*(1+$B$6),IF($B$3="ماهانه",(F68*12)/'جدول لیست ها'!$D$1,IF(محاسبات!$B$3="دوماهه",(G68*6)/'جدول لیست ها'!$D$2,IF(محاسبات!$B$3="سه ماهه",(H68*4)/'جدول لیست ها'!$D$3,I68*2/'جدول لیست ها'!$D$4)))))</f>
        <v/>
      </c>
      <c r="E68" s="6" t="str">
        <f t="shared" si="13"/>
        <v/>
      </c>
      <c r="F68" s="6" t="str">
        <f t="shared" si="14"/>
        <v/>
      </c>
      <c r="G68" s="6" t="str">
        <f t="shared" si="15"/>
        <v/>
      </c>
      <c r="H68" s="6" t="str">
        <f t="shared" si="16"/>
        <v/>
      </c>
      <c r="I68" s="6" t="str">
        <f t="shared" si="17"/>
        <v/>
      </c>
      <c r="J68" s="6" t="str">
        <f t="shared" si="25"/>
        <v/>
      </c>
      <c r="K68" s="6" t="str">
        <f t="shared" si="26"/>
        <v/>
      </c>
      <c r="L68" s="6" t="str">
        <f t="shared" si="2"/>
        <v/>
      </c>
      <c r="M68" s="6" t="str">
        <f t="shared" si="8"/>
        <v/>
      </c>
      <c r="N68" s="5" t="str">
        <f t="shared" si="21"/>
        <v/>
      </c>
      <c r="O68" s="6" t="str">
        <f t="shared" si="18"/>
        <v/>
      </c>
      <c r="P68" s="5" t="str">
        <f>IF(A68="","",VLOOKUP(B68,'جدول نرخ فوت-امراض خاص-سرطان'!$A$2:$B$100,2,FALSE))</f>
        <v/>
      </c>
      <c r="Q68" s="6" t="str">
        <f t="shared" si="9"/>
        <v/>
      </c>
      <c r="R68" s="6" t="str">
        <f t="shared" si="19"/>
        <v/>
      </c>
      <c r="S68" s="6" t="str">
        <f t="shared" si="4"/>
        <v/>
      </c>
      <c r="T68" s="6" t="str">
        <f t="shared" si="5"/>
        <v/>
      </c>
      <c r="U68" s="6" t="str">
        <f>IF(A68="","",T68*VLOOKUP(محاسبات!B68,'جدول نرخ فوت-امراض خاص-سرطان'!$C$2:$D$97,2,FALSE)/1000000)</f>
        <v/>
      </c>
      <c r="V68" s="6" t="str">
        <f>IF(A68="","",IF($F$7="ندارد",0,IF(B68&gt;74,0,VLOOKUP(محاسبات!A68,'جدول نرخ فوت-امراض خاص-سرطان'!$I$2:$J$31,2,FALSE)*محاسبات!O68)))</f>
        <v/>
      </c>
      <c r="W68" s="6" t="str">
        <f>IF(A68="","",V68*VLOOKUP(B68,'جدول نرخ فوت-امراض خاص-سرطان'!$E$2:$F$100,2,FALSE)/1000000)</f>
        <v/>
      </c>
      <c r="X68" s="6" t="str">
        <f t="shared" si="22"/>
        <v/>
      </c>
      <c r="Y68" s="6" t="str">
        <f>IF(A68="","",IF(A68&gt;64,0,VLOOKUP(B68,'جدول نرخ فوت-امراض خاص-سرطان'!$G$2:$H$100,2,FALSE)*X68))</f>
        <v/>
      </c>
      <c r="Z68" s="6" t="str">
        <f t="shared" si="6"/>
        <v/>
      </c>
      <c r="AA68" s="6" t="str">
        <f t="shared" si="7"/>
        <v/>
      </c>
      <c r="AB68" s="6" t="str">
        <f t="shared" si="10"/>
        <v/>
      </c>
      <c r="AC68" s="6" t="str">
        <f t="shared" si="20"/>
        <v/>
      </c>
      <c r="AD68" s="6" t="str">
        <f t="shared" si="23"/>
        <v/>
      </c>
      <c r="AE68" s="6" t="str">
        <f t="shared" si="24"/>
        <v/>
      </c>
    </row>
    <row r="69" spans="1:31" x14ac:dyDescent="0.2">
      <c r="A69" s="5" t="str">
        <f t="shared" si="11"/>
        <v/>
      </c>
      <c r="B69" s="5" t="str">
        <f t="shared" si="12"/>
        <v/>
      </c>
      <c r="C69" s="4"/>
      <c r="D69" s="6" t="str">
        <f>IF(A69="","",IF($B$3="سالانه",D68*(1+$B$6),IF($B$3="ماهانه",(F69*12)/'جدول لیست ها'!$D$1,IF(محاسبات!$B$3="دوماهه",(G69*6)/'جدول لیست ها'!$D$2,IF(محاسبات!$B$3="سه ماهه",(H69*4)/'جدول لیست ها'!$D$3,I69*2/'جدول لیست ها'!$D$4)))))</f>
        <v/>
      </c>
      <c r="E69" s="6" t="str">
        <f t="shared" si="13"/>
        <v/>
      </c>
      <c r="F69" s="6" t="str">
        <f t="shared" si="14"/>
        <v/>
      </c>
      <c r="G69" s="6" t="str">
        <f t="shared" si="15"/>
        <v/>
      </c>
      <c r="H69" s="6" t="str">
        <f t="shared" si="16"/>
        <v/>
      </c>
      <c r="I69" s="6" t="str">
        <f t="shared" si="17"/>
        <v/>
      </c>
      <c r="J69" s="6" t="str">
        <f t="shared" si="25"/>
        <v/>
      </c>
      <c r="K69" s="6" t="str">
        <f t="shared" si="26"/>
        <v/>
      </c>
      <c r="L69" s="6" t="str">
        <f t="shared" si="2"/>
        <v/>
      </c>
      <c r="M69" s="6" t="str">
        <f t="shared" si="8"/>
        <v/>
      </c>
      <c r="N69" s="5" t="str">
        <f t="shared" si="21"/>
        <v/>
      </c>
      <c r="O69" s="6" t="str">
        <f t="shared" si="18"/>
        <v/>
      </c>
      <c r="P69" s="5" t="str">
        <f>IF(A69="","",VLOOKUP(B69,'جدول نرخ فوت-امراض خاص-سرطان'!$A$2:$B$100,2,FALSE))</f>
        <v/>
      </c>
      <c r="Q69" s="6" t="str">
        <f t="shared" si="9"/>
        <v/>
      </c>
      <c r="R69" s="6" t="str">
        <f t="shared" si="19"/>
        <v/>
      </c>
      <c r="S69" s="6" t="str">
        <f t="shared" si="4"/>
        <v/>
      </c>
      <c r="T69" s="6" t="str">
        <f t="shared" si="5"/>
        <v/>
      </c>
      <c r="U69" s="6" t="str">
        <f>IF(A69="","",T69*VLOOKUP(محاسبات!B69,'جدول نرخ فوت-امراض خاص-سرطان'!$C$2:$D$97,2,FALSE)/1000000)</f>
        <v/>
      </c>
      <c r="V69" s="6" t="str">
        <f>IF(A69="","",IF($F$7="ندارد",0,IF(B69&gt;74,0,VLOOKUP(محاسبات!A69,'جدول نرخ فوت-امراض خاص-سرطان'!$I$2:$J$31,2,FALSE)*محاسبات!O69)))</f>
        <v/>
      </c>
      <c r="W69" s="6" t="str">
        <f>IF(A69="","",V69*VLOOKUP(B69,'جدول نرخ فوت-امراض خاص-سرطان'!$E$2:$F$100,2,FALSE)/1000000)</f>
        <v/>
      </c>
      <c r="X69" s="6" t="str">
        <f t="shared" si="22"/>
        <v/>
      </c>
      <c r="Y69" s="6" t="str">
        <f>IF(A69="","",IF(A69&gt;64,0,VLOOKUP(B69,'جدول نرخ فوت-امراض خاص-سرطان'!$G$2:$H$100,2,FALSE)*X69))</f>
        <v/>
      </c>
      <c r="Z69" s="6" t="str">
        <f t="shared" si="6"/>
        <v/>
      </c>
      <c r="AA69" s="6" t="str">
        <f t="shared" si="7"/>
        <v/>
      </c>
      <c r="AB69" s="6" t="str">
        <f t="shared" si="10"/>
        <v/>
      </c>
      <c r="AC69" s="6" t="str">
        <f t="shared" si="20"/>
        <v/>
      </c>
      <c r="AD69" s="6" t="str">
        <f t="shared" si="23"/>
        <v/>
      </c>
      <c r="AE69" s="6" t="str">
        <f t="shared" si="24"/>
        <v/>
      </c>
    </row>
    <row r="70" spans="1:31" x14ac:dyDescent="0.2">
      <c r="A70" s="5" t="str">
        <f t="shared" si="11"/>
        <v/>
      </c>
      <c r="B70" s="5" t="str">
        <f t="shared" si="12"/>
        <v/>
      </c>
      <c r="C70" s="4"/>
      <c r="D70" s="6" t="str">
        <f>IF(A70="","",IF($B$3="سالانه",D69*(1+$B$6),IF($B$3="ماهانه",(F70*12)/'جدول لیست ها'!$D$1,IF(محاسبات!$B$3="دوماهه",(G70*6)/'جدول لیست ها'!$D$2,IF(محاسبات!$B$3="سه ماهه",(H70*4)/'جدول لیست ها'!$D$3,I70*2/'جدول لیست ها'!$D$4)))))</f>
        <v/>
      </c>
      <c r="E70" s="6" t="str">
        <f t="shared" si="13"/>
        <v/>
      </c>
      <c r="F70" s="6" t="str">
        <f t="shared" si="14"/>
        <v/>
      </c>
      <c r="G70" s="6" t="str">
        <f t="shared" si="15"/>
        <v/>
      </c>
      <c r="H70" s="6" t="str">
        <f t="shared" si="16"/>
        <v/>
      </c>
      <c r="I70" s="6" t="str">
        <f t="shared" si="17"/>
        <v/>
      </c>
      <c r="J70" s="6" t="str">
        <f t="shared" si="25"/>
        <v/>
      </c>
      <c r="K70" s="6" t="str">
        <f t="shared" si="26"/>
        <v/>
      </c>
      <c r="L70" s="6" t="str">
        <f t="shared" si="2"/>
        <v/>
      </c>
      <c r="M70" s="6" t="str">
        <f t="shared" si="8"/>
        <v/>
      </c>
      <c r="N70" s="5" t="str">
        <f t="shared" si="21"/>
        <v/>
      </c>
      <c r="O70" s="6" t="str">
        <f t="shared" si="18"/>
        <v/>
      </c>
      <c r="P70" s="5" t="str">
        <f>IF(A70="","",VLOOKUP(B70,'جدول نرخ فوت-امراض خاص-سرطان'!$A$2:$B$100,2,FALSE))</f>
        <v/>
      </c>
      <c r="Q70" s="6" t="str">
        <f t="shared" si="9"/>
        <v/>
      </c>
      <c r="R70" s="6" t="str">
        <f t="shared" si="19"/>
        <v/>
      </c>
      <c r="S70" s="6" t="str">
        <f t="shared" si="4"/>
        <v/>
      </c>
      <c r="T70" s="6" t="str">
        <f t="shared" si="5"/>
        <v/>
      </c>
      <c r="U70" s="6" t="str">
        <f>IF(A70="","",T70*VLOOKUP(محاسبات!B70,'جدول نرخ فوت-امراض خاص-سرطان'!$C$2:$D$97,2,FALSE)/1000000)</f>
        <v/>
      </c>
      <c r="V70" s="6" t="str">
        <f>IF(A70="","",IF($F$7="ندارد",0,IF(B70&gt;74,0,VLOOKUP(محاسبات!A70,'جدول نرخ فوت-امراض خاص-سرطان'!$I$2:$J$31,2,FALSE)*محاسبات!O70)))</f>
        <v/>
      </c>
      <c r="W70" s="6" t="str">
        <f>IF(A70="","",V70*VLOOKUP(B70,'جدول نرخ فوت-امراض خاص-سرطان'!$E$2:$F$100,2,FALSE)/1000000)</f>
        <v/>
      </c>
      <c r="X70" s="6" t="str">
        <f t="shared" si="22"/>
        <v/>
      </c>
      <c r="Y70" s="6" t="str">
        <f>IF(A70="","",IF(A70&gt;64,0,VLOOKUP(B70,'جدول نرخ فوت-امراض خاص-سرطان'!$G$2:$H$100,2,FALSE)*X70))</f>
        <v/>
      </c>
      <c r="Z70" s="6" t="str">
        <f t="shared" si="6"/>
        <v/>
      </c>
      <c r="AA70" s="6" t="str">
        <f t="shared" si="7"/>
        <v/>
      </c>
      <c r="AB70" s="6" t="str">
        <f t="shared" si="10"/>
        <v/>
      </c>
      <c r="AC70" s="6" t="str">
        <f t="shared" si="20"/>
        <v/>
      </c>
      <c r="AD70" s="6" t="str">
        <f t="shared" si="23"/>
        <v/>
      </c>
      <c r="AE70" s="6" t="str">
        <f t="shared" si="24"/>
        <v/>
      </c>
    </row>
    <row r="71" spans="1:31" x14ac:dyDescent="0.2">
      <c r="A71" s="5" t="str">
        <f t="shared" si="11"/>
        <v/>
      </c>
      <c r="B71" s="5" t="str">
        <f t="shared" si="12"/>
        <v/>
      </c>
      <c r="C71" s="4"/>
      <c r="D71" s="6" t="str">
        <f>IF(A71="","",IF($B$3="سالانه",D70*(1+$B$6),IF($B$3="ماهانه",(F71*12)/'جدول لیست ها'!$D$1,IF(محاسبات!$B$3="دوماهه",(G71*6)/'جدول لیست ها'!$D$2,IF(محاسبات!$B$3="سه ماهه",(H71*4)/'جدول لیست ها'!$D$3,I71*2/'جدول لیست ها'!$D$4)))))</f>
        <v/>
      </c>
      <c r="E71" s="6" t="str">
        <f t="shared" si="13"/>
        <v/>
      </c>
      <c r="F71" s="6" t="str">
        <f t="shared" si="14"/>
        <v/>
      </c>
      <c r="G71" s="6" t="str">
        <f t="shared" si="15"/>
        <v/>
      </c>
      <c r="H71" s="6" t="str">
        <f t="shared" si="16"/>
        <v/>
      </c>
      <c r="I71" s="6" t="str">
        <f t="shared" si="17"/>
        <v/>
      </c>
      <c r="J71" s="6" t="str">
        <f t="shared" si="25"/>
        <v/>
      </c>
      <c r="K71" s="6" t="str">
        <f t="shared" si="26"/>
        <v/>
      </c>
      <c r="L71" s="6" t="str">
        <f t="shared" si="2"/>
        <v/>
      </c>
      <c r="M71" s="6" t="str">
        <f t="shared" si="8"/>
        <v/>
      </c>
      <c r="N71" s="5" t="str">
        <f t="shared" si="21"/>
        <v/>
      </c>
      <c r="O71" s="6" t="str">
        <f t="shared" si="18"/>
        <v/>
      </c>
      <c r="P71" s="5" t="str">
        <f>IF(A71="","",VLOOKUP(B71,'جدول نرخ فوت-امراض خاص-سرطان'!$A$2:$B$100,2,FALSE))</f>
        <v/>
      </c>
      <c r="Q71" s="6" t="str">
        <f t="shared" si="9"/>
        <v/>
      </c>
      <c r="R71" s="6" t="str">
        <f t="shared" si="19"/>
        <v/>
      </c>
      <c r="S71" s="6" t="str">
        <f t="shared" si="4"/>
        <v/>
      </c>
      <c r="T71" s="6" t="str">
        <f t="shared" si="5"/>
        <v/>
      </c>
      <c r="U71" s="6" t="str">
        <f>IF(A71="","",T71*VLOOKUP(محاسبات!B71,'جدول نرخ فوت-امراض خاص-سرطان'!$C$2:$D$97,2,FALSE)/1000000)</f>
        <v/>
      </c>
      <c r="V71" s="6" t="str">
        <f>IF(A71="","",IF($F$7="ندارد",0,IF(B71&gt;74,0,VLOOKUP(محاسبات!A71,'جدول نرخ فوت-امراض خاص-سرطان'!$I$2:$J$31,2,FALSE)*محاسبات!O71)))</f>
        <v/>
      </c>
      <c r="W71" s="6" t="str">
        <f>IF(A71="","",V71*VLOOKUP(B71,'جدول نرخ فوت-امراض خاص-سرطان'!$E$2:$F$100,2,FALSE)/1000000)</f>
        <v/>
      </c>
      <c r="X71" s="6" t="str">
        <f t="shared" si="22"/>
        <v/>
      </c>
      <c r="Y71" s="6" t="str">
        <f>IF(A71="","",IF(A71&gt;64,0,VLOOKUP(B71,'جدول نرخ فوت-امراض خاص-سرطان'!$G$2:$H$100,2,FALSE)*X71))</f>
        <v/>
      </c>
      <c r="Z71" s="6" t="str">
        <f t="shared" si="6"/>
        <v/>
      </c>
      <c r="AA71" s="6" t="str">
        <f t="shared" si="7"/>
        <v/>
      </c>
      <c r="AB71" s="6" t="str">
        <f t="shared" si="10"/>
        <v/>
      </c>
      <c r="AC71" s="6" t="str">
        <f t="shared" si="20"/>
        <v/>
      </c>
      <c r="AD71" s="6" t="str">
        <f t="shared" si="23"/>
        <v/>
      </c>
      <c r="AE71" s="6" t="str">
        <f t="shared" si="24"/>
        <v/>
      </c>
    </row>
    <row r="72" spans="1:31" x14ac:dyDescent="0.2">
      <c r="A72" s="5" t="str">
        <f t="shared" si="11"/>
        <v/>
      </c>
      <c r="B72" s="5" t="str">
        <f t="shared" si="12"/>
        <v/>
      </c>
      <c r="C72" s="4"/>
      <c r="D72" s="6" t="str">
        <f>IF(A72="","",IF($B$3="سالانه",D71*(1+$B$6),IF($B$3="ماهانه",(F72*12)/'جدول لیست ها'!$D$1,IF(محاسبات!$B$3="دوماهه",(G72*6)/'جدول لیست ها'!$D$2,IF(محاسبات!$B$3="سه ماهه",(H72*4)/'جدول لیست ها'!$D$3,I72*2/'جدول لیست ها'!$D$4)))))</f>
        <v/>
      </c>
      <c r="E72" s="6" t="str">
        <f t="shared" si="13"/>
        <v/>
      </c>
      <c r="F72" s="6" t="str">
        <f t="shared" si="14"/>
        <v/>
      </c>
      <c r="G72" s="6" t="str">
        <f t="shared" si="15"/>
        <v/>
      </c>
      <c r="H72" s="6" t="str">
        <f t="shared" si="16"/>
        <v/>
      </c>
      <c r="I72" s="6" t="str">
        <f t="shared" si="17"/>
        <v/>
      </c>
      <c r="J72" s="6" t="str">
        <f t="shared" si="25"/>
        <v/>
      </c>
      <c r="K72" s="6" t="str">
        <f t="shared" si="26"/>
        <v/>
      </c>
      <c r="L72" s="6" t="str">
        <f t="shared" si="2"/>
        <v/>
      </c>
      <c r="M72" s="6" t="str">
        <f t="shared" si="8"/>
        <v/>
      </c>
      <c r="N72" s="5" t="str">
        <f t="shared" si="21"/>
        <v/>
      </c>
      <c r="O72" s="6" t="str">
        <f t="shared" si="18"/>
        <v/>
      </c>
      <c r="P72" s="5" t="str">
        <f>IF(A72="","",VLOOKUP(B72,'جدول نرخ فوت-امراض خاص-سرطان'!$A$2:$B$100,2,FALSE))</f>
        <v/>
      </c>
      <c r="Q72" s="6" t="str">
        <f t="shared" si="9"/>
        <v/>
      </c>
      <c r="R72" s="6" t="str">
        <f t="shared" si="19"/>
        <v/>
      </c>
      <c r="S72" s="6" t="str">
        <f t="shared" si="4"/>
        <v/>
      </c>
      <c r="T72" s="6" t="str">
        <f t="shared" si="5"/>
        <v/>
      </c>
      <c r="U72" s="6" t="str">
        <f>IF(A72="","",T72*VLOOKUP(محاسبات!B72,'جدول نرخ فوت-امراض خاص-سرطان'!$C$2:$D$97,2,FALSE)/1000000)</f>
        <v/>
      </c>
      <c r="V72" s="6" t="str">
        <f>IF(A72="","",IF($F$7="ندارد",0,IF(B72&gt;74,0,VLOOKUP(محاسبات!A72,'جدول نرخ فوت-امراض خاص-سرطان'!$I$2:$J$31,2,FALSE)*محاسبات!O72)))</f>
        <v/>
      </c>
      <c r="W72" s="6" t="str">
        <f>IF(A72="","",V72*VLOOKUP(B72,'جدول نرخ فوت-امراض خاص-سرطان'!$E$2:$F$100,2,FALSE)/1000000)</f>
        <v/>
      </c>
      <c r="X72" s="6" t="str">
        <f t="shared" si="22"/>
        <v/>
      </c>
      <c r="Y72" s="6" t="str">
        <f>IF(A72="","",IF(A72&gt;64,0,VLOOKUP(B72,'جدول نرخ فوت-امراض خاص-سرطان'!$G$2:$H$100,2,FALSE)*X72))</f>
        <v/>
      </c>
      <c r="Z72" s="6" t="str">
        <f t="shared" si="6"/>
        <v/>
      </c>
      <c r="AA72" s="6" t="str">
        <f t="shared" si="7"/>
        <v/>
      </c>
      <c r="AB72" s="6" t="str">
        <f t="shared" si="10"/>
        <v/>
      </c>
      <c r="AC72" s="6" t="str">
        <f t="shared" si="20"/>
        <v/>
      </c>
      <c r="AD72" s="6" t="str">
        <f t="shared" si="23"/>
        <v/>
      </c>
      <c r="AE72" s="6" t="str">
        <f t="shared" si="24"/>
        <v/>
      </c>
    </row>
    <row r="73" spans="1:31" x14ac:dyDescent="0.2">
      <c r="A73" s="5" t="str">
        <f t="shared" si="11"/>
        <v/>
      </c>
      <c r="B73" s="5" t="str">
        <f t="shared" si="12"/>
        <v/>
      </c>
      <c r="C73" s="4"/>
      <c r="D73" s="6" t="str">
        <f>IF(A73="","",IF($B$3="سالانه",D72*(1+$B$6),IF($B$3="ماهانه",(F73*12)/'جدول لیست ها'!$D$1,IF(محاسبات!$B$3="دوماهه",(G73*6)/'جدول لیست ها'!$D$2,IF(محاسبات!$B$3="سه ماهه",(H73*4)/'جدول لیست ها'!$D$3,I73*2/'جدول لیست ها'!$D$4)))))</f>
        <v/>
      </c>
      <c r="E73" s="6" t="str">
        <f t="shared" si="13"/>
        <v/>
      </c>
      <c r="F73" s="6" t="str">
        <f t="shared" si="14"/>
        <v/>
      </c>
      <c r="G73" s="6" t="str">
        <f t="shared" si="15"/>
        <v/>
      </c>
      <c r="H73" s="6" t="str">
        <f t="shared" si="16"/>
        <v/>
      </c>
      <c r="I73" s="6" t="str">
        <f t="shared" si="17"/>
        <v/>
      </c>
      <c r="J73" s="6" t="str">
        <f t="shared" si="25"/>
        <v/>
      </c>
      <c r="K73" s="6" t="str">
        <f t="shared" si="26"/>
        <v/>
      </c>
      <c r="L73" s="6" t="str">
        <f t="shared" si="2"/>
        <v/>
      </c>
      <c r="M73" s="6" t="str">
        <f t="shared" si="8"/>
        <v/>
      </c>
      <c r="N73" s="5" t="str">
        <f t="shared" si="21"/>
        <v/>
      </c>
      <c r="O73" s="6" t="str">
        <f t="shared" si="18"/>
        <v/>
      </c>
      <c r="P73" s="5" t="str">
        <f>IF(A73="","",VLOOKUP(B73,'جدول نرخ فوت-امراض خاص-سرطان'!$A$2:$B$100,2,FALSE))</f>
        <v/>
      </c>
      <c r="Q73" s="6" t="str">
        <f t="shared" si="9"/>
        <v/>
      </c>
      <c r="R73" s="6" t="str">
        <f t="shared" si="19"/>
        <v/>
      </c>
      <c r="S73" s="6" t="str">
        <f t="shared" si="4"/>
        <v/>
      </c>
      <c r="T73" s="6" t="str">
        <f t="shared" si="5"/>
        <v/>
      </c>
      <c r="U73" s="6" t="str">
        <f>IF(A73="","",T73*VLOOKUP(محاسبات!B73,'جدول نرخ فوت-امراض خاص-سرطان'!$C$2:$D$97,2,FALSE)/1000000)</f>
        <v/>
      </c>
      <c r="V73" s="6" t="str">
        <f>IF(A73="","",IF($F$7="ندارد",0,IF(B73&gt;74,0,VLOOKUP(محاسبات!A73,'جدول نرخ فوت-امراض خاص-سرطان'!$I$2:$J$31,2,FALSE)*محاسبات!O73)))</f>
        <v/>
      </c>
      <c r="W73" s="6" t="str">
        <f>IF(A73="","",V73*VLOOKUP(B73,'جدول نرخ فوت-امراض خاص-سرطان'!$E$2:$F$100,2,FALSE)/1000000)</f>
        <v/>
      </c>
      <c r="X73" s="6" t="str">
        <f t="shared" si="22"/>
        <v/>
      </c>
      <c r="Y73" s="6" t="str">
        <f>IF(A73="","",IF(A73&gt;64,0,VLOOKUP(B73,'جدول نرخ فوت-امراض خاص-سرطان'!$G$2:$H$100,2,FALSE)*X73))</f>
        <v/>
      </c>
      <c r="Z73" s="6" t="str">
        <f t="shared" si="6"/>
        <v/>
      </c>
      <c r="AA73" s="6" t="str">
        <f t="shared" si="7"/>
        <v/>
      </c>
      <c r="AB73" s="6" t="str">
        <f t="shared" si="10"/>
        <v/>
      </c>
      <c r="AC73" s="6" t="str">
        <f t="shared" si="20"/>
        <v/>
      </c>
      <c r="AD73" s="6" t="str">
        <f t="shared" si="23"/>
        <v/>
      </c>
      <c r="AE73" s="6" t="str">
        <f t="shared" si="24"/>
        <v/>
      </c>
    </row>
    <row r="74" spans="1:31" x14ac:dyDescent="0.2">
      <c r="A74" s="5" t="str">
        <f t="shared" si="11"/>
        <v/>
      </c>
      <c r="B74" s="5" t="str">
        <f t="shared" si="12"/>
        <v/>
      </c>
      <c r="C74" s="4"/>
      <c r="D74" s="6" t="str">
        <f>IF(A74="","",IF($B$3="سالانه",D73*(1+$B$6),IF($B$3="ماهانه",(F74*12)/'جدول لیست ها'!$D$1,IF(محاسبات!$B$3="دوماهه",(G74*6)/'جدول لیست ها'!$D$2,IF(محاسبات!$B$3="سه ماهه",(H74*4)/'جدول لیست ها'!$D$3,I74*2/'جدول لیست ها'!$D$4)))))</f>
        <v/>
      </c>
      <c r="E74" s="6" t="str">
        <f t="shared" si="13"/>
        <v/>
      </c>
      <c r="F74" s="6" t="str">
        <f t="shared" si="14"/>
        <v/>
      </c>
      <c r="G74" s="6" t="str">
        <f t="shared" si="15"/>
        <v/>
      </c>
      <c r="H74" s="6" t="str">
        <f t="shared" si="16"/>
        <v/>
      </c>
      <c r="I74" s="6" t="str">
        <f t="shared" si="17"/>
        <v/>
      </c>
      <c r="J74" s="6" t="str">
        <f t="shared" si="25"/>
        <v/>
      </c>
      <c r="K74" s="6" t="str">
        <f t="shared" si="26"/>
        <v/>
      </c>
      <c r="L74" s="6" t="str">
        <f t="shared" si="2"/>
        <v/>
      </c>
      <c r="M74" s="6" t="str">
        <f t="shared" si="8"/>
        <v/>
      </c>
      <c r="N74" s="5" t="str">
        <f t="shared" si="21"/>
        <v/>
      </c>
      <c r="O74" s="6" t="str">
        <f t="shared" si="18"/>
        <v/>
      </c>
      <c r="P74" s="5" t="str">
        <f>IF(A74="","",VLOOKUP(B74,'جدول نرخ فوت-امراض خاص-سرطان'!$A$2:$B$100,2,FALSE))</f>
        <v/>
      </c>
      <c r="Q74" s="6" t="str">
        <f t="shared" si="9"/>
        <v/>
      </c>
      <c r="R74" s="6" t="str">
        <f t="shared" si="19"/>
        <v/>
      </c>
      <c r="S74" s="6" t="str">
        <f t="shared" si="4"/>
        <v/>
      </c>
      <c r="T74" s="6" t="str">
        <f t="shared" si="5"/>
        <v/>
      </c>
      <c r="U74" s="6" t="str">
        <f>IF(A74="","",T74*VLOOKUP(محاسبات!B74,'جدول نرخ فوت-امراض خاص-سرطان'!$C$2:$D$97,2,FALSE)/1000000)</f>
        <v/>
      </c>
      <c r="V74" s="6" t="str">
        <f>IF(A74="","",IF($F$7="ندارد",0,IF(B74&gt;74,0,VLOOKUP(محاسبات!A74,'جدول نرخ فوت-امراض خاص-سرطان'!$I$2:$J$31,2,FALSE)*محاسبات!O74)))</f>
        <v/>
      </c>
      <c r="W74" s="6" t="str">
        <f>IF(A74="","",V74*VLOOKUP(B74,'جدول نرخ فوت-امراض خاص-سرطان'!$E$2:$F$100,2,FALSE)/1000000)</f>
        <v/>
      </c>
      <c r="X74" s="6" t="str">
        <f t="shared" si="22"/>
        <v/>
      </c>
      <c r="Y74" s="6" t="str">
        <f>IF(A74="","",IF(A74&gt;64,0,VLOOKUP(B74,'جدول نرخ فوت-امراض خاص-سرطان'!$G$2:$H$100,2,FALSE)*X74))</f>
        <v/>
      </c>
      <c r="Z74" s="6" t="str">
        <f t="shared" si="6"/>
        <v/>
      </c>
      <c r="AA74" s="6" t="str">
        <f t="shared" si="7"/>
        <v/>
      </c>
      <c r="AB74" s="6" t="str">
        <f t="shared" si="10"/>
        <v/>
      </c>
      <c r="AC74" s="6" t="str">
        <f t="shared" si="20"/>
        <v/>
      </c>
      <c r="AD74" s="6" t="str">
        <f t="shared" si="23"/>
        <v/>
      </c>
      <c r="AE74" s="6" t="str">
        <f t="shared" si="24"/>
        <v/>
      </c>
    </row>
    <row r="75" spans="1:31" x14ac:dyDescent="0.2">
      <c r="A75" s="5" t="str">
        <f t="shared" si="11"/>
        <v/>
      </c>
      <c r="B75" s="5" t="str">
        <f t="shared" si="12"/>
        <v/>
      </c>
      <c r="C75" s="4"/>
      <c r="D75" s="6" t="str">
        <f>IF(A75="","",IF($B$3="سالانه",D74*(1+$B$6),IF($B$3="ماهانه",(F75*12)/'جدول لیست ها'!$D$1,IF(محاسبات!$B$3="دوماهه",(G75*6)/'جدول لیست ها'!$D$2,IF(محاسبات!$B$3="سه ماهه",(H75*4)/'جدول لیست ها'!$D$3,I75*2/'جدول لیست ها'!$D$4)))))</f>
        <v/>
      </c>
      <c r="E75" s="6" t="str">
        <f t="shared" si="13"/>
        <v/>
      </c>
      <c r="F75" s="6" t="str">
        <f t="shared" si="14"/>
        <v/>
      </c>
      <c r="G75" s="6" t="str">
        <f t="shared" si="15"/>
        <v/>
      </c>
      <c r="H75" s="6" t="str">
        <f t="shared" si="16"/>
        <v/>
      </c>
      <c r="I75" s="6" t="str">
        <f t="shared" si="17"/>
        <v/>
      </c>
      <c r="J75" s="6" t="str">
        <f t="shared" si="25"/>
        <v/>
      </c>
      <c r="K75" s="6" t="str">
        <f t="shared" si="26"/>
        <v/>
      </c>
      <c r="L75" s="6" t="str">
        <f t="shared" si="2"/>
        <v/>
      </c>
      <c r="M75" s="6" t="str">
        <f t="shared" si="8"/>
        <v/>
      </c>
      <c r="N75" s="5" t="str">
        <f t="shared" si="21"/>
        <v/>
      </c>
      <c r="O75" s="6" t="str">
        <f t="shared" si="18"/>
        <v/>
      </c>
      <c r="P75" s="5" t="str">
        <f>IF(A75="","",VLOOKUP(B75,'جدول نرخ فوت-امراض خاص-سرطان'!$A$2:$B$100,2,FALSE))</f>
        <v/>
      </c>
      <c r="Q75" s="6" t="str">
        <f t="shared" si="9"/>
        <v/>
      </c>
      <c r="R75" s="6" t="str">
        <f t="shared" si="19"/>
        <v/>
      </c>
      <c r="S75" s="6" t="str">
        <f t="shared" si="4"/>
        <v/>
      </c>
      <c r="T75" s="6" t="str">
        <f t="shared" si="5"/>
        <v/>
      </c>
      <c r="U75" s="6" t="str">
        <f>IF(A75="","",T75*VLOOKUP(محاسبات!B75,'جدول نرخ فوت-امراض خاص-سرطان'!$C$2:$D$97,2,FALSE)/1000000)</f>
        <v/>
      </c>
      <c r="V75" s="6" t="str">
        <f>IF(A75="","",IF($F$7="ندارد",0,IF(B75&gt;74,0,VLOOKUP(محاسبات!A75,'جدول نرخ فوت-امراض خاص-سرطان'!$I$2:$J$31,2,FALSE)*محاسبات!O75)))</f>
        <v/>
      </c>
      <c r="W75" s="6" t="str">
        <f>IF(A75="","",V75*VLOOKUP(B75,'جدول نرخ فوت-امراض خاص-سرطان'!$E$2:$F$100,2,FALSE)/1000000)</f>
        <v/>
      </c>
      <c r="X75" s="6" t="str">
        <f t="shared" si="22"/>
        <v/>
      </c>
      <c r="Y75" s="6" t="str">
        <f>IF(A75="","",IF(A75&gt;64,0,VLOOKUP(B75,'جدول نرخ فوت-امراض خاص-سرطان'!$G$2:$H$100,2,FALSE)*X75))</f>
        <v/>
      </c>
      <c r="Z75" s="6" t="str">
        <f t="shared" si="6"/>
        <v/>
      </c>
      <c r="AA75" s="6" t="str">
        <f t="shared" si="7"/>
        <v/>
      </c>
      <c r="AB75" s="6" t="str">
        <f t="shared" si="10"/>
        <v/>
      </c>
      <c r="AC75" s="6" t="str">
        <f t="shared" si="20"/>
        <v/>
      </c>
      <c r="AD75" s="6" t="str">
        <f t="shared" si="23"/>
        <v/>
      </c>
      <c r="AE75" s="6" t="str">
        <f t="shared" si="24"/>
        <v/>
      </c>
    </row>
    <row r="76" spans="1:31" x14ac:dyDescent="0.2">
      <c r="A76" s="5" t="str">
        <f t="shared" si="11"/>
        <v/>
      </c>
      <c r="B76" s="5" t="str">
        <f t="shared" si="12"/>
        <v/>
      </c>
      <c r="C76" s="4"/>
      <c r="D76" s="6" t="str">
        <f>IF(A76="","",IF($B$3="سالانه",D75*(1+$B$6),IF($B$3="ماهانه",(F76*12)/'جدول لیست ها'!$D$1,IF(محاسبات!$B$3="دوماهه",(G76*6)/'جدول لیست ها'!$D$2,IF(محاسبات!$B$3="سه ماهه",(H76*4)/'جدول لیست ها'!$D$3,I76*2/'جدول لیست ها'!$D$4)))))</f>
        <v/>
      </c>
      <c r="E76" s="6" t="str">
        <f t="shared" si="13"/>
        <v/>
      </c>
      <c r="F76" s="6" t="str">
        <f t="shared" si="14"/>
        <v/>
      </c>
      <c r="G76" s="6" t="str">
        <f t="shared" si="15"/>
        <v/>
      </c>
      <c r="H76" s="6" t="str">
        <f t="shared" si="16"/>
        <v/>
      </c>
      <c r="I76" s="6" t="str">
        <f t="shared" si="17"/>
        <v/>
      </c>
      <c r="J76" s="6" t="str">
        <f t="shared" si="25"/>
        <v/>
      </c>
      <c r="K76" s="6" t="str">
        <f t="shared" si="26"/>
        <v/>
      </c>
      <c r="L76" s="6" t="str">
        <f t="shared" si="2"/>
        <v/>
      </c>
      <c r="M76" s="6" t="str">
        <f t="shared" si="8"/>
        <v/>
      </c>
      <c r="N76" s="5" t="str">
        <f t="shared" si="21"/>
        <v/>
      </c>
      <c r="O76" s="6" t="str">
        <f t="shared" si="18"/>
        <v/>
      </c>
      <c r="P76" s="5" t="str">
        <f>IF(A76="","",VLOOKUP(B76,'جدول نرخ فوت-امراض خاص-سرطان'!$A$2:$B$100,2,FALSE))</f>
        <v/>
      </c>
      <c r="Q76" s="6" t="str">
        <f t="shared" si="9"/>
        <v/>
      </c>
      <c r="R76" s="6" t="str">
        <f t="shared" si="19"/>
        <v/>
      </c>
      <c r="S76" s="6" t="str">
        <f t="shared" si="4"/>
        <v/>
      </c>
      <c r="T76" s="6" t="str">
        <f t="shared" si="5"/>
        <v/>
      </c>
      <c r="U76" s="6" t="str">
        <f>IF(A76="","",T76*VLOOKUP(محاسبات!B76,'جدول نرخ فوت-امراض خاص-سرطان'!$C$2:$D$97,2,FALSE)/1000000)</f>
        <v/>
      </c>
      <c r="V76" s="6" t="str">
        <f>IF(A76="","",IF($F$7="ندارد",0,IF(B76&gt;74,0,VLOOKUP(محاسبات!A76,'جدول نرخ فوت-امراض خاص-سرطان'!$I$2:$J$31,2,FALSE)*محاسبات!O76)))</f>
        <v/>
      </c>
      <c r="W76" s="6" t="str">
        <f>IF(A76="","",V76*VLOOKUP(B76,'جدول نرخ فوت-امراض خاص-سرطان'!$E$2:$F$100,2,FALSE)/1000000)</f>
        <v/>
      </c>
      <c r="X76" s="6" t="str">
        <f t="shared" si="22"/>
        <v/>
      </c>
      <c r="Y76" s="6" t="str">
        <f>IF(A76="","",IF(A76&gt;64,0,VLOOKUP(B76,'جدول نرخ فوت-امراض خاص-سرطان'!$G$2:$H$100,2,FALSE)*X76))</f>
        <v/>
      </c>
      <c r="Z76" s="6" t="str">
        <f t="shared" si="6"/>
        <v/>
      </c>
      <c r="AA76" s="6" t="str">
        <f t="shared" si="7"/>
        <v/>
      </c>
      <c r="AB76" s="6" t="str">
        <f t="shared" si="10"/>
        <v/>
      </c>
      <c r="AC76" s="6" t="str">
        <f t="shared" si="20"/>
        <v/>
      </c>
      <c r="AD76" s="6" t="str">
        <f t="shared" si="23"/>
        <v/>
      </c>
      <c r="AE76" s="6" t="str">
        <f t="shared" si="24"/>
        <v/>
      </c>
    </row>
    <row r="77" spans="1:31" x14ac:dyDescent="0.2">
      <c r="A77" s="5" t="str">
        <f t="shared" si="11"/>
        <v/>
      </c>
      <c r="B77" s="5" t="str">
        <f t="shared" si="12"/>
        <v/>
      </c>
      <c r="C77" s="4"/>
      <c r="D77" s="6" t="str">
        <f>IF(A77="","",IF($B$3="سالانه",D76*(1+$B$6),IF($B$3="ماهانه",(F77*12)/'جدول لیست ها'!$D$1,IF(محاسبات!$B$3="دوماهه",(G77*6)/'جدول لیست ها'!$D$2,IF(محاسبات!$B$3="سه ماهه",(H77*4)/'جدول لیست ها'!$D$3,I77*2/'جدول لیست ها'!$D$4)))))</f>
        <v/>
      </c>
      <c r="E77" s="6" t="str">
        <f t="shared" si="13"/>
        <v/>
      </c>
      <c r="F77" s="6" t="str">
        <f t="shared" si="14"/>
        <v/>
      </c>
      <c r="G77" s="6" t="str">
        <f t="shared" si="15"/>
        <v/>
      </c>
      <c r="H77" s="6" t="str">
        <f t="shared" si="16"/>
        <v/>
      </c>
      <c r="I77" s="6" t="str">
        <f t="shared" si="17"/>
        <v/>
      </c>
      <c r="J77" s="6" t="str">
        <f t="shared" si="25"/>
        <v/>
      </c>
      <c r="K77" s="6" t="str">
        <f t="shared" si="26"/>
        <v/>
      </c>
      <c r="L77" s="6" t="str">
        <f t="shared" si="2"/>
        <v/>
      </c>
      <c r="M77" s="6" t="str">
        <f t="shared" si="8"/>
        <v/>
      </c>
      <c r="N77" s="5" t="str">
        <f t="shared" si="21"/>
        <v/>
      </c>
      <c r="O77" s="6" t="str">
        <f t="shared" si="18"/>
        <v/>
      </c>
      <c r="P77" s="5" t="str">
        <f>IF(A77="","",VLOOKUP(B77,'جدول نرخ فوت-امراض خاص-سرطان'!$A$2:$B$100,2,FALSE))</f>
        <v/>
      </c>
      <c r="Q77" s="6" t="str">
        <f t="shared" si="9"/>
        <v/>
      </c>
      <c r="R77" s="6" t="str">
        <f t="shared" si="19"/>
        <v/>
      </c>
      <c r="S77" s="6" t="str">
        <f t="shared" si="4"/>
        <v/>
      </c>
      <c r="T77" s="6" t="str">
        <f t="shared" si="5"/>
        <v/>
      </c>
      <c r="U77" s="6" t="str">
        <f>IF(A77="","",T77*VLOOKUP(محاسبات!B77,'جدول نرخ فوت-امراض خاص-سرطان'!$C$2:$D$97,2,FALSE)/1000000)</f>
        <v/>
      </c>
      <c r="V77" s="6" t="str">
        <f>IF(A77="","",IF($F$7="ندارد",0,IF(B77&gt;74,0,VLOOKUP(محاسبات!A77,'جدول نرخ فوت-امراض خاص-سرطان'!$I$2:$J$31,2,FALSE)*محاسبات!O77)))</f>
        <v/>
      </c>
      <c r="W77" s="6" t="str">
        <f>IF(A77="","",V77*VLOOKUP(B77,'جدول نرخ فوت-امراض خاص-سرطان'!$E$2:$F$100,2,FALSE)/1000000)</f>
        <v/>
      </c>
      <c r="X77" s="6" t="str">
        <f t="shared" si="22"/>
        <v/>
      </c>
      <c r="Y77" s="6" t="str">
        <f>IF(A77="","",IF(A77&gt;64,0,VLOOKUP(B77,'جدول نرخ فوت-امراض خاص-سرطان'!$G$2:$H$100,2,FALSE)*X77))</f>
        <v/>
      </c>
      <c r="Z77" s="6" t="str">
        <f t="shared" si="6"/>
        <v/>
      </c>
      <c r="AA77" s="6" t="str">
        <f t="shared" si="7"/>
        <v/>
      </c>
      <c r="AB77" s="6" t="str">
        <f t="shared" si="10"/>
        <v/>
      </c>
      <c r="AC77" s="6" t="str">
        <f t="shared" si="20"/>
        <v/>
      </c>
      <c r="AD77" s="6" t="str">
        <f t="shared" si="23"/>
        <v/>
      </c>
      <c r="AE77" s="6" t="str">
        <f t="shared" si="24"/>
        <v/>
      </c>
    </row>
    <row r="78" spans="1:31" x14ac:dyDescent="0.2">
      <c r="A78" s="5" t="str">
        <f t="shared" si="11"/>
        <v/>
      </c>
      <c r="B78" s="5" t="str">
        <f t="shared" si="12"/>
        <v/>
      </c>
      <c r="C78" s="4"/>
      <c r="D78" s="6" t="str">
        <f>IF(A78="","",IF($B$3="سالانه",D77*(1+$B$6),IF($B$3="ماهانه",(F78*12)/'جدول لیست ها'!$D$1,IF(محاسبات!$B$3="دوماهه",(G78*6)/'جدول لیست ها'!$D$2,IF(محاسبات!$B$3="سه ماهه",(H78*4)/'جدول لیست ها'!$D$3,I78*2/'جدول لیست ها'!$D$4)))))</f>
        <v/>
      </c>
      <c r="E78" s="6" t="str">
        <f t="shared" si="13"/>
        <v/>
      </c>
      <c r="F78" s="6" t="str">
        <f t="shared" si="14"/>
        <v/>
      </c>
      <c r="G78" s="6" t="str">
        <f t="shared" si="15"/>
        <v/>
      </c>
      <c r="H78" s="6" t="str">
        <f t="shared" si="16"/>
        <v/>
      </c>
      <c r="I78" s="6" t="str">
        <f t="shared" si="17"/>
        <v/>
      </c>
      <c r="J78" s="6" t="str">
        <f t="shared" si="25"/>
        <v/>
      </c>
      <c r="K78" s="6" t="str">
        <f t="shared" si="26"/>
        <v/>
      </c>
      <c r="L78" s="6" t="str">
        <f t="shared" si="2"/>
        <v/>
      </c>
      <c r="M78" s="6" t="str">
        <f t="shared" si="8"/>
        <v/>
      </c>
      <c r="N78" s="5" t="str">
        <f t="shared" si="21"/>
        <v/>
      </c>
      <c r="O78" s="6" t="str">
        <f t="shared" si="18"/>
        <v/>
      </c>
      <c r="P78" s="5" t="str">
        <f>IF(A78="","",VLOOKUP(B78,'جدول نرخ فوت-امراض خاص-سرطان'!$A$2:$B$100,2,FALSE))</f>
        <v/>
      </c>
      <c r="Q78" s="6" t="str">
        <f t="shared" si="9"/>
        <v/>
      </c>
      <c r="R78" s="6" t="str">
        <f t="shared" si="19"/>
        <v/>
      </c>
      <c r="S78" s="6" t="str">
        <f t="shared" si="4"/>
        <v/>
      </c>
      <c r="T78" s="6" t="str">
        <f t="shared" si="5"/>
        <v/>
      </c>
      <c r="U78" s="6" t="str">
        <f>IF(A78="","",T78*VLOOKUP(محاسبات!B78,'جدول نرخ فوت-امراض خاص-سرطان'!$C$2:$D$97,2,FALSE)/1000000)</f>
        <v/>
      </c>
      <c r="V78" s="6" t="str">
        <f>IF(A78="","",IF($F$7="ندارد",0,IF(B78&gt;74,0,VLOOKUP(محاسبات!A78,'جدول نرخ فوت-امراض خاص-سرطان'!$I$2:$J$31,2,FALSE)*محاسبات!O78)))</f>
        <v/>
      </c>
      <c r="W78" s="6" t="str">
        <f>IF(A78="","",V78*VLOOKUP(B78,'جدول نرخ فوت-امراض خاص-سرطان'!$E$2:$F$100,2,FALSE)/1000000)</f>
        <v/>
      </c>
      <c r="X78" s="6" t="str">
        <f t="shared" si="22"/>
        <v/>
      </c>
      <c r="Y78" s="6" t="str">
        <f>IF(A78="","",IF(A78&gt;64,0,VLOOKUP(B78,'جدول نرخ فوت-امراض خاص-سرطان'!$G$2:$H$100,2,FALSE)*X78))</f>
        <v/>
      </c>
      <c r="Z78" s="6" t="str">
        <f t="shared" si="6"/>
        <v/>
      </c>
      <c r="AA78" s="6" t="str">
        <f t="shared" si="7"/>
        <v/>
      </c>
      <c r="AB78" s="6" t="str">
        <f t="shared" si="10"/>
        <v/>
      </c>
      <c r="AC78" s="6" t="str">
        <f t="shared" si="20"/>
        <v/>
      </c>
      <c r="AD78" s="6" t="str">
        <f t="shared" si="23"/>
        <v/>
      </c>
      <c r="AE78" s="6" t="str">
        <f t="shared" si="24"/>
        <v/>
      </c>
    </row>
    <row r="79" spans="1:31" x14ac:dyDescent="0.2">
      <c r="A79" s="5" t="str">
        <f t="shared" si="11"/>
        <v/>
      </c>
      <c r="B79" s="5" t="str">
        <f t="shared" si="12"/>
        <v/>
      </c>
      <c r="C79" s="4"/>
      <c r="D79" s="6" t="str">
        <f>IF(A79="","",IF($B$3="سالانه",D78*(1+$B$6),IF($B$3="ماهانه",(F79*12)/'جدول لیست ها'!$D$1,IF(محاسبات!$B$3="دوماهه",(G79*6)/'جدول لیست ها'!$D$2,IF(محاسبات!$B$3="سه ماهه",(H79*4)/'جدول لیست ها'!$D$3,I79*2/'جدول لیست ها'!$D$4)))))</f>
        <v/>
      </c>
      <c r="E79" s="6" t="str">
        <f t="shared" si="13"/>
        <v/>
      </c>
      <c r="F79" s="6" t="str">
        <f t="shared" si="14"/>
        <v/>
      </c>
      <c r="G79" s="6" t="str">
        <f t="shared" si="15"/>
        <v/>
      </c>
      <c r="H79" s="6" t="str">
        <f t="shared" si="16"/>
        <v/>
      </c>
      <c r="I79" s="6" t="str">
        <f t="shared" si="17"/>
        <v/>
      </c>
      <c r="J79" s="6" t="str">
        <f t="shared" si="25"/>
        <v/>
      </c>
      <c r="K79" s="6" t="str">
        <f t="shared" si="26"/>
        <v/>
      </c>
      <c r="L79" s="6" t="str">
        <f t="shared" ref="L79:L142" si="27">IF(A79="","",IF(A79&lt;=5,$J$3*(1-$M$2)*O79,0))</f>
        <v/>
      </c>
      <c r="M79" s="6" t="str">
        <f t="shared" si="8"/>
        <v/>
      </c>
      <c r="N79" s="5" t="str">
        <f t="shared" si="21"/>
        <v/>
      </c>
      <c r="O79" s="6" t="str">
        <f t="shared" si="18"/>
        <v/>
      </c>
      <c r="P79" s="5" t="str">
        <f>IF(A79="","",VLOOKUP(B79,'جدول نرخ فوت-امراض خاص-سرطان'!$A$2:$B$100,2,FALSE))</f>
        <v/>
      </c>
      <c r="Q79" s="6" t="str">
        <f t="shared" si="9"/>
        <v/>
      </c>
      <c r="R79" s="6" t="str">
        <f t="shared" si="19"/>
        <v/>
      </c>
      <c r="S79" s="6" t="str">
        <f t="shared" ref="S79:S142" si="28">IF(A79="","",$J$4/1000*R79)</f>
        <v/>
      </c>
      <c r="T79" s="6" t="str">
        <f t="shared" ref="T79:T142" si="29">IF(A79="","",IF(B79&gt;64,0,MIN($F$3*O79,$F$5)))</f>
        <v/>
      </c>
      <c r="U79" s="6" t="str">
        <f>IF(A79="","",T79*VLOOKUP(محاسبات!B79,'جدول نرخ فوت-امراض خاص-سرطان'!$C$2:$D$97,2,FALSE)/1000000)</f>
        <v/>
      </c>
      <c r="V79" s="6" t="str">
        <f>IF(A79="","",IF($F$7="ندارد",0,IF(B79&gt;74,0,VLOOKUP(محاسبات!A79,'جدول نرخ فوت-امراض خاص-سرطان'!$I$2:$J$31,2,FALSE)*محاسبات!O79)))</f>
        <v/>
      </c>
      <c r="W79" s="6" t="str">
        <f>IF(A79="","",V79*VLOOKUP(B79,'جدول نرخ فوت-امراض خاص-سرطان'!$E$2:$F$100,2,FALSE)/1000000)</f>
        <v/>
      </c>
      <c r="X79" s="6" t="str">
        <f t="shared" si="22"/>
        <v/>
      </c>
      <c r="Y79" s="6" t="str">
        <f>IF(A79="","",IF(A79&gt;64,0,VLOOKUP(B79,'جدول نرخ فوت-امراض خاص-سرطان'!$G$2:$H$100,2,FALSE)*X79))</f>
        <v/>
      </c>
      <c r="Z79" s="6" t="str">
        <f t="shared" ref="Z79:Z142" si="30">IF(A79="","",Y79+W79+U79+S79)</f>
        <v/>
      </c>
      <c r="AA79" s="6" t="str">
        <f t="shared" ref="AA79:AA142" si="31">IF(A79="","",0.25*(S79)+0.15*(U79+W79+Y79))</f>
        <v/>
      </c>
      <c r="AB79" s="6" t="str">
        <f t="shared" ref="AB79:AB142" si="32">IF(A79="","",$B$10*(M79+Z79+Q79))</f>
        <v/>
      </c>
      <c r="AC79" s="6" t="str">
        <f t="shared" si="20"/>
        <v/>
      </c>
      <c r="AD79" s="6" t="str">
        <f t="shared" si="23"/>
        <v/>
      </c>
      <c r="AE79" s="6" t="str">
        <f t="shared" si="24"/>
        <v/>
      </c>
    </row>
    <row r="80" spans="1:31" x14ac:dyDescent="0.2">
      <c r="A80" s="5" t="str">
        <f t="shared" si="11"/>
        <v/>
      </c>
      <c r="B80" s="5" t="str">
        <f t="shared" si="12"/>
        <v/>
      </c>
      <c r="C80" s="4"/>
      <c r="D80" s="6" t="str">
        <f>IF(A80="","",IF($B$3="سالانه",D79*(1+$B$6),IF($B$3="ماهانه",(F80*12)/'جدول لیست ها'!$D$1,IF(محاسبات!$B$3="دوماهه",(G80*6)/'جدول لیست ها'!$D$2,IF(محاسبات!$B$3="سه ماهه",(H80*4)/'جدول لیست ها'!$D$3,I80*2/'جدول لیست ها'!$D$4)))))</f>
        <v/>
      </c>
      <c r="E80" s="6" t="str">
        <f t="shared" si="13"/>
        <v/>
      </c>
      <c r="F80" s="6" t="str">
        <f t="shared" si="14"/>
        <v/>
      </c>
      <c r="G80" s="6" t="str">
        <f t="shared" si="15"/>
        <v/>
      </c>
      <c r="H80" s="6" t="str">
        <f t="shared" si="16"/>
        <v/>
      </c>
      <c r="I80" s="6" t="str">
        <f t="shared" si="17"/>
        <v/>
      </c>
      <c r="J80" s="6" t="str">
        <f t="shared" si="25"/>
        <v/>
      </c>
      <c r="K80" s="6" t="str">
        <f t="shared" si="26"/>
        <v/>
      </c>
      <c r="L80" s="6" t="str">
        <f t="shared" si="27"/>
        <v/>
      </c>
      <c r="M80" s="6" t="str">
        <f t="shared" ref="M80:M143" si="33">IF(A80="","",J80+K80+L80)</f>
        <v/>
      </c>
      <c r="N80" s="5" t="str">
        <f t="shared" si="21"/>
        <v/>
      </c>
      <c r="O80" s="6" t="str">
        <f t="shared" si="18"/>
        <v/>
      </c>
      <c r="P80" s="5" t="str">
        <f>IF(A80="","",VLOOKUP(B80,'جدول نرخ فوت-امراض خاص-سرطان'!$A$2:$B$100,2,FALSE))</f>
        <v/>
      </c>
      <c r="Q80" s="6" t="str">
        <f t="shared" ref="Q80:Q143" si="34">IF(A80="","",P80*O80*N80^0.5*(1+$J$1))</f>
        <v/>
      </c>
      <c r="R80" s="6" t="str">
        <f t="shared" si="19"/>
        <v/>
      </c>
      <c r="S80" s="6" t="str">
        <f t="shared" si="28"/>
        <v/>
      </c>
      <c r="T80" s="6" t="str">
        <f t="shared" si="29"/>
        <v/>
      </c>
      <c r="U80" s="6" t="str">
        <f>IF(A80="","",T80*VLOOKUP(محاسبات!B80,'جدول نرخ فوت-امراض خاص-سرطان'!$C$2:$D$97,2,FALSE)/1000000)</f>
        <v/>
      </c>
      <c r="V80" s="6" t="str">
        <f>IF(A80="","",IF($F$7="ندارد",0,IF(B80&gt;74,0,VLOOKUP(محاسبات!A80,'جدول نرخ فوت-امراض خاص-سرطان'!$I$2:$J$31,2,FALSE)*محاسبات!O80)))</f>
        <v/>
      </c>
      <c r="W80" s="6" t="str">
        <f>IF(A80="","",V80*VLOOKUP(B80,'جدول نرخ فوت-امراض خاص-سرطان'!$E$2:$F$100,2,FALSE)/1000000)</f>
        <v/>
      </c>
      <c r="X80" s="6" t="str">
        <f t="shared" si="22"/>
        <v/>
      </c>
      <c r="Y80" s="6" t="str">
        <f>IF(A80="","",IF(A80&gt;64,0,VLOOKUP(B80,'جدول نرخ فوت-امراض خاص-سرطان'!$G$2:$H$100,2,FALSE)*X80))</f>
        <v/>
      </c>
      <c r="Z80" s="6" t="str">
        <f t="shared" si="30"/>
        <v/>
      </c>
      <c r="AA80" s="6" t="str">
        <f t="shared" si="31"/>
        <v/>
      </c>
      <c r="AB80" s="6" t="str">
        <f t="shared" si="32"/>
        <v/>
      </c>
      <c r="AC80" s="6" t="str">
        <f t="shared" si="20"/>
        <v/>
      </c>
      <c r="AD80" s="6" t="str">
        <f t="shared" si="23"/>
        <v/>
      </c>
      <c r="AE80" s="6" t="str">
        <f t="shared" si="24"/>
        <v/>
      </c>
    </row>
    <row r="81" spans="1:31" x14ac:dyDescent="0.2">
      <c r="A81" s="5" t="str">
        <f t="shared" ref="A81:A144" si="35">IF(A80&lt;$B$1,A80+1,"")</f>
        <v/>
      </c>
      <c r="B81" s="5" t="str">
        <f t="shared" ref="B81:B144" si="36">IF(A81="","",B80+1)</f>
        <v/>
      </c>
      <c r="C81" s="4"/>
      <c r="D81" s="6" t="str">
        <f>IF(A81="","",IF($B$3="سالانه",D80*(1+$B$6),IF($B$3="ماهانه",(F81*12)/'جدول لیست ها'!$D$1,IF(محاسبات!$B$3="دوماهه",(G81*6)/'جدول لیست ها'!$D$2,IF(محاسبات!$B$3="سه ماهه",(H81*4)/'جدول لیست ها'!$D$3,I81*2/'جدول لیست ها'!$D$4)))))</f>
        <v/>
      </c>
      <c r="E81" s="6" t="str">
        <f t="shared" ref="E81:E144" si="37">IF(A81="","",IF($B$3="سالانه",D81+E80,(I81+H81+G81+F81)*$C$3+E80))</f>
        <v/>
      </c>
      <c r="F81" s="6" t="str">
        <f t="shared" ref="F81:F144" si="38">IF(A81="","",IF(F80="","",F80*(1+$B$6)))</f>
        <v/>
      </c>
      <c r="G81" s="6" t="str">
        <f t="shared" ref="G81:G144" si="39">IF(A81="","",IF(G80="","",G80*(1+$B$6)))</f>
        <v/>
      </c>
      <c r="H81" s="6" t="str">
        <f t="shared" ref="H81:H144" si="40">IF(A81="","",IF(H80="","",H80*(1+$B$6)))</f>
        <v/>
      </c>
      <c r="I81" s="6" t="str">
        <f t="shared" ref="I81:I144" si="41">IF(A81="","",IF(I80="","",I80*(1+$B$6)))</f>
        <v/>
      </c>
      <c r="J81" s="6" t="str">
        <f t="shared" si="25"/>
        <v/>
      </c>
      <c r="K81" s="6" t="str">
        <f t="shared" si="26"/>
        <v/>
      </c>
      <c r="L81" s="6" t="str">
        <f t="shared" si="27"/>
        <v/>
      </c>
      <c r="M81" s="6" t="str">
        <f t="shared" si="33"/>
        <v/>
      </c>
      <c r="N81" s="5" t="str">
        <f t="shared" si="21"/>
        <v/>
      </c>
      <c r="O81" s="6" t="str">
        <f t="shared" ref="O81:O144" si="42">IF(A81="","",MIN(O80*(1+$B$7),4000000000))</f>
        <v/>
      </c>
      <c r="P81" s="5" t="str">
        <f>IF(A81="","",VLOOKUP(B81,'جدول نرخ فوت-امراض خاص-سرطان'!$A$2:$B$100,2,FALSE))</f>
        <v/>
      </c>
      <c r="Q81" s="6" t="str">
        <f t="shared" si="34"/>
        <v/>
      </c>
      <c r="R81" s="6" t="str">
        <f t="shared" ref="R81:R144" si="43">IF(A81="","",IF(B81&gt;74,0,MIN(4000000000,R80*(1+$B$7))))</f>
        <v/>
      </c>
      <c r="S81" s="6" t="str">
        <f t="shared" si="28"/>
        <v/>
      </c>
      <c r="T81" s="6" t="str">
        <f t="shared" si="29"/>
        <v/>
      </c>
      <c r="U81" s="6" t="str">
        <f>IF(A81="","",T81*VLOOKUP(محاسبات!B81,'جدول نرخ فوت-امراض خاص-سرطان'!$C$2:$D$97,2,FALSE)/1000000)</f>
        <v/>
      </c>
      <c r="V81" s="6" t="str">
        <f>IF(A81="","",IF($F$7="ندارد",0,IF(B81&gt;74,0,VLOOKUP(محاسبات!A81,'جدول نرخ فوت-امراض خاص-سرطان'!$I$2:$J$31,2,FALSE)*محاسبات!O81)))</f>
        <v/>
      </c>
      <c r="W81" s="6" t="str">
        <f>IF(A81="","",V81*VLOOKUP(B81,'جدول نرخ فوت-امراض خاص-سرطان'!$E$2:$F$100,2,FALSE)/1000000)</f>
        <v/>
      </c>
      <c r="X81" s="6" t="str">
        <f t="shared" si="22"/>
        <v/>
      </c>
      <c r="Y81" s="6" t="str">
        <f>IF(A81="","",IF(A81&gt;64,0,VLOOKUP(B81,'جدول نرخ فوت-امراض خاص-سرطان'!$G$2:$H$100,2,FALSE)*X81))</f>
        <v/>
      </c>
      <c r="Z81" s="6" t="str">
        <f t="shared" si="30"/>
        <v/>
      </c>
      <c r="AA81" s="6" t="str">
        <f t="shared" si="31"/>
        <v/>
      </c>
      <c r="AB81" s="6" t="str">
        <f t="shared" si="32"/>
        <v/>
      </c>
      <c r="AC81" s="6" t="str">
        <f t="shared" ref="AC81:AC144" si="44">IF(A81="","",D81-Z81-M81-Q81-AB81)</f>
        <v/>
      </c>
      <c r="AD81" s="6" t="str">
        <f t="shared" si="23"/>
        <v/>
      </c>
      <c r="AE81" s="6" t="str">
        <f t="shared" si="24"/>
        <v/>
      </c>
    </row>
    <row r="82" spans="1:31" x14ac:dyDescent="0.2">
      <c r="A82" s="5" t="str">
        <f t="shared" si="35"/>
        <v/>
      </c>
      <c r="B82" s="5" t="str">
        <f t="shared" si="36"/>
        <v/>
      </c>
      <c r="C82" s="4"/>
      <c r="D82" s="6" t="str">
        <f>IF(A82="","",IF($B$3="سالانه",D81*(1+$B$6),IF($B$3="ماهانه",(F82*12)/'جدول لیست ها'!$D$1,IF(محاسبات!$B$3="دوماهه",(G82*6)/'جدول لیست ها'!$D$2,IF(محاسبات!$B$3="سه ماهه",(H82*4)/'جدول لیست ها'!$D$3,I82*2/'جدول لیست ها'!$D$4)))))</f>
        <v/>
      </c>
      <c r="E82" s="6" t="str">
        <f t="shared" si="37"/>
        <v/>
      </c>
      <c r="F82" s="6" t="str">
        <f t="shared" si="38"/>
        <v/>
      </c>
      <c r="G82" s="6" t="str">
        <f t="shared" si="39"/>
        <v/>
      </c>
      <c r="H82" s="6" t="str">
        <f t="shared" si="40"/>
        <v/>
      </c>
      <c r="I82" s="6" t="str">
        <f t="shared" si="41"/>
        <v/>
      </c>
      <c r="J82" s="6" t="str">
        <f t="shared" si="25"/>
        <v/>
      </c>
      <c r="K82" s="6" t="str">
        <f t="shared" si="26"/>
        <v/>
      </c>
      <c r="L82" s="6" t="str">
        <f t="shared" si="27"/>
        <v/>
      </c>
      <c r="M82" s="6" t="str">
        <f t="shared" si="33"/>
        <v/>
      </c>
      <c r="N82" s="5" t="str">
        <f t="shared" ref="N82:N145" si="45">IF(A82="","",IF(A82&lt;=2,$Q$2,IF(A82&lt;=4,$R$2,$S$2)))</f>
        <v/>
      </c>
      <c r="O82" s="6" t="str">
        <f t="shared" si="42"/>
        <v/>
      </c>
      <c r="P82" s="5" t="str">
        <f>IF(A82="","",VLOOKUP(B82,'جدول نرخ فوت-امراض خاص-سرطان'!$A$2:$B$100,2,FALSE))</f>
        <v/>
      </c>
      <c r="Q82" s="6" t="str">
        <f t="shared" si="34"/>
        <v/>
      </c>
      <c r="R82" s="6" t="str">
        <f t="shared" si="43"/>
        <v/>
      </c>
      <c r="S82" s="6" t="str">
        <f t="shared" si="28"/>
        <v/>
      </c>
      <c r="T82" s="6" t="str">
        <f t="shared" si="29"/>
        <v/>
      </c>
      <c r="U82" s="6" t="str">
        <f>IF(A82="","",T82*VLOOKUP(محاسبات!B82,'جدول نرخ فوت-امراض خاص-سرطان'!$C$2:$D$97,2,FALSE)/1000000)</f>
        <v/>
      </c>
      <c r="V82" s="6" t="str">
        <f>IF(A82="","",IF($F$7="ندارد",0,IF(B82&gt;74,0,VLOOKUP(محاسبات!A82,'جدول نرخ فوت-امراض خاص-سرطان'!$I$2:$J$31,2,FALSE)*محاسبات!O82)))</f>
        <v/>
      </c>
      <c r="W82" s="6" t="str">
        <f>IF(A82="","",V82*VLOOKUP(B82,'جدول نرخ فوت-امراض خاص-سرطان'!$E$2:$F$100,2,FALSE)/1000000)</f>
        <v/>
      </c>
      <c r="X82" s="6" t="str">
        <f t="shared" ref="X82:X145" si="46">IF(A82="","",IF($F$6="ندارد",0,IF(A83="",0,D83*N82^0.5+X83*N82)))</f>
        <v/>
      </c>
      <c r="Y82" s="6" t="str">
        <f>IF(A82="","",IF(A82&gt;64,0,VLOOKUP(B82,'جدول نرخ فوت-امراض خاص-سرطان'!$G$2:$H$100,2,FALSE)*X82))</f>
        <v/>
      </c>
      <c r="Z82" s="6" t="str">
        <f t="shared" si="30"/>
        <v/>
      </c>
      <c r="AA82" s="6" t="str">
        <f t="shared" si="31"/>
        <v/>
      </c>
      <c r="AB82" s="6" t="str">
        <f t="shared" si="32"/>
        <v/>
      </c>
      <c r="AC82" s="6" t="str">
        <f t="shared" si="44"/>
        <v/>
      </c>
      <c r="AD82" s="6" t="str">
        <f t="shared" si="23"/>
        <v/>
      </c>
      <c r="AE82" s="6" t="str">
        <f t="shared" si="24"/>
        <v/>
      </c>
    </row>
    <row r="83" spans="1:31" x14ac:dyDescent="0.2">
      <c r="A83" s="5" t="str">
        <f t="shared" si="35"/>
        <v/>
      </c>
      <c r="B83" s="5" t="str">
        <f t="shared" si="36"/>
        <v/>
      </c>
      <c r="C83" s="4"/>
      <c r="D83" s="6" t="str">
        <f>IF(A83="","",IF($B$3="سالانه",D82*(1+$B$6),IF($B$3="ماهانه",(F83*12)/'جدول لیست ها'!$D$1,IF(محاسبات!$B$3="دوماهه",(G83*6)/'جدول لیست ها'!$D$2,IF(محاسبات!$B$3="سه ماهه",(H83*4)/'جدول لیست ها'!$D$3,I83*2/'جدول لیست ها'!$D$4)))))</f>
        <v/>
      </c>
      <c r="E83" s="6" t="str">
        <f t="shared" si="37"/>
        <v/>
      </c>
      <c r="F83" s="6" t="str">
        <f t="shared" si="38"/>
        <v/>
      </c>
      <c r="G83" s="6" t="str">
        <f t="shared" si="39"/>
        <v/>
      </c>
      <c r="H83" s="6" t="str">
        <f t="shared" si="40"/>
        <v/>
      </c>
      <c r="I83" s="6" t="str">
        <f t="shared" si="41"/>
        <v/>
      </c>
      <c r="J83" s="6" t="str">
        <f t="shared" si="25"/>
        <v/>
      </c>
      <c r="K83" s="6" t="str">
        <f t="shared" si="26"/>
        <v/>
      </c>
      <c r="L83" s="6" t="str">
        <f t="shared" si="27"/>
        <v/>
      </c>
      <c r="M83" s="6" t="str">
        <f t="shared" si="33"/>
        <v/>
      </c>
      <c r="N83" s="5" t="str">
        <f t="shared" si="45"/>
        <v/>
      </c>
      <c r="O83" s="6" t="str">
        <f t="shared" si="42"/>
        <v/>
      </c>
      <c r="P83" s="5" t="str">
        <f>IF(A83="","",VLOOKUP(B83,'جدول نرخ فوت-امراض خاص-سرطان'!$A$2:$B$100,2,FALSE))</f>
        <v/>
      </c>
      <c r="Q83" s="6" t="str">
        <f t="shared" si="34"/>
        <v/>
      </c>
      <c r="R83" s="6" t="str">
        <f t="shared" si="43"/>
        <v/>
      </c>
      <c r="S83" s="6" t="str">
        <f t="shared" si="28"/>
        <v/>
      </c>
      <c r="T83" s="6" t="str">
        <f t="shared" si="29"/>
        <v/>
      </c>
      <c r="U83" s="6" t="str">
        <f>IF(A83="","",T83*VLOOKUP(محاسبات!B83,'جدول نرخ فوت-امراض خاص-سرطان'!$C$2:$D$97,2,FALSE)/1000000)</f>
        <v/>
      </c>
      <c r="V83" s="6" t="str">
        <f>IF(A83="","",IF($F$7="ندارد",0,IF(B83&gt;74,0,VLOOKUP(محاسبات!A83,'جدول نرخ فوت-امراض خاص-سرطان'!$I$2:$J$31,2,FALSE)*محاسبات!O83)))</f>
        <v/>
      </c>
      <c r="W83" s="6" t="str">
        <f>IF(A83="","",V83*VLOOKUP(B83,'جدول نرخ فوت-امراض خاص-سرطان'!$E$2:$F$100,2,FALSE)/1000000)</f>
        <v/>
      </c>
      <c r="X83" s="6" t="str">
        <f t="shared" si="46"/>
        <v/>
      </c>
      <c r="Y83" s="6" t="str">
        <f>IF(A83="","",IF(A83&gt;64,0,VLOOKUP(B83,'جدول نرخ فوت-امراض خاص-سرطان'!$G$2:$H$100,2,FALSE)*X83))</f>
        <v/>
      </c>
      <c r="Z83" s="6" t="str">
        <f t="shared" si="30"/>
        <v/>
      </c>
      <c r="AA83" s="6" t="str">
        <f t="shared" si="31"/>
        <v/>
      </c>
      <c r="AB83" s="6" t="str">
        <f t="shared" si="32"/>
        <v/>
      </c>
      <c r="AC83" s="6" t="str">
        <f t="shared" si="44"/>
        <v/>
      </c>
      <c r="AD83" s="6" t="str">
        <f t="shared" ref="AD83:AD146" si="47">IF(A83="","",(AC83+AD82)*(1+$S$1))</f>
        <v/>
      </c>
      <c r="AE83" s="6" t="str">
        <f t="shared" ref="AE83:AE146" si="48">IF(A83="","",AD83)</f>
        <v/>
      </c>
    </row>
    <row r="84" spans="1:31" x14ac:dyDescent="0.2">
      <c r="A84" s="5" t="str">
        <f t="shared" si="35"/>
        <v/>
      </c>
      <c r="B84" s="5" t="str">
        <f t="shared" si="36"/>
        <v/>
      </c>
      <c r="C84" s="4"/>
      <c r="D84" s="6" t="str">
        <f>IF(A84="","",IF($B$3="سالانه",D83*(1+$B$6),IF($B$3="ماهانه",(F84*12)/'جدول لیست ها'!$D$1,IF(محاسبات!$B$3="دوماهه",(G84*6)/'جدول لیست ها'!$D$2,IF(محاسبات!$B$3="سه ماهه",(H84*4)/'جدول لیست ها'!$D$3,I84*2/'جدول لیست ها'!$D$4)))))</f>
        <v/>
      </c>
      <c r="E84" s="6" t="str">
        <f t="shared" si="37"/>
        <v/>
      </c>
      <c r="F84" s="6" t="str">
        <f t="shared" si="38"/>
        <v/>
      </c>
      <c r="G84" s="6" t="str">
        <f t="shared" si="39"/>
        <v/>
      </c>
      <c r="H84" s="6" t="str">
        <f t="shared" si="40"/>
        <v/>
      </c>
      <c r="I84" s="6" t="str">
        <f t="shared" si="41"/>
        <v/>
      </c>
      <c r="J84" s="6" t="str">
        <f t="shared" si="25"/>
        <v/>
      </c>
      <c r="K84" s="6" t="str">
        <f t="shared" si="26"/>
        <v/>
      </c>
      <c r="L84" s="6" t="str">
        <f t="shared" si="27"/>
        <v/>
      </c>
      <c r="M84" s="6" t="str">
        <f t="shared" si="33"/>
        <v/>
      </c>
      <c r="N84" s="5" t="str">
        <f t="shared" si="45"/>
        <v/>
      </c>
      <c r="O84" s="6" t="str">
        <f t="shared" si="42"/>
        <v/>
      </c>
      <c r="P84" s="5" t="str">
        <f>IF(A84="","",VLOOKUP(B84,'جدول نرخ فوت-امراض خاص-سرطان'!$A$2:$B$100,2,FALSE))</f>
        <v/>
      </c>
      <c r="Q84" s="6" t="str">
        <f t="shared" si="34"/>
        <v/>
      </c>
      <c r="R84" s="6" t="str">
        <f t="shared" si="43"/>
        <v/>
      </c>
      <c r="S84" s="6" t="str">
        <f t="shared" si="28"/>
        <v/>
      </c>
      <c r="T84" s="6" t="str">
        <f t="shared" si="29"/>
        <v/>
      </c>
      <c r="U84" s="6" t="str">
        <f>IF(A84="","",T84*VLOOKUP(محاسبات!B84,'جدول نرخ فوت-امراض خاص-سرطان'!$C$2:$D$97,2,FALSE)/1000000)</f>
        <v/>
      </c>
      <c r="V84" s="6" t="str">
        <f>IF(A84="","",IF($F$7="ندارد",0,IF(B84&gt;74,0,VLOOKUP(محاسبات!A84,'جدول نرخ فوت-امراض خاص-سرطان'!$I$2:$J$31,2,FALSE)*محاسبات!O84)))</f>
        <v/>
      </c>
      <c r="W84" s="6" t="str">
        <f>IF(A84="","",V84*VLOOKUP(B84,'جدول نرخ فوت-امراض خاص-سرطان'!$E$2:$F$100,2,FALSE)/1000000)</f>
        <v/>
      </c>
      <c r="X84" s="6" t="str">
        <f t="shared" si="46"/>
        <v/>
      </c>
      <c r="Y84" s="6" t="str">
        <f>IF(A84="","",IF(A84&gt;64,0,VLOOKUP(B84,'جدول نرخ فوت-امراض خاص-سرطان'!$G$2:$H$100,2,FALSE)*X84))</f>
        <v/>
      </c>
      <c r="Z84" s="6" t="str">
        <f t="shared" si="30"/>
        <v/>
      </c>
      <c r="AA84" s="6" t="str">
        <f t="shared" si="31"/>
        <v/>
      </c>
      <c r="AB84" s="6" t="str">
        <f t="shared" si="32"/>
        <v/>
      </c>
      <c r="AC84" s="6" t="str">
        <f t="shared" si="44"/>
        <v/>
      </c>
      <c r="AD84" s="6" t="str">
        <f t="shared" si="47"/>
        <v/>
      </c>
      <c r="AE84" s="6" t="str">
        <f t="shared" si="48"/>
        <v/>
      </c>
    </row>
    <row r="85" spans="1:31" x14ac:dyDescent="0.2">
      <c r="A85" s="5" t="str">
        <f t="shared" si="35"/>
        <v/>
      </c>
      <c r="B85" s="5" t="str">
        <f t="shared" si="36"/>
        <v/>
      </c>
      <c r="C85" s="4"/>
      <c r="D85" s="6" t="str">
        <f>IF(A85="","",IF($B$3="سالانه",D84*(1+$B$6),IF($B$3="ماهانه",(F85*12)/'جدول لیست ها'!$D$1,IF(محاسبات!$B$3="دوماهه",(G85*6)/'جدول لیست ها'!$D$2,IF(محاسبات!$B$3="سه ماهه",(H85*4)/'جدول لیست ها'!$D$3,I85*2/'جدول لیست ها'!$D$4)))))</f>
        <v/>
      </c>
      <c r="E85" s="6" t="str">
        <f t="shared" si="37"/>
        <v/>
      </c>
      <c r="F85" s="6" t="str">
        <f t="shared" si="38"/>
        <v/>
      </c>
      <c r="G85" s="6" t="str">
        <f t="shared" si="39"/>
        <v/>
      </c>
      <c r="H85" s="6" t="str">
        <f t="shared" si="40"/>
        <v/>
      </c>
      <c r="I85" s="6" t="str">
        <f t="shared" si="41"/>
        <v/>
      </c>
      <c r="J85" s="6" t="str">
        <f t="shared" ref="J85:J148" si="49">IF(A85="","",0)</f>
        <v/>
      </c>
      <c r="K85" s="6" t="str">
        <f t="shared" si="26"/>
        <v/>
      </c>
      <c r="L85" s="6" t="str">
        <f t="shared" si="27"/>
        <v/>
      </c>
      <c r="M85" s="6" t="str">
        <f t="shared" si="33"/>
        <v/>
      </c>
      <c r="N85" s="5" t="str">
        <f t="shared" si="45"/>
        <v/>
      </c>
      <c r="O85" s="6" t="str">
        <f t="shared" si="42"/>
        <v/>
      </c>
      <c r="P85" s="5" t="str">
        <f>IF(A85="","",VLOOKUP(B85,'جدول نرخ فوت-امراض خاص-سرطان'!$A$2:$B$100,2,FALSE))</f>
        <v/>
      </c>
      <c r="Q85" s="6" t="str">
        <f t="shared" si="34"/>
        <v/>
      </c>
      <c r="R85" s="6" t="str">
        <f t="shared" si="43"/>
        <v/>
      </c>
      <c r="S85" s="6" t="str">
        <f t="shared" si="28"/>
        <v/>
      </c>
      <c r="T85" s="6" t="str">
        <f t="shared" si="29"/>
        <v/>
      </c>
      <c r="U85" s="6" t="str">
        <f>IF(A85="","",T85*VLOOKUP(محاسبات!B85,'جدول نرخ فوت-امراض خاص-سرطان'!$C$2:$D$97,2,FALSE)/1000000)</f>
        <v/>
      </c>
      <c r="V85" s="6" t="str">
        <f>IF(A85="","",IF($F$7="ندارد",0,IF(B85&gt;74,0,VLOOKUP(محاسبات!A85,'جدول نرخ فوت-امراض خاص-سرطان'!$I$2:$J$31,2,FALSE)*محاسبات!O85)))</f>
        <v/>
      </c>
      <c r="W85" s="6" t="str">
        <f>IF(A85="","",V85*VLOOKUP(B85,'جدول نرخ فوت-امراض خاص-سرطان'!$E$2:$F$100,2,FALSE)/1000000)</f>
        <v/>
      </c>
      <c r="X85" s="6" t="str">
        <f t="shared" si="46"/>
        <v/>
      </c>
      <c r="Y85" s="6" t="str">
        <f>IF(A85="","",IF(A85&gt;64,0,VLOOKUP(B85,'جدول نرخ فوت-امراض خاص-سرطان'!$G$2:$H$100,2,FALSE)*X85))</f>
        <v/>
      </c>
      <c r="Z85" s="6" t="str">
        <f t="shared" si="30"/>
        <v/>
      </c>
      <c r="AA85" s="6" t="str">
        <f t="shared" si="31"/>
        <v/>
      </c>
      <c r="AB85" s="6" t="str">
        <f t="shared" si="32"/>
        <v/>
      </c>
      <c r="AC85" s="6" t="str">
        <f t="shared" si="44"/>
        <v/>
      </c>
      <c r="AD85" s="6" t="str">
        <f t="shared" si="47"/>
        <v/>
      </c>
      <c r="AE85" s="6" t="str">
        <f t="shared" si="48"/>
        <v/>
      </c>
    </row>
    <row r="86" spans="1:31" x14ac:dyDescent="0.2">
      <c r="A86" s="5" t="str">
        <f t="shared" si="35"/>
        <v/>
      </c>
      <c r="B86" s="5" t="str">
        <f t="shared" si="36"/>
        <v/>
      </c>
      <c r="C86" s="4"/>
      <c r="D86" s="6" t="str">
        <f>IF(A86="","",IF($B$3="سالانه",D85*(1+$B$6),IF($B$3="ماهانه",(F86*12)/'جدول لیست ها'!$D$1,IF(محاسبات!$B$3="دوماهه",(G86*6)/'جدول لیست ها'!$D$2,IF(محاسبات!$B$3="سه ماهه",(H86*4)/'جدول لیست ها'!$D$3,I86*2/'جدول لیست ها'!$D$4)))))</f>
        <v/>
      </c>
      <c r="E86" s="6" t="str">
        <f t="shared" si="37"/>
        <v/>
      </c>
      <c r="F86" s="6" t="str">
        <f t="shared" si="38"/>
        <v/>
      </c>
      <c r="G86" s="6" t="str">
        <f t="shared" si="39"/>
        <v/>
      </c>
      <c r="H86" s="6" t="str">
        <f t="shared" si="40"/>
        <v/>
      </c>
      <c r="I86" s="6" t="str">
        <f t="shared" si="41"/>
        <v/>
      </c>
      <c r="J86" s="6" t="str">
        <f t="shared" si="49"/>
        <v/>
      </c>
      <c r="K86" s="6" t="str">
        <f t="shared" si="26"/>
        <v/>
      </c>
      <c r="L86" s="6" t="str">
        <f t="shared" si="27"/>
        <v/>
      </c>
      <c r="M86" s="6" t="str">
        <f t="shared" si="33"/>
        <v/>
      </c>
      <c r="N86" s="5" t="str">
        <f t="shared" si="45"/>
        <v/>
      </c>
      <c r="O86" s="6" t="str">
        <f t="shared" si="42"/>
        <v/>
      </c>
      <c r="P86" s="5" t="str">
        <f>IF(A86="","",VLOOKUP(B86,'جدول نرخ فوت-امراض خاص-سرطان'!$A$2:$B$100,2,FALSE))</f>
        <v/>
      </c>
      <c r="Q86" s="6" t="str">
        <f t="shared" si="34"/>
        <v/>
      </c>
      <c r="R86" s="6" t="str">
        <f t="shared" si="43"/>
        <v/>
      </c>
      <c r="S86" s="6" t="str">
        <f t="shared" si="28"/>
        <v/>
      </c>
      <c r="T86" s="6" t="str">
        <f t="shared" si="29"/>
        <v/>
      </c>
      <c r="U86" s="6" t="str">
        <f>IF(A86="","",T86*VLOOKUP(محاسبات!B86,'جدول نرخ فوت-امراض خاص-سرطان'!$C$2:$D$97,2,FALSE)/1000000)</f>
        <v/>
      </c>
      <c r="V86" s="6" t="str">
        <f>IF(A86="","",IF($F$7="ندارد",0,IF(B86&gt;74,0,VLOOKUP(محاسبات!A86,'جدول نرخ فوت-امراض خاص-سرطان'!$I$2:$J$31,2,FALSE)*محاسبات!O86)))</f>
        <v/>
      </c>
      <c r="W86" s="6" t="str">
        <f>IF(A86="","",V86*VLOOKUP(B86,'جدول نرخ فوت-امراض خاص-سرطان'!$E$2:$F$100,2,FALSE)/1000000)</f>
        <v/>
      </c>
      <c r="X86" s="6" t="str">
        <f t="shared" si="46"/>
        <v/>
      </c>
      <c r="Y86" s="6" t="str">
        <f>IF(A86="","",IF(A86&gt;64,0,VLOOKUP(B86,'جدول نرخ فوت-امراض خاص-سرطان'!$G$2:$H$100,2,FALSE)*X86))</f>
        <v/>
      </c>
      <c r="Z86" s="6" t="str">
        <f t="shared" si="30"/>
        <v/>
      </c>
      <c r="AA86" s="6" t="str">
        <f t="shared" si="31"/>
        <v/>
      </c>
      <c r="AB86" s="6" t="str">
        <f t="shared" si="32"/>
        <v/>
      </c>
      <c r="AC86" s="6" t="str">
        <f t="shared" si="44"/>
        <v/>
      </c>
      <c r="AD86" s="6" t="str">
        <f t="shared" si="47"/>
        <v/>
      </c>
      <c r="AE86" s="6" t="str">
        <f t="shared" si="48"/>
        <v/>
      </c>
    </row>
    <row r="87" spans="1:31" x14ac:dyDescent="0.2">
      <c r="A87" s="5" t="str">
        <f t="shared" si="35"/>
        <v/>
      </c>
      <c r="B87" s="5" t="str">
        <f t="shared" si="36"/>
        <v/>
      </c>
      <c r="C87" s="4"/>
      <c r="D87" s="6" t="str">
        <f>IF(A87="","",IF($B$3="سالانه",D86*(1+$B$6),IF($B$3="ماهانه",(F87*12)/'جدول لیست ها'!$D$1,IF(محاسبات!$B$3="دوماهه",(G87*6)/'جدول لیست ها'!$D$2,IF(محاسبات!$B$3="سه ماهه",(H87*4)/'جدول لیست ها'!$D$3,I87*2/'جدول لیست ها'!$D$4)))))</f>
        <v/>
      </c>
      <c r="E87" s="6" t="str">
        <f t="shared" si="37"/>
        <v/>
      </c>
      <c r="F87" s="6" t="str">
        <f t="shared" si="38"/>
        <v/>
      </c>
      <c r="G87" s="6" t="str">
        <f t="shared" si="39"/>
        <v/>
      </c>
      <c r="H87" s="6" t="str">
        <f t="shared" si="40"/>
        <v/>
      </c>
      <c r="I87" s="6" t="str">
        <f t="shared" si="41"/>
        <v/>
      </c>
      <c r="J87" s="6" t="str">
        <f t="shared" si="49"/>
        <v/>
      </c>
      <c r="K87" s="6" t="str">
        <f t="shared" si="26"/>
        <v/>
      </c>
      <c r="L87" s="6" t="str">
        <f t="shared" si="27"/>
        <v/>
      </c>
      <c r="M87" s="6" t="str">
        <f t="shared" si="33"/>
        <v/>
      </c>
      <c r="N87" s="5" t="str">
        <f t="shared" si="45"/>
        <v/>
      </c>
      <c r="O87" s="6" t="str">
        <f t="shared" si="42"/>
        <v/>
      </c>
      <c r="P87" s="5" t="str">
        <f>IF(A87="","",VLOOKUP(B87,'جدول نرخ فوت-امراض خاص-سرطان'!$A$2:$B$100,2,FALSE))</f>
        <v/>
      </c>
      <c r="Q87" s="6" t="str">
        <f t="shared" si="34"/>
        <v/>
      </c>
      <c r="R87" s="6" t="str">
        <f t="shared" si="43"/>
        <v/>
      </c>
      <c r="S87" s="6" t="str">
        <f t="shared" si="28"/>
        <v/>
      </c>
      <c r="T87" s="6" t="str">
        <f t="shared" si="29"/>
        <v/>
      </c>
      <c r="U87" s="6" t="str">
        <f>IF(A87="","",T87*VLOOKUP(محاسبات!B87,'جدول نرخ فوت-امراض خاص-سرطان'!$C$2:$D$97,2,FALSE)/1000000)</f>
        <v/>
      </c>
      <c r="V87" s="6" t="str">
        <f>IF(A87="","",IF($F$7="ندارد",0,IF(B87&gt;74,0,VLOOKUP(محاسبات!A87,'جدول نرخ فوت-امراض خاص-سرطان'!$I$2:$J$31,2,FALSE)*محاسبات!O87)))</f>
        <v/>
      </c>
      <c r="W87" s="6" t="str">
        <f>IF(A87="","",V87*VLOOKUP(B87,'جدول نرخ فوت-امراض خاص-سرطان'!$E$2:$F$100,2,FALSE)/1000000)</f>
        <v/>
      </c>
      <c r="X87" s="6" t="str">
        <f t="shared" si="46"/>
        <v/>
      </c>
      <c r="Y87" s="6" t="str">
        <f>IF(A87="","",IF(A87&gt;64,0,VLOOKUP(B87,'جدول نرخ فوت-امراض خاص-سرطان'!$G$2:$H$100,2,FALSE)*X87))</f>
        <v/>
      </c>
      <c r="Z87" s="6" t="str">
        <f t="shared" si="30"/>
        <v/>
      </c>
      <c r="AA87" s="6" t="str">
        <f t="shared" si="31"/>
        <v/>
      </c>
      <c r="AB87" s="6" t="str">
        <f t="shared" si="32"/>
        <v/>
      </c>
      <c r="AC87" s="6" t="str">
        <f t="shared" si="44"/>
        <v/>
      </c>
      <c r="AD87" s="6" t="str">
        <f t="shared" si="47"/>
        <v/>
      </c>
      <c r="AE87" s="6" t="str">
        <f t="shared" si="48"/>
        <v/>
      </c>
    </row>
    <row r="88" spans="1:31" x14ac:dyDescent="0.2">
      <c r="A88" s="5" t="str">
        <f t="shared" si="35"/>
        <v/>
      </c>
      <c r="B88" s="5" t="str">
        <f t="shared" si="36"/>
        <v/>
      </c>
      <c r="C88" s="4"/>
      <c r="D88" s="6" t="str">
        <f>IF(A88="","",IF($B$3="سالانه",D87*(1+$B$6),IF($B$3="ماهانه",(F88*12)/'جدول لیست ها'!$D$1,IF(محاسبات!$B$3="دوماهه",(G88*6)/'جدول لیست ها'!$D$2,IF(محاسبات!$B$3="سه ماهه",(H88*4)/'جدول لیست ها'!$D$3,I88*2/'جدول لیست ها'!$D$4)))))</f>
        <v/>
      </c>
      <c r="E88" s="6" t="str">
        <f t="shared" si="37"/>
        <v/>
      </c>
      <c r="F88" s="6" t="str">
        <f t="shared" si="38"/>
        <v/>
      </c>
      <c r="G88" s="6" t="str">
        <f t="shared" si="39"/>
        <v/>
      </c>
      <c r="H88" s="6" t="str">
        <f t="shared" si="40"/>
        <v/>
      </c>
      <c r="I88" s="6" t="str">
        <f t="shared" si="41"/>
        <v/>
      </c>
      <c r="J88" s="6" t="str">
        <f t="shared" si="49"/>
        <v/>
      </c>
      <c r="K88" s="6" t="str">
        <f t="shared" si="26"/>
        <v/>
      </c>
      <c r="L88" s="6" t="str">
        <f t="shared" si="27"/>
        <v/>
      </c>
      <c r="M88" s="6" t="str">
        <f t="shared" si="33"/>
        <v/>
      </c>
      <c r="N88" s="5" t="str">
        <f t="shared" si="45"/>
        <v/>
      </c>
      <c r="O88" s="6" t="str">
        <f t="shared" si="42"/>
        <v/>
      </c>
      <c r="P88" s="5" t="str">
        <f>IF(A88="","",VLOOKUP(B88,'جدول نرخ فوت-امراض خاص-سرطان'!$A$2:$B$100,2,FALSE))</f>
        <v/>
      </c>
      <c r="Q88" s="6" t="str">
        <f t="shared" si="34"/>
        <v/>
      </c>
      <c r="R88" s="6" t="str">
        <f t="shared" si="43"/>
        <v/>
      </c>
      <c r="S88" s="6" t="str">
        <f t="shared" si="28"/>
        <v/>
      </c>
      <c r="T88" s="6" t="str">
        <f t="shared" si="29"/>
        <v/>
      </c>
      <c r="U88" s="6" t="str">
        <f>IF(A88="","",T88*VLOOKUP(محاسبات!B88,'جدول نرخ فوت-امراض خاص-سرطان'!$C$2:$D$97,2,FALSE)/1000000)</f>
        <v/>
      </c>
      <c r="V88" s="6" t="str">
        <f>IF(A88="","",IF($F$7="ندارد",0,IF(B88&gt;74,0,VLOOKUP(محاسبات!A88,'جدول نرخ فوت-امراض خاص-سرطان'!$I$2:$J$31,2,FALSE)*محاسبات!O88)))</f>
        <v/>
      </c>
      <c r="W88" s="6" t="str">
        <f>IF(A88="","",V88*VLOOKUP(B88,'جدول نرخ فوت-امراض خاص-سرطان'!$E$2:$F$100,2,FALSE)/1000000)</f>
        <v/>
      </c>
      <c r="X88" s="6" t="str">
        <f t="shared" si="46"/>
        <v/>
      </c>
      <c r="Y88" s="6" t="str">
        <f>IF(A88="","",IF(A88&gt;64,0,VLOOKUP(B88,'جدول نرخ فوت-امراض خاص-سرطان'!$G$2:$H$100,2,FALSE)*X88))</f>
        <v/>
      </c>
      <c r="Z88" s="6" t="str">
        <f t="shared" si="30"/>
        <v/>
      </c>
      <c r="AA88" s="6" t="str">
        <f t="shared" si="31"/>
        <v/>
      </c>
      <c r="AB88" s="6" t="str">
        <f t="shared" si="32"/>
        <v/>
      </c>
      <c r="AC88" s="6" t="str">
        <f t="shared" si="44"/>
        <v/>
      </c>
      <c r="AD88" s="6" t="str">
        <f t="shared" si="47"/>
        <v/>
      </c>
      <c r="AE88" s="6" t="str">
        <f t="shared" si="48"/>
        <v/>
      </c>
    </row>
    <row r="89" spans="1:31" x14ac:dyDescent="0.2">
      <c r="A89" s="5" t="str">
        <f t="shared" si="35"/>
        <v/>
      </c>
      <c r="B89" s="5" t="str">
        <f t="shared" si="36"/>
        <v/>
      </c>
      <c r="C89" s="4"/>
      <c r="D89" s="6" t="str">
        <f>IF(A89="","",IF($B$3="سالانه",D88*(1+$B$6),IF($B$3="ماهانه",(F89*12)/'جدول لیست ها'!$D$1,IF(محاسبات!$B$3="دوماهه",(G89*6)/'جدول لیست ها'!$D$2,IF(محاسبات!$B$3="سه ماهه",(H89*4)/'جدول لیست ها'!$D$3,I89*2/'جدول لیست ها'!$D$4)))))</f>
        <v/>
      </c>
      <c r="E89" s="6" t="str">
        <f t="shared" si="37"/>
        <v/>
      </c>
      <c r="F89" s="6" t="str">
        <f t="shared" si="38"/>
        <v/>
      </c>
      <c r="G89" s="6" t="str">
        <f t="shared" si="39"/>
        <v/>
      </c>
      <c r="H89" s="6" t="str">
        <f t="shared" si="40"/>
        <v/>
      </c>
      <c r="I89" s="6" t="str">
        <f t="shared" si="41"/>
        <v/>
      </c>
      <c r="J89" s="6" t="str">
        <f t="shared" si="49"/>
        <v/>
      </c>
      <c r="K89" s="6" t="str">
        <f t="shared" si="26"/>
        <v/>
      </c>
      <c r="L89" s="6" t="str">
        <f t="shared" si="27"/>
        <v/>
      </c>
      <c r="M89" s="6" t="str">
        <f t="shared" si="33"/>
        <v/>
      </c>
      <c r="N89" s="5" t="str">
        <f t="shared" si="45"/>
        <v/>
      </c>
      <c r="O89" s="6" t="str">
        <f t="shared" si="42"/>
        <v/>
      </c>
      <c r="P89" s="5" t="str">
        <f>IF(A89="","",VLOOKUP(B89,'جدول نرخ فوت-امراض خاص-سرطان'!$A$2:$B$100,2,FALSE))</f>
        <v/>
      </c>
      <c r="Q89" s="6" t="str">
        <f t="shared" si="34"/>
        <v/>
      </c>
      <c r="R89" s="6" t="str">
        <f t="shared" si="43"/>
        <v/>
      </c>
      <c r="S89" s="6" t="str">
        <f t="shared" si="28"/>
        <v/>
      </c>
      <c r="T89" s="6" t="str">
        <f t="shared" si="29"/>
        <v/>
      </c>
      <c r="U89" s="6" t="str">
        <f>IF(A89="","",T89*VLOOKUP(محاسبات!B89,'جدول نرخ فوت-امراض خاص-سرطان'!$C$2:$D$97,2,FALSE)/1000000)</f>
        <v/>
      </c>
      <c r="V89" s="6" t="str">
        <f>IF(A89="","",IF($F$7="ندارد",0,IF(B89&gt;74,0,VLOOKUP(محاسبات!A89,'جدول نرخ فوت-امراض خاص-سرطان'!$I$2:$J$31,2,FALSE)*محاسبات!O89)))</f>
        <v/>
      </c>
      <c r="W89" s="6" t="str">
        <f>IF(A89="","",V89*VLOOKUP(B89,'جدول نرخ فوت-امراض خاص-سرطان'!$E$2:$F$100,2,FALSE)/1000000)</f>
        <v/>
      </c>
      <c r="X89" s="6" t="str">
        <f t="shared" si="46"/>
        <v/>
      </c>
      <c r="Y89" s="6" t="str">
        <f>IF(A89="","",IF(A89&gt;64,0,VLOOKUP(B89,'جدول نرخ فوت-امراض خاص-سرطان'!$G$2:$H$100,2,FALSE)*X89))</f>
        <v/>
      </c>
      <c r="Z89" s="6" t="str">
        <f t="shared" si="30"/>
        <v/>
      </c>
      <c r="AA89" s="6" t="str">
        <f t="shared" si="31"/>
        <v/>
      </c>
      <c r="AB89" s="6" t="str">
        <f t="shared" si="32"/>
        <v/>
      </c>
      <c r="AC89" s="6" t="str">
        <f t="shared" si="44"/>
        <v/>
      </c>
      <c r="AD89" s="6" t="str">
        <f t="shared" si="47"/>
        <v/>
      </c>
      <c r="AE89" s="6" t="str">
        <f t="shared" si="48"/>
        <v/>
      </c>
    </row>
    <row r="90" spans="1:31" x14ac:dyDescent="0.2">
      <c r="A90" s="5" t="str">
        <f t="shared" si="35"/>
        <v/>
      </c>
      <c r="B90" s="5" t="str">
        <f t="shared" si="36"/>
        <v/>
      </c>
      <c r="C90" s="4"/>
      <c r="D90" s="6" t="str">
        <f>IF(A90="","",IF($B$3="سالانه",D89*(1+$B$6),IF($B$3="ماهانه",(F90*12)/'جدول لیست ها'!$D$1,IF(محاسبات!$B$3="دوماهه",(G90*6)/'جدول لیست ها'!$D$2,IF(محاسبات!$B$3="سه ماهه",(H90*4)/'جدول لیست ها'!$D$3,I90*2/'جدول لیست ها'!$D$4)))))</f>
        <v/>
      </c>
      <c r="E90" s="6" t="str">
        <f t="shared" si="37"/>
        <v/>
      </c>
      <c r="F90" s="6" t="str">
        <f t="shared" si="38"/>
        <v/>
      </c>
      <c r="G90" s="6" t="str">
        <f t="shared" si="39"/>
        <v/>
      </c>
      <c r="H90" s="6" t="str">
        <f t="shared" si="40"/>
        <v/>
      </c>
      <c r="I90" s="6" t="str">
        <f t="shared" si="41"/>
        <v/>
      </c>
      <c r="J90" s="6" t="str">
        <f t="shared" si="49"/>
        <v/>
      </c>
      <c r="K90" s="6" t="str">
        <f t="shared" si="26"/>
        <v/>
      </c>
      <c r="L90" s="6" t="str">
        <f t="shared" si="27"/>
        <v/>
      </c>
      <c r="M90" s="6" t="str">
        <f t="shared" si="33"/>
        <v/>
      </c>
      <c r="N90" s="5" t="str">
        <f t="shared" si="45"/>
        <v/>
      </c>
      <c r="O90" s="6" t="str">
        <f t="shared" si="42"/>
        <v/>
      </c>
      <c r="P90" s="5" t="str">
        <f>IF(A90="","",VLOOKUP(B90,'جدول نرخ فوت-امراض خاص-سرطان'!$A$2:$B$100,2,FALSE))</f>
        <v/>
      </c>
      <c r="Q90" s="6" t="str">
        <f t="shared" si="34"/>
        <v/>
      </c>
      <c r="R90" s="6" t="str">
        <f t="shared" si="43"/>
        <v/>
      </c>
      <c r="S90" s="6" t="str">
        <f t="shared" si="28"/>
        <v/>
      </c>
      <c r="T90" s="6" t="str">
        <f t="shared" si="29"/>
        <v/>
      </c>
      <c r="U90" s="6" t="str">
        <f>IF(A90="","",T90*VLOOKUP(محاسبات!B90,'جدول نرخ فوت-امراض خاص-سرطان'!$C$2:$D$97,2,FALSE)/1000000)</f>
        <v/>
      </c>
      <c r="V90" s="6" t="str">
        <f>IF(A90="","",IF($F$7="ندارد",0,IF(B90&gt;74,0,VLOOKUP(محاسبات!A90,'جدول نرخ فوت-امراض خاص-سرطان'!$I$2:$J$31,2,FALSE)*محاسبات!O90)))</f>
        <v/>
      </c>
      <c r="W90" s="6" t="str">
        <f>IF(A90="","",V90*VLOOKUP(B90,'جدول نرخ فوت-امراض خاص-سرطان'!$E$2:$F$100,2,FALSE)/1000000)</f>
        <v/>
      </c>
      <c r="X90" s="6" t="str">
        <f t="shared" si="46"/>
        <v/>
      </c>
      <c r="Y90" s="6" t="str">
        <f>IF(A90="","",IF(A90&gt;64,0,VLOOKUP(B90,'جدول نرخ فوت-امراض خاص-سرطان'!$G$2:$H$100,2,FALSE)*X90))</f>
        <v/>
      </c>
      <c r="Z90" s="6" t="str">
        <f t="shared" si="30"/>
        <v/>
      </c>
      <c r="AA90" s="6" t="str">
        <f t="shared" si="31"/>
        <v/>
      </c>
      <c r="AB90" s="6" t="str">
        <f t="shared" si="32"/>
        <v/>
      </c>
      <c r="AC90" s="6" t="str">
        <f t="shared" si="44"/>
        <v/>
      </c>
      <c r="AD90" s="6" t="str">
        <f t="shared" si="47"/>
        <v/>
      </c>
      <c r="AE90" s="6" t="str">
        <f t="shared" si="48"/>
        <v/>
      </c>
    </row>
    <row r="91" spans="1:31" x14ac:dyDescent="0.2">
      <c r="A91" s="5" t="str">
        <f t="shared" si="35"/>
        <v/>
      </c>
      <c r="B91" s="5" t="str">
        <f t="shared" si="36"/>
        <v/>
      </c>
      <c r="C91" s="4"/>
      <c r="D91" s="6" t="str">
        <f>IF(A91="","",IF($B$3="سالانه",D90*(1+$B$6),IF($B$3="ماهانه",(F91*12)/'جدول لیست ها'!$D$1,IF(محاسبات!$B$3="دوماهه",(G91*6)/'جدول لیست ها'!$D$2,IF(محاسبات!$B$3="سه ماهه",(H91*4)/'جدول لیست ها'!$D$3,I91*2/'جدول لیست ها'!$D$4)))))</f>
        <v/>
      </c>
      <c r="E91" s="6" t="str">
        <f t="shared" si="37"/>
        <v/>
      </c>
      <c r="F91" s="6" t="str">
        <f t="shared" si="38"/>
        <v/>
      </c>
      <c r="G91" s="6" t="str">
        <f t="shared" si="39"/>
        <v/>
      </c>
      <c r="H91" s="6" t="str">
        <f t="shared" si="40"/>
        <v/>
      </c>
      <c r="I91" s="6" t="str">
        <f t="shared" si="41"/>
        <v/>
      </c>
      <c r="J91" s="6" t="str">
        <f t="shared" si="49"/>
        <v/>
      </c>
      <c r="K91" s="6" t="str">
        <f t="shared" si="26"/>
        <v/>
      </c>
      <c r="L91" s="6" t="str">
        <f t="shared" si="27"/>
        <v/>
      </c>
      <c r="M91" s="6" t="str">
        <f t="shared" si="33"/>
        <v/>
      </c>
      <c r="N91" s="5" t="str">
        <f t="shared" si="45"/>
        <v/>
      </c>
      <c r="O91" s="6" t="str">
        <f t="shared" si="42"/>
        <v/>
      </c>
      <c r="P91" s="5" t="str">
        <f>IF(A91="","",VLOOKUP(B91,'جدول نرخ فوت-امراض خاص-سرطان'!$A$2:$B$100,2,FALSE))</f>
        <v/>
      </c>
      <c r="Q91" s="6" t="str">
        <f t="shared" si="34"/>
        <v/>
      </c>
      <c r="R91" s="6" t="str">
        <f t="shared" si="43"/>
        <v/>
      </c>
      <c r="S91" s="6" t="str">
        <f t="shared" si="28"/>
        <v/>
      </c>
      <c r="T91" s="6" t="str">
        <f t="shared" si="29"/>
        <v/>
      </c>
      <c r="U91" s="6" t="str">
        <f>IF(A91="","",T91*VLOOKUP(محاسبات!B91,'جدول نرخ فوت-امراض خاص-سرطان'!$C$2:$D$97,2,FALSE)/1000000)</f>
        <v/>
      </c>
      <c r="V91" s="6" t="str">
        <f>IF(A91="","",IF($F$7="ندارد",0,IF(B91&gt;74,0,VLOOKUP(محاسبات!A91,'جدول نرخ فوت-امراض خاص-سرطان'!$I$2:$J$31,2,FALSE)*محاسبات!O91)))</f>
        <v/>
      </c>
      <c r="W91" s="6" t="str">
        <f>IF(A91="","",V91*VLOOKUP(B91,'جدول نرخ فوت-امراض خاص-سرطان'!$E$2:$F$100,2,FALSE)/1000000)</f>
        <v/>
      </c>
      <c r="X91" s="6" t="str">
        <f t="shared" si="46"/>
        <v/>
      </c>
      <c r="Y91" s="6" t="str">
        <f>IF(A91="","",IF(A91&gt;64,0,VLOOKUP(B91,'جدول نرخ فوت-امراض خاص-سرطان'!$G$2:$H$100,2,FALSE)*X91))</f>
        <v/>
      </c>
      <c r="Z91" s="6" t="str">
        <f t="shared" si="30"/>
        <v/>
      </c>
      <c r="AA91" s="6" t="str">
        <f t="shared" si="31"/>
        <v/>
      </c>
      <c r="AB91" s="6" t="str">
        <f t="shared" si="32"/>
        <v/>
      </c>
      <c r="AC91" s="6" t="str">
        <f t="shared" si="44"/>
        <v/>
      </c>
      <c r="AD91" s="6" t="str">
        <f t="shared" si="47"/>
        <v/>
      </c>
      <c r="AE91" s="6" t="str">
        <f t="shared" si="48"/>
        <v/>
      </c>
    </row>
    <row r="92" spans="1:31" x14ac:dyDescent="0.2">
      <c r="A92" s="5" t="str">
        <f t="shared" si="35"/>
        <v/>
      </c>
      <c r="B92" s="5" t="str">
        <f t="shared" si="36"/>
        <v/>
      </c>
      <c r="C92" s="4"/>
      <c r="D92" s="6" t="str">
        <f>IF(A92="","",IF($B$3="سالانه",D91*(1+$B$6),IF($B$3="ماهانه",(F92*12)/'جدول لیست ها'!$D$1,IF(محاسبات!$B$3="دوماهه",(G92*6)/'جدول لیست ها'!$D$2,IF(محاسبات!$B$3="سه ماهه",(H92*4)/'جدول لیست ها'!$D$3,I92*2/'جدول لیست ها'!$D$4)))))</f>
        <v/>
      </c>
      <c r="E92" s="6" t="str">
        <f t="shared" si="37"/>
        <v/>
      </c>
      <c r="F92" s="6" t="str">
        <f t="shared" si="38"/>
        <v/>
      </c>
      <c r="G92" s="6" t="str">
        <f t="shared" si="39"/>
        <v/>
      </c>
      <c r="H92" s="6" t="str">
        <f t="shared" si="40"/>
        <v/>
      </c>
      <c r="I92" s="6" t="str">
        <f t="shared" si="41"/>
        <v/>
      </c>
      <c r="J92" s="6" t="str">
        <f t="shared" si="49"/>
        <v/>
      </c>
      <c r="K92" s="6" t="str">
        <f t="shared" si="26"/>
        <v/>
      </c>
      <c r="L92" s="6" t="str">
        <f t="shared" si="27"/>
        <v/>
      </c>
      <c r="M92" s="6" t="str">
        <f t="shared" si="33"/>
        <v/>
      </c>
      <c r="N92" s="5" t="str">
        <f t="shared" si="45"/>
        <v/>
      </c>
      <c r="O92" s="6" t="str">
        <f t="shared" si="42"/>
        <v/>
      </c>
      <c r="P92" s="5" t="str">
        <f>IF(A92="","",VLOOKUP(B92,'جدول نرخ فوت-امراض خاص-سرطان'!$A$2:$B$100,2,FALSE))</f>
        <v/>
      </c>
      <c r="Q92" s="6" t="str">
        <f t="shared" si="34"/>
        <v/>
      </c>
      <c r="R92" s="6" t="str">
        <f t="shared" si="43"/>
        <v/>
      </c>
      <c r="S92" s="6" t="str">
        <f t="shared" si="28"/>
        <v/>
      </c>
      <c r="T92" s="6" t="str">
        <f t="shared" si="29"/>
        <v/>
      </c>
      <c r="U92" s="6" t="str">
        <f>IF(A92="","",T92*VLOOKUP(محاسبات!B92,'جدول نرخ فوت-امراض خاص-سرطان'!$C$2:$D$97,2,FALSE)/1000000)</f>
        <v/>
      </c>
      <c r="V92" s="6" t="str">
        <f>IF(A92="","",IF($F$7="ندارد",0,IF(B92&gt;74,0,VLOOKUP(محاسبات!A92,'جدول نرخ فوت-امراض خاص-سرطان'!$I$2:$J$31,2,FALSE)*محاسبات!O92)))</f>
        <v/>
      </c>
      <c r="W92" s="6" t="str">
        <f>IF(A92="","",V92*VLOOKUP(B92,'جدول نرخ فوت-امراض خاص-سرطان'!$E$2:$F$100,2,FALSE)/1000000)</f>
        <v/>
      </c>
      <c r="X92" s="6" t="str">
        <f t="shared" si="46"/>
        <v/>
      </c>
      <c r="Y92" s="6" t="str">
        <f>IF(A92="","",IF(A92&gt;64,0,VLOOKUP(B92,'جدول نرخ فوت-امراض خاص-سرطان'!$G$2:$H$100,2,FALSE)*X92))</f>
        <v/>
      </c>
      <c r="Z92" s="6" t="str">
        <f t="shared" si="30"/>
        <v/>
      </c>
      <c r="AA92" s="6" t="str">
        <f t="shared" si="31"/>
        <v/>
      </c>
      <c r="AB92" s="6" t="str">
        <f t="shared" si="32"/>
        <v/>
      </c>
      <c r="AC92" s="6" t="str">
        <f t="shared" si="44"/>
        <v/>
      </c>
      <c r="AD92" s="6" t="str">
        <f t="shared" si="47"/>
        <v/>
      </c>
      <c r="AE92" s="6" t="str">
        <f t="shared" si="48"/>
        <v/>
      </c>
    </row>
    <row r="93" spans="1:31" x14ac:dyDescent="0.2">
      <c r="A93" s="5" t="str">
        <f t="shared" si="35"/>
        <v/>
      </c>
      <c r="B93" s="5" t="str">
        <f t="shared" si="36"/>
        <v/>
      </c>
      <c r="C93" s="4"/>
      <c r="D93" s="6" t="str">
        <f>IF(A93="","",IF($B$3="سالانه",D92*(1+$B$6),IF($B$3="ماهانه",(F93*12)/'جدول لیست ها'!$D$1,IF(محاسبات!$B$3="دوماهه",(G93*6)/'جدول لیست ها'!$D$2,IF(محاسبات!$B$3="سه ماهه",(H93*4)/'جدول لیست ها'!$D$3,I93*2/'جدول لیست ها'!$D$4)))))</f>
        <v/>
      </c>
      <c r="E93" s="6" t="str">
        <f t="shared" si="37"/>
        <v/>
      </c>
      <c r="F93" s="6" t="str">
        <f t="shared" si="38"/>
        <v/>
      </c>
      <c r="G93" s="6" t="str">
        <f t="shared" si="39"/>
        <v/>
      </c>
      <c r="H93" s="6" t="str">
        <f t="shared" si="40"/>
        <v/>
      </c>
      <c r="I93" s="6" t="str">
        <f t="shared" si="41"/>
        <v/>
      </c>
      <c r="J93" s="6" t="str">
        <f t="shared" si="49"/>
        <v/>
      </c>
      <c r="K93" s="6" t="str">
        <f t="shared" si="26"/>
        <v/>
      </c>
      <c r="L93" s="6" t="str">
        <f t="shared" si="27"/>
        <v/>
      </c>
      <c r="M93" s="6" t="str">
        <f t="shared" si="33"/>
        <v/>
      </c>
      <c r="N93" s="5" t="str">
        <f t="shared" si="45"/>
        <v/>
      </c>
      <c r="O93" s="6" t="str">
        <f t="shared" si="42"/>
        <v/>
      </c>
      <c r="P93" s="5" t="str">
        <f>IF(A93="","",VLOOKUP(B93,'جدول نرخ فوت-امراض خاص-سرطان'!$A$2:$B$100,2,FALSE))</f>
        <v/>
      </c>
      <c r="Q93" s="6" t="str">
        <f t="shared" si="34"/>
        <v/>
      </c>
      <c r="R93" s="6" t="str">
        <f t="shared" si="43"/>
        <v/>
      </c>
      <c r="S93" s="6" t="str">
        <f t="shared" si="28"/>
        <v/>
      </c>
      <c r="T93" s="6" t="str">
        <f t="shared" si="29"/>
        <v/>
      </c>
      <c r="U93" s="6" t="str">
        <f>IF(A93="","",T93*VLOOKUP(محاسبات!B93,'جدول نرخ فوت-امراض خاص-سرطان'!$C$2:$D$97,2,FALSE)/1000000)</f>
        <v/>
      </c>
      <c r="V93" s="6" t="str">
        <f>IF(A93="","",IF($F$7="ندارد",0,IF(B93&gt;74,0,VLOOKUP(محاسبات!A93,'جدول نرخ فوت-امراض خاص-سرطان'!$I$2:$J$31,2,FALSE)*محاسبات!O93)))</f>
        <v/>
      </c>
      <c r="W93" s="6" t="str">
        <f>IF(A93="","",V93*VLOOKUP(B93,'جدول نرخ فوت-امراض خاص-سرطان'!$E$2:$F$100,2,FALSE)/1000000)</f>
        <v/>
      </c>
      <c r="X93" s="6" t="str">
        <f t="shared" si="46"/>
        <v/>
      </c>
      <c r="Y93" s="6" t="str">
        <f>IF(A93="","",IF(A93&gt;64,0,VLOOKUP(B93,'جدول نرخ فوت-امراض خاص-سرطان'!$G$2:$H$100,2,FALSE)*X93))</f>
        <v/>
      </c>
      <c r="Z93" s="6" t="str">
        <f t="shared" si="30"/>
        <v/>
      </c>
      <c r="AA93" s="6" t="str">
        <f t="shared" si="31"/>
        <v/>
      </c>
      <c r="AB93" s="6" t="str">
        <f t="shared" si="32"/>
        <v/>
      </c>
      <c r="AC93" s="6" t="str">
        <f t="shared" si="44"/>
        <v/>
      </c>
      <c r="AD93" s="6" t="str">
        <f t="shared" si="47"/>
        <v/>
      </c>
      <c r="AE93" s="6" t="str">
        <f t="shared" si="48"/>
        <v/>
      </c>
    </row>
    <row r="94" spans="1:31" x14ac:dyDescent="0.2">
      <c r="A94" s="5" t="str">
        <f t="shared" si="35"/>
        <v/>
      </c>
      <c r="B94" s="5" t="str">
        <f t="shared" si="36"/>
        <v/>
      </c>
      <c r="C94" s="4"/>
      <c r="D94" s="6" t="str">
        <f>IF(A94="","",IF($B$3="سالانه",D93*(1+$B$6),IF($B$3="ماهانه",(F94*12)/'جدول لیست ها'!$D$1,IF(محاسبات!$B$3="دوماهه",(G94*6)/'جدول لیست ها'!$D$2,IF(محاسبات!$B$3="سه ماهه",(H94*4)/'جدول لیست ها'!$D$3,I94*2/'جدول لیست ها'!$D$4)))))</f>
        <v/>
      </c>
      <c r="E94" s="6" t="str">
        <f t="shared" si="37"/>
        <v/>
      </c>
      <c r="F94" s="6" t="str">
        <f t="shared" si="38"/>
        <v/>
      </c>
      <c r="G94" s="6" t="str">
        <f t="shared" si="39"/>
        <v/>
      </c>
      <c r="H94" s="6" t="str">
        <f t="shared" si="40"/>
        <v/>
      </c>
      <c r="I94" s="6" t="str">
        <f t="shared" si="41"/>
        <v/>
      </c>
      <c r="J94" s="6" t="str">
        <f t="shared" si="49"/>
        <v/>
      </c>
      <c r="K94" s="6" t="str">
        <f t="shared" si="26"/>
        <v/>
      </c>
      <c r="L94" s="6" t="str">
        <f t="shared" si="27"/>
        <v/>
      </c>
      <c r="M94" s="6" t="str">
        <f t="shared" si="33"/>
        <v/>
      </c>
      <c r="N94" s="5" t="str">
        <f t="shared" si="45"/>
        <v/>
      </c>
      <c r="O94" s="6" t="str">
        <f t="shared" si="42"/>
        <v/>
      </c>
      <c r="P94" s="5" t="str">
        <f>IF(A94="","",VLOOKUP(B94,'جدول نرخ فوت-امراض خاص-سرطان'!$A$2:$B$100,2,FALSE))</f>
        <v/>
      </c>
      <c r="Q94" s="6" t="str">
        <f t="shared" si="34"/>
        <v/>
      </c>
      <c r="R94" s="6" t="str">
        <f t="shared" si="43"/>
        <v/>
      </c>
      <c r="S94" s="6" t="str">
        <f t="shared" si="28"/>
        <v/>
      </c>
      <c r="T94" s="6" t="str">
        <f t="shared" si="29"/>
        <v/>
      </c>
      <c r="U94" s="6" t="str">
        <f>IF(A94="","",T94*VLOOKUP(محاسبات!B94,'جدول نرخ فوت-امراض خاص-سرطان'!$C$2:$D$97,2,FALSE)/1000000)</f>
        <v/>
      </c>
      <c r="V94" s="6" t="str">
        <f>IF(A94="","",IF($F$7="ندارد",0,IF(B94&gt;74,0,VLOOKUP(محاسبات!A94,'جدول نرخ فوت-امراض خاص-سرطان'!$I$2:$J$31,2,FALSE)*محاسبات!O94)))</f>
        <v/>
      </c>
      <c r="W94" s="6" t="str">
        <f>IF(A94="","",V94*VLOOKUP(B94,'جدول نرخ فوت-امراض خاص-سرطان'!$E$2:$F$100,2,FALSE)/1000000)</f>
        <v/>
      </c>
      <c r="X94" s="6" t="str">
        <f t="shared" si="46"/>
        <v/>
      </c>
      <c r="Y94" s="6" t="str">
        <f>IF(A94="","",IF(A94&gt;64,0,VLOOKUP(B94,'جدول نرخ فوت-امراض خاص-سرطان'!$G$2:$H$100,2,FALSE)*X94))</f>
        <v/>
      </c>
      <c r="Z94" s="6" t="str">
        <f t="shared" si="30"/>
        <v/>
      </c>
      <c r="AA94" s="6" t="str">
        <f t="shared" si="31"/>
        <v/>
      </c>
      <c r="AB94" s="6" t="str">
        <f t="shared" si="32"/>
        <v/>
      </c>
      <c r="AC94" s="6" t="str">
        <f t="shared" si="44"/>
        <v/>
      </c>
      <c r="AD94" s="6" t="str">
        <f t="shared" si="47"/>
        <v/>
      </c>
      <c r="AE94" s="6" t="str">
        <f t="shared" si="48"/>
        <v/>
      </c>
    </row>
    <row r="95" spans="1:31" x14ac:dyDescent="0.2">
      <c r="A95" s="5" t="str">
        <f t="shared" si="35"/>
        <v/>
      </c>
      <c r="B95" s="5" t="str">
        <f t="shared" si="36"/>
        <v/>
      </c>
      <c r="C95" s="4"/>
      <c r="D95" s="6" t="str">
        <f>IF(A95="","",IF($B$3="سالانه",D94*(1+$B$6),IF($B$3="ماهانه",(F95*12)/'جدول لیست ها'!$D$1,IF(محاسبات!$B$3="دوماهه",(G95*6)/'جدول لیست ها'!$D$2,IF(محاسبات!$B$3="سه ماهه",(H95*4)/'جدول لیست ها'!$D$3,I95*2/'جدول لیست ها'!$D$4)))))</f>
        <v/>
      </c>
      <c r="E95" s="6" t="str">
        <f t="shared" si="37"/>
        <v/>
      </c>
      <c r="F95" s="6" t="str">
        <f t="shared" si="38"/>
        <v/>
      </c>
      <c r="G95" s="6" t="str">
        <f t="shared" si="39"/>
        <v/>
      </c>
      <c r="H95" s="6" t="str">
        <f t="shared" si="40"/>
        <v/>
      </c>
      <c r="I95" s="6" t="str">
        <f t="shared" si="41"/>
        <v/>
      </c>
      <c r="J95" s="6" t="str">
        <f t="shared" si="49"/>
        <v/>
      </c>
      <c r="K95" s="6" t="str">
        <f t="shared" si="26"/>
        <v/>
      </c>
      <c r="L95" s="6" t="str">
        <f t="shared" si="27"/>
        <v/>
      </c>
      <c r="M95" s="6" t="str">
        <f t="shared" si="33"/>
        <v/>
      </c>
      <c r="N95" s="5" t="str">
        <f t="shared" si="45"/>
        <v/>
      </c>
      <c r="O95" s="6" t="str">
        <f t="shared" si="42"/>
        <v/>
      </c>
      <c r="P95" s="5" t="str">
        <f>IF(A95="","",VLOOKUP(B95,'جدول نرخ فوت-امراض خاص-سرطان'!$A$2:$B$100,2,FALSE))</f>
        <v/>
      </c>
      <c r="Q95" s="6" t="str">
        <f t="shared" si="34"/>
        <v/>
      </c>
      <c r="R95" s="6" t="str">
        <f t="shared" si="43"/>
        <v/>
      </c>
      <c r="S95" s="6" t="str">
        <f t="shared" si="28"/>
        <v/>
      </c>
      <c r="T95" s="6" t="str">
        <f t="shared" si="29"/>
        <v/>
      </c>
      <c r="U95" s="6" t="str">
        <f>IF(A95="","",T95*VLOOKUP(محاسبات!B95,'جدول نرخ فوت-امراض خاص-سرطان'!$C$2:$D$97,2,FALSE)/1000000)</f>
        <v/>
      </c>
      <c r="V95" s="6" t="str">
        <f>IF(A95="","",IF($F$7="ندارد",0,IF(B95&gt;74,0,VLOOKUP(محاسبات!A95,'جدول نرخ فوت-امراض خاص-سرطان'!$I$2:$J$31,2,FALSE)*محاسبات!O95)))</f>
        <v/>
      </c>
      <c r="W95" s="6" t="str">
        <f>IF(A95="","",V95*VLOOKUP(B95,'جدول نرخ فوت-امراض خاص-سرطان'!$E$2:$F$100,2,FALSE)/1000000)</f>
        <v/>
      </c>
      <c r="X95" s="6" t="str">
        <f t="shared" si="46"/>
        <v/>
      </c>
      <c r="Y95" s="6" t="str">
        <f>IF(A95="","",IF(A95&gt;64,0,VLOOKUP(B95,'جدول نرخ فوت-امراض خاص-سرطان'!$G$2:$H$100,2,FALSE)*X95))</f>
        <v/>
      </c>
      <c r="Z95" s="6" t="str">
        <f t="shared" si="30"/>
        <v/>
      </c>
      <c r="AA95" s="6" t="str">
        <f t="shared" si="31"/>
        <v/>
      </c>
      <c r="AB95" s="6" t="str">
        <f t="shared" si="32"/>
        <v/>
      </c>
      <c r="AC95" s="6" t="str">
        <f t="shared" si="44"/>
        <v/>
      </c>
      <c r="AD95" s="6" t="str">
        <f t="shared" si="47"/>
        <v/>
      </c>
      <c r="AE95" s="6" t="str">
        <f t="shared" si="48"/>
        <v/>
      </c>
    </row>
    <row r="96" spans="1:31" x14ac:dyDescent="0.2">
      <c r="A96" s="5" t="str">
        <f t="shared" si="35"/>
        <v/>
      </c>
      <c r="B96" s="5" t="str">
        <f t="shared" si="36"/>
        <v/>
      </c>
      <c r="C96" s="4"/>
      <c r="D96" s="6" t="str">
        <f>IF(A96="","",IF($B$3="سالانه",D95*(1+$B$6),IF($B$3="ماهانه",(F96*12)/'جدول لیست ها'!$D$1,IF(محاسبات!$B$3="دوماهه",(G96*6)/'جدول لیست ها'!$D$2,IF(محاسبات!$B$3="سه ماهه",(H96*4)/'جدول لیست ها'!$D$3,I96*2/'جدول لیست ها'!$D$4)))))</f>
        <v/>
      </c>
      <c r="E96" s="6" t="str">
        <f t="shared" si="37"/>
        <v/>
      </c>
      <c r="F96" s="6" t="str">
        <f t="shared" si="38"/>
        <v/>
      </c>
      <c r="G96" s="6" t="str">
        <f t="shared" si="39"/>
        <v/>
      </c>
      <c r="H96" s="6" t="str">
        <f t="shared" si="40"/>
        <v/>
      </c>
      <c r="I96" s="6" t="str">
        <f t="shared" si="41"/>
        <v/>
      </c>
      <c r="J96" s="6" t="str">
        <f t="shared" si="49"/>
        <v/>
      </c>
      <c r="K96" s="6" t="str">
        <f t="shared" si="26"/>
        <v/>
      </c>
      <c r="L96" s="6" t="str">
        <f t="shared" si="27"/>
        <v/>
      </c>
      <c r="M96" s="6" t="str">
        <f t="shared" si="33"/>
        <v/>
      </c>
      <c r="N96" s="5" t="str">
        <f t="shared" si="45"/>
        <v/>
      </c>
      <c r="O96" s="6" t="str">
        <f t="shared" si="42"/>
        <v/>
      </c>
      <c r="P96" s="5" t="str">
        <f>IF(A96="","",VLOOKUP(B96,'جدول نرخ فوت-امراض خاص-سرطان'!$A$2:$B$100,2,FALSE))</f>
        <v/>
      </c>
      <c r="Q96" s="6" t="str">
        <f t="shared" si="34"/>
        <v/>
      </c>
      <c r="R96" s="6" t="str">
        <f t="shared" si="43"/>
        <v/>
      </c>
      <c r="S96" s="6" t="str">
        <f t="shared" si="28"/>
        <v/>
      </c>
      <c r="T96" s="6" t="str">
        <f t="shared" si="29"/>
        <v/>
      </c>
      <c r="U96" s="6" t="str">
        <f>IF(A96="","",T96*VLOOKUP(محاسبات!B96,'جدول نرخ فوت-امراض خاص-سرطان'!$C$2:$D$97,2,FALSE)/1000000)</f>
        <v/>
      </c>
      <c r="V96" s="6" t="str">
        <f>IF(A96="","",IF($F$7="ندارد",0,IF(B96&gt;74,0,VLOOKUP(محاسبات!A96,'جدول نرخ فوت-امراض خاص-سرطان'!$I$2:$J$31,2,FALSE)*محاسبات!O96)))</f>
        <v/>
      </c>
      <c r="W96" s="6" t="str">
        <f>IF(A96="","",V96*VLOOKUP(B96,'جدول نرخ فوت-امراض خاص-سرطان'!$E$2:$F$100,2,FALSE)/1000000)</f>
        <v/>
      </c>
      <c r="X96" s="6" t="str">
        <f t="shared" si="46"/>
        <v/>
      </c>
      <c r="Y96" s="6" t="str">
        <f>IF(A96="","",IF(A96&gt;64,0,VLOOKUP(B96,'جدول نرخ فوت-امراض خاص-سرطان'!$G$2:$H$100,2,FALSE)*X96))</f>
        <v/>
      </c>
      <c r="Z96" s="6" t="str">
        <f t="shared" si="30"/>
        <v/>
      </c>
      <c r="AA96" s="6" t="str">
        <f t="shared" si="31"/>
        <v/>
      </c>
      <c r="AB96" s="6" t="str">
        <f t="shared" si="32"/>
        <v/>
      </c>
      <c r="AC96" s="6" t="str">
        <f t="shared" si="44"/>
        <v/>
      </c>
      <c r="AD96" s="6" t="str">
        <f t="shared" si="47"/>
        <v/>
      </c>
      <c r="AE96" s="6" t="str">
        <f t="shared" si="48"/>
        <v/>
      </c>
    </row>
    <row r="97" spans="1:31" x14ac:dyDescent="0.2">
      <c r="A97" s="5" t="str">
        <f t="shared" si="35"/>
        <v/>
      </c>
      <c r="B97" s="5" t="str">
        <f t="shared" si="36"/>
        <v/>
      </c>
      <c r="C97" s="4"/>
      <c r="D97" s="6" t="str">
        <f>IF(A97="","",IF($B$3="سالانه",D96*(1+$B$6),IF($B$3="ماهانه",(F97*12)/'جدول لیست ها'!$D$1,IF(محاسبات!$B$3="دوماهه",(G97*6)/'جدول لیست ها'!$D$2,IF(محاسبات!$B$3="سه ماهه",(H97*4)/'جدول لیست ها'!$D$3,I97*2/'جدول لیست ها'!$D$4)))))</f>
        <v/>
      </c>
      <c r="E97" s="6" t="str">
        <f t="shared" si="37"/>
        <v/>
      </c>
      <c r="F97" s="6" t="str">
        <f t="shared" si="38"/>
        <v/>
      </c>
      <c r="G97" s="6" t="str">
        <f t="shared" si="39"/>
        <v/>
      </c>
      <c r="H97" s="6" t="str">
        <f t="shared" si="40"/>
        <v/>
      </c>
      <c r="I97" s="6" t="str">
        <f t="shared" si="41"/>
        <v/>
      </c>
      <c r="J97" s="6" t="str">
        <f t="shared" si="49"/>
        <v/>
      </c>
      <c r="K97" s="6" t="str">
        <f t="shared" si="26"/>
        <v/>
      </c>
      <c r="L97" s="6" t="str">
        <f t="shared" si="27"/>
        <v/>
      </c>
      <c r="M97" s="6" t="str">
        <f t="shared" si="33"/>
        <v/>
      </c>
      <c r="N97" s="5" t="str">
        <f t="shared" si="45"/>
        <v/>
      </c>
      <c r="O97" s="6" t="str">
        <f t="shared" si="42"/>
        <v/>
      </c>
      <c r="P97" s="5" t="str">
        <f>IF(A97="","",VLOOKUP(B97,'جدول نرخ فوت-امراض خاص-سرطان'!$A$2:$B$100,2,FALSE))</f>
        <v/>
      </c>
      <c r="Q97" s="6" t="str">
        <f t="shared" si="34"/>
        <v/>
      </c>
      <c r="R97" s="6" t="str">
        <f t="shared" si="43"/>
        <v/>
      </c>
      <c r="S97" s="6" t="str">
        <f t="shared" si="28"/>
        <v/>
      </c>
      <c r="T97" s="6" t="str">
        <f t="shared" si="29"/>
        <v/>
      </c>
      <c r="U97" s="6" t="str">
        <f>IF(A97="","",T97*VLOOKUP(محاسبات!B97,'جدول نرخ فوت-امراض خاص-سرطان'!$C$2:$D$97,2,FALSE)/1000000)</f>
        <v/>
      </c>
      <c r="V97" s="6" t="str">
        <f>IF(A97="","",IF($F$7="ندارد",0,IF(B97&gt;74,0,VLOOKUP(محاسبات!A97,'جدول نرخ فوت-امراض خاص-سرطان'!$I$2:$J$31,2,FALSE)*محاسبات!O97)))</f>
        <v/>
      </c>
      <c r="W97" s="6" t="str">
        <f>IF(A97="","",V97*VLOOKUP(B97,'جدول نرخ فوت-امراض خاص-سرطان'!$E$2:$F$100,2,FALSE)/1000000)</f>
        <v/>
      </c>
      <c r="X97" s="6" t="str">
        <f t="shared" si="46"/>
        <v/>
      </c>
      <c r="Y97" s="6" t="str">
        <f>IF(A97="","",IF(A97&gt;64,0,VLOOKUP(B97,'جدول نرخ فوت-امراض خاص-سرطان'!$G$2:$H$100,2,FALSE)*X97))</f>
        <v/>
      </c>
      <c r="Z97" s="6" t="str">
        <f t="shared" si="30"/>
        <v/>
      </c>
      <c r="AA97" s="6" t="str">
        <f t="shared" si="31"/>
        <v/>
      </c>
      <c r="AB97" s="6" t="str">
        <f t="shared" si="32"/>
        <v/>
      </c>
      <c r="AC97" s="6" t="str">
        <f t="shared" si="44"/>
        <v/>
      </c>
      <c r="AD97" s="6" t="str">
        <f t="shared" si="47"/>
        <v/>
      </c>
      <c r="AE97" s="6" t="str">
        <f t="shared" si="48"/>
        <v/>
      </c>
    </row>
    <row r="98" spans="1:31" x14ac:dyDescent="0.2">
      <c r="A98" s="5" t="str">
        <f t="shared" si="35"/>
        <v/>
      </c>
      <c r="B98" s="5" t="str">
        <f t="shared" si="36"/>
        <v/>
      </c>
      <c r="C98" s="4"/>
      <c r="D98" s="6" t="str">
        <f>IF(A98="","",IF($B$3="سالانه",D97*(1+$B$6),IF($B$3="ماهانه",(F98*12)/'جدول لیست ها'!$D$1,IF(محاسبات!$B$3="دوماهه",(G98*6)/'جدول لیست ها'!$D$2,IF(محاسبات!$B$3="سه ماهه",(H98*4)/'جدول لیست ها'!$D$3,I98*2/'جدول لیست ها'!$D$4)))))</f>
        <v/>
      </c>
      <c r="E98" s="6" t="str">
        <f t="shared" si="37"/>
        <v/>
      </c>
      <c r="F98" s="6" t="str">
        <f t="shared" si="38"/>
        <v/>
      </c>
      <c r="G98" s="6" t="str">
        <f t="shared" si="39"/>
        <v/>
      </c>
      <c r="H98" s="6" t="str">
        <f t="shared" si="40"/>
        <v/>
      </c>
      <c r="I98" s="6" t="str">
        <f t="shared" si="41"/>
        <v/>
      </c>
      <c r="J98" s="6" t="str">
        <f t="shared" si="49"/>
        <v/>
      </c>
      <c r="K98" s="6" t="str">
        <f t="shared" si="26"/>
        <v/>
      </c>
      <c r="L98" s="6" t="str">
        <f t="shared" si="27"/>
        <v/>
      </c>
      <c r="M98" s="6" t="str">
        <f t="shared" si="33"/>
        <v/>
      </c>
      <c r="N98" s="5" t="str">
        <f t="shared" si="45"/>
        <v/>
      </c>
      <c r="O98" s="6" t="str">
        <f t="shared" si="42"/>
        <v/>
      </c>
      <c r="P98" s="5" t="str">
        <f>IF(A98="","",VLOOKUP(B98,'جدول نرخ فوت-امراض خاص-سرطان'!$A$2:$B$100,2,FALSE))</f>
        <v/>
      </c>
      <c r="Q98" s="6" t="str">
        <f t="shared" si="34"/>
        <v/>
      </c>
      <c r="R98" s="6" t="str">
        <f t="shared" si="43"/>
        <v/>
      </c>
      <c r="S98" s="6" t="str">
        <f t="shared" si="28"/>
        <v/>
      </c>
      <c r="T98" s="6" t="str">
        <f t="shared" si="29"/>
        <v/>
      </c>
      <c r="U98" s="6" t="str">
        <f>IF(A98="","",T98*VLOOKUP(محاسبات!B98,'جدول نرخ فوت-امراض خاص-سرطان'!$C$2:$D$97,2,FALSE)/1000000)</f>
        <v/>
      </c>
      <c r="V98" s="6" t="str">
        <f>IF(A98="","",IF($F$7="ندارد",0,IF(B98&gt;74,0,VLOOKUP(محاسبات!A98,'جدول نرخ فوت-امراض خاص-سرطان'!$I$2:$J$31,2,FALSE)*محاسبات!O98)))</f>
        <v/>
      </c>
      <c r="W98" s="6" t="str">
        <f>IF(A98="","",V98*VLOOKUP(B98,'جدول نرخ فوت-امراض خاص-سرطان'!$E$2:$F$100,2,FALSE)/1000000)</f>
        <v/>
      </c>
      <c r="X98" s="6" t="str">
        <f t="shared" si="46"/>
        <v/>
      </c>
      <c r="Y98" s="6" t="str">
        <f>IF(A98="","",IF(A98&gt;64,0,VLOOKUP(B98,'جدول نرخ فوت-امراض خاص-سرطان'!$G$2:$H$100,2,FALSE)*X98))</f>
        <v/>
      </c>
      <c r="Z98" s="6" t="str">
        <f t="shared" si="30"/>
        <v/>
      </c>
      <c r="AA98" s="6" t="str">
        <f t="shared" si="31"/>
        <v/>
      </c>
      <c r="AB98" s="6" t="str">
        <f t="shared" si="32"/>
        <v/>
      </c>
      <c r="AC98" s="6" t="str">
        <f t="shared" si="44"/>
        <v/>
      </c>
      <c r="AD98" s="6" t="str">
        <f t="shared" si="47"/>
        <v/>
      </c>
      <c r="AE98" s="6" t="str">
        <f t="shared" si="48"/>
        <v/>
      </c>
    </row>
    <row r="99" spans="1:31" x14ac:dyDescent="0.2">
      <c r="A99" s="5" t="str">
        <f t="shared" si="35"/>
        <v/>
      </c>
      <c r="B99" s="5" t="str">
        <f t="shared" si="36"/>
        <v/>
      </c>
      <c r="C99" s="4"/>
      <c r="D99" s="6" t="str">
        <f>IF(A99="","",IF($B$3="سالانه",D98*(1+$B$6),IF($B$3="ماهانه",(F99*12)/'جدول لیست ها'!$D$1,IF(محاسبات!$B$3="دوماهه",(G99*6)/'جدول لیست ها'!$D$2,IF(محاسبات!$B$3="سه ماهه",(H99*4)/'جدول لیست ها'!$D$3,I99*2/'جدول لیست ها'!$D$4)))))</f>
        <v/>
      </c>
      <c r="E99" s="6" t="str">
        <f t="shared" si="37"/>
        <v/>
      </c>
      <c r="F99" s="6" t="str">
        <f t="shared" si="38"/>
        <v/>
      </c>
      <c r="G99" s="6" t="str">
        <f t="shared" si="39"/>
        <v/>
      </c>
      <c r="H99" s="6" t="str">
        <f t="shared" si="40"/>
        <v/>
      </c>
      <c r="I99" s="6" t="str">
        <f t="shared" si="41"/>
        <v/>
      </c>
      <c r="J99" s="6" t="str">
        <f t="shared" si="49"/>
        <v/>
      </c>
      <c r="K99" s="6" t="str">
        <f t="shared" si="26"/>
        <v/>
      </c>
      <c r="L99" s="6" t="str">
        <f t="shared" si="27"/>
        <v/>
      </c>
      <c r="M99" s="6" t="str">
        <f t="shared" si="33"/>
        <v/>
      </c>
      <c r="N99" s="5" t="str">
        <f t="shared" si="45"/>
        <v/>
      </c>
      <c r="O99" s="6" t="str">
        <f t="shared" si="42"/>
        <v/>
      </c>
      <c r="P99" s="5" t="str">
        <f>IF(A99="","",VLOOKUP(B99,'جدول نرخ فوت-امراض خاص-سرطان'!$A$2:$B$100,2,FALSE))</f>
        <v/>
      </c>
      <c r="Q99" s="6" t="str">
        <f t="shared" si="34"/>
        <v/>
      </c>
      <c r="R99" s="6" t="str">
        <f t="shared" si="43"/>
        <v/>
      </c>
      <c r="S99" s="6" t="str">
        <f t="shared" si="28"/>
        <v/>
      </c>
      <c r="T99" s="6" t="str">
        <f t="shared" si="29"/>
        <v/>
      </c>
      <c r="U99" s="6" t="str">
        <f>IF(A99="","",T99*VLOOKUP(محاسبات!B99,'جدول نرخ فوت-امراض خاص-سرطان'!$C$2:$D$97,2,FALSE)/1000000)</f>
        <v/>
      </c>
      <c r="V99" s="6" t="str">
        <f>IF(A99="","",IF($F$7="ندارد",0,IF(B99&gt;74,0,VLOOKUP(محاسبات!A99,'جدول نرخ فوت-امراض خاص-سرطان'!$I$2:$J$31,2,FALSE)*محاسبات!O99)))</f>
        <v/>
      </c>
      <c r="W99" s="6" t="str">
        <f>IF(A99="","",V99*VLOOKUP(B99,'جدول نرخ فوت-امراض خاص-سرطان'!$E$2:$F$100,2,FALSE)/1000000)</f>
        <v/>
      </c>
      <c r="X99" s="6" t="str">
        <f t="shared" si="46"/>
        <v/>
      </c>
      <c r="Y99" s="6" t="str">
        <f>IF(A99="","",IF(A99&gt;64,0,VLOOKUP(B99,'جدول نرخ فوت-امراض خاص-سرطان'!$G$2:$H$100,2,FALSE)*X99))</f>
        <v/>
      </c>
      <c r="Z99" s="6" t="str">
        <f t="shared" si="30"/>
        <v/>
      </c>
      <c r="AA99" s="6" t="str">
        <f t="shared" si="31"/>
        <v/>
      </c>
      <c r="AB99" s="6" t="str">
        <f t="shared" si="32"/>
        <v/>
      </c>
      <c r="AC99" s="6" t="str">
        <f t="shared" si="44"/>
        <v/>
      </c>
      <c r="AD99" s="6" t="str">
        <f t="shared" si="47"/>
        <v/>
      </c>
      <c r="AE99" s="6" t="str">
        <f t="shared" si="48"/>
        <v/>
      </c>
    </row>
    <row r="100" spans="1:31" x14ac:dyDescent="0.2">
      <c r="A100" s="5" t="str">
        <f t="shared" si="35"/>
        <v/>
      </c>
      <c r="B100" s="5" t="str">
        <f t="shared" si="36"/>
        <v/>
      </c>
      <c r="C100" s="4"/>
      <c r="D100" s="6" t="str">
        <f>IF(A100="","",IF($B$3="سالانه",D99*(1+$B$6),IF($B$3="ماهانه",(F100*12)/'جدول لیست ها'!$D$1,IF(محاسبات!$B$3="دوماهه",(G100*6)/'جدول لیست ها'!$D$2,IF(محاسبات!$B$3="سه ماهه",(H100*4)/'جدول لیست ها'!$D$3,I100*2/'جدول لیست ها'!$D$4)))))</f>
        <v/>
      </c>
      <c r="E100" s="6" t="str">
        <f t="shared" si="37"/>
        <v/>
      </c>
      <c r="F100" s="6" t="str">
        <f t="shared" si="38"/>
        <v/>
      </c>
      <c r="G100" s="6" t="str">
        <f t="shared" si="39"/>
        <v/>
      </c>
      <c r="H100" s="6" t="str">
        <f t="shared" si="40"/>
        <v/>
      </c>
      <c r="I100" s="6" t="str">
        <f t="shared" si="41"/>
        <v/>
      </c>
      <c r="J100" s="6" t="str">
        <f t="shared" si="49"/>
        <v/>
      </c>
      <c r="K100" s="6" t="str">
        <f t="shared" si="26"/>
        <v/>
      </c>
      <c r="L100" s="6" t="str">
        <f t="shared" si="27"/>
        <v/>
      </c>
      <c r="M100" s="6" t="str">
        <f t="shared" si="33"/>
        <v/>
      </c>
      <c r="N100" s="5" t="str">
        <f t="shared" si="45"/>
        <v/>
      </c>
      <c r="O100" s="6" t="str">
        <f t="shared" si="42"/>
        <v/>
      </c>
      <c r="P100" s="5" t="str">
        <f>IF(A100="","",VLOOKUP(B100,'جدول نرخ فوت-امراض خاص-سرطان'!$A$2:$B$100,2,FALSE))</f>
        <v/>
      </c>
      <c r="Q100" s="6" t="str">
        <f t="shared" si="34"/>
        <v/>
      </c>
      <c r="R100" s="6" t="str">
        <f t="shared" si="43"/>
        <v/>
      </c>
      <c r="S100" s="6" t="str">
        <f t="shared" si="28"/>
        <v/>
      </c>
      <c r="T100" s="6" t="str">
        <f t="shared" si="29"/>
        <v/>
      </c>
      <c r="U100" s="6" t="str">
        <f>IF(A100="","",T100*VLOOKUP(محاسبات!B100,'جدول نرخ فوت-امراض خاص-سرطان'!$C$2:$D$97,2,FALSE)/1000000)</f>
        <v/>
      </c>
      <c r="V100" s="6" t="str">
        <f>IF(A100="","",IF($F$7="ندارد",0,IF(B100&gt;74,0,VLOOKUP(محاسبات!A100,'جدول نرخ فوت-امراض خاص-سرطان'!$I$2:$J$31,2,FALSE)*محاسبات!O100)))</f>
        <v/>
      </c>
      <c r="W100" s="6" t="str">
        <f>IF(A100="","",V100*VLOOKUP(B100,'جدول نرخ فوت-امراض خاص-سرطان'!$E$2:$F$100,2,FALSE)/1000000)</f>
        <v/>
      </c>
      <c r="X100" s="6" t="str">
        <f t="shared" si="46"/>
        <v/>
      </c>
      <c r="Y100" s="6" t="str">
        <f>IF(A100="","",IF(A100&gt;64,0,VLOOKUP(B100,'جدول نرخ فوت-امراض خاص-سرطان'!$G$2:$H$100,2,FALSE)*X100))</f>
        <v/>
      </c>
      <c r="Z100" s="6" t="str">
        <f t="shared" si="30"/>
        <v/>
      </c>
      <c r="AA100" s="6" t="str">
        <f t="shared" si="31"/>
        <v/>
      </c>
      <c r="AB100" s="6" t="str">
        <f t="shared" si="32"/>
        <v/>
      </c>
      <c r="AC100" s="6" t="str">
        <f t="shared" si="44"/>
        <v/>
      </c>
      <c r="AD100" s="6" t="str">
        <f t="shared" si="47"/>
        <v/>
      </c>
      <c r="AE100" s="6" t="str">
        <f t="shared" si="48"/>
        <v/>
      </c>
    </row>
    <row r="101" spans="1:31" x14ac:dyDescent="0.2">
      <c r="A101" s="5" t="str">
        <f t="shared" si="35"/>
        <v/>
      </c>
      <c r="B101" s="5" t="str">
        <f t="shared" si="36"/>
        <v/>
      </c>
      <c r="C101" s="4"/>
      <c r="D101" s="6" t="str">
        <f>IF(A101="","",IF($B$3="سالانه",D100*(1+$B$6),IF($B$3="ماهانه",(F101*12)/'جدول لیست ها'!$D$1,IF(محاسبات!$B$3="دوماهه",(G101*6)/'جدول لیست ها'!$D$2,IF(محاسبات!$B$3="سه ماهه",(H101*4)/'جدول لیست ها'!$D$3,I101*2/'جدول لیست ها'!$D$4)))))</f>
        <v/>
      </c>
      <c r="E101" s="6" t="str">
        <f t="shared" si="37"/>
        <v/>
      </c>
      <c r="F101" s="6" t="str">
        <f t="shared" si="38"/>
        <v/>
      </c>
      <c r="G101" s="6" t="str">
        <f t="shared" si="39"/>
        <v/>
      </c>
      <c r="H101" s="6" t="str">
        <f t="shared" si="40"/>
        <v/>
      </c>
      <c r="I101" s="6" t="str">
        <f t="shared" si="41"/>
        <v/>
      </c>
      <c r="J101" s="6" t="str">
        <f t="shared" si="49"/>
        <v/>
      </c>
      <c r="K101" s="6" t="str">
        <f t="shared" si="26"/>
        <v/>
      </c>
      <c r="L101" s="6" t="str">
        <f t="shared" si="27"/>
        <v/>
      </c>
      <c r="M101" s="6" t="str">
        <f t="shared" si="33"/>
        <v/>
      </c>
      <c r="N101" s="5" t="str">
        <f t="shared" si="45"/>
        <v/>
      </c>
      <c r="O101" s="6" t="str">
        <f t="shared" si="42"/>
        <v/>
      </c>
      <c r="P101" s="5" t="str">
        <f>IF(A101="","",VLOOKUP(B101,'جدول نرخ فوت-امراض خاص-سرطان'!$A$2:$B$100,2,FALSE))</f>
        <v/>
      </c>
      <c r="Q101" s="6" t="str">
        <f t="shared" si="34"/>
        <v/>
      </c>
      <c r="R101" s="6" t="str">
        <f t="shared" si="43"/>
        <v/>
      </c>
      <c r="S101" s="6" t="str">
        <f t="shared" si="28"/>
        <v/>
      </c>
      <c r="T101" s="6" t="str">
        <f t="shared" si="29"/>
        <v/>
      </c>
      <c r="U101" s="6" t="str">
        <f>IF(A101="","",T101*VLOOKUP(محاسبات!B101,'جدول نرخ فوت-امراض خاص-سرطان'!$C$2:$D$97,2,FALSE)/1000000)</f>
        <v/>
      </c>
      <c r="V101" s="6" t="str">
        <f>IF(A101="","",IF($F$7="ندارد",0,IF(B101&gt;74,0,VLOOKUP(محاسبات!A101,'جدول نرخ فوت-امراض خاص-سرطان'!$I$2:$J$31,2,FALSE)*محاسبات!O101)))</f>
        <v/>
      </c>
      <c r="W101" s="6" t="str">
        <f>IF(A101="","",V101*VLOOKUP(B101,'جدول نرخ فوت-امراض خاص-سرطان'!$E$2:$F$100,2,FALSE)/1000000)</f>
        <v/>
      </c>
      <c r="X101" s="6" t="str">
        <f t="shared" si="46"/>
        <v/>
      </c>
      <c r="Y101" s="6" t="str">
        <f>IF(A101="","",IF(A101&gt;64,0,VLOOKUP(B101,'جدول نرخ فوت-امراض خاص-سرطان'!$G$2:$H$100,2,FALSE)*X101))</f>
        <v/>
      </c>
      <c r="Z101" s="6" t="str">
        <f t="shared" si="30"/>
        <v/>
      </c>
      <c r="AA101" s="6" t="str">
        <f t="shared" si="31"/>
        <v/>
      </c>
      <c r="AB101" s="6" t="str">
        <f t="shared" si="32"/>
        <v/>
      </c>
      <c r="AC101" s="6" t="str">
        <f t="shared" si="44"/>
        <v/>
      </c>
      <c r="AD101" s="6" t="str">
        <f t="shared" si="47"/>
        <v/>
      </c>
      <c r="AE101" s="6" t="str">
        <f t="shared" si="48"/>
        <v/>
      </c>
    </row>
    <row r="102" spans="1:31" x14ac:dyDescent="0.2">
      <c r="A102" s="5" t="str">
        <f t="shared" si="35"/>
        <v/>
      </c>
      <c r="B102" s="5" t="str">
        <f t="shared" si="36"/>
        <v/>
      </c>
      <c r="C102" s="4"/>
      <c r="D102" s="6" t="str">
        <f>IF(A102="","",IF($B$3="سالانه",D101*(1+$B$6),IF($B$3="ماهانه",(F102*12)/'جدول لیست ها'!$D$1,IF(محاسبات!$B$3="دوماهه",(G102*6)/'جدول لیست ها'!$D$2,IF(محاسبات!$B$3="سه ماهه",(H102*4)/'جدول لیست ها'!$D$3,I102*2/'جدول لیست ها'!$D$4)))))</f>
        <v/>
      </c>
      <c r="E102" s="6" t="str">
        <f t="shared" si="37"/>
        <v/>
      </c>
      <c r="F102" s="6" t="str">
        <f t="shared" si="38"/>
        <v/>
      </c>
      <c r="G102" s="6" t="str">
        <f t="shared" si="39"/>
        <v/>
      </c>
      <c r="H102" s="6" t="str">
        <f t="shared" si="40"/>
        <v/>
      </c>
      <c r="I102" s="6" t="str">
        <f t="shared" si="41"/>
        <v/>
      </c>
      <c r="J102" s="6" t="str">
        <f t="shared" si="49"/>
        <v/>
      </c>
      <c r="K102" s="6" t="str">
        <f t="shared" si="26"/>
        <v/>
      </c>
      <c r="L102" s="6" t="str">
        <f t="shared" si="27"/>
        <v/>
      </c>
      <c r="M102" s="6" t="str">
        <f t="shared" si="33"/>
        <v/>
      </c>
      <c r="N102" s="5" t="str">
        <f t="shared" si="45"/>
        <v/>
      </c>
      <c r="O102" s="6" t="str">
        <f t="shared" si="42"/>
        <v/>
      </c>
      <c r="P102" s="5" t="str">
        <f>IF(A102="","",VLOOKUP(B102,'جدول نرخ فوت-امراض خاص-سرطان'!$A$2:$B$100,2,FALSE))</f>
        <v/>
      </c>
      <c r="Q102" s="6" t="str">
        <f t="shared" si="34"/>
        <v/>
      </c>
      <c r="R102" s="6" t="str">
        <f t="shared" si="43"/>
        <v/>
      </c>
      <c r="S102" s="6" t="str">
        <f t="shared" si="28"/>
        <v/>
      </c>
      <c r="T102" s="6" t="str">
        <f t="shared" si="29"/>
        <v/>
      </c>
      <c r="U102" s="6" t="str">
        <f>IF(A102="","",T102*VLOOKUP(محاسبات!B102,'جدول نرخ فوت-امراض خاص-سرطان'!$C$2:$D$97,2,FALSE)/1000000)</f>
        <v/>
      </c>
      <c r="V102" s="6" t="str">
        <f>IF(A102="","",IF($F$7="ندارد",0,IF(B102&gt;74,0,VLOOKUP(محاسبات!A102,'جدول نرخ فوت-امراض خاص-سرطان'!$I$2:$J$31,2,FALSE)*محاسبات!O102)))</f>
        <v/>
      </c>
      <c r="W102" s="6" t="str">
        <f>IF(A102="","",V102*VLOOKUP(B102,'جدول نرخ فوت-امراض خاص-سرطان'!$E$2:$F$100,2,FALSE)/1000000)</f>
        <v/>
      </c>
      <c r="X102" s="6" t="str">
        <f t="shared" si="46"/>
        <v/>
      </c>
      <c r="Y102" s="6" t="str">
        <f>IF(A102="","",IF(A102&gt;64,0,VLOOKUP(B102,'جدول نرخ فوت-امراض خاص-سرطان'!$G$2:$H$100,2,FALSE)*X102))</f>
        <v/>
      </c>
      <c r="Z102" s="6" t="str">
        <f t="shared" si="30"/>
        <v/>
      </c>
      <c r="AA102" s="6" t="str">
        <f t="shared" si="31"/>
        <v/>
      </c>
      <c r="AB102" s="6" t="str">
        <f t="shared" si="32"/>
        <v/>
      </c>
      <c r="AC102" s="6" t="str">
        <f t="shared" si="44"/>
        <v/>
      </c>
      <c r="AD102" s="6" t="str">
        <f t="shared" si="47"/>
        <v/>
      </c>
      <c r="AE102" s="6" t="str">
        <f t="shared" si="48"/>
        <v/>
      </c>
    </row>
    <row r="103" spans="1:31" x14ac:dyDescent="0.2">
      <c r="A103" s="5" t="str">
        <f t="shared" si="35"/>
        <v/>
      </c>
      <c r="B103" s="5" t="str">
        <f t="shared" si="36"/>
        <v/>
      </c>
      <c r="C103" s="4"/>
      <c r="D103" s="6" t="str">
        <f>IF(A103="","",IF($B$3="سالانه",D102*(1+$B$6),IF($B$3="ماهانه",(F103*12)/'جدول لیست ها'!$D$1,IF(محاسبات!$B$3="دوماهه",(G103*6)/'جدول لیست ها'!$D$2,IF(محاسبات!$B$3="سه ماهه",(H103*4)/'جدول لیست ها'!$D$3,I103*2/'جدول لیست ها'!$D$4)))))</f>
        <v/>
      </c>
      <c r="E103" s="6" t="str">
        <f t="shared" si="37"/>
        <v/>
      </c>
      <c r="F103" s="6" t="str">
        <f t="shared" si="38"/>
        <v/>
      </c>
      <c r="G103" s="6" t="str">
        <f t="shared" si="39"/>
        <v/>
      </c>
      <c r="H103" s="6" t="str">
        <f t="shared" si="40"/>
        <v/>
      </c>
      <c r="I103" s="6" t="str">
        <f t="shared" si="41"/>
        <v/>
      </c>
      <c r="J103" s="6" t="str">
        <f t="shared" si="49"/>
        <v/>
      </c>
      <c r="K103" s="6" t="str">
        <f t="shared" si="26"/>
        <v/>
      </c>
      <c r="L103" s="6" t="str">
        <f t="shared" si="27"/>
        <v/>
      </c>
      <c r="M103" s="6" t="str">
        <f t="shared" si="33"/>
        <v/>
      </c>
      <c r="N103" s="5" t="str">
        <f t="shared" si="45"/>
        <v/>
      </c>
      <c r="O103" s="6" t="str">
        <f t="shared" si="42"/>
        <v/>
      </c>
      <c r="P103" s="5" t="str">
        <f>IF(A103="","",VLOOKUP(B103,'جدول نرخ فوت-امراض خاص-سرطان'!$A$2:$B$100,2,FALSE))</f>
        <v/>
      </c>
      <c r="Q103" s="6" t="str">
        <f t="shared" si="34"/>
        <v/>
      </c>
      <c r="R103" s="6" t="str">
        <f t="shared" si="43"/>
        <v/>
      </c>
      <c r="S103" s="6" t="str">
        <f t="shared" si="28"/>
        <v/>
      </c>
      <c r="T103" s="6" t="str">
        <f t="shared" si="29"/>
        <v/>
      </c>
      <c r="U103" s="6" t="str">
        <f>IF(A103="","",T103*VLOOKUP(محاسبات!B103,'جدول نرخ فوت-امراض خاص-سرطان'!$C$2:$D$97,2,FALSE)/1000000)</f>
        <v/>
      </c>
      <c r="V103" s="6" t="str">
        <f>IF(A103="","",IF($F$7="ندارد",0,IF(B103&gt;74,0,VLOOKUP(محاسبات!A103,'جدول نرخ فوت-امراض خاص-سرطان'!$I$2:$J$31,2,FALSE)*محاسبات!O103)))</f>
        <v/>
      </c>
      <c r="W103" s="6" t="str">
        <f>IF(A103="","",V103*VLOOKUP(B103,'جدول نرخ فوت-امراض خاص-سرطان'!$E$2:$F$100,2,FALSE)/1000000)</f>
        <v/>
      </c>
      <c r="X103" s="6" t="str">
        <f t="shared" si="46"/>
        <v/>
      </c>
      <c r="Y103" s="6" t="str">
        <f>IF(A103="","",IF(A103&gt;64,0,VLOOKUP(B103,'جدول نرخ فوت-امراض خاص-سرطان'!$G$2:$H$100,2,FALSE)*X103))</f>
        <v/>
      </c>
      <c r="Z103" s="6" t="str">
        <f t="shared" si="30"/>
        <v/>
      </c>
      <c r="AA103" s="6" t="str">
        <f t="shared" si="31"/>
        <v/>
      </c>
      <c r="AB103" s="6" t="str">
        <f t="shared" si="32"/>
        <v/>
      </c>
      <c r="AC103" s="6" t="str">
        <f t="shared" si="44"/>
        <v/>
      </c>
      <c r="AD103" s="6" t="str">
        <f t="shared" si="47"/>
        <v/>
      </c>
      <c r="AE103" s="6" t="str">
        <f t="shared" si="48"/>
        <v/>
      </c>
    </row>
    <row r="104" spans="1:31" x14ac:dyDescent="0.2">
      <c r="A104" s="5" t="str">
        <f t="shared" si="35"/>
        <v/>
      </c>
      <c r="B104" s="5" t="str">
        <f t="shared" si="36"/>
        <v/>
      </c>
      <c r="C104" s="4"/>
      <c r="D104" s="6" t="str">
        <f>IF(A104="","",IF($B$3="سالانه",D103*(1+$B$6),IF($B$3="ماهانه",(F104*12)/'جدول لیست ها'!$D$1,IF(محاسبات!$B$3="دوماهه",(G104*6)/'جدول لیست ها'!$D$2,IF(محاسبات!$B$3="سه ماهه",(H104*4)/'جدول لیست ها'!$D$3,I104*2/'جدول لیست ها'!$D$4)))))</f>
        <v/>
      </c>
      <c r="E104" s="6" t="str">
        <f t="shared" si="37"/>
        <v/>
      </c>
      <c r="F104" s="6" t="str">
        <f t="shared" si="38"/>
        <v/>
      </c>
      <c r="G104" s="6" t="str">
        <f t="shared" si="39"/>
        <v/>
      </c>
      <c r="H104" s="6" t="str">
        <f t="shared" si="40"/>
        <v/>
      </c>
      <c r="I104" s="6" t="str">
        <f t="shared" si="41"/>
        <v/>
      </c>
      <c r="J104" s="6" t="str">
        <f t="shared" si="49"/>
        <v/>
      </c>
      <c r="K104" s="6" t="str">
        <f t="shared" si="26"/>
        <v/>
      </c>
      <c r="L104" s="6" t="str">
        <f t="shared" si="27"/>
        <v/>
      </c>
      <c r="M104" s="6" t="str">
        <f t="shared" si="33"/>
        <v/>
      </c>
      <c r="N104" s="5" t="str">
        <f t="shared" si="45"/>
        <v/>
      </c>
      <c r="O104" s="6" t="str">
        <f t="shared" si="42"/>
        <v/>
      </c>
      <c r="P104" s="5" t="str">
        <f>IF(A104="","",VLOOKUP(B104,'جدول نرخ فوت-امراض خاص-سرطان'!$A$2:$B$100,2,FALSE))</f>
        <v/>
      </c>
      <c r="Q104" s="6" t="str">
        <f t="shared" si="34"/>
        <v/>
      </c>
      <c r="R104" s="6" t="str">
        <f t="shared" si="43"/>
        <v/>
      </c>
      <c r="S104" s="6" t="str">
        <f t="shared" si="28"/>
        <v/>
      </c>
      <c r="T104" s="6" t="str">
        <f t="shared" si="29"/>
        <v/>
      </c>
      <c r="U104" s="6" t="str">
        <f>IF(A104="","",T104*VLOOKUP(محاسبات!B104,'جدول نرخ فوت-امراض خاص-سرطان'!$C$2:$D$97,2,FALSE)/1000000)</f>
        <v/>
      </c>
      <c r="V104" s="6" t="str">
        <f>IF(A104="","",IF($F$7="ندارد",0,IF(B104&gt;74,0,VLOOKUP(محاسبات!A104,'جدول نرخ فوت-امراض خاص-سرطان'!$I$2:$J$31,2,FALSE)*محاسبات!O104)))</f>
        <v/>
      </c>
      <c r="W104" s="6" t="str">
        <f>IF(A104="","",V104*VLOOKUP(B104,'جدول نرخ فوت-امراض خاص-سرطان'!$E$2:$F$100,2,FALSE)/1000000)</f>
        <v/>
      </c>
      <c r="X104" s="6" t="str">
        <f t="shared" si="46"/>
        <v/>
      </c>
      <c r="Y104" s="6" t="str">
        <f>IF(A104="","",IF(A104&gt;64,0,VLOOKUP(B104,'جدول نرخ فوت-امراض خاص-سرطان'!$G$2:$H$100,2,FALSE)*X104))</f>
        <v/>
      </c>
      <c r="Z104" s="6" t="str">
        <f t="shared" si="30"/>
        <v/>
      </c>
      <c r="AA104" s="6" t="str">
        <f t="shared" si="31"/>
        <v/>
      </c>
      <c r="AB104" s="6" t="str">
        <f t="shared" si="32"/>
        <v/>
      </c>
      <c r="AC104" s="6" t="str">
        <f t="shared" si="44"/>
        <v/>
      </c>
      <c r="AD104" s="6" t="str">
        <f t="shared" si="47"/>
        <v/>
      </c>
      <c r="AE104" s="6" t="str">
        <f t="shared" si="48"/>
        <v/>
      </c>
    </row>
    <row r="105" spans="1:31" x14ac:dyDescent="0.2">
      <c r="A105" s="5" t="str">
        <f t="shared" si="35"/>
        <v/>
      </c>
      <c r="B105" s="5" t="str">
        <f t="shared" si="36"/>
        <v/>
      </c>
      <c r="C105" s="4"/>
      <c r="D105" s="6" t="str">
        <f>IF(A105="","",IF($B$3="سالانه",D104*(1+$B$6),IF($B$3="ماهانه",(F105*12)/'جدول لیست ها'!$D$1,IF(محاسبات!$B$3="دوماهه",(G105*6)/'جدول لیست ها'!$D$2,IF(محاسبات!$B$3="سه ماهه",(H105*4)/'جدول لیست ها'!$D$3,I105*2/'جدول لیست ها'!$D$4)))))</f>
        <v/>
      </c>
      <c r="E105" s="6" t="str">
        <f t="shared" si="37"/>
        <v/>
      </c>
      <c r="F105" s="6" t="str">
        <f t="shared" si="38"/>
        <v/>
      </c>
      <c r="G105" s="6" t="str">
        <f t="shared" si="39"/>
        <v/>
      </c>
      <c r="H105" s="6" t="str">
        <f t="shared" si="40"/>
        <v/>
      </c>
      <c r="I105" s="6" t="str">
        <f t="shared" si="41"/>
        <v/>
      </c>
      <c r="J105" s="6" t="str">
        <f t="shared" si="49"/>
        <v/>
      </c>
      <c r="K105" s="6" t="str">
        <f t="shared" si="26"/>
        <v/>
      </c>
      <c r="L105" s="6" t="str">
        <f t="shared" si="27"/>
        <v/>
      </c>
      <c r="M105" s="6" t="str">
        <f t="shared" si="33"/>
        <v/>
      </c>
      <c r="N105" s="5" t="str">
        <f t="shared" si="45"/>
        <v/>
      </c>
      <c r="O105" s="6" t="str">
        <f t="shared" si="42"/>
        <v/>
      </c>
      <c r="P105" s="5" t="str">
        <f>IF(A105="","",VLOOKUP(B105,'جدول نرخ فوت-امراض خاص-سرطان'!$A$2:$B$100,2,FALSE))</f>
        <v/>
      </c>
      <c r="Q105" s="6" t="str">
        <f t="shared" si="34"/>
        <v/>
      </c>
      <c r="R105" s="6" t="str">
        <f t="shared" si="43"/>
        <v/>
      </c>
      <c r="S105" s="6" t="str">
        <f t="shared" si="28"/>
        <v/>
      </c>
      <c r="T105" s="6" t="str">
        <f t="shared" si="29"/>
        <v/>
      </c>
      <c r="U105" s="6" t="str">
        <f>IF(A105="","",T105*VLOOKUP(محاسبات!B105,'جدول نرخ فوت-امراض خاص-سرطان'!$C$2:$D$97,2,FALSE)/1000000)</f>
        <v/>
      </c>
      <c r="V105" s="6" t="str">
        <f>IF(A105="","",IF($F$7="ندارد",0,IF(B105&gt;74,0,VLOOKUP(محاسبات!A105,'جدول نرخ فوت-امراض خاص-سرطان'!$I$2:$J$31,2,FALSE)*محاسبات!O105)))</f>
        <v/>
      </c>
      <c r="W105" s="6" t="str">
        <f>IF(A105="","",V105*VLOOKUP(B105,'جدول نرخ فوت-امراض خاص-سرطان'!$E$2:$F$100,2,FALSE)/1000000)</f>
        <v/>
      </c>
      <c r="X105" s="6" t="str">
        <f t="shared" si="46"/>
        <v/>
      </c>
      <c r="Y105" s="6" t="str">
        <f>IF(A105="","",IF(A105&gt;64,0,VLOOKUP(B105,'جدول نرخ فوت-امراض خاص-سرطان'!$G$2:$H$100,2,FALSE)*X105))</f>
        <v/>
      </c>
      <c r="Z105" s="6" t="str">
        <f t="shared" si="30"/>
        <v/>
      </c>
      <c r="AA105" s="6" t="str">
        <f t="shared" si="31"/>
        <v/>
      </c>
      <c r="AB105" s="6" t="str">
        <f t="shared" si="32"/>
        <v/>
      </c>
      <c r="AC105" s="6" t="str">
        <f t="shared" si="44"/>
        <v/>
      </c>
      <c r="AD105" s="6" t="str">
        <f t="shared" si="47"/>
        <v/>
      </c>
      <c r="AE105" s="6" t="str">
        <f t="shared" si="48"/>
        <v/>
      </c>
    </row>
    <row r="106" spans="1:31" x14ac:dyDescent="0.2">
      <c r="A106" s="5" t="str">
        <f t="shared" si="35"/>
        <v/>
      </c>
      <c r="B106" s="5" t="str">
        <f t="shared" si="36"/>
        <v/>
      </c>
      <c r="C106" s="4"/>
      <c r="D106" s="6" t="str">
        <f>IF(A106="","",IF($B$3="سالانه",D105*(1+$B$6),IF($B$3="ماهانه",(F106*12)/'جدول لیست ها'!$D$1,IF(محاسبات!$B$3="دوماهه",(G106*6)/'جدول لیست ها'!$D$2,IF(محاسبات!$B$3="سه ماهه",(H106*4)/'جدول لیست ها'!$D$3,I106*2/'جدول لیست ها'!$D$4)))))</f>
        <v/>
      </c>
      <c r="E106" s="6" t="str">
        <f t="shared" si="37"/>
        <v/>
      </c>
      <c r="F106" s="6" t="str">
        <f t="shared" si="38"/>
        <v/>
      </c>
      <c r="G106" s="6" t="str">
        <f t="shared" si="39"/>
        <v/>
      </c>
      <c r="H106" s="6" t="str">
        <f t="shared" si="40"/>
        <v/>
      </c>
      <c r="I106" s="6" t="str">
        <f t="shared" si="41"/>
        <v/>
      </c>
      <c r="J106" s="6" t="str">
        <f t="shared" si="49"/>
        <v/>
      </c>
      <c r="K106" s="6" t="str">
        <f t="shared" si="26"/>
        <v/>
      </c>
      <c r="L106" s="6" t="str">
        <f t="shared" si="27"/>
        <v/>
      </c>
      <c r="M106" s="6" t="str">
        <f t="shared" si="33"/>
        <v/>
      </c>
      <c r="N106" s="5" t="str">
        <f t="shared" si="45"/>
        <v/>
      </c>
      <c r="O106" s="6" t="str">
        <f t="shared" si="42"/>
        <v/>
      </c>
      <c r="P106" s="5" t="str">
        <f>IF(A106="","",VLOOKUP(B106,'جدول نرخ فوت-امراض خاص-سرطان'!$A$2:$B$100,2,FALSE))</f>
        <v/>
      </c>
      <c r="Q106" s="6" t="str">
        <f t="shared" si="34"/>
        <v/>
      </c>
      <c r="R106" s="6" t="str">
        <f t="shared" si="43"/>
        <v/>
      </c>
      <c r="S106" s="6" t="str">
        <f t="shared" si="28"/>
        <v/>
      </c>
      <c r="T106" s="6" t="str">
        <f t="shared" si="29"/>
        <v/>
      </c>
      <c r="U106" s="6" t="str">
        <f>IF(A106="","",T106*VLOOKUP(محاسبات!B106,'جدول نرخ فوت-امراض خاص-سرطان'!$C$2:$D$97,2,FALSE)/1000000)</f>
        <v/>
      </c>
      <c r="V106" s="6" t="str">
        <f>IF(A106="","",IF($F$7="ندارد",0,IF(B106&gt;74,0,VLOOKUP(محاسبات!A106,'جدول نرخ فوت-امراض خاص-سرطان'!$I$2:$J$31,2,FALSE)*محاسبات!O106)))</f>
        <v/>
      </c>
      <c r="W106" s="6" t="str">
        <f>IF(A106="","",V106*VLOOKUP(B106,'جدول نرخ فوت-امراض خاص-سرطان'!$E$2:$F$100,2,FALSE)/1000000)</f>
        <v/>
      </c>
      <c r="X106" s="6" t="str">
        <f t="shared" si="46"/>
        <v/>
      </c>
      <c r="Y106" s="6" t="str">
        <f>IF(A106="","",IF(A106&gt;64,0,VLOOKUP(B106,'جدول نرخ فوت-امراض خاص-سرطان'!$G$2:$H$100,2,FALSE)*X106))</f>
        <v/>
      </c>
      <c r="Z106" s="6" t="str">
        <f t="shared" si="30"/>
        <v/>
      </c>
      <c r="AA106" s="6" t="str">
        <f t="shared" si="31"/>
        <v/>
      </c>
      <c r="AB106" s="6" t="str">
        <f t="shared" si="32"/>
        <v/>
      </c>
      <c r="AC106" s="6" t="str">
        <f t="shared" si="44"/>
        <v/>
      </c>
      <c r="AD106" s="6" t="str">
        <f t="shared" si="47"/>
        <v/>
      </c>
      <c r="AE106" s="6" t="str">
        <f t="shared" si="48"/>
        <v/>
      </c>
    </row>
    <row r="107" spans="1:31" x14ac:dyDescent="0.2">
      <c r="A107" s="5" t="str">
        <f t="shared" si="35"/>
        <v/>
      </c>
      <c r="B107" s="5" t="str">
        <f t="shared" si="36"/>
        <v/>
      </c>
      <c r="C107" s="4"/>
      <c r="D107" s="6" t="str">
        <f>IF(A107="","",IF($B$3="سالانه",D106*(1+$B$6),IF($B$3="ماهانه",(F107*12)/'جدول لیست ها'!$D$1,IF(محاسبات!$B$3="دوماهه",(G107*6)/'جدول لیست ها'!$D$2,IF(محاسبات!$B$3="سه ماهه",(H107*4)/'جدول لیست ها'!$D$3,I107*2/'جدول لیست ها'!$D$4)))))</f>
        <v/>
      </c>
      <c r="E107" s="6" t="str">
        <f t="shared" si="37"/>
        <v/>
      </c>
      <c r="F107" s="6" t="str">
        <f t="shared" si="38"/>
        <v/>
      </c>
      <c r="G107" s="6" t="str">
        <f t="shared" si="39"/>
        <v/>
      </c>
      <c r="H107" s="6" t="str">
        <f t="shared" si="40"/>
        <v/>
      </c>
      <c r="I107" s="6" t="str">
        <f t="shared" si="41"/>
        <v/>
      </c>
      <c r="J107" s="6" t="str">
        <f t="shared" si="49"/>
        <v/>
      </c>
      <c r="K107" s="6" t="str">
        <f t="shared" ref="K107:K170" si="50">IF(A107="","",$J$2*(1-$M$3)*(D107-Z107))</f>
        <v/>
      </c>
      <c r="L107" s="6" t="str">
        <f t="shared" si="27"/>
        <v/>
      </c>
      <c r="M107" s="6" t="str">
        <f t="shared" si="33"/>
        <v/>
      </c>
      <c r="N107" s="5" t="str">
        <f t="shared" si="45"/>
        <v/>
      </c>
      <c r="O107" s="6" t="str">
        <f t="shared" si="42"/>
        <v/>
      </c>
      <c r="P107" s="5" t="str">
        <f>IF(A107="","",VLOOKUP(B107,'جدول نرخ فوت-امراض خاص-سرطان'!$A$2:$B$100,2,FALSE))</f>
        <v/>
      </c>
      <c r="Q107" s="6" t="str">
        <f t="shared" si="34"/>
        <v/>
      </c>
      <c r="R107" s="6" t="str">
        <f t="shared" si="43"/>
        <v/>
      </c>
      <c r="S107" s="6" t="str">
        <f t="shared" si="28"/>
        <v/>
      </c>
      <c r="T107" s="6" t="str">
        <f t="shared" si="29"/>
        <v/>
      </c>
      <c r="U107" s="6" t="str">
        <f>IF(A107="","",T107*VLOOKUP(محاسبات!B107,'جدول نرخ فوت-امراض خاص-سرطان'!$C$2:$D$97,2,FALSE)/1000000)</f>
        <v/>
      </c>
      <c r="V107" s="6" t="str">
        <f>IF(A107="","",IF($F$7="ندارد",0,IF(B107&gt;74,0,VLOOKUP(محاسبات!A107,'جدول نرخ فوت-امراض خاص-سرطان'!$I$2:$J$31,2,FALSE)*محاسبات!O107)))</f>
        <v/>
      </c>
      <c r="W107" s="6" t="str">
        <f>IF(A107="","",V107*VLOOKUP(B107,'جدول نرخ فوت-امراض خاص-سرطان'!$E$2:$F$100,2,FALSE)/1000000)</f>
        <v/>
      </c>
      <c r="X107" s="6" t="str">
        <f t="shared" si="46"/>
        <v/>
      </c>
      <c r="Y107" s="6" t="str">
        <f>IF(A107="","",IF(A107&gt;64,0,VLOOKUP(B107,'جدول نرخ فوت-امراض خاص-سرطان'!$G$2:$H$100,2,FALSE)*X107))</f>
        <v/>
      </c>
      <c r="Z107" s="6" t="str">
        <f t="shared" si="30"/>
        <v/>
      </c>
      <c r="AA107" s="6" t="str">
        <f t="shared" si="31"/>
        <v/>
      </c>
      <c r="AB107" s="6" t="str">
        <f t="shared" si="32"/>
        <v/>
      </c>
      <c r="AC107" s="6" t="str">
        <f t="shared" si="44"/>
        <v/>
      </c>
      <c r="AD107" s="6" t="str">
        <f t="shared" si="47"/>
        <v/>
      </c>
      <c r="AE107" s="6" t="str">
        <f t="shared" si="48"/>
        <v/>
      </c>
    </row>
    <row r="108" spans="1:31" x14ac:dyDescent="0.2">
      <c r="A108" s="5" t="str">
        <f t="shared" si="35"/>
        <v/>
      </c>
      <c r="B108" s="5" t="str">
        <f t="shared" si="36"/>
        <v/>
      </c>
      <c r="C108" s="4"/>
      <c r="D108" s="6" t="str">
        <f>IF(A108="","",IF($B$3="سالانه",D107*(1+$B$6),IF($B$3="ماهانه",(F108*12)/'جدول لیست ها'!$D$1,IF(محاسبات!$B$3="دوماهه",(G108*6)/'جدول لیست ها'!$D$2,IF(محاسبات!$B$3="سه ماهه",(H108*4)/'جدول لیست ها'!$D$3,I108*2/'جدول لیست ها'!$D$4)))))</f>
        <v/>
      </c>
      <c r="E108" s="6" t="str">
        <f t="shared" si="37"/>
        <v/>
      </c>
      <c r="F108" s="6" t="str">
        <f t="shared" si="38"/>
        <v/>
      </c>
      <c r="G108" s="6" t="str">
        <f t="shared" si="39"/>
        <v/>
      </c>
      <c r="H108" s="6" t="str">
        <f t="shared" si="40"/>
        <v/>
      </c>
      <c r="I108" s="6" t="str">
        <f t="shared" si="41"/>
        <v/>
      </c>
      <c r="J108" s="6" t="str">
        <f t="shared" si="49"/>
        <v/>
      </c>
      <c r="K108" s="6" t="str">
        <f t="shared" si="50"/>
        <v/>
      </c>
      <c r="L108" s="6" t="str">
        <f t="shared" si="27"/>
        <v/>
      </c>
      <c r="M108" s="6" t="str">
        <f t="shared" si="33"/>
        <v/>
      </c>
      <c r="N108" s="5" t="str">
        <f t="shared" si="45"/>
        <v/>
      </c>
      <c r="O108" s="6" t="str">
        <f t="shared" si="42"/>
        <v/>
      </c>
      <c r="P108" s="5" t="str">
        <f>IF(A108="","",VLOOKUP(B108,'جدول نرخ فوت-امراض خاص-سرطان'!$A$2:$B$100,2,FALSE))</f>
        <v/>
      </c>
      <c r="Q108" s="6" t="str">
        <f t="shared" si="34"/>
        <v/>
      </c>
      <c r="R108" s="6" t="str">
        <f t="shared" si="43"/>
        <v/>
      </c>
      <c r="S108" s="6" t="str">
        <f t="shared" si="28"/>
        <v/>
      </c>
      <c r="T108" s="6" t="str">
        <f t="shared" si="29"/>
        <v/>
      </c>
      <c r="U108" s="6" t="str">
        <f>IF(A108="","",T108*VLOOKUP(محاسبات!B108,'جدول نرخ فوت-امراض خاص-سرطان'!$C$2:$D$97,2,FALSE)/1000000)</f>
        <v/>
      </c>
      <c r="V108" s="6" t="str">
        <f>IF(A108="","",IF($F$7="ندارد",0,IF(B108&gt;74,0,VLOOKUP(محاسبات!A108,'جدول نرخ فوت-امراض خاص-سرطان'!$I$2:$J$31,2,FALSE)*محاسبات!O108)))</f>
        <v/>
      </c>
      <c r="W108" s="6" t="str">
        <f>IF(A108="","",V108*VLOOKUP(B108,'جدول نرخ فوت-امراض خاص-سرطان'!$E$2:$F$100,2,FALSE)/1000000)</f>
        <v/>
      </c>
      <c r="X108" s="6" t="str">
        <f t="shared" si="46"/>
        <v/>
      </c>
      <c r="Y108" s="6" t="str">
        <f>IF(A108="","",IF(A108&gt;64,0,VLOOKUP(B108,'جدول نرخ فوت-امراض خاص-سرطان'!$G$2:$H$100,2,FALSE)*X108))</f>
        <v/>
      </c>
      <c r="Z108" s="6" t="str">
        <f t="shared" si="30"/>
        <v/>
      </c>
      <c r="AA108" s="6" t="str">
        <f t="shared" si="31"/>
        <v/>
      </c>
      <c r="AB108" s="6" t="str">
        <f t="shared" si="32"/>
        <v/>
      </c>
      <c r="AC108" s="6" t="str">
        <f t="shared" si="44"/>
        <v/>
      </c>
      <c r="AD108" s="6" t="str">
        <f t="shared" si="47"/>
        <v/>
      </c>
      <c r="AE108" s="6" t="str">
        <f t="shared" si="48"/>
        <v/>
      </c>
    </row>
    <row r="109" spans="1:31" x14ac:dyDescent="0.2">
      <c r="A109" s="5" t="str">
        <f t="shared" si="35"/>
        <v/>
      </c>
      <c r="B109" s="5" t="str">
        <f t="shared" si="36"/>
        <v/>
      </c>
      <c r="C109" s="4"/>
      <c r="D109" s="6" t="str">
        <f>IF(A109="","",IF($B$3="سالانه",D108*(1+$B$6),IF($B$3="ماهانه",(F109*12)/'جدول لیست ها'!$D$1,IF(محاسبات!$B$3="دوماهه",(G109*6)/'جدول لیست ها'!$D$2,IF(محاسبات!$B$3="سه ماهه",(H109*4)/'جدول لیست ها'!$D$3,I109*2/'جدول لیست ها'!$D$4)))))</f>
        <v/>
      </c>
      <c r="E109" s="6" t="str">
        <f t="shared" si="37"/>
        <v/>
      </c>
      <c r="F109" s="6" t="str">
        <f t="shared" si="38"/>
        <v/>
      </c>
      <c r="G109" s="6" t="str">
        <f t="shared" si="39"/>
        <v/>
      </c>
      <c r="H109" s="6" t="str">
        <f t="shared" si="40"/>
        <v/>
      </c>
      <c r="I109" s="6" t="str">
        <f t="shared" si="41"/>
        <v/>
      </c>
      <c r="J109" s="6" t="str">
        <f t="shared" si="49"/>
        <v/>
      </c>
      <c r="K109" s="6" t="str">
        <f t="shared" si="50"/>
        <v/>
      </c>
      <c r="L109" s="6" t="str">
        <f t="shared" si="27"/>
        <v/>
      </c>
      <c r="M109" s="6" t="str">
        <f t="shared" si="33"/>
        <v/>
      </c>
      <c r="N109" s="5" t="str">
        <f t="shared" si="45"/>
        <v/>
      </c>
      <c r="O109" s="6" t="str">
        <f t="shared" si="42"/>
        <v/>
      </c>
      <c r="P109" s="5" t="str">
        <f>IF(A109="","",VLOOKUP(B109,'جدول نرخ فوت-امراض خاص-سرطان'!$A$2:$B$100,2,FALSE))</f>
        <v/>
      </c>
      <c r="Q109" s="6" t="str">
        <f t="shared" si="34"/>
        <v/>
      </c>
      <c r="R109" s="6" t="str">
        <f t="shared" si="43"/>
        <v/>
      </c>
      <c r="S109" s="6" t="str">
        <f t="shared" si="28"/>
        <v/>
      </c>
      <c r="T109" s="6" t="str">
        <f t="shared" si="29"/>
        <v/>
      </c>
      <c r="U109" s="6" t="str">
        <f>IF(A109="","",T109*VLOOKUP(محاسبات!B109,'جدول نرخ فوت-امراض خاص-سرطان'!$C$2:$D$97,2,FALSE)/1000000)</f>
        <v/>
      </c>
      <c r="V109" s="6" t="str">
        <f>IF(A109="","",IF($F$7="ندارد",0,IF(B109&gt;74,0,VLOOKUP(محاسبات!A109,'جدول نرخ فوت-امراض خاص-سرطان'!$I$2:$J$31,2,FALSE)*محاسبات!O109)))</f>
        <v/>
      </c>
      <c r="W109" s="6" t="str">
        <f>IF(A109="","",V109*VLOOKUP(B109,'جدول نرخ فوت-امراض خاص-سرطان'!$E$2:$F$100,2,FALSE)/1000000)</f>
        <v/>
      </c>
      <c r="X109" s="6" t="str">
        <f t="shared" si="46"/>
        <v/>
      </c>
      <c r="Y109" s="6" t="str">
        <f>IF(A109="","",IF(A109&gt;64,0,VLOOKUP(B109,'جدول نرخ فوت-امراض خاص-سرطان'!$G$2:$H$100,2,FALSE)*X109))</f>
        <v/>
      </c>
      <c r="Z109" s="6" t="str">
        <f t="shared" si="30"/>
        <v/>
      </c>
      <c r="AA109" s="6" t="str">
        <f t="shared" si="31"/>
        <v/>
      </c>
      <c r="AB109" s="6" t="str">
        <f t="shared" si="32"/>
        <v/>
      </c>
      <c r="AC109" s="6" t="str">
        <f t="shared" si="44"/>
        <v/>
      </c>
      <c r="AD109" s="6" t="str">
        <f t="shared" si="47"/>
        <v/>
      </c>
      <c r="AE109" s="6" t="str">
        <f t="shared" si="48"/>
        <v/>
      </c>
    </row>
    <row r="110" spans="1:31" x14ac:dyDescent="0.2">
      <c r="A110" s="5" t="str">
        <f t="shared" si="35"/>
        <v/>
      </c>
      <c r="B110" s="5" t="str">
        <f t="shared" si="36"/>
        <v/>
      </c>
      <c r="C110" s="4"/>
      <c r="D110" s="6" t="str">
        <f>IF(A110="","",IF($B$3="سالانه",D109*(1+$B$6),IF($B$3="ماهانه",(F110*12)/'جدول لیست ها'!$D$1,IF(محاسبات!$B$3="دوماهه",(G110*6)/'جدول لیست ها'!$D$2,IF(محاسبات!$B$3="سه ماهه",(H110*4)/'جدول لیست ها'!$D$3,I110*2/'جدول لیست ها'!$D$4)))))</f>
        <v/>
      </c>
      <c r="E110" s="6" t="str">
        <f t="shared" si="37"/>
        <v/>
      </c>
      <c r="F110" s="6" t="str">
        <f t="shared" si="38"/>
        <v/>
      </c>
      <c r="G110" s="6" t="str">
        <f t="shared" si="39"/>
        <v/>
      </c>
      <c r="H110" s="6" t="str">
        <f t="shared" si="40"/>
        <v/>
      </c>
      <c r="I110" s="6" t="str">
        <f t="shared" si="41"/>
        <v/>
      </c>
      <c r="J110" s="6" t="str">
        <f t="shared" si="49"/>
        <v/>
      </c>
      <c r="K110" s="6" t="str">
        <f t="shared" si="50"/>
        <v/>
      </c>
      <c r="L110" s="6" t="str">
        <f t="shared" si="27"/>
        <v/>
      </c>
      <c r="M110" s="6" t="str">
        <f t="shared" si="33"/>
        <v/>
      </c>
      <c r="N110" s="5" t="str">
        <f t="shared" si="45"/>
        <v/>
      </c>
      <c r="O110" s="6" t="str">
        <f t="shared" si="42"/>
        <v/>
      </c>
      <c r="P110" s="5" t="str">
        <f>IF(A110="","",VLOOKUP(B110,'جدول نرخ فوت-امراض خاص-سرطان'!$A$2:$B$100,2,FALSE))</f>
        <v/>
      </c>
      <c r="Q110" s="6" t="str">
        <f t="shared" si="34"/>
        <v/>
      </c>
      <c r="R110" s="6" t="str">
        <f t="shared" si="43"/>
        <v/>
      </c>
      <c r="S110" s="6" t="str">
        <f t="shared" si="28"/>
        <v/>
      </c>
      <c r="T110" s="6" t="str">
        <f t="shared" si="29"/>
        <v/>
      </c>
      <c r="U110" s="6" t="str">
        <f>IF(A110="","",T110*VLOOKUP(محاسبات!B110,'جدول نرخ فوت-امراض خاص-سرطان'!$C$2:$D$97,2,FALSE)/1000000)</f>
        <v/>
      </c>
      <c r="V110" s="6" t="str">
        <f>IF(A110="","",IF($F$7="ندارد",0,IF(B110&gt;74,0,VLOOKUP(محاسبات!A110,'جدول نرخ فوت-امراض خاص-سرطان'!$I$2:$J$31,2,FALSE)*محاسبات!O110)))</f>
        <v/>
      </c>
      <c r="W110" s="6" t="str">
        <f>IF(A110="","",V110*VLOOKUP(B110,'جدول نرخ فوت-امراض خاص-سرطان'!$E$2:$F$100,2,FALSE)/1000000)</f>
        <v/>
      </c>
      <c r="X110" s="6" t="str">
        <f t="shared" si="46"/>
        <v/>
      </c>
      <c r="Y110" s="6" t="str">
        <f>IF(A110="","",IF(A110&gt;64,0,VLOOKUP(B110,'جدول نرخ فوت-امراض خاص-سرطان'!$G$2:$H$100,2,FALSE)*X110))</f>
        <v/>
      </c>
      <c r="Z110" s="6" t="str">
        <f t="shared" si="30"/>
        <v/>
      </c>
      <c r="AA110" s="6" t="str">
        <f t="shared" si="31"/>
        <v/>
      </c>
      <c r="AB110" s="6" t="str">
        <f t="shared" si="32"/>
        <v/>
      </c>
      <c r="AC110" s="6" t="str">
        <f t="shared" si="44"/>
        <v/>
      </c>
      <c r="AD110" s="6" t="str">
        <f t="shared" si="47"/>
        <v/>
      </c>
      <c r="AE110" s="6" t="str">
        <f t="shared" si="48"/>
        <v/>
      </c>
    </row>
    <row r="111" spans="1:31" x14ac:dyDescent="0.2">
      <c r="A111" s="5" t="str">
        <f t="shared" si="35"/>
        <v/>
      </c>
      <c r="B111" s="5" t="str">
        <f t="shared" si="36"/>
        <v/>
      </c>
      <c r="C111" s="4"/>
      <c r="D111" s="6" t="str">
        <f>IF(A111="","",IF($B$3="سالانه",D110*(1+$B$6),IF($B$3="ماهانه",(F111*12)/'جدول لیست ها'!$D$1,IF(محاسبات!$B$3="دوماهه",(G111*6)/'جدول لیست ها'!$D$2,IF(محاسبات!$B$3="سه ماهه",(H111*4)/'جدول لیست ها'!$D$3,I111*2/'جدول لیست ها'!$D$4)))))</f>
        <v/>
      </c>
      <c r="E111" s="6" t="str">
        <f t="shared" si="37"/>
        <v/>
      </c>
      <c r="F111" s="6" t="str">
        <f t="shared" si="38"/>
        <v/>
      </c>
      <c r="G111" s="6" t="str">
        <f t="shared" si="39"/>
        <v/>
      </c>
      <c r="H111" s="6" t="str">
        <f t="shared" si="40"/>
        <v/>
      </c>
      <c r="I111" s="6" t="str">
        <f t="shared" si="41"/>
        <v/>
      </c>
      <c r="J111" s="6" t="str">
        <f t="shared" si="49"/>
        <v/>
      </c>
      <c r="K111" s="6" t="str">
        <f t="shared" si="50"/>
        <v/>
      </c>
      <c r="L111" s="6" t="str">
        <f t="shared" si="27"/>
        <v/>
      </c>
      <c r="M111" s="6" t="str">
        <f t="shared" si="33"/>
        <v/>
      </c>
      <c r="N111" s="5" t="str">
        <f t="shared" si="45"/>
        <v/>
      </c>
      <c r="O111" s="6" t="str">
        <f t="shared" si="42"/>
        <v/>
      </c>
      <c r="P111" s="5" t="str">
        <f>IF(A111="","",VLOOKUP(B111,'جدول نرخ فوت-امراض خاص-سرطان'!$A$2:$B$100,2,FALSE))</f>
        <v/>
      </c>
      <c r="Q111" s="6" t="str">
        <f t="shared" si="34"/>
        <v/>
      </c>
      <c r="R111" s="6" t="str">
        <f t="shared" si="43"/>
        <v/>
      </c>
      <c r="S111" s="6" t="str">
        <f t="shared" si="28"/>
        <v/>
      </c>
      <c r="T111" s="6" t="str">
        <f t="shared" si="29"/>
        <v/>
      </c>
      <c r="U111" s="6" t="str">
        <f>IF(A111="","",T111*VLOOKUP(محاسبات!B111,'جدول نرخ فوت-امراض خاص-سرطان'!$C$2:$D$97,2,FALSE)/1000000)</f>
        <v/>
      </c>
      <c r="V111" s="6" t="str">
        <f>IF(A111="","",IF($F$7="ندارد",0,IF(B111&gt;74,0,VLOOKUP(محاسبات!A111,'جدول نرخ فوت-امراض خاص-سرطان'!$I$2:$J$31,2,FALSE)*محاسبات!O111)))</f>
        <v/>
      </c>
      <c r="W111" s="6" t="str">
        <f>IF(A111="","",V111*VLOOKUP(B111,'جدول نرخ فوت-امراض خاص-سرطان'!$E$2:$F$100,2,FALSE)/1000000)</f>
        <v/>
      </c>
      <c r="X111" s="6" t="str">
        <f t="shared" si="46"/>
        <v/>
      </c>
      <c r="Y111" s="6" t="str">
        <f>IF(A111="","",IF(A111&gt;64,0,VLOOKUP(B111,'جدول نرخ فوت-امراض خاص-سرطان'!$G$2:$H$100,2,FALSE)*X111))</f>
        <v/>
      </c>
      <c r="Z111" s="6" t="str">
        <f t="shared" si="30"/>
        <v/>
      </c>
      <c r="AA111" s="6" t="str">
        <f t="shared" si="31"/>
        <v/>
      </c>
      <c r="AB111" s="6" t="str">
        <f t="shared" si="32"/>
        <v/>
      </c>
      <c r="AC111" s="6" t="str">
        <f t="shared" si="44"/>
        <v/>
      </c>
      <c r="AD111" s="6" t="str">
        <f t="shared" si="47"/>
        <v/>
      </c>
      <c r="AE111" s="6" t="str">
        <f t="shared" si="48"/>
        <v/>
      </c>
    </row>
    <row r="112" spans="1:31" x14ac:dyDescent="0.2">
      <c r="A112" s="5" t="str">
        <f t="shared" si="35"/>
        <v/>
      </c>
      <c r="B112" s="5" t="str">
        <f t="shared" si="36"/>
        <v/>
      </c>
      <c r="C112" s="4"/>
      <c r="D112" s="6" t="str">
        <f>IF(A112="","",IF($B$3="سالانه",D111*(1+$B$6),IF($B$3="ماهانه",(F112*12)/'جدول لیست ها'!$D$1,IF(محاسبات!$B$3="دوماهه",(G112*6)/'جدول لیست ها'!$D$2,IF(محاسبات!$B$3="سه ماهه",(H112*4)/'جدول لیست ها'!$D$3,I112*2/'جدول لیست ها'!$D$4)))))</f>
        <v/>
      </c>
      <c r="E112" s="6" t="str">
        <f t="shared" si="37"/>
        <v/>
      </c>
      <c r="F112" s="6" t="str">
        <f t="shared" si="38"/>
        <v/>
      </c>
      <c r="G112" s="6" t="str">
        <f t="shared" si="39"/>
        <v/>
      </c>
      <c r="H112" s="6" t="str">
        <f t="shared" si="40"/>
        <v/>
      </c>
      <c r="I112" s="6" t="str">
        <f t="shared" si="41"/>
        <v/>
      </c>
      <c r="J112" s="6" t="str">
        <f t="shared" si="49"/>
        <v/>
      </c>
      <c r="K112" s="6" t="str">
        <f t="shared" si="50"/>
        <v/>
      </c>
      <c r="L112" s="6" t="str">
        <f t="shared" si="27"/>
        <v/>
      </c>
      <c r="M112" s="6" t="str">
        <f t="shared" si="33"/>
        <v/>
      </c>
      <c r="N112" s="5" t="str">
        <f t="shared" si="45"/>
        <v/>
      </c>
      <c r="O112" s="6" t="str">
        <f t="shared" si="42"/>
        <v/>
      </c>
      <c r="P112" s="5" t="str">
        <f>IF(A112="","",VLOOKUP(B112,'جدول نرخ فوت-امراض خاص-سرطان'!$A$2:$B$100,2,FALSE))</f>
        <v/>
      </c>
      <c r="Q112" s="6" t="str">
        <f t="shared" si="34"/>
        <v/>
      </c>
      <c r="R112" s="6" t="str">
        <f t="shared" si="43"/>
        <v/>
      </c>
      <c r="S112" s="6" t="str">
        <f t="shared" si="28"/>
        <v/>
      </c>
      <c r="T112" s="6" t="str">
        <f t="shared" si="29"/>
        <v/>
      </c>
      <c r="U112" s="6" t="str">
        <f>IF(A112="","",T112*VLOOKUP(محاسبات!B112,'جدول نرخ فوت-امراض خاص-سرطان'!$C$2:$D$97,2,FALSE)/1000000)</f>
        <v/>
      </c>
      <c r="V112" s="6" t="str">
        <f>IF(A112="","",IF($F$7="ندارد",0,IF(B112&gt;74,0,VLOOKUP(محاسبات!A112,'جدول نرخ فوت-امراض خاص-سرطان'!$I$2:$J$31,2,FALSE)*محاسبات!O112)))</f>
        <v/>
      </c>
      <c r="W112" s="6" t="str">
        <f>IF(A112="","",V112*VLOOKUP(B112,'جدول نرخ فوت-امراض خاص-سرطان'!$E$2:$F$100,2,FALSE)/1000000)</f>
        <v/>
      </c>
      <c r="X112" s="6" t="str">
        <f t="shared" si="46"/>
        <v/>
      </c>
      <c r="Y112" s="6" t="str">
        <f>IF(A112="","",IF(A112&gt;64,0,VLOOKUP(B112,'جدول نرخ فوت-امراض خاص-سرطان'!$G$2:$H$100,2,FALSE)*X112))</f>
        <v/>
      </c>
      <c r="Z112" s="6" t="str">
        <f t="shared" si="30"/>
        <v/>
      </c>
      <c r="AA112" s="6" t="str">
        <f t="shared" si="31"/>
        <v/>
      </c>
      <c r="AB112" s="6" t="str">
        <f t="shared" si="32"/>
        <v/>
      </c>
      <c r="AC112" s="6" t="str">
        <f t="shared" si="44"/>
        <v/>
      </c>
      <c r="AD112" s="6" t="str">
        <f t="shared" si="47"/>
        <v/>
      </c>
      <c r="AE112" s="6" t="str">
        <f t="shared" si="48"/>
        <v/>
      </c>
    </row>
    <row r="113" spans="1:31" x14ac:dyDescent="0.2">
      <c r="A113" s="5" t="str">
        <f t="shared" si="35"/>
        <v/>
      </c>
      <c r="B113" s="5" t="str">
        <f t="shared" si="36"/>
        <v/>
      </c>
      <c r="C113" s="4"/>
      <c r="D113" s="6" t="str">
        <f>IF(A113="","",IF($B$3="سالانه",D112*(1+$B$6),IF($B$3="ماهانه",(F113*12)/'جدول لیست ها'!$D$1,IF(محاسبات!$B$3="دوماهه",(G113*6)/'جدول لیست ها'!$D$2,IF(محاسبات!$B$3="سه ماهه",(H113*4)/'جدول لیست ها'!$D$3,I113*2/'جدول لیست ها'!$D$4)))))</f>
        <v/>
      </c>
      <c r="E113" s="6" t="str">
        <f t="shared" si="37"/>
        <v/>
      </c>
      <c r="F113" s="6" t="str">
        <f t="shared" si="38"/>
        <v/>
      </c>
      <c r="G113" s="6" t="str">
        <f t="shared" si="39"/>
        <v/>
      </c>
      <c r="H113" s="6" t="str">
        <f t="shared" si="40"/>
        <v/>
      </c>
      <c r="I113" s="6" t="str">
        <f t="shared" si="41"/>
        <v/>
      </c>
      <c r="J113" s="6" t="str">
        <f t="shared" si="49"/>
        <v/>
      </c>
      <c r="K113" s="6" t="str">
        <f t="shared" si="50"/>
        <v/>
      </c>
      <c r="L113" s="6" t="str">
        <f t="shared" si="27"/>
        <v/>
      </c>
      <c r="M113" s="6" t="str">
        <f t="shared" si="33"/>
        <v/>
      </c>
      <c r="N113" s="5" t="str">
        <f t="shared" si="45"/>
        <v/>
      </c>
      <c r="O113" s="6" t="str">
        <f t="shared" si="42"/>
        <v/>
      </c>
      <c r="P113" s="5" t="str">
        <f>IF(A113="","",VLOOKUP(B113,'جدول نرخ فوت-امراض خاص-سرطان'!$A$2:$B$100,2,FALSE))</f>
        <v/>
      </c>
      <c r="Q113" s="6" t="str">
        <f t="shared" si="34"/>
        <v/>
      </c>
      <c r="R113" s="6" t="str">
        <f t="shared" si="43"/>
        <v/>
      </c>
      <c r="S113" s="6" t="str">
        <f t="shared" si="28"/>
        <v/>
      </c>
      <c r="T113" s="6" t="str">
        <f t="shared" si="29"/>
        <v/>
      </c>
      <c r="U113" s="6" t="str">
        <f>IF(A113="","",T113*VLOOKUP(محاسبات!B113,'جدول نرخ فوت-امراض خاص-سرطان'!$C$2:$D$97,2,FALSE)/1000000)</f>
        <v/>
      </c>
      <c r="V113" s="6" t="str">
        <f>IF(A113="","",IF($F$7="ندارد",0,IF(B113&gt;74,0,VLOOKUP(محاسبات!A113,'جدول نرخ فوت-امراض خاص-سرطان'!$I$2:$J$31,2,FALSE)*محاسبات!O113)))</f>
        <v/>
      </c>
      <c r="W113" s="6" t="str">
        <f>IF(A113="","",V113*VLOOKUP(B113,'جدول نرخ فوت-امراض خاص-سرطان'!$E$2:$F$100,2,FALSE)/1000000)</f>
        <v/>
      </c>
      <c r="X113" s="6" t="str">
        <f t="shared" si="46"/>
        <v/>
      </c>
      <c r="Y113" s="6" t="str">
        <f>IF(A113="","",IF(A113&gt;64,0,VLOOKUP(B113,'جدول نرخ فوت-امراض خاص-سرطان'!$G$2:$H$100,2,FALSE)*X113))</f>
        <v/>
      </c>
      <c r="Z113" s="6" t="str">
        <f t="shared" si="30"/>
        <v/>
      </c>
      <c r="AA113" s="6" t="str">
        <f t="shared" si="31"/>
        <v/>
      </c>
      <c r="AB113" s="6" t="str">
        <f t="shared" si="32"/>
        <v/>
      </c>
      <c r="AC113" s="6" t="str">
        <f t="shared" si="44"/>
        <v/>
      </c>
      <c r="AD113" s="6" t="str">
        <f t="shared" si="47"/>
        <v/>
      </c>
      <c r="AE113" s="6" t="str">
        <f t="shared" si="48"/>
        <v/>
      </c>
    </row>
    <row r="114" spans="1:31" x14ac:dyDescent="0.2">
      <c r="A114" s="5" t="str">
        <f t="shared" si="35"/>
        <v/>
      </c>
      <c r="B114" s="5" t="str">
        <f t="shared" si="36"/>
        <v/>
      </c>
      <c r="C114" s="4"/>
      <c r="D114" s="6" t="str">
        <f>IF(A114="","",IF($B$3="سالانه",D113*(1+$B$6),IF($B$3="ماهانه",(F114*12)/'جدول لیست ها'!$D$1,IF(محاسبات!$B$3="دوماهه",(G114*6)/'جدول لیست ها'!$D$2,IF(محاسبات!$B$3="سه ماهه",(H114*4)/'جدول لیست ها'!$D$3,I114*2/'جدول لیست ها'!$D$4)))))</f>
        <v/>
      </c>
      <c r="E114" s="6" t="str">
        <f t="shared" si="37"/>
        <v/>
      </c>
      <c r="F114" s="6" t="str">
        <f t="shared" si="38"/>
        <v/>
      </c>
      <c r="G114" s="6" t="str">
        <f t="shared" si="39"/>
        <v/>
      </c>
      <c r="H114" s="6" t="str">
        <f t="shared" si="40"/>
        <v/>
      </c>
      <c r="I114" s="6" t="str">
        <f t="shared" si="41"/>
        <v/>
      </c>
      <c r="J114" s="6" t="str">
        <f t="shared" si="49"/>
        <v/>
      </c>
      <c r="K114" s="6" t="str">
        <f t="shared" si="50"/>
        <v/>
      </c>
      <c r="L114" s="6" t="str">
        <f t="shared" si="27"/>
        <v/>
      </c>
      <c r="M114" s="6" t="str">
        <f t="shared" si="33"/>
        <v/>
      </c>
      <c r="N114" s="5" t="str">
        <f t="shared" si="45"/>
        <v/>
      </c>
      <c r="O114" s="6" t="str">
        <f t="shared" si="42"/>
        <v/>
      </c>
      <c r="P114" s="5" t="str">
        <f>IF(A114="","",VLOOKUP(B114,'جدول نرخ فوت-امراض خاص-سرطان'!$A$2:$B$100,2,FALSE))</f>
        <v/>
      </c>
      <c r="Q114" s="6" t="str">
        <f t="shared" si="34"/>
        <v/>
      </c>
      <c r="R114" s="6" t="str">
        <f t="shared" si="43"/>
        <v/>
      </c>
      <c r="S114" s="6" t="str">
        <f t="shared" si="28"/>
        <v/>
      </c>
      <c r="T114" s="6" t="str">
        <f t="shared" si="29"/>
        <v/>
      </c>
      <c r="U114" s="6" t="str">
        <f>IF(A114="","",T114*VLOOKUP(محاسبات!B114,'جدول نرخ فوت-امراض خاص-سرطان'!$C$2:$D$97,2,FALSE)/1000000)</f>
        <v/>
      </c>
      <c r="V114" s="6" t="str">
        <f>IF(A114="","",IF($F$7="ندارد",0,IF(B114&gt;74,0,VLOOKUP(محاسبات!A114,'جدول نرخ فوت-امراض خاص-سرطان'!$I$2:$J$31,2,FALSE)*محاسبات!O114)))</f>
        <v/>
      </c>
      <c r="W114" s="6" t="str">
        <f>IF(A114="","",V114*VLOOKUP(B114,'جدول نرخ فوت-امراض خاص-سرطان'!$E$2:$F$100,2,FALSE)/1000000)</f>
        <v/>
      </c>
      <c r="X114" s="6" t="str">
        <f t="shared" si="46"/>
        <v/>
      </c>
      <c r="Y114" s="6" t="str">
        <f>IF(A114="","",IF(A114&gt;64,0,VLOOKUP(B114,'جدول نرخ فوت-امراض خاص-سرطان'!$G$2:$H$100,2,FALSE)*X114))</f>
        <v/>
      </c>
      <c r="Z114" s="6" t="str">
        <f t="shared" si="30"/>
        <v/>
      </c>
      <c r="AA114" s="6" t="str">
        <f t="shared" si="31"/>
        <v/>
      </c>
      <c r="AB114" s="6" t="str">
        <f t="shared" si="32"/>
        <v/>
      </c>
      <c r="AC114" s="6" t="str">
        <f t="shared" si="44"/>
        <v/>
      </c>
      <c r="AD114" s="6" t="str">
        <f t="shared" si="47"/>
        <v/>
      </c>
      <c r="AE114" s="6" t="str">
        <f t="shared" si="48"/>
        <v/>
      </c>
    </row>
    <row r="115" spans="1:31" x14ac:dyDescent="0.2">
      <c r="A115" s="5" t="str">
        <f t="shared" si="35"/>
        <v/>
      </c>
      <c r="B115" s="5" t="str">
        <f t="shared" si="36"/>
        <v/>
      </c>
      <c r="C115" s="4"/>
      <c r="D115" s="6" t="str">
        <f>IF(A115="","",IF($B$3="سالانه",D114*(1+$B$6),IF($B$3="ماهانه",(F115*12)/'جدول لیست ها'!$D$1,IF(محاسبات!$B$3="دوماهه",(G115*6)/'جدول لیست ها'!$D$2,IF(محاسبات!$B$3="سه ماهه",(H115*4)/'جدول لیست ها'!$D$3,I115*2/'جدول لیست ها'!$D$4)))))</f>
        <v/>
      </c>
      <c r="E115" s="6" t="str">
        <f t="shared" si="37"/>
        <v/>
      </c>
      <c r="F115" s="6" t="str">
        <f t="shared" si="38"/>
        <v/>
      </c>
      <c r="G115" s="6" t="str">
        <f t="shared" si="39"/>
        <v/>
      </c>
      <c r="H115" s="6" t="str">
        <f t="shared" si="40"/>
        <v/>
      </c>
      <c r="I115" s="6" t="str">
        <f t="shared" si="41"/>
        <v/>
      </c>
      <c r="J115" s="6" t="str">
        <f t="shared" si="49"/>
        <v/>
      </c>
      <c r="K115" s="6" t="str">
        <f t="shared" si="50"/>
        <v/>
      </c>
      <c r="L115" s="6" t="str">
        <f t="shared" si="27"/>
        <v/>
      </c>
      <c r="M115" s="6" t="str">
        <f t="shared" si="33"/>
        <v/>
      </c>
      <c r="N115" s="5" t="str">
        <f t="shared" si="45"/>
        <v/>
      </c>
      <c r="O115" s="6" t="str">
        <f t="shared" si="42"/>
        <v/>
      </c>
      <c r="P115" s="5" t="str">
        <f>IF(A115="","",VLOOKUP(B115,'جدول نرخ فوت-امراض خاص-سرطان'!$A$2:$B$100,2,FALSE))</f>
        <v/>
      </c>
      <c r="Q115" s="6" t="str">
        <f t="shared" si="34"/>
        <v/>
      </c>
      <c r="R115" s="6" t="str">
        <f t="shared" si="43"/>
        <v/>
      </c>
      <c r="S115" s="6" t="str">
        <f t="shared" si="28"/>
        <v/>
      </c>
      <c r="T115" s="6" t="str">
        <f t="shared" si="29"/>
        <v/>
      </c>
      <c r="U115" s="6" t="str">
        <f>IF(A115="","",T115*VLOOKUP(محاسبات!B115,'جدول نرخ فوت-امراض خاص-سرطان'!$C$2:$D$97,2,FALSE)/1000000)</f>
        <v/>
      </c>
      <c r="V115" s="6" t="str">
        <f>IF(A115="","",IF($F$7="ندارد",0,IF(B115&gt;74,0,VLOOKUP(محاسبات!A115,'جدول نرخ فوت-امراض خاص-سرطان'!$I$2:$J$31,2,FALSE)*محاسبات!O115)))</f>
        <v/>
      </c>
      <c r="W115" s="6" t="str">
        <f>IF(A115="","",V115*VLOOKUP(B115,'جدول نرخ فوت-امراض خاص-سرطان'!$E$2:$F$100,2,FALSE)/1000000)</f>
        <v/>
      </c>
      <c r="X115" s="6" t="str">
        <f t="shared" si="46"/>
        <v/>
      </c>
      <c r="Y115" s="6" t="str">
        <f>IF(A115="","",IF(A115&gt;64,0,VLOOKUP(B115,'جدول نرخ فوت-امراض خاص-سرطان'!$G$2:$H$100,2,FALSE)*X115))</f>
        <v/>
      </c>
      <c r="Z115" s="6" t="str">
        <f t="shared" si="30"/>
        <v/>
      </c>
      <c r="AA115" s="6" t="str">
        <f t="shared" si="31"/>
        <v/>
      </c>
      <c r="AB115" s="6" t="str">
        <f t="shared" si="32"/>
        <v/>
      </c>
      <c r="AC115" s="6" t="str">
        <f t="shared" si="44"/>
        <v/>
      </c>
      <c r="AD115" s="6" t="str">
        <f t="shared" si="47"/>
        <v/>
      </c>
      <c r="AE115" s="6" t="str">
        <f t="shared" si="48"/>
        <v/>
      </c>
    </row>
    <row r="116" spans="1:31" x14ac:dyDescent="0.2">
      <c r="A116" s="5" t="str">
        <f t="shared" si="35"/>
        <v/>
      </c>
      <c r="B116" s="5" t="str">
        <f t="shared" si="36"/>
        <v/>
      </c>
      <c r="C116" s="4"/>
      <c r="D116" s="6" t="str">
        <f>IF(A116="","",IF($B$3="سالانه",D115*(1+$B$6),IF($B$3="ماهانه",(F116*12)/'جدول لیست ها'!$D$1,IF(محاسبات!$B$3="دوماهه",(G116*6)/'جدول لیست ها'!$D$2,IF(محاسبات!$B$3="سه ماهه",(H116*4)/'جدول لیست ها'!$D$3,I116*2/'جدول لیست ها'!$D$4)))))</f>
        <v/>
      </c>
      <c r="E116" s="6" t="str">
        <f t="shared" si="37"/>
        <v/>
      </c>
      <c r="F116" s="6" t="str">
        <f t="shared" si="38"/>
        <v/>
      </c>
      <c r="G116" s="6" t="str">
        <f t="shared" si="39"/>
        <v/>
      </c>
      <c r="H116" s="6" t="str">
        <f t="shared" si="40"/>
        <v/>
      </c>
      <c r="I116" s="6" t="str">
        <f t="shared" si="41"/>
        <v/>
      </c>
      <c r="J116" s="6" t="str">
        <f t="shared" si="49"/>
        <v/>
      </c>
      <c r="K116" s="6" t="str">
        <f t="shared" si="50"/>
        <v/>
      </c>
      <c r="L116" s="6" t="str">
        <f t="shared" si="27"/>
        <v/>
      </c>
      <c r="M116" s="6" t="str">
        <f t="shared" si="33"/>
        <v/>
      </c>
      <c r="N116" s="5" t="str">
        <f t="shared" si="45"/>
        <v/>
      </c>
      <c r="O116" s="6" t="str">
        <f t="shared" si="42"/>
        <v/>
      </c>
      <c r="P116" s="5" t="str">
        <f>IF(A116="","",VLOOKUP(B116,'جدول نرخ فوت-امراض خاص-سرطان'!$A$2:$B$100,2,FALSE))</f>
        <v/>
      </c>
      <c r="Q116" s="6" t="str">
        <f t="shared" si="34"/>
        <v/>
      </c>
      <c r="R116" s="6" t="str">
        <f t="shared" si="43"/>
        <v/>
      </c>
      <c r="S116" s="6" t="str">
        <f t="shared" si="28"/>
        <v/>
      </c>
      <c r="T116" s="6" t="str">
        <f t="shared" si="29"/>
        <v/>
      </c>
      <c r="U116" s="6" t="str">
        <f>IF(A116="","",T116*VLOOKUP(محاسبات!B116,'جدول نرخ فوت-امراض خاص-سرطان'!$C$2:$D$97,2,FALSE)/1000000)</f>
        <v/>
      </c>
      <c r="V116" s="6" t="str">
        <f>IF(A116="","",IF($F$7="ندارد",0,IF(B116&gt;74,0,VLOOKUP(محاسبات!A116,'جدول نرخ فوت-امراض خاص-سرطان'!$I$2:$J$31,2,FALSE)*محاسبات!O116)))</f>
        <v/>
      </c>
      <c r="W116" s="6" t="str">
        <f>IF(A116="","",V116*VLOOKUP(B116,'جدول نرخ فوت-امراض خاص-سرطان'!$E$2:$F$100,2,FALSE)/1000000)</f>
        <v/>
      </c>
      <c r="X116" s="6" t="str">
        <f t="shared" si="46"/>
        <v/>
      </c>
      <c r="Y116" s="6" t="str">
        <f>IF(A116="","",IF(A116&gt;64,0,VLOOKUP(B116,'جدول نرخ فوت-امراض خاص-سرطان'!$G$2:$H$100,2,FALSE)*X116))</f>
        <v/>
      </c>
      <c r="Z116" s="6" t="str">
        <f t="shared" si="30"/>
        <v/>
      </c>
      <c r="AA116" s="6" t="str">
        <f t="shared" si="31"/>
        <v/>
      </c>
      <c r="AB116" s="6" t="str">
        <f t="shared" si="32"/>
        <v/>
      </c>
      <c r="AC116" s="6" t="str">
        <f t="shared" si="44"/>
        <v/>
      </c>
      <c r="AD116" s="6" t="str">
        <f t="shared" si="47"/>
        <v/>
      </c>
      <c r="AE116" s="6" t="str">
        <f t="shared" si="48"/>
        <v/>
      </c>
    </row>
    <row r="117" spans="1:31" x14ac:dyDescent="0.2">
      <c r="A117" s="5" t="str">
        <f t="shared" si="35"/>
        <v/>
      </c>
      <c r="B117" s="5" t="str">
        <f t="shared" si="36"/>
        <v/>
      </c>
      <c r="C117" s="4"/>
      <c r="D117" s="6" t="str">
        <f>IF(A117="","",IF($B$3="سالانه",D116*(1+$B$6),IF($B$3="ماهانه",(F117*12)/'جدول لیست ها'!$D$1,IF(محاسبات!$B$3="دوماهه",(G117*6)/'جدول لیست ها'!$D$2,IF(محاسبات!$B$3="سه ماهه",(H117*4)/'جدول لیست ها'!$D$3,I117*2/'جدول لیست ها'!$D$4)))))</f>
        <v/>
      </c>
      <c r="E117" s="6" t="str">
        <f t="shared" si="37"/>
        <v/>
      </c>
      <c r="F117" s="6" t="str">
        <f t="shared" si="38"/>
        <v/>
      </c>
      <c r="G117" s="6" t="str">
        <f t="shared" si="39"/>
        <v/>
      </c>
      <c r="H117" s="6" t="str">
        <f t="shared" si="40"/>
        <v/>
      </c>
      <c r="I117" s="6" t="str">
        <f t="shared" si="41"/>
        <v/>
      </c>
      <c r="J117" s="6" t="str">
        <f t="shared" si="49"/>
        <v/>
      </c>
      <c r="K117" s="6" t="str">
        <f t="shared" si="50"/>
        <v/>
      </c>
      <c r="L117" s="6" t="str">
        <f t="shared" si="27"/>
        <v/>
      </c>
      <c r="M117" s="6" t="str">
        <f t="shared" si="33"/>
        <v/>
      </c>
      <c r="N117" s="5" t="str">
        <f t="shared" si="45"/>
        <v/>
      </c>
      <c r="O117" s="6" t="str">
        <f t="shared" si="42"/>
        <v/>
      </c>
      <c r="P117" s="5" t="str">
        <f>IF(A117="","",VLOOKUP(B117,'جدول نرخ فوت-امراض خاص-سرطان'!$A$2:$B$100,2,FALSE))</f>
        <v/>
      </c>
      <c r="Q117" s="6" t="str">
        <f t="shared" si="34"/>
        <v/>
      </c>
      <c r="R117" s="6" t="str">
        <f t="shared" si="43"/>
        <v/>
      </c>
      <c r="S117" s="6" t="str">
        <f t="shared" si="28"/>
        <v/>
      </c>
      <c r="T117" s="6" t="str">
        <f t="shared" si="29"/>
        <v/>
      </c>
      <c r="U117" s="6" t="str">
        <f>IF(A117="","",T117*VLOOKUP(محاسبات!B117,'جدول نرخ فوت-امراض خاص-سرطان'!$C$2:$D$97,2,FALSE)/1000000)</f>
        <v/>
      </c>
      <c r="V117" s="6" t="str">
        <f>IF(A117="","",IF($F$7="ندارد",0,IF(B117&gt;74,0,VLOOKUP(محاسبات!A117,'جدول نرخ فوت-امراض خاص-سرطان'!$I$2:$J$31,2,FALSE)*محاسبات!O117)))</f>
        <v/>
      </c>
      <c r="W117" s="6" t="str">
        <f>IF(A117="","",V117*VLOOKUP(B117,'جدول نرخ فوت-امراض خاص-سرطان'!$E$2:$F$100,2,FALSE)/1000000)</f>
        <v/>
      </c>
      <c r="X117" s="6" t="str">
        <f t="shared" si="46"/>
        <v/>
      </c>
      <c r="Y117" s="6" t="str">
        <f>IF(A117="","",IF(A117&gt;64,0,VLOOKUP(B117,'جدول نرخ فوت-امراض خاص-سرطان'!$G$2:$H$100,2,FALSE)*X117))</f>
        <v/>
      </c>
      <c r="Z117" s="6" t="str">
        <f t="shared" si="30"/>
        <v/>
      </c>
      <c r="AA117" s="6" t="str">
        <f t="shared" si="31"/>
        <v/>
      </c>
      <c r="AB117" s="6" t="str">
        <f t="shared" si="32"/>
        <v/>
      </c>
      <c r="AC117" s="6" t="str">
        <f t="shared" si="44"/>
        <v/>
      </c>
      <c r="AD117" s="6" t="str">
        <f t="shared" si="47"/>
        <v/>
      </c>
      <c r="AE117" s="6" t="str">
        <f t="shared" si="48"/>
        <v/>
      </c>
    </row>
    <row r="118" spans="1:31" x14ac:dyDescent="0.2">
      <c r="A118" s="5" t="str">
        <f t="shared" si="35"/>
        <v/>
      </c>
      <c r="B118" s="5" t="str">
        <f t="shared" si="36"/>
        <v/>
      </c>
      <c r="C118" s="4"/>
      <c r="D118" s="6" t="str">
        <f>IF(A118="","",IF($B$3="سالانه",D117*(1+$B$6),IF($B$3="ماهانه",(F118*12)/'جدول لیست ها'!$D$1,IF(محاسبات!$B$3="دوماهه",(G118*6)/'جدول لیست ها'!$D$2,IF(محاسبات!$B$3="سه ماهه",(H118*4)/'جدول لیست ها'!$D$3,I118*2/'جدول لیست ها'!$D$4)))))</f>
        <v/>
      </c>
      <c r="E118" s="6" t="str">
        <f t="shared" si="37"/>
        <v/>
      </c>
      <c r="F118" s="6" t="str">
        <f t="shared" si="38"/>
        <v/>
      </c>
      <c r="G118" s="6" t="str">
        <f t="shared" si="39"/>
        <v/>
      </c>
      <c r="H118" s="6" t="str">
        <f t="shared" si="40"/>
        <v/>
      </c>
      <c r="I118" s="6" t="str">
        <f t="shared" si="41"/>
        <v/>
      </c>
      <c r="J118" s="6" t="str">
        <f t="shared" si="49"/>
        <v/>
      </c>
      <c r="K118" s="6" t="str">
        <f t="shared" si="50"/>
        <v/>
      </c>
      <c r="L118" s="6" t="str">
        <f t="shared" si="27"/>
        <v/>
      </c>
      <c r="M118" s="6" t="str">
        <f t="shared" si="33"/>
        <v/>
      </c>
      <c r="N118" s="5" t="str">
        <f t="shared" si="45"/>
        <v/>
      </c>
      <c r="O118" s="6" t="str">
        <f t="shared" si="42"/>
        <v/>
      </c>
      <c r="P118" s="5" t="str">
        <f>IF(A118="","",VLOOKUP(B118,'جدول نرخ فوت-امراض خاص-سرطان'!$A$2:$B$100,2,FALSE))</f>
        <v/>
      </c>
      <c r="Q118" s="6" t="str">
        <f t="shared" si="34"/>
        <v/>
      </c>
      <c r="R118" s="6" t="str">
        <f t="shared" si="43"/>
        <v/>
      </c>
      <c r="S118" s="6" t="str">
        <f t="shared" si="28"/>
        <v/>
      </c>
      <c r="T118" s="6" t="str">
        <f t="shared" si="29"/>
        <v/>
      </c>
      <c r="U118" s="6" t="str">
        <f>IF(A118="","",T118*VLOOKUP(محاسبات!B118,'جدول نرخ فوت-امراض خاص-سرطان'!$C$2:$D$97,2,FALSE)/1000000)</f>
        <v/>
      </c>
      <c r="V118" s="6" t="str">
        <f>IF(A118="","",IF($F$7="ندارد",0,IF(B118&gt;74,0,VLOOKUP(محاسبات!A118,'جدول نرخ فوت-امراض خاص-سرطان'!$I$2:$J$31,2,FALSE)*محاسبات!O118)))</f>
        <v/>
      </c>
      <c r="W118" s="6" t="str">
        <f>IF(A118="","",V118*VLOOKUP(B118,'جدول نرخ فوت-امراض خاص-سرطان'!$E$2:$F$100,2,FALSE)/1000000)</f>
        <v/>
      </c>
      <c r="X118" s="6" t="str">
        <f t="shared" si="46"/>
        <v/>
      </c>
      <c r="Y118" s="6" t="str">
        <f>IF(A118="","",IF(A118&gt;64,0,VLOOKUP(B118,'جدول نرخ فوت-امراض خاص-سرطان'!$G$2:$H$100,2,FALSE)*X118))</f>
        <v/>
      </c>
      <c r="Z118" s="6" t="str">
        <f t="shared" si="30"/>
        <v/>
      </c>
      <c r="AA118" s="6" t="str">
        <f t="shared" si="31"/>
        <v/>
      </c>
      <c r="AB118" s="6" t="str">
        <f t="shared" si="32"/>
        <v/>
      </c>
      <c r="AC118" s="6" t="str">
        <f t="shared" si="44"/>
        <v/>
      </c>
      <c r="AD118" s="6" t="str">
        <f t="shared" si="47"/>
        <v/>
      </c>
      <c r="AE118" s="6" t="str">
        <f t="shared" si="48"/>
        <v/>
      </c>
    </row>
    <row r="119" spans="1:31" x14ac:dyDescent="0.2">
      <c r="A119" s="5" t="str">
        <f t="shared" si="35"/>
        <v/>
      </c>
      <c r="B119" s="5" t="str">
        <f t="shared" si="36"/>
        <v/>
      </c>
      <c r="C119" s="4"/>
      <c r="D119" s="6" t="str">
        <f>IF(A119="","",IF($B$3="سالانه",D118*(1+$B$6),IF($B$3="ماهانه",(F119*12)/'جدول لیست ها'!$D$1,IF(محاسبات!$B$3="دوماهه",(G119*6)/'جدول لیست ها'!$D$2,IF(محاسبات!$B$3="سه ماهه",(H119*4)/'جدول لیست ها'!$D$3,I119*2/'جدول لیست ها'!$D$4)))))</f>
        <v/>
      </c>
      <c r="E119" s="6" t="str">
        <f t="shared" si="37"/>
        <v/>
      </c>
      <c r="F119" s="6" t="str">
        <f t="shared" si="38"/>
        <v/>
      </c>
      <c r="G119" s="6" t="str">
        <f t="shared" si="39"/>
        <v/>
      </c>
      <c r="H119" s="6" t="str">
        <f t="shared" si="40"/>
        <v/>
      </c>
      <c r="I119" s="6" t="str">
        <f t="shared" si="41"/>
        <v/>
      </c>
      <c r="J119" s="6" t="str">
        <f t="shared" si="49"/>
        <v/>
      </c>
      <c r="K119" s="6" t="str">
        <f t="shared" si="50"/>
        <v/>
      </c>
      <c r="L119" s="6" t="str">
        <f t="shared" si="27"/>
        <v/>
      </c>
      <c r="M119" s="6" t="str">
        <f t="shared" si="33"/>
        <v/>
      </c>
      <c r="N119" s="5" t="str">
        <f t="shared" si="45"/>
        <v/>
      </c>
      <c r="O119" s="6" t="str">
        <f t="shared" si="42"/>
        <v/>
      </c>
      <c r="P119" s="5" t="str">
        <f>IF(A119="","",VLOOKUP(B119,'جدول نرخ فوت-امراض خاص-سرطان'!$A$2:$B$100,2,FALSE))</f>
        <v/>
      </c>
      <c r="Q119" s="6" t="str">
        <f t="shared" si="34"/>
        <v/>
      </c>
      <c r="R119" s="6" t="str">
        <f t="shared" si="43"/>
        <v/>
      </c>
      <c r="S119" s="6" t="str">
        <f t="shared" si="28"/>
        <v/>
      </c>
      <c r="T119" s="6" t="str">
        <f t="shared" si="29"/>
        <v/>
      </c>
      <c r="U119" s="6" t="str">
        <f>IF(A119="","",T119*VLOOKUP(محاسبات!B119,'جدول نرخ فوت-امراض خاص-سرطان'!$C$2:$D$97,2,FALSE)/1000000)</f>
        <v/>
      </c>
      <c r="V119" s="6" t="str">
        <f>IF(A119="","",IF($F$7="ندارد",0,IF(B119&gt;74,0,VLOOKUP(محاسبات!A119,'جدول نرخ فوت-امراض خاص-سرطان'!$I$2:$J$31,2,FALSE)*محاسبات!O119)))</f>
        <v/>
      </c>
      <c r="W119" s="6" t="str">
        <f>IF(A119="","",V119*VLOOKUP(B119,'جدول نرخ فوت-امراض خاص-سرطان'!$E$2:$F$100,2,FALSE)/1000000)</f>
        <v/>
      </c>
      <c r="X119" s="6" t="str">
        <f t="shared" si="46"/>
        <v/>
      </c>
      <c r="Y119" s="6" t="str">
        <f>IF(A119="","",IF(A119&gt;64,0,VLOOKUP(B119,'جدول نرخ فوت-امراض خاص-سرطان'!$G$2:$H$100,2,FALSE)*X119))</f>
        <v/>
      </c>
      <c r="Z119" s="6" t="str">
        <f t="shared" si="30"/>
        <v/>
      </c>
      <c r="AA119" s="6" t="str">
        <f t="shared" si="31"/>
        <v/>
      </c>
      <c r="AB119" s="6" t="str">
        <f t="shared" si="32"/>
        <v/>
      </c>
      <c r="AC119" s="6" t="str">
        <f t="shared" si="44"/>
        <v/>
      </c>
      <c r="AD119" s="6" t="str">
        <f t="shared" si="47"/>
        <v/>
      </c>
      <c r="AE119" s="6" t="str">
        <f t="shared" si="48"/>
        <v/>
      </c>
    </row>
    <row r="120" spans="1:31" x14ac:dyDescent="0.2">
      <c r="A120" s="5" t="str">
        <f t="shared" si="35"/>
        <v/>
      </c>
      <c r="B120" s="5" t="str">
        <f t="shared" si="36"/>
        <v/>
      </c>
      <c r="C120" s="4"/>
      <c r="D120" s="6" t="str">
        <f>IF(A120="","",IF($B$3="سالانه",D119*(1+$B$6),IF($B$3="ماهانه",(F120*12)/'جدول لیست ها'!$D$1,IF(محاسبات!$B$3="دوماهه",(G120*6)/'جدول لیست ها'!$D$2,IF(محاسبات!$B$3="سه ماهه",(H120*4)/'جدول لیست ها'!$D$3,I120*2/'جدول لیست ها'!$D$4)))))</f>
        <v/>
      </c>
      <c r="E120" s="6" t="str">
        <f t="shared" si="37"/>
        <v/>
      </c>
      <c r="F120" s="6" t="str">
        <f t="shared" si="38"/>
        <v/>
      </c>
      <c r="G120" s="6" t="str">
        <f t="shared" si="39"/>
        <v/>
      </c>
      <c r="H120" s="6" t="str">
        <f t="shared" si="40"/>
        <v/>
      </c>
      <c r="I120" s="6" t="str">
        <f t="shared" si="41"/>
        <v/>
      </c>
      <c r="J120" s="6" t="str">
        <f t="shared" si="49"/>
        <v/>
      </c>
      <c r="K120" s="6" t="str">
        <f t="shared" si="50"/>
        <v/>
      </c>
      <c r="L120" s="6" t="str">
        <f t="shared" si="27"/>
        <v/>
      </c>
      <c r="M120" s="6" t="str">
        <f t="shared" si="33"/>
        <v/>
      </c>
      <c r="N120" s="5" t="str">
        <f t="shared" si="45"/>
        <v/>
      </c>
      <c r="O120" s="6" t="str">
        <f t="shared" si="42"/>
        <v/>
      </c>
      <c r="P120" s="5" t="str">
        <f>IF(A120="","",VLOOKUP(B120,'جدول نرخ فوت-امراض خاص-سرطان'!$A$2:$B$100,2,FALSE))</f>
        <v/>
      </c>
      <c r="Q120" s="6" t="str">
        <f t="shared" si="34"/>
        <v/>
      </c>
      <c r="R120" s="6" t="str">
        <f t="shared" si="43"/>
        <v/>
      </c>
      <c r="S120" s="6" t="str">
        <f t="shared" si="28"/>
        <v/>
      </c>
      <c r="T120" s="6" t="str">
        <f t="shared" si="29"/>
        <v/>
      </c>
      <c r="U120" s="6" t="str">
        <f>IF(A120="","",T120*VLOOKUP(محاسبات!B120,'جدول نرخ فوت-امراض خاص-سرطان'!$C$2:$D$97,2,FALSE)/1000000)</f>
        <v/>
      </c>
      <c r="V120" s="6" t="str">
        <f>IF(A120="","",IF($F$7="ندارد",0,IF(B120&gt;74,0,VLOOKUP(محاسبات!A120,'جدول نرخ فوت-امراض خاص-سرطان'!$I$2:$J$31,2,FALSE)*محاسبات!O120)))</f>
        <v/>
      </c>
      <c r="W120" s="6" t="str">
        <f>IF(A120="","",V120*VLOOKUP(B120,'جدول نرخ فوت-امراض خاص-سرطان'!$E$2:$F$100,2,FALSE)/1000000)</f>
        <v/>
      </c>
      <c r="X120" s="6" t="str">
        <f t="shared" si="46"/>
        <v/>
      </c>
      <c r="Y120" s="6" t="str">
        <f>IF(A120="","",IF(A120&gt;64,0,VLOOKUP(B120,'جدول نرخ فوت-امراض خاص-سرطان'!$G$2:$H$100,2,FALSE)*X120))</f>
        <v/>
      </c>
      <c r="Z120" s="6" t="str">
        <f t="shared" si="30"/>
        <v/>
      </c>
      <c r="AA120" s="6" t="str">
        <f t="shared" si="31"/>
        <v/>
      </c>
      <c r="AB120" s="6" t="str">
        <f t="shared" si="32"/>
        <v/>
      </c>
      <c r="AC120" s="6" t="str">
        <f t="shared" si="44"/>
        <v/>
      </c>
      <c r="AD120" s="6" t="str">
        <f t="shared" si="47"/>
        <v/>
      </c>
      <c r="AE120" s="6" t="str">
        <f t="shared" si="48"/>
        <v/>
      </c>
    </row>
    <row r="121" spans="1:31" x14ac:dyDescent="0.2">
      <c r="A121" s="5" t="str">
        <f t="shared" si="35"/>
        <v/>
      </c>
      <c r="B121" s="5" t="str">
        <f t="shared" si="36"/>
        <v/>
      </c>
      <c r="C121" s="4"/>
      <c r="D121" s="6" t="str">
        <f>IF(A121="","",IF($B$3="سالانه",D120*(1+$B$6),IF($B$3="ماهانه",(F121*12)/'جدول لیست ها'!$D$1,IF(محاسبات!$B$3="دوماهه",(G121*6)/'جدول لیست ها'!$D$2,IF(محاسبات!$B$3="سه ماهه",(H121*4)/'جدول لیست ها'!$D$3,I121*2/'جدول لیست ها'!$D$4)))))</f>
        <v/>
      </c>
      <c r="E121" s="6" t="str">
        <f t="shared" si="37"/>
        <v/>
      </c>
      <c r="F121" s="6" t="str">
        <f t="shared" si="38"/>
        <v/>
      </c>
      <c r="G121" s="6" t="str">
        <f t="shared" si="39"/>
        <v/>
      </c>
      <c r="H121" s="6" t="str">
        <f t="shared" si="40"/>
        <v/>
      </c>
      <c r="I121" s="6" t="str">
        <f t="shared" si="41"/>
        <v/>
      </c>
      <c r="J121" s="6" t="str">
        <f t="shared" si="49"/>
        <v/>
      </c>
      <c r="K121" s="6" t="str">
        <f t="shared" si="50"/>
        <v/>
      </c>
      <c r="L121" s="6" t="str">
        <f t="shared" si="27"/>
        <v/>
      </c>
      <c r="M121" s="6" t="str">
        <f t="shared" si="33"/>
        <v/>
      </c>
      <c r="N121" s="5" t="str">
        <f t="shared" si="45"/>
        <v/>
      </c>
      <c r="O121" s="6" t="str">
        <f t="shared" si="42"/>
        <v/>
      </c>
      <c r="P121" s="5" t="str">
        <f>IF(A121="","",VLOOKUP(B121,'جدول نرخ فوت-امراض خاص-سرطان'!$A$2:$B$100,2,FALSE))</f>
        <v/>
      </c>
      <c r="Q121" s="6" t="str">
        <f t="shared" si="34"/>
        <v/>
      </c>
      <c r="R121" s="6" t="str">
        <f t="shared" si="43"/>
        <v/>
      </c>
      <c r="S121" s="6" t="str">
        <f t="shared" si="28"/>
        <v/>
      </c>
      <c r="T121" s="6" t="str">
        <f t="shared" si="29"/>
        <v/>
      </c>
      <c r="U121" s="6" t="str">
        <f>IF(A121="","",T121*VLOOKUP(محاسبات!B121,'جدول نرخ فوت-امراض خاص-سرطان'!$C$2:$D$97,2,FALSE)/1000000)</f>
        <v/>
      </c>
      <c r="V121" s="6" t="str">
        <f>IF(A121="","",IF($F$7="ندارد",0,IF(B121&gt;74,0,VLOOKUP(محاسبات!A121,'جدول نرخ فوت-امراض خاص-سرطان'!$I$2:$J$31,2,FALSE)*محاسبات!O121)))</f>
        <v/>
      </c>
      <c r="W121" s="6" t="str">
        <f>IF(A121="","",V121*VLOOKUP(B121,'جدول نرخ فوت-امراض خاص-سرطان'!$E$2:$F$100,2,FALSE)/1000000)</f>
        <v/>
      </c>
      <c r="X121" s="6" t="str">
        <f t="shared" si="46"/>
        <v/>
      </c>
      <c r="Y121" s="6" t="str">
        <f>IF(A121="","",IF(A121&gt;64,0,VLOOKUP(B121,'جدول نرخ فوت-امراض خاص-سرطان'!$G$2:$H$100,2,FALSE)*X121))</f>
        <v/>
      </c>
      <c r="Z121" s="6" t="str">
        <f t="shared" si="30"/>
        <v/>
      </c>
      <c r="AA121" s="6" t="str">
        <f t="shared" si="31"/>
        <v/>
      </c>
      <c r="AB121" s="6" t="str">
        <f t="shared" si="32"/>
        <v/>
      </c>
      <c r="AC121" s="6" t="str">
        <f t="shared" si="44"/>
        <v/>
      </c>
      <c r="AD121" s="6" t="str">
        <f t="shared" si="47"/>
        <v/>
      </c>
      <c r="AE121" s="6" t="str">
        <f t="shared" si="48"/>
        <v/>
      </c>
    </row>
    <row r="122" spans="1:31" x14ac:dyDescent="0.2">
      <c r="A122" s="5" t="str">
        <f t="shared" si="35"/>
        <v/>
      </c>
      <c r="B122" s="5" t="str">
        <f t="shared" si="36"/>
        <v/>
      </c>
      <c r="C122" s="4"/>
      <c r="D122" s="6" t="str">
        <f>IF(A122="","",IF($B$3="سالانه",D121*(1+$B$6),IF($B$3="ماهانه",(F122*12)/'جدول لیست ها'!$D$1,IF(محاسبات!$B$3="دوماهه",(G122*6)/'جدول لیست ها'!$D$2,IF(محاسبات!$B$3="سه ماهه",(H122*4)/'جدول لیست ها'!$D$3,I122*2/'جدول لیست ها'!$D$4)))))</f>
        <v/>
      </c>
      <c r="E122" s="6" t="str">
        <f t="shared" si="37"/>
        <v/>
      </c>
      <c r="F122" s="6" t="str">
        <f t="shared" si="38"/>
        <v/>
      </c>
      <c r="G122" s="6" t="str">
        <f t="shared" si="39"/>
        <v/>
      </c>
      <c r="H122" s="6" t="str">
        <f t="shared" si="40"/>
        <v/>
      </c>
      <c r="I122" s="6" t="str">
        <f t="shared" si="41"/>
        <v/>
      </c>
      <c r="J122" s="6" t="str">
        <f t="shared" si="49"/>
        <v/>
      </c>
      <c r="K122" s="6" t="str">
        <f t="shared" si="50"/>
        <v/>
      </c>
      <c r="L122" s="6" t="str">
        <f t="shared" si="27"/>
        <v/>
      </c>
      <c r="M122" s="6" t="str">
        <f t="shared" si="33"/>
        <v/>
      </c>
      <c r="N122" s="5" t="str">
        <f t="shared" si="45"/>
        <v/>
      </c>
      <c r="O122" s="6" t="str">
        <f t="shared" si="42"/>
        <v/>
      </c>
      <c r="P122" s="5" t="str">
        <f>IF(A122="","",VLOOKUP(B122,'جدول نرخ فوت-امراض خاص-سرطان'!$A$2:$B$100,2,FALSE))</f>
        <v/>
      </c>
      <c r="Q122" s="6" t="str">
        <f t="shared" si="34"/>
        <v/>
      </c>
      <c r="R122" s="6" t="str">
        <f t="shared" si="43"/>
        <v/>
      </c>
      <c r="S122" s="6" t="str">
        <f t="shared" si="28"/>
        <v/>
      </c>
      <c r="T122" s="6" t="str">
        <f t="shared" si="29"/>
        <v/>
      </c>
      <c r="U122" s="6" t="str">
        <f>IF(A122="","",T122*VLOOKUP(محاسبات!B122,'جدول نرخ فوت-امراض خاص-سرطان'!$C$2:$D$97,2,FALSE)/1000000)</f>
        <v/>
      </c>
      <c r="V122" s="6" t="str">
        <f>IF(A122="","",IF($F$7="ندارد",0,IF(B122&gt;74,0,VLOOKUP(محاسبات!A122,'جدول نرخ فوت-امراض خاص-سرطان'!$I$2:$J$31,2,FALSE)*محاسبات!O122)))</f>
        <v/>
      </c>
      <c r="W122" s="6" t="str">
        <f>IF(A122="","",V122*VLOOKUP(B122,'جدول نرخ فوت-امراض خاص-سرطان'!$E$2:$F$100,2,FALSE)/1000000)</f>
        <v/>
      </c>
      <c r="X122" s="6" t="str">
        <f t="shared" si="46"/>
        <v/>
      </c>
      <c r="Y122" s="6" t="str">
        <f>IF(A122="","",IF(A122&gt;64,0,VLOOKUP(B122,'جدول نرخ فوت-امراض خاص-سرطان'!$G$2:$H$100,2,FALSE)*X122))</f>
        <v/>
      </c>
      <c r="Z122" s="6" t="str">
        <f t="shared" si="30"/>
        <v/>
      </c>
      <c r="AA122" s="6" t="str">
        <f t="shared" si="31"/>
        <v/>
      </c>
      <c r="AB122" s="6" t="str">
        <f t="shared" si="32"/>
        <v/>
      </c>
      <c r="AC122" s="6" t="str">
        <f t="shared" si="44"/>
        <v/>
      </c>
      <c r="AD122" s="6" t="str">
        <f t="shared" si="47"/>
        <v/>
      </c>
      <c r="AE122" s="6" t="str">
        <f t="shared" si="48"/>
        <v/>
      </c>
    </row>
    <row r="123" spans="1:31" x14ac:dyDescent="0.2">
      <c r="A123" s="5" t="str">
        <f t="shared" si="35"/>
        <v/>
      </c>
      <c r="B123" s="5" t="str">
        <f t="shared" si="36"/>
        <v/>
      </c>
      <c r="C123" s="4"/>
      <c r="D123" s="6" t="str">
        <f>IF(A123="","",IF($B$3="سالانه",D122*(1+$B$6),IF($B$3="ماهانه",(F123*12)/'جدول لیست ها'!$D$1,IF(محاسبات!$B$3="دوماهه",(G123*6)/'جدول لیست ها'!$D$2,IF(محاسبات!$B$3="سه ماهه",(H123*4)/'جدول لیست ها'!$D$3,I123*2/'جدول لیست ها'!$D$4)))))</f>
        <v/>
      </c>
      <c r="E123" s="6" t="str">
        <f t="shared" si="37"/>
        <v/>
      </c>
      <c r="F123" s="6" t="str">
        <f t="shared" si="38"/>
        <v/>
      </c>
      <c r="G123" s="6" t="str">
        <f t="shared" si="39"/>
        <v/>
      </c>
      <c r="H123" s="6" t="str">
        <f t="shared" si="40"/>
        <v/>
      </c>
      <c r="I123" s="6" t="str">
        <f t="shared" si="41"/>
        <v/>
      </c>
      <c r="J123" s="6" t="str">
        <f t="shared" si="49"/>
        <v/>
      </c>
      <c r="K123" s="6" t="str">
        <f t="shared" si="50"/>
        <v/>
      </c>
      <c r="L123" s="6" t="str">
        <f t="shared" si="27"/>
        <v/>
      </c>
      <c r="M123" s="6" t="str">
        <f t="shared" si="33"/>
        <v/>
      </c>
      <c r="N123" s="5" t="str">
        <f t="shared" si="45"/>
        <v/>
      </c>
      <c r="O123" s="6" t="str">
        <f t="shared" si="42"/>
        <v/>
      </c>
      <c r="P123" s="5" t="str">
        <f>IF(A123="","",VLOOKUP(B123,'جدول نرخ فوت-امراض خاص-سرطان'!$A$2:$B$100,2,FALSE))</f>
        <v/>
      </c>
      <c r="Q123" s="6" t="str">
        <f t="shared" si="34"/>
        <v/>
      </c>
      <c r="R123" s="6" t="str">
        <f t="shared" si="43"/>
        <v/>
      </c>
      <c r="S123" s="6" t="str">
        <f t="shared" si="28"/>
        <v/>
      </c>
      <c r="T123" s="6" t="str">
        <f t="shared" si="29"/>
        <v/>
      </c>
      <c r="U123" s="6" t="str">
        <f>IF(A123="","",T123*VLOOKUP(محاسبات!B123,'جدول نرخ فوت-امراض خاص-سرطان'!$C$2:$D$97,2,FALSE)/1000000)</f>
        <v/>
      </c>
      <c r="V123" s="6" t="str">
        <f>IF(A123="","",IF($F$7="ندارد",0,IF(B123&gt;74,0,VLOOKUP(محاسبات!A123,'جدول نرخ فوت-امراض خاص-سرطان'!$I$2:$J$31,2,FALSE)*محاسبات!O123)))</f>
        <v/>
      </c>
      <c r="W123" s="6" t="str">
        <f>IF(A123="","",V123*VLOOKUP(B123,'جدول نرخ فوت-امراض خاص-سرطان'!$E$2:$F$100,2,FALSE)/1000000)</f>
        <v/>
      </c>
      <c r="X123" s="6" t="str">
        <f t="shared" si="46"/>
        <v/>
      </c>
      <c r="Y123" s="6" t="str">
        <f>IF(A123="","",IF(A123&gt;64,0,VLOOKUP(B123,'جدول نرخ فوت-امراض خاص-سرطان'!$G$2:$H$100,2,FALSE)*X123))</f>
        <v/>
      </c>
      <c r="Z123" s="6" t="str">
        <f t="shared" si="30"/>
        <v/>
      </c>
      <c r="AA123" s="6" t="str">
        <f t="shared" si="31"/>
        <v/>
      </c>
      <c r="AB123" s="6" t="str">
        <f t="shared" si="32"/>
        <v/>
      </c>
      <c r="AC123" s="6" t="str">
        <f t="shared" si="44"/>
        <v/>
      </c>
      <c r="AD123" s="6" t="str">
        <f t="shared" si="47"/>
        <v/>
      </c>
      <c r="AE123" s="6" t="str">
        <f t="shared" si="48"/>
        <v/>
      </c>
    </row>
    <row r="124" spans="1:31" x14ac:dyDescent="0.2">
      <c r="A124" s="5" t="str">
        <f t="shared" si="35"/>
        <v/>
      </c>
      <c r="B124" s="5" t="str">
        <f t="shared" si="36"/>
        <v/>
      </c>
      <c r="C124" s="4"/>
      <c r="D124" s="6" t="str">
        <f>IF(A124="","",IF($B$3="سالانه",D123*(1+$B$6),IF($B$3="ماهانه",(F124*12)/'جدول لیست ها'!$D$1,IF(محاسبات!$B$3="دوماهه",(G124*6)/'جدول لیست ها'!$D$2,IF(محاسبات!$B$3="سه ماهه",(H124*4)/'جدول لیست ها'!$D$3,I124*2/'جدول لیست ها'!$D$4)))))</f>
        <v/>
      </c>
      <c r="E124" s="6" t="str">
        <f t="shared" si="37"/>
        <v/>
      </c>
      <c r="F124" s="6" t="str">
        <f t="shared" si="38"/>
        <v/>
      </c>
      <c r="G124" s="6" t="str">
        <f t="shared" si="39"/>
        <v/>
      </c>
      <c r="H124" s="6" t="str">
        <f t="shared" si="40"/>
        <v/>
      </c>
      <c r="I124" s="6" t="str">
        <f t="shared" si="41"/>
        <v/>
      </c>
      <c r="J124" s="6" t="str">
        <f t="shared" si="49"/>
        <v/>
      </c>
      <c r="K124" s="6" t="str">
        <f t="shared" si="50"/>
        <v/>
      </c>
      <c r="L124" s="6" t="str">
        <f t="shared" si="27"/>
        <v/>
      </c>
      <c r="M124" s="6" t="str">
        <f t="shared" si="33"/>
        <v/>
      </c>
      <c r="N124" s="5" t="str">
        <f t="shared" si="45"/>
        <v/>
      </c>
      <c r="O124" s="6" t="str">
        <f t="shared" si="42"/>
        <v/>
      </c>
      <c r="P124" s="5" t="str">
        <f>IF(A124="","",VLOOKUP(B124,'جدول نرخ فوت-امراض خاص-سرطان'!$A$2:$B$100,2,FALSE))</f>
        <v/>
      </c>
      <c r="Q124" s="6" t="str">
        <f t="shared" si="34"/>
        <v/>
      </c>
      <c r="R124" s="6" t="str">
        <f t="shared" si="43"/>
        <v/>
      </c>
      <c r="S124" s="6" t="str">
        <f t="shared" si="28"/>
        <v/>
      </c>
      <c r="T124" s="6" t="str">
        <f t="shared" si="29"/>
        <v/>
      </c>
      <c r="U124" s="6" t="str">
        <f>IF(A124="","",T124*VLOOKUP(محاسبات!B124,'جدول نرخ فوت-امراض خاص-سرطان'!$C$2:$D$97,2,FALSE)/1000000)</f>
        <v/>
      </c>
      <c r="V124" s="6" t="str">
        <f>IF(A124="","",IF($F$7="ندارد",0,IF(B124&gt;74,0,VLOOKUP(محاسبات!A124,'جدول نرخ فوت-امراض خاص-سرطان'!$I$2:$J$31,2,FALSE)*محاسبات!O124)))</f>
        <v/>
      </c>
      <c r="W124" s="6" t="str">
        <f>IF(A124="","",V124*VLOOKUP(B124,'جدول نرخ فوت-امراض خاص-سرطان'!$E$2:$F$100,2,FALSE)/1000000)</f>
        <v/>
      </c>
      <c r="X124" s="6" t="str">
        <f t="shared" si="46"/>
        <v/>
      </c>
      <c r="Y124" s="6" t="str">
        <f>IF(A124="","",IF(A124&gt;64,0,VLOOKUP(B124,'جدول نرخ فوت-امراض خاص-سرطان'!$G$2:$H$100,2,FALSE)*X124))</f>
        <v/>
      </c>
      <c r="Z124" s="6" t="str">
        <f t="shared" si="30"/>
        <v/>
      </c>
      <c r="AA124" s="6" t="str">
        <f t="shared" si="31"/>
        <v/>
      </c>
      <c r="AB124" s="6" t="str">
        <f t="shared" si="32"/>
        <v/>
      </c>
      <c r="AC124" s="6" t="str">
        <f t="shared" si="44"/>
        <v/>
      </c>
      <c r="AD124" s="6" t="str">
        <f t="shared" si="47"/>
        <v/>
      </c>
      <c r="AE124" s="6" t="str">
        <f t="shared" si="48"/>
        <v/>
      </c>
    </row>
    <row r="125" spans="1:31" x14ac:dyDescent="0.2">
      <c r="A125" s="5" t="str">
        <f t="shared" si="35"/>
        <v/>
      </c>
      <c r="B125" s="5" t="str">
        <f t="shared" si="36"/>
        <v/>
      </c>
      <c r="C125" s="4"/>
      <c r="D125" s="6" t="str">
        <f>IF(A125="","",IF($B$3="سالانه",D124*(1+$B$6),IF($B$3="ماهانه",(F125*12)/'جدول لیست ها'!$D$1,IF(محاسبات!$B$3="دوماهه",(G125*6)/'جدول لیست ها'!$D$2,IF(محاسبات!$B$3="سه ماهه",(H125*4)/'جدول لیست ها'!$D$3,I125*2/'جدول لیست ها'!$D$4)))))</f>
        <v/>
      </c>
      <c r="E125" s="6" t="str">
        <f t="shared" si="37"/>
        <v/>
      </c>
      <c r="F125" s="6" t="str">
        <f t="shared" si="38"/>
        <v/>
      </c>
      <c r="G125" s="6" t="str">
        <f t="shared" si="39"/>
        <v/>
      </c>
      <c r="H125" s="6" t="str">
        <f t="shared" si="40"/>
        <v/>
      </c>
      <c r="I125" s="6" t="str">
        <f t="shared" si="41"/>
        <v/>
      </c>
      <c r="J125" s="6" t="str">
        <f t="shared" si="49"/>
        <v/>
      </c>
      <c r="K125" s="6" t="str">
        <f t="shared" si="50"/>
        <v/>
      </c>
      <c r="L125" s="6" t="str">
        <f t="shared" si="27"/>
        <v/>
      </c>
      <c r="M125" s="6" t="str">
        <f t="shared" si="33"/>
        <v/>
      </c>
      <c r="N125" s="5" t="str">
        <f t="shared" si="45"/>
        <v/>
      </c>
      <c r="O125" s="6" t="str">
        <f t="shared" si="42"/>
        <v/>
      </c>
      <c r="P125" s="5" t="str">
        <f>IF(A125="","",VLOOKUP(B125,'جدول نرخ فوت-امراض خاص-سرطان'!$A$2:$B$100,2,FALSE))</f>
        <v/>
      </c>
      <c r="Q125" s="6" t="str">
        <f t="shared" si="34"/>
        <v/>
      </c>
      <c r="R125" s="6" t="str">
        <f t="shared" si="43"/>
        <v/>
      </c>
      <c r="S125" s="6" t="str">
        <f t="shared" si="28"/>
        <v/>
      </c>
      <c r="T125" s="6" t="str">
        <f t="shared" si="29"/>
        <v/>
      </c>
      <c r="U125" s="6" t="str">
        <f>IF(A125="","",T125*VLOOKUP(محاسبات!B125,'جدول نرخ فوت-امراض خاص-سرطان'!$C$2:$D$97,2,FALSE)/1000000)</f>
        <v/>
      </c>
      <c r="V125" s="6" t="str">
        <f>IF(A125="","",IF($F$7="ندارد",0,IF(B125&gt;74,0,VLOOKUP(محاسبات!A125,'جدول نرخ فوت-امراض خاص-سرطان'!$I$2:$J$31,2,FALSE)*محاسبات!O125)))</f>
        <v/>
      </c>
      <c r="W125" s="6" t="str">
        <f>IF(A125="","",V125*VLOOKUP(B125,'جدول نرخ فوت-امراض خاص-سرطان'!$E$2:$F$100,2,FALSE)/1000000)</f>
        <v/>
      </c>
      <c r="X125" s="6" t="str">
        <f t="shared" si="46"/>
        <v/>
      </c>
      <c r="Y125" s="6" t="str">
        <f>IF(A125="","",IF(A125&gt;64,0,VLOOKUP(B125,'جدول نرخ فوت-امراض خاص-سرطان'!$G$2:$H$100,2,FALSE)*X125))</f>
        <v/>
      </c>
      <c r="Z125" s="6" t="str">
        <f t="shared" si="30"/>
        <v/>
      </c>
      <c r="AA125" s="6" t="str">
        <f t="shared" si="31"/>
        <v/>
      </c>
      <c r="AB125" s="6" t="str">
        <f t="shared" si="32"/>
        <v/>
      </c>
      <c r="AC125" s="6" t="str">
        <f t="shared" si="44"/>
        <v/>
      </c>
      <c r="AD125" s="6" t="str">
        <f t="shared" si="47"/>
        <v/>
      </c>
      <c r="AE125" s="6" t="str">
        <f t="shared" si="48"/>
        <v/>
      </c>
    </row>
    <row r="126" spans="1:31" x14ac:dyDescent="0.2">
      <c r="A126" s="5" t="str">
        <f t="shared" si="35"/>
        <v/>
      </c>
      <c r="B126" s="5" t="str">
        <f t="shared" si="36"/>
        <v/>
      </c>
      <c r="C126" s="4"/>
      <c r="D126" s="6" t="str">
        <f>IF(A126="","",IF($B$3="سالانه",D125*(1+$B$6),IF($B$3="ماهانه",(F126*12)/'جدول لیست ها'!$D$1,IF(محاسبات!$B$3="دوماهه",(G126*6)/'جدول لیست ها'!$D$2,IF(محاسبات!$B$3="سه ماهه",(H126*4)/'جدول لیست ها'!$D$3,I126*2/'جدول لیست ها'!$D$4)))))</f>
        <v/>
      </c>
      <c r="E126" s="6" t="str">
        <f t="shared" si="37"/>
        <v/>
      </c>
      <c r="F126" s="6" t="str">
        <f t="shared" si="38"/>
        <v/>
      </c>
      <c r="G126" s="6" t="str">
        <f t="shared" si="39"/>
        <v/>
      </c>
      <c r="H126" s="6" t="str">
        <f t="shared" si="40"/>
        <v/>
      </c>
      <c r="I126" s="6" t="str">
        <f t="shared" si="41"/>
        <v/>
      </c>
      <c r="J126" s="6" t="str">
        <f t="shared" si="49"/>
        <v/>
      </c>
      <c r="K126" s="6" t="str">
        <f t="shared" si="50"/>
        <v/>
      </c>
      <c r="L126" s="6" t="str">
        <f t="shared" si="27"/>
        <v/>
      </c>
      <c r="M126" s="6" t="str">
        <f t="shared" si="33"/>
        <v/>
      </c>
      <c r="N126" s="5" t="str">
        <f t="shared" si="45"/>
        <v/>
      </c>
      <c r="O126" s="6" t="str">
        <f t="shared" si="42"/>
        <v/>
      </c>
      <c r="P126" s="5" t="str">
        <f>IF(A126="","",VLOOKUP(B126,'جدول نرخ فوت-امراض خاص-سرطان'!$A$2:$B$100,2,FALSE))</f>
        <v/>
      </c>
      <c r="Q126" s="6" t="str">
        <f t="shared" si="34"/>
        <v/>
      </c>
      <c r="R126" s="6" t="str">
        <f t="shared" si="43"/>
        <v/>
      </c>
      <c r="S126" s="6" t="str">
        <f t="shared" si="28"/>
        <v/>
      </c>
      <c r="T126" s="6" t="str">
        <f t="shared" si="29"/>
        <v/>
      </c>
      <c r="U126" s="6" t="str">
        <f>IF(A126="","",T126*VLOOKUP(محاسبات!B126,'جدول نرخ فوت-امراض خاص-سرطان'!$C$2:$D$97,2,FALSE)/1000000)</f>
        <v/>
      </c>
      <c r="V126" s="6" t="str">
        <f>IF(A126="","",IF($F$7="ندارد",0,IF(B126&gt;74,0,VLOOKUP(محاسبات!A126,'جدول نرخ فوت-امراض خاص-سرطان'!$I$2:$J$31,2,FALSE)*محاسبات!O126)))</f>
        <v/>
      </c>
      <c r="W126" s="6" t="str">
        <f>IF(A126="","",V126*VLOOKUP(B126,'جدول نرخ فوت-امراض خاص-سرطان'!$E$2:$F$100,2,FALSE)/1000000)</f>
        <v/>
      </c>
      <c r="X126" s="6" t="str">
        <f t="shared" si="46"/>
        <v/>
      </c>
      <c r="Y126" s="6" t="str">
        <f>IF(A126="","",IF(A126&gt;64,0,VLOOKUP(B126,'جدول نرخ فوت-امراض خاص-سرطان'!$G$2:$H$100,2,FALSE)*X126))</f>
        <v/>
      </c>
      <c r="Z126" s="6" t="str">
        <f t="shared" si="30"/>
        <v/>
      </c>
      <c r="AA126" s="6" t="str">
        <f t="shared" si="31"/>
        <v/>
      </c>
      <c r="AB126" s="6" t="str">
        <f t="shared" si="32"/>
        <v/>
      </c>
      <c r="AC126" s="6" t="str">
        <f t="shared" si="44"/>
        <v/>
      </c>
      <c r="AD126" s="6" t="str">
        <f t="shared" si="47"/>
        <v/>
      </c>
      <c r="AE126" s="6" t="str">
        <f t="shared" si="48"/>
        <v/>
      </c>
    </row>
    <row r="127" spans="1:31" x14ac:dyDescent="0.2">
      <c r="A127" s="5" t="str">
        <f t="shared" si="35"/>
        <v/>
      </c>
      <c r="B127" s="5" t="str">
        <f t="shared" si="36"/>
        <v/>
      </c>
      <c r="C127" s="4"/>
      <c r="D127" s="6" t="str">
        <f>IF(A127="","",IF($B$3="سالانه",D126*(1+$B$6),IF($B$3="ماهانه",(F127*12)/'جدول لیست ها'!$D$1,IF(محاسبات!$B$3="دوماهه",(G127*6)/'جدول لیست ها'!$D$2,IF(محاسبات!$B$3="سه ماهه",(H127*4)/'جدول لیست ها'!$D$3,I127*2/'جدول لیست ها'!$D$4)))))</f>
        <v/>
      </c>
      <c r="E127" s="6" t="str">
        <f t="shared" si="37"/>
        <v/>
      </c>
      <c r="F127" s="6" t="str">
        <f t="shared" si="38"/>
        <v/>
      </c>
      <c r="G127" s="6" t="str">
        <f t="shared" si="39"/>
        <v/>
      </c>
      <c r="H127" s="6" t="str">
        <f t="shared" si="40"/>
        <v/>
      </c>
      <c r="I127" s="6" t="str">
        <f t="shared" si="41"/>
        <v/>
      </c>
      <c r="J127" s="6" t="str">
        <f t="shared" si="49"/>
        <v/>
      </c>
      <c r="K127" s="6" t="str">
        <f t="shared" si="50"/>
        <v/>
      </c>
      <c r="L127" s="6" t="str">
        <f t="shared" si="27"/>
        <v/>
      </c>
      <c r="M127" s="6" t="str">
        <f t="shared" si="33"/>
        <v/>
      </c>
      <c r="N127" s="5" t="str">
        <f t="shared" si="45"/>
        <v/>
      </c>
      <c r="O127" s="6" t="str">
        <f t="shared" si="42"/>
        <v/>
      </c>
      <c r="P127" s="5" t="str">
        <f>IF(A127="","",VLOOKUP(B127,'جدول نرخ فوت-امراض خاص-سرطان'!$A$2:$B$100,2,FALSE))</f>
        <v/>
      </c>
      <c r="Q127" s="6" t="str">
        <f t="shared" si="34"/>
        <v/>
      </c>
      <c r="R127" s="6" t="str">
        <f t="shared" si="43"/>
        <v/>
      </c>
      <c r="S127" s="6" t="str">
        <f t="shared" si="28"/>
        <v/>
      </c>
      <c r="T127" s="6" t="str">
        <f t="shared" si="29"/>
        <v/>
      </c>
      <c r="U127" s="6" t="str">
        <f>IF(A127="","",T127*VLOOKUP(محاسبات!B127,'جدول نرخ فوت-امراض خاص-سرطان'!$C$2:$D$97,2,FALSE)/1000000)</f>
        <v/>
      </c>
      <c r="V127" s="6" t="str">
        <f>IF(A127="","",IF($F$7="ندارد",0,IF(B127&gt;74,0,VLOOKUP(محاسبات!A127,'جدول نرخ فوت-امراض خاص-سرطان'!$I$2:$J$31,2,FALSE)*محاسبات!O127)))</f>
        <v/>
      </c>
      <c r="W127" s="6" t="str">
        <f>IF(A127="","",V127*VLOOKUP(B127,'جدول نرخ فوت-امراض خاص-سرطان'!$E$2:$F$100,2,FALSE)/1000000)</f>
        <v/>
      </c>
      <c r="X127" s="6" t="str">
        <f t="shared" si="46"/>
        <v/>
      </c>
      <c r="Y127" s="6" t="str">
        <f>IF(A127="","",IF(A127&gt;64,0,VLOOKUP(B127,'جدول نرخ فوت-امراض خاص-سرطان'!$G$2:$H$100,2,FALSE)*X127))</f>
        <v/>
      </c>
      <c r="Z127" s="6" t="str">
        <f t="shared" si="30"/>
        <v/>
      </c>
      <c r="AA127" s="6" t="str">
        <f t="shared" si="31"/>
        <v/>
      </c>
      <c r="AB127" s="6" t="str">
        <f t="shared" si="32"/>
        <v/>
      </c>
      <c r="AC127" s="6" t="str">
        <f t="shared" si="44"/>
        <v/>
      </c>
      <c r="AD127" s="6" t="str">
        <f t="shared" si="47"/>
        <v/>
      </c>
      <c r="AE127" s="6" t="str">
        <f t="shared" si="48"/>
        <v/>
      </c>
    </row>
    <row r="128" spans="1:31" x14ac:dyDescent="0.2">
      <c r="A128" s="5" t="str">
        <f t="shared" si="35"/>
        <v/>
      </c>
      <c r="B128" s="5" t="str">
        <f t="shared" si="36"/>
        <v/>
      </c>
      <c r="C128" s="4"/>
      <c r="D128" s="6" t="str">
        <f>IF(A128="","",IF($B$3="سالانه",D127*(1+$B$6),IF($B$3="ماهانه",(F128*12)/'جدول لیست ها'!$D$1,IF(محاسبات!$B$3="دوماهه",(G128*6)/'جدول لیست ها'!$D$2,IF(محاسبات!$B$3="سه ماهه",(H128*4)/'جدول لیست ها'!$D$3,I128*2/'جدول لیست ها'!$D$4)))))</f>
        <v/>
      </c>
      <c r="E128" s="6" t="str">
        <f t="shared" si="37"/>
        <v/>
      </c>
      <c r="F128" s="6" t="str">
        <f t="shared" si="38"/>
        <v/>
      </c>
      <c r="G128" s="6" t="str">
        <f t="shared" si="39"/>
        <v/>
      </c>
      <c r="H128" s="6" t="str">
        <f t="shared" si="40"/>
        <v/>
      </c>
      <c r="I128" s="6" t="str">
        <f t="shared" si="41"/>
        <v/>
      </c>
      <c r="J128" s="6" t="str">
        <f t="shared" si="49"/>
        <v/>
      </c>
      <c r="K128" s="6" t="str">
        <f t="shared" si="50"/>
        <v/>
      </c>
      <c r="L128" s="6" t="str">
        <f t="shared" si="27"/>
        <v/>
      </c>
      <c r="M128" s="6" t="str">
        <f t="shared" si="33"/>
        <v/>
      </c>
      <c r="N128" s="5" t="str">
        <f t="shared" si="45"/>
        <v/>
      </c>
      <c r="O128" s="6" t="str">
        <f t="shared" si="42"/>
        <v/>
      </c>
      <c r="P128" s="5" t="str">
        <f>IF(A128="","",VLOOKUP(B128,'جدول نرخ فوت-امراض خاص-سرطان'!$A$2:$B$100,2,FALSE))</f>
        <v/>
      </c>
      <c r="Q128" s="6" t="str">
        <f t="shared" si="34"/>
        <v/>
      </c>
      <c r="R128" s="6" t="str">
        <f t="shared" si="43"/>
        <v/>
      </c>
      <c r="S128" s="6" t="str">
        <f t="shared" si="28"/>
        <v/>
      </c>
      <c r="T128" s="6" t="str">
        <f t="shared" si="29"/>
        <v/>
      </c>
      <c r="U128" s="6" t="str">
        <f>IF(A128="","",T128*VLOOKUP(محاسبات!B128,'جدول نرخ فوت-امراض خاص-سرطان'!$C$2:$D$97,2,FALSE)/1000000)</f>
        <v/>
      </c>
      <c r="V128" s="6" t="str">
        <f>IF(A128="","",IF($F$7="ندارد",0,IF(B128&gt;74,0,VLOOKUP(محاسبات!A128,'جدول نرخ فوت-امراض خاص-سرطان'!$I$2:$J$31,2,FALSE)*محاسبات!O128)))</f>
        <v/>
      </c>
      <c r="W128" s="6" t="str">
        <f>IF(A128="","",V128*VLOOKUP(B128,'جدول نرخ فوت-امراض خاص-سرطان'!$E$2:$F$100,2,FALSE)/1000000)</f>
        <v/>
      </c>
      <c r="X128" s="6" t="str">
        <f t="shared" si="46"/>
        <v/>
      </c>
      <c r="Y128" s="6" t="str">
        <f>IF(A128="","",IF(A128&gt;64,0,VLOOKUP(B128,'جدول نرخ فوت-امراض خاص-سرطان'!$G$2:$H$100,2,FALSE)*X128))</f>
        <v/>
      </c>
      <c r="Z128" s="6" t="str">
        <f t="shared" si="30"/>
        <v/>
      </c>
      <c r="AA128" s="6" t="str">
        <f t="shared" si="31"/>
        <v/>
      </c>
      <c r="AB128" s="6" t="str">
        <f t="shared" si="32"/>
        <v/>
      </c>
      <c r="AC128" s="6" t="str">
        <f t="shared" si="44"/>
        <v/>
      </c>
      <c r="AD128" s="6" t="str">
        <f t="shared" si="47"/>
        <v/>
      </c>
      <c r="AE128" s="6" t="str">
        <f t="shared" si="48"/>
        <v/>
      </c>
    </row>
    <row r="129" spans="1:31" x14ac:dyDescent="0.2">
      <c r="A129" s="5" t="str">
        <f t="shared" si="35"/>
        <v/>
      </c>
      <c r="B129" s="5" t="str">
        <f t="shared" si="36"/>
        <v/>
      </c>
      <c r="C129" s="4"/>
      <c r="D129" s="6" t="str">
        <f>IF(A129="","",IF($B$3="سالانه",D128*(1+$B$6),IF($B$3="ماهانه",(F129*12)/'جدول لیست ها'!$D$1,IF(محاسبات!$B$3="دوماهه",(G129*6)/'جدول لیست ها'!$D$2,IF(محاسبات!$B$3="سه ماهه",(H129*4)/'جدول لیست ها'!$D$3,I129*2/'جدول لیست ها'!$D$4)))))</f>
        <v/>
      </c>
      <c r="E129" s="6" t="str">
        <f t="shared" si="37"/>
        <v/>
      </c>
      <c r="F129" s="6" t="str">
        <f t="shared" si="38"/>
        <v/>
      </c>
      <c r="G129" s="6" t="str">
        <f t="shared" si="39"/>
        <v/>
      </c>
      <c r="H129" s="6" t="str">
        <f t="shared" si="40"/>
        <v/>
      </c>
      <c r="I129" s="6" t="str">
        <f t="shared" si="41"/>
        <v/>
      </c>
      <c r="J129" s="6" t="str">
        <f t="shared" si="49"/>
        <v/>
      </c>
      <c r="K129" s="6" t="str">
        <f t="shared" si="50"/>
        <v/>
      </c>
      <c r="L129" s="6" t="str">
        <f t="shared" si="27"/>
        <v/>
      </c>
      <c r="M129" s="6" t="str">
        <f t="shared" si="33"/>
        <v/>
      </c>
      <c r="N129" s="5" t="str">
        <f t="shared" si="45"/>
        <v/>
      </c>
      <c r="O129" s="6" t="str">
        <f t="shared" si="42"/>
        <v/>
      </c>
      <c r="P129" s="5" t="str">
        <f>IF(A129="","",VLOOKUP(B129,'جدول نرخ فوت-امراض خاص-سرطان'!$A$2:$B$100,2,FALSE))</f>
        <v/>
      </c>
      <c r="Q129" s="6" t="str">
        <f t="shared" si="34"/>
        <v/>
      </c>
      <c r="R129" s="6" t="str">
        <f t="shared" si="43"/>
        <v/>
      </c>
      <c r="S129" s="6" t="str">
        <f t="shared" si="28"/>
        <v/>
      </c>
      <c r="T129" s="6" t="str">
        <f t="shared" si="29"/>
        <v/>
      </c>
      <c r="U129" s="6" t="str">
        <f>IF(A129="","",T129*VLOOKUP(محاسبات!B129,'جدول نرخ فوت-امراض خاص-سرطان'!$C$2:$D$97,2,FALSE)/1000000)</f>
        <v/>
      </c>
      <c r="V129" s="6" t="str">
        <f>IF(A129="","",IF($F$7="ندارد",0,IF(B129&gt;74,0,VLOOKUP(محاسبات!A129,'جدول نرخ فوت-امراض خاص-سرطان'!$I$2:$J$31,2,FALSE)*محاسبات!O129)))</f>
        <v/>
      </c>
      <c r="W129" s="6" t="str">
        <f>IF(A129="","",V129*VLOOKUP(B129,'جدول نرخ فوت-امراض خاص-سرطان'!$E$2:$F$100,2,FALSE)/1000000)</f>
        <v/>
      </c>
      <c r="X129" s="6" t="str">
        <f t="shared" si="46"/>
        <v/>
      </c>
      <c r="Y129" s="6" t="str">
        <f>IF(A129="","",IF(A129&gt;64,0,VLOOKUP(B129,'جدول نرخ فوت-امراض خاص-سرطان'!$G$2:$H$100,2,FALSE)*X129))</f>
        <v/>
      </c>
      <c r="Z129" s="6" t="str">
        <f t="shared" si="30"/>
        <v/>
      </c>
      <c r="AA129" s="6" t="str">
        <f t="shared" si="31"/>
        <v/>
      </c>
      <c r="AB129" s="6" t="str">
        <f t="shared" si="32"/>
        <v/>
      </c>
      <c r="AC129" s="6" t="str">
        <f t="shared" si="44"/>
        <v/>
      </c>
      <c r="AD129" s="6" t="str">
        <f t="shared" si="47"/>
        <v/>
      </c>
      <c r="AE129" s="6" t="str">
        <f t="shared" si="48"/>
        <v/>
      </c>
    </row>
    <row r="130" spans="1:31" x14ac:dyDescent="0.2">
      <c r="A130" s="5" t="str">
        <f t="shared" si="35"/>
        <v/>
      </c>
      <c r="B130" s="5" t="str">
        <f t="shared" si="36"/>
        <v/>
      </c>
      <c r="C130" s="4"/>
      <c r="D130" s="6" t="str">
        <f>IF(A130="","",IF($B$3="سالانه",D129*(1+$B$6),IF($B$3="ماهانه",(F130*12)/'جدول لیست ها'!$D$1,IF(محاسبات!$B$3="دوماهه",(G130*6)/'جدول لیست ها'!$D$2,IF(محاسبات!$B$3="سه ماهه",(H130*4)/'جدول لیست ها'!$D$3,I130*2/'جدول لیست ها'!$D$4)))))</f>
        <v/>
      </c>
      <c r="E130" s="6" t="str">
        <f t="shared" si="37"/>
        <v/>
      </c>
      <c r="F130" s="6" t="str">
        <f t="shared" si="38"/>
        <v/>
      </c>
      <c r="G130" s="6" t="str">
        <f t="shared" si="39"/>
        <v/>
      </c>
      <c r="H130" s="6" t="str">
        <f t="shared" si="40"/>
        <v/>
      </c>
      <c r="I130" s="6" t="str">
        <f t="shared" si="41"/>
        <v/>
      </c>
      <c r="J130" s="6" t="str">
        <f t="shared" si="49"/>
        <v/>
      </c>
      <c r="K130" s="6" t="str">
        <f t="shared" si="50"/>
        <v/>
      </c>
      <c r="L130" s="6" t="str">
        <f t="shared" si="27"/>
        <v/>
      </c>
      <c r="M130" s="6" t="str">
        <f t="shared" si="33"/>
        <v/>
      </c>
      <c r="N130" s="5" t="str">
        <f t="shared" si="45"/>
        <v/>
      </c>
      <c r="O130" s="6" t="str">
        <f t="shared" si="42"/>
        <v/>
      </c>
      <c r="P130" s="5" t="str">
        <f>IF(A130="","",VLOOKUP(B130,'جدول نرخ فوت-امراض خاص-سرطان'!$A$2:$B$100,2,FALSE))</f>
        <v/>
      </c>
      <c r="Q130" s="6" t="str">
        <f t="shared" si="34"/>
        <v/>
      </c>
      <c r="R130" s="6" t="str">
        <f t="shared" si="43"/>
        <v/>
      </c>
      <c r="S130" s="6" t="str">
        <f t="shared" si="28"/>
        <v/>
      </c>
      <c r="T130" s="6" t="str">
        <f t="shared" si="29"/>
        <v/>
      </c>
      <c r="U130" s="6" t="str">
        <f>IF(A130="","",T130*VLOOKUP(محاسبات!B130,'جدول نرخ فوت-امراض خاص-سرطان'!$C$2:$D$97,2,FALSE)/1000000)</f>
        <v/>
      </c>
      <c r="V130" s="6" t="str">
        <f>IF(A130="","",IF($F$7="ندارد",0,IF(B130&gt;74,0,VLOOKUP(محاسبات!A130,'جدول نرخ فوت-امراض خاص-سرطان'!$I$2:$J$31,2,FALSE)*محاسبات!O130)))</f>
        <v/>
      </c>
      <c r="W130" s="6" t="str">
        <f>IF(A130="","",V130*VLOOKUP(B130,'جدول نرخ فوت-امراض خاص-سرطان'!$E$2:$F$100,2,FALSE)/1000000)</f>
        <v/>
      </c>
      <c r="X130" s="6" t="str">
        <f t="shared" si="46"/>
        <v/>
      </c>
      <c r="Y130" s="6" t="str">
        <f>IF(A130="","",IF(A130&gt;64,0,VLOOKUP(B130,'جدول نرخ فوت-امراض خاص-سرطان'!$G$2:$H$100,2,FALSE)*X130))</f>
        <v/>
      </c>
      <c r="Z130" s="6" t="str">
        <f t="shared" si="30"/>
        <v/>
      </c>
      <c r="AA130" s="6" t="str">
        <f t="shared" si="31"/>
        <v/>
      </c>
      <c r="AB130" s="6" t="str">
        <f t="shared" si="32"/>
        <v/>
      </c>
      <c r="AC130" s="6" t="str">
        <f t="shared" si="44"/>
        <v/>
      </c>
      <c r="AD130" s="6" t="str">
        <f t="shared" si="47"/>
        <v/>
      </c>
      <c r="AE130" s="6" t="str">
        <f t="shared" si="48"/>
        <v/>
      </c>
    </row>
    <row r="131" spans="1:31" x14ac:dyDescent="0.2">
      <c r="A131" s="5" t="str">
        <f t="shared" si="35"/>
        <v/>
      </c>
      <c r="B131" s="5" t="str">
        <f t="shared" si="36"/>
        <v/>
      </c>
      <c r="C131" s="4"/>
      <c r="D131" s="6" t="str">
        <f>IF(A131="","",IF($B$3="سالانه",D130*(1+$B$6),IF($B$3="ماهانه",(F131*12)/'جدول لیست ها'!$D$1,IF(محاسبات!$B$3="دوماهه",(G131*6)/'جدول لیست ها'!$D$2,IF(محاسبات!$B$3="سه ماهه",(H131*4)/'جدول لیست ها'!$D$3,I131*2/'جدول لیست ها'!$D$4)))))</f>
        <v/>
      </c>
      <c r="E131" s="6" t="str">
        <f t="shared" si="37"/>
        <v/>
      </c>
      <c r="F131" s="6" t="str">
        <f t="shared" si="38"/>
        <v/>
      </c>
      <c r="G131" s="6" t="str">
        <f t="shared" si="39"/>
        <v/>
      </c>
      <c r="H131" s="6" t="str">
        <f t="shared" si="40"/>
        <v/>
      </c>
      <c r="I131" s="6" t="str">
        <f t="shared" si="41"/>
        <v/>
      </c>
      <c r="J131" s="6" t="str">
        <f t="shared" si="49"/>
        <v/>
      </c>
      <c r="K131" s="6" t="str">
        <f t="shared" si="50"/>
        <v/>
      </c>
      <c r="L131" s="6" t="str">
        <f t="shared" si="27"/>
        <v/>
      </c>
      <c r="M131" s="6" t="str">
        <f t="shared" si="33"/>
        <v/>
      </c>
      <c r="N131" s="5" t="str">
        <f t="shared" si="45"/>
        <v/>
      </c>
      <c r="O131" s="6" t="str">
        <f t="shared" si="42"/>
        <v/>
      </c>
      <c r="P131" s="5" t="str">
        <f>IF(A131="","",VLOOKUP(B131,'جدول نرخ فوت-امراض خاص-سرطان'!$A$2:$B$100,2,FALSE))</f>
        <v/>
      </c>
      <c r="Q131" s="6" t="str">
        <f t="shared" si="34"/>
        <v/>
      </c>
      <c r="R131" s="6" t="str">
        <f t="shared" si="43"/>
        <v/>
      </c>
      <c r="S131" s="6" t="str">
        <f t="shared" si="28"/>
        <v/>
      </c>
      <c r="T131" s="6" t="str">
        <f t="shared" si="29"/>
        <v/>
      </c>
      <c r="U131" s="6" t="str">
        <f>IF(A131="","",T131*VLOOKUP(محاسبات!B131,'جدول نرخ فوت-امراض خاص-سرطان'!$C$2:$D$97,2,FALSE)/1000000)</f>
        <v/>
      </c>
      <c r="V131" s="6" t="str">
        <f>IF(A131="","",IF($F$7="ندارد",0,IF(B131&gt;74,0,VLOOKUP(محاسبات!A131,'جدول نرخ فوت-امراض خاص-سرطان'!$I$2:$J$31,2,FALSE)*محاسبات!O131)))</f>
        <v/>
      </c>
      <c r="W131" s="6" t="str">
        <f>IF(A131="","",V131*VLOOKUP(B131,'جدول نرخ فوت-امراض خاص-سرطان'!$E$2:$F$100,2,FALSE)/1000000)</f>
        <v/>
      </c>
      <c r="X131" s="6" t="str">
        <f t="shared" si="46"/>
        <v/>
      </c>
      <c r="Y131" s="6" t="str">
        <f>IF(A131="","",IF(A131&gt;64,0,VLOOKUP(B131,'جدول نرخ فوت-امراض خاص-سرطان'!$G$2:$H$100,2,FALSE)*X131))</f>
        <v/>
      </c>
      <c r="Z131" s="6" t="str">
        <f t="shared" si="30"/>
        <v/>
      </c>
      <c r="AA131" s="6" t="str">
        <f t="shared" si="31"/>
        <v/>
      </c>
      <c r="AB131" s="6" t="str">
        <f t="shared" si="32"/>
        <v/>
      </c>
      <c r="AC131" s="6" t="str">
        <f t="shared" si="44"/>
        <v/>
      </c>
      <c r="AD131" s="6" t="str">
        <f t="shared" si="47"/>
        <v/>
      </c>
      <c r="AE131" s="6" t="str">
        <f t="shared" si="48"/>
        <v/>
      </c>
    </row>
    <row r="132" spans="1:31" x14ac:dyDescent="0.2">
      <c r="A132" s="5" t="str">
        <f t="shared" si="35"/>
        <v/>
      </c>
      <c r="B132" s="5" t="str">
        <f t="shared" si="36"/>
        <v/>
      </c>
      <c r="C132" s="4"/>
      <c r="D132" s="6" t="str">
        <f>IF(A132="","",IF($B$3="سالانه",D131*(1+$B$6),IF($B$3="ماهانه",(F132*12)/'جدول لیست ها'!$D$1,IF(محاسبات!$B$3="دوماهه",(G132*6)/'جدول لیست ها'!$D$2,IF(محاسبات!$B$3="سه ماهه",(H132*4)/'جدول لیست ها'!$D$3,I132*2/'جدول لیست ها'!$D$4)))))</f>
        <v/>
      </c>
      <c r="E132" s="6" t="str">
        <f t="shared" si="37"/>
        <v/>
      </c>
      <c r="F132" s="6" t="str">
        <f t="shared" si="38"/>
        <v/>
      </c>
      <c r="G132" s="6" t="str">
        <f t="shared" si="39"/>
        <v/>
      </c>
      <c r="H132" s="6" t="str">
        <f t="shared" si="40"/>
        <v/>
      </c>
      <c r="I132" s="6" t="str">
        <f t="shared" si="41"/>
        <v/>
      </c>
      <c r="J132" s="6" t="str">
        <f t="shared" si="49"/>
        <v/>
      </c>
      <c r="K132" s="6" t="str">
        <f t="shared" si="50"/>
        <v/>
      </c>
      <c r="L132" s="6" t="str">
        <f t="shared" si="27"/>
        <v/>
      </c>
      <c r="M132" s="6" t="str">
        <f t="shared" si="33"/>
        <v/>
      </c>
      <c r="N132" s="5" t="str">
        <f t="shared" si="45"/>
        <v/>
      </c>
      <c r="O132" s="6" t="str">
        <f t="shared" si="42"/>
        <v/>
      </c>
      <c r="P132" s="5" t="str">
        <f>IF(A132="","",VLOOKUP(B132,'جدول نرخ فوت-امراض خاص-سرطان'!$A$2:$B$100,2,FALSE))</f>
        <v/>
      </c>
      <c r="Q132" s="6" t="str">
        <f t="shared" si="34"/>
        <v/>
      </c>
      <c r="R132" s="6" t="str">
        <f t="shared" si="43"/>
        <v/>
      </c>
      <c r="S132" s="6" t="str">
        <f t="shared" si="28"/>
        <v/>
      </c>
      <c r="T132" s="6" t="str">
        <f t="shared" si="29"/>
        <v/>
      </c>
      <c r="U132" s="6" t="str">
        <f>IF(A132="","",T132*VLOOKUP(محاسبات!B132,'جدول نرخ فوت-امراض خاص-سرطان'!$C$2:$D$97,2,FALSE)/1000000)</f>
        <v/>
      </c>
      <c r="V132" s="6" t="str">
        <f>IF(A132="","",IF($F$7="ندارد",0,IF(B132&gt;74,0,VLOOKUP(محاسبات!A132,'جدول نرخ فوت-امراض خاص-سرطان'!$I$2:$J$31,2,FALSE)*محاسبات!O132)))</f>
        <v/>
      </c>
      <c r="W132" s="6" t="str">
        <f>IF(A132="","",V132*VLOOKUP(B132,'جدول نرخ فوت-امراض خاص-سرطان'!$E$2:$F$100,2,FALSE)/1000000)</f>
        <v/>
      </c>
      <c r="X132" s="6" t="str">
        <f t="shared" si="46"/>
        <v/>
      </c>
      <c r="Y132" s="6" t="str">
        <f>IF(A132="","",IF(A132&gt;64,0,VLOOKUP(B132,'جدول نرخ فوت-امراض خاص-سرطان'!$G$2:$H$100,2,FALSE)*X132))</f>
        <v/>
      </c>
      <c r="Z132" s="6" t="str">
        <f t="shared" si="30"/>
        <v/>
      </c>
      <c r="AA132" s="6" t="str">
        <f t="shared" si="31"/>
        <v/>
      </c>
      <c r="AB132" s="6" t="str">
        <f t="shared" si="32"/>
        <v/>
      </c>
      <c r="AC132" s="6" t="str">
        <f t="shared" si="44"/>
        <v/>
      </c>
      <c r="AD132" s="6" t="str">
        <f t="shared" si="47"/>
        <v/>
      </c>
      <c r="AE132" s="6" t="str">
        <f t="shared" si="48"/>
        <v/>
      </c>
    </row>
    <row r="133" spans="1:31" x14ac:dyDescent="0.2">
      <c r="A133" s="5" t="str">
        <f t="shared" si="35"/>
        <v/>
      </c>
      <c r="B133" s="5" t="str">
        <f t="shared" si="36"/>
        <v/>
      </c>
      <c r="C133" s="4"/>
      <c r="D133" s="6" t="str">
        <f>IF(A133="","",IF($B$3="سالانه",D132*(1+$B$6),IF($B$3="ماهانه",(F133*12)/'جدول لیست ها'!$D$1,IF(محاسبات!$B$3="دوماهه",(G133*6)/'جدول لیست ها'!$D$2,IF(محاسبات!$B$3="سه ماهه",(H133*4)/'جدول لیست ها'!$D$3,I133*2/'جدول لیست ها'!$D$4)))))</f>
        <v/>
      </c>
      <c r="E133" s="6" t="str">
        <f t="shared" si="37"/>
        <v/>
      </c>
      <c r="F133" s="6" t="str">
        <f t="shared" si="38"/>
        <v/>
      </c>
      <c r="G133" s="6" t="str">
        <f t="shared" si="39"/>
        <v/>
      </c>
      <c r="H133" s="6" t="str">
        <f t="shared" si="40"/>
        <v/>
      </c>
      <c r="I133" s="6" t="str">
        <f t="shared" si="41"/>
        <v/>
      </c>
      <c r="J133" s="6" t="str">
        <f t="shared" si="49"/>
        <v/>
      </c>
      <c r="K133" s="6" t="str">
        <f t="shared" si="50"/>
        <v/>
      </c>
      <c r="L133" s="6" t="str">
        <f t="shared" si="27"/>
        <v/>
      </c>
      <c r="M133" s="6" t="str">
        <f t="shared" si="33"/>
        <v/>
      </c>
      <c r="N133" s="5" t="str">
        <f t="shared" si="45"/>
        <v/>
      </c>
      <c r="O133" s="6" t="str">
        <f t="shared" si="42"/>
        <v/>
      </c>
      <c r="P133" s="5" t="str">
        <f>IF(A133="","",VLOOKUP(B133,'جدول نرخ فوت-امراض خاص-سرطان'!$A$2:$B$100,2,FALSE))</f>
        <v/>
      </c>
      <c r="Q133" s="6" t="str">
        <f t="shared" si="34"/>
        <v/>
      </c>
      <c r="R133" s="6" t="str">
        <f t="shared" si="43"/>
        <v/>
      </c>
      <c r="S133" s="6" t="str">
        <f t="shared" si="28"/>
        <v/>
      </c>
      <c r="T133" s="6" t="str">
        <f t="shared" si="29"/>
        <v/>
      </c>
      <c r="U133" s="6" t="str">
        <f>IF(A133="","",T133*VLOOKUP(محاسبات!B133,'جدول نرخ فوت-امراض خاص-سرطان'!$C$2:$D$97,2,FALSE)/1000000)</f>
        <v/>
      </c>
      <c r="V133" s="6" t="str">
        <f>IF(A133="","",IF($F$7="ندارد",0,IF(B133&gt;74,0,VLOOKUP(محاسبات!A133,'جدول نرخ فوت-امراض خاص-سرطان'!$I$2:$J$31,2,FALSE)*محاسبات!O133)))</f>
        <v/>
      </c>
      <c r="W133" s="6" t="str">
        <f>IF(A133="","",V133*VLOOKUP(B133,'جدول نرخ فوت-امراض خاص-سرطان'!$E$2:$F$100,2,FALSE)/1000000)</f>
        <v/>
      </c>
      <c r="X133" s="6" t="str">
        <f t="shared" si="46"/>
        <v/>
      </c>
      <c r="Y133" s="6" t="str">
        <f>IF(A133="","",IF(A133&gt;64,0,VLOOKUP(B133,'جدول نرخ فوت-امراض خاص-سرطان'!$G$2:$H$100,2,FALSE)*X133))</f>
        <v/>
      </c>
      <c r="Z133" s="6" t="str">
        <f t="shared" si="30"/>
        <v/>
      </c>
      <c r="AA133" s="6" t="str">
        <f t="shared" si="31"/>
        <v/>
      </c>
      <c r="AB133" s="6" t="str">
        <f t="shared" si="32"/>
        <v/>
      </c>
      <c r="AC133" s="6" t="str">
        <f t="shared" si="44"/>
        <v/>
      </c>
      <c r="AD133" s="6" t="str">
        <f t="shared" si="47"/>
        <v/>
      </c>
      <c r="AE133" s="6" t="str">
        <f t="shared" si="48"/>
        <v/>
      </c>
    </row>
    <row r="134" spans="1:31" x14ac:dyDescent="0.2">
      <c r="A134" s="5" t="str">
        <f t="shared" si="35"/>
        <v/>
      </c>
      <c r="B134" s="5" t="str">
        <f t="shared" si="36"/>
        <v/>
      </c>
      <c r="C134" s="4"/>
      <c r="D134" s="6" t="str">
        <f>IF(A134="","",IF($B$3="سالانه",D133*(1+$B$6),IF($B$3="ماهانه",(F134*12)/'جدول لیست ها'!$D$1,IF(محاسبات!$B$3="دوماهه",(G134*6)/'جدول لیست ها'!$D$2,IF(محاسبات!$B$3="سه ماهه",(H134*4)/'جدول لیست ها'!$D$3,I134*2/'جدول لیست ها'!$D$4)))))</f>
        <v/>
      </c>
      <c r="E134" s="6" t="str">
        <f t="shared" si="37"/>
        <v/>
      </c>
      <c r="F134" s="6" t="str">
        <f t="shared" si="38"/>
        <v/>
      </c>
      <c r="G134" s="6" t="str">
        <f t="shared" si="39"/>
        <v/>
      </c>
      <c r="H134" s="6" t="str">
        <f t="shared" si="40"/>
        <v/>
      </c>
      <c r="I134" s="6" t="str">
        <f t="shared" si="41"/>
        <v/>
      </c>
      <c r="J134" s="6" t="str">
        <f t="shared" si="49"/>
        <v/>
      </c>
      <c r="K134" s="6" t="str">
        <f t="shared" si="50"/>
        <v/>
      </c>
      <c r="L134" s="6" t="str">
        <f t="shared" si="27"/>
        <v/>
      </c>
      <c r="M134" s="6" t="str">
        <f t="shared" si="33"/>
        <v/>
      </c>
      <c r="N134" s="5" t="str">
        <f t="shared" si="45"/>
        <v/>
      </c>
      <c r="O134" s="6" t="str">
        <f t="shared" si="42"/>
        <v/>
      </c>
      <c r="P134" s="5" t="str">
        <f>IF(A134="","",VLOOKUP(B134,'جدول نرخ فوت-امراض خاص-سرطان'!$A$2:$B$100,2,FALSE))</f>
        <v/>
      </c>
      <c r="Q134" s="6" t="str">
        <f t="shared" si="34"/>
        <v/>
      </c>
      <c r="R134" s="6" t="str">
        <f t="shared" si="43"/>
        <v/>
      </c>
      <c r="S134" s="6" t="str">
        <f t="shared" si="28"/>
        <v/>
      </c>
      <c r="T134" s="6" t="str">
        <f t="shared" si="29"/>
        <v/>
      </c>
      <c r="U134" s="6" t="str">
        <f>IF(A134="","",T134*VLOOKUP(محاسبات!B134,'جدول نرخ فوت-امراض خاص-سرطان'!$C$2:$D$97,2,FALSE)/1000000)</f>
        <v/>
      </c>
      <c r="V134" s="6" t="str">
        <f>IF(A134="","",IF($F$7="ندارد",0,IF(B134&gt;74,0,VLOOKUP(محاسبات!A134,'جدول نرخ فوت-امراض خاص-سرطان'!$I$2:$J$31,2,FALSE)*محاسبات!O134)))</f>
        <v/>
      </c>
      <c r="W134" s="6" t="str">
        <f>IF(A134="","",V134*VLOOKUP(B134,'جدول نرخ فوت-امراض خاص-سرطان'!$E$2:$F$100,2,FALSE)/1000000)</f>
        <v/>
      </c>
      <c r="X134" s="6" t="str">
        <f t="shared" si="46"/>
        <v/>
      </c>
      <c r="Y134" s="6" t="str">
        <f>IF(A134="","",IF(A134&gt;64,0,VLOOKUP(B134,'جدول نرخ فوت-امراض خاص-سرطان'!$G$2:$H$100,2,FALSE)*X134))</f>
        <v/>
      </c>
      <c r="Z134" s="6" t="str">
        <f t="shared" si="30"/>
        <v/>
      </c>
      <c r="AA134" s="6" t="str">
        <f t="shared" si="31"/>
        <v/>
      </c>
      <c r="AB134" s="6" t="str">
        <f t="shared" si="32"/>
        <v/>
      </c>
      <c r="AC134" s="6" t="str">
        <f t="shared" si="44"/>
        <v/>
      </c>
      <c r="AD134" s="6" t="str">
        <f t="shared" si="47"/>
        <v/>
      </c>
      <c r="AE134" s="6" t="str">
        <f t="shared" si="48"/>
        <v/>
      </c>
    </row>
    <row r="135" spans="1:31" x14ac:dyDescent="0.2">
      <c r="A135" s="5" t="str">
        <f t="shared" si="35"/>
        <v/>
      </c>
      <c r="B135" s="5" t="str">
        <f t="shared" si="36"/>
        <v/>
      </c>
      <c r="C135" s="4"/>
      <c r="D135" s="6" t="str">
        <f>IF(A135="","",IF($B$3="سالانه",D134*(1+$B$6),IF($B$3="ماهانه",(F135*12)/'جدول لیست ها'!$D$1,IF(محاسبات!$B$3="دوماهه",(G135*6)/'جدول لیست ها'!$D$2,IF(محاسبات!$B$3="سه ماهه",(H135*4)/'جدول لیست ها'!$D$3,I135*2/'جدول لیست ها'!$D$4)))))</f>
        <v/>
      </c>
      <c r="E135" s="6" t="str">
        <f t="shared" si="37"/>
        <v/>
      </c>
      <c r="F135" s="6" t="str">
        <f t="shared" si="38"/>
        <v/>
      </c>
      <c r="G135" s="6" t="str">
        <f t="shared" si="39"/>
        <v/>
      </c>
      <c r="H135" s="6" t="str">
        <f t="shared" si="40"/>
        <v/>
      </c>
      <c r="I135" s="6" t="str">
        <f t="shared" si="41"/>
        <v/>
      </c>
      <c r="J135" s="6" t="str">
        <f t="shared" si="49"/>
        <v/>
      </c>
      <c r="K135" s="6" t="str">
        <f t="shared" si="50"/>
        <v/>
      </c>
      <c r="L135" s="6" t="str">
        <f t="shared" si="27"/>
        <v/>
      </c>
      <c r="M135" s="6" t="str">
        <f t="shared" si="33"/>
        <v/>
      </c>
      <c r="N135" s="5" t="str">
        <f t="shared" si="45"/>
        <v/>
      </c>
      <c r="O135" s="6" t="str">
        <f t="shared" si="42"/>
        <v/>
      </c>
      <c r="P135" s="5" t="str">
        <f>IF(A135="","",VLOOKUP(B135,'جدول نرخ فوت-امراض خاص-سرطان'!$A$2:$B$100,2,FALSE))</f>
        <v/>
      </c>
      <c r="Q135" s="6" t="str">
        <f t="shared" si="34"/>
        <v/>
      </c>
      <c r="R135" s="6" t="str">
        <f t="shared" si="43"/>
        <v/>
      </c>
      <c r="S135" s="6" t="str">
        <f t="shared" si="28"/>
        <v/>
      </c>
      <c r="T135" s="6" t="str">
        <f t="shared" si="29"/>
        <v/>
      </c>
      <c r="U135" s="6" t="str">
        <f>IF(A135="","",T135*VLOOKUP(محاسبات!B135,'جدول نرخ فوت-امراض خاص-سرطان'!$C$2:$D$97,2,FALSE)/1000000)</f>
        <v/>
      </c>
      <c r="V135" s="6" t="str">
        <f>IF(A135="","",IF($F$7="ندارد",0,IF(B135&gt;74,0,VLOOKUP(محاسبات!A135,'جدول نرخ فوت-امراض خاص-سرطان'!$I$2:$J$31,2,FALSE)*محاسبات!O135)))</f>
        <v/>
      </c>
      <c r="W135" s="6" t="str">
        <f>IF(A135="","",V135*VLOOKUP(B135,'جدول نرخ فوت-امراض خاص-سرطان'!$E$2:$F$100,2,FALSE)/1000000)</f>
        <v/>
      </c>
      <c r="X135" s="6" t="str">
        <f t="shared" si="46"/>
        <v/>
      </c>
      <c r="Y135" s="6" t="str">
        <f>IF(A135="","",IF(A135&gt;64,0,VLOOKUP(B135,'جدول نرخ فوت-امراض خاص-سرطان'!$G$2:$H$100,2,FALSE)*X135))</f>
        <v/>
      </c>
      <c r="Z135" s="6" t="str">
        <f t="shared" si="30"/>
        <v/>
      </c>
      <c r="AA135" s="6" t="str">
        <f t="shared" si="31"/>
        <v/>
      </c>
      <c r="AB135" s="6" t="str">
        <f t="shared" si="32"/>
        <v/>
      </c>
      <c r="AC135" s="6" t="str">
        <f t="shared" si="44"/>
        <v/>
      </c>
      <c r="AD135" s="6" t="str">
        <f t="shared" si="47"/>
        <v/>
      </c>
      <c r="AE135" s="6" t="str">
        <f t="shared" si="48"/>
        <v/>
      </c>
    </row>
    <row r="136" spans="1:31" x14ac:dyDescent="0.2">
      <c r="A136" s="5" t="str">
        <f t="shared" si="35"/>
        <v/>
      </c>
      <c r="B136" s="5" t="str">
        <f t="shared" si="36"/>
        <v/>
      </c>
      <c r="C136" s="4"/>
      <c r="D136" s="6" t="str">
        <f>IF(A136="","",IF($B$3="سالانه",D135*(1+$B$6),IF($B$3="ماهانه",(F136*12)/'جدول لیست ها'!$D$1,IF(محاسبات!$B$3="دوماهه",(G136*6)/'جدول لیست ها'!$D$2,IF(محاسبات!$B$3="سه ماهه",(H136*4)/'جدول لیست ها'!$D$3,I136*2/'جدول لیست ها'!$D$4)))))</f>
        <v/>
      </c>
      <c r="E136" s="6" t="str">
        <f t="shared" si="37"/>
        <v/>
      </c>
      <c r="F136" s="6" t="str">
        <f t="shared" si="38"/>
        <v/>
      </c>
      <c r="G136" s="6" t="str">
        <f t="shared" si="39"/>
        <v/>
      </c>
      <c r="H136" s="6" t="str">
        <f t="shared" si="40"/>
        <v/>
      </c>
      <c r="I136" s="6" t="str">
        <f t="shared" si="41"/>
        <v/>
      </c>
      <c r="J136" s="6" t="str">
        <f t="shared" si="49"/>
        <v/>
      </c>
      <c r="K136" s="6" t="str">
        <f t="shared" si="50"/>
        <v/>
      </c>
      <c r="L136" s="6" t="str">
        <f t="shared" si="27"/>
        <v/>
      </c>
      <c r="M136" s="6" t="str">
        <f t="shared" si="33"/>
        <v/>
      </c>
      <c r="N136" s="5" t="str">
        <f t="shared" si="45"/>
        <v/>
      </c>
      <c r="O136" s="6" t="str">
        <f t="shared" si="42"/>
        <v/>
      </c>
      <c r="P136" s="5" t="str">
        <f>IF(A136="","",VLOOKUP(B136,'جدول نرخ فوت-امراض خاص-سرطان'!$A$2:$B$100,2,FALSE))</f>
        <v/>
      </c>
      <c r="Q136" s="6" t="str">
        <f t="shared" si="34"/>
        <v/>
      </c>
      <c r="R136" s="6" t="str">
        <f t="shared" si="43"/>
        <v/>
      </c>
      <c r="S136" s="6" t="str">
        <f t="shared" si="28"/>
        <v/>
      </c>
      <c r="T136" s="6" t="str">
        <f t="shared" si="29"/>
        <v/>
      </c>
      <c r="U136" s="6" t="str">
        <f>IF(A136="","",T136*VLOOKUP(محاسبات!B136,'جدول نرخ فوت-امراض خاص-سرطان'!$C$2:$D$97,2,FALSE)/1000000)</f>
        <v/>
      </c>
      <c r="V136" s="6" t="str">
        <f>IF(A136="","",IF($F$7="ندارد",0,IF(B136&gt;74,0,VLOOKUP(محاسبات!A136,'جدول نرخ فوت-امراض خاص-سرطان'!$I$2:$J$31,2,FALSE)*محاسبات!O136)))</f>
        <v/>
      </c>
      <c r="W136" s="6" t="str">
        <f>IF(A136="","",V136*VLOOKUP(B136,'جدول نرخ فوت-امراض خاص-سرطان'!$E$2:$F$100,2,FALSE)/1000000)</f>
        <v/>
      </c>
      <c r="X136" s="6" t="str">
        <f t="shared" si="46"/>
        <v/>
      </c>
      <c r="Y136" s="6" t="str">
        <f>IF(A136="","",IF(A136&gt;64,0,VLOOKUP(B136,'جدول نرخ فوت-امراض خاص-سرطان'!$G$2:$H$100,2,FALSE)*X136))</f>
        <v/>
      </c>
      <c r="Z136" s="6" t="str">
        <f t="shared" si="30"/>
        <v/>
      </c>
      <c r="AA136" s="6" t="str">
        <f t="shared" si="31"/>
        <v/>
      </c>
      <c r="AB136" s="6" t="str">
        <f t="shared" si="32"/>
        <v/>
      </c>
      <c r="AC136" s="6" t="str">
        <f t="shared" si="44"/>
        <v/>
      </c>
      <c r="AD136" s="6" t="str">
        <f t="shared" si="47"/>
        <v/>
      </c>
      <c r="AE136" s="6" t="str">
        <f t="shared" si="48"/>
        <v/>
      </c>
    </row>
    <row r="137" spans="1:31" x14ac:dyDescent="0.2">
      <c r="A137" s="5" t="str">
        <f t="shared" si="35"/>
        <v/>
      </c>
      <c r="B137" s="5" t="str">
        <f t="shared" si="36"/>
        <v/>
      </c>
      <c r="C137" s="4"/>
      <c r="D137" s="6" t="str">
        <f>IF(A137="","",IF($B$3="سالانه",D136*(1+$B$6),IF($B$3="ماهانه",(F137*12)/'جدول لیست ها'!$D$1,IF(محاسبات!$B$3="دوماهه",(G137*6)/'جدول لیست ها'!$D$2,IF(محاسبات!$B$3="سه ماهه",(H137*4)/'جدول لیست ها'!$D$3,I137*2/'جدول لیست ها'!$D$4)))))</f>
        <v/>
      </c>
      <c r="E137" s="6" t="str">
        <f t="shared" si="37"/>
        <v/>
      </c>
      <c r="F137" s="6" t="str">
        <f t="shared" si="38"/>
        <v/>
      </c>
      <c r="G137" s="6" t="str">
        <f t="shared" si="39"/>
        <v/>
      </c>
      <c r="H137" s="6" t="str">
        <f t="shared" si="40"/>
        <v/>
      </c>
      <c r="I137" s="6" t="str">
        <f t="shared" si="41"/>
        <v/>
      </c>
      <c r="J137" s="6" t="str">
        <f t="shared" si="49"/>
        <v/>
      </c>
      <c r="K137" s="6" t="str">
        <f t="shared" si="50"/>
        <v/>
      </c>
      <c r="L137" s="6" t="str">
        <f t="shared" si="27"/>
        <v/>
      </c>
      <c r="M137" s="6" t="str">
        <f t="shared" si="33"/>
        <v/>
      </c>
      <c r="N137" s="5" t="str">
        <f t="shared" si="45"/>
        <v/>
      </c>
      <c r="O137" s="6" t="str">
        <f t="shared" si="42"/>
        <v/>
      </c>
      <c r="P137" s="5" t="str">
        <f>IF(A137="","",VLOOKUP(B137,'جدول نرخ فوت-امراض خاص-سرطان'!$A$2:$B$100,2,FALSE))</f>
        <v/>
      </c>
      <c r="Q137" s="6" t="str">
        <f t="shared" si="34"/>
        <v/>
      </c>
      <c r="R137" s="6" t="str">
        <f t="shared" si="43"/>
        <v/>
      </c>
      <c r="S137" s="6" t="str">
        <f t="shared" si="28"/>
        <v/>
      </c>
      <c r="T137" s="6" t="str">
        <f t="shared" si="29"/>
        <v/>
      </c>
      <c r="U137" s="6" t="str">
        <f>IF(A137="","",T137*VLOOKUP(محاسبات!B137,'جدول نرخ فوت-امراض خاص-سرطان'!$C$2:$D$97,2,FALSE)/1000000)</f>
        <v/>
      </c>
      <c r="V137" s="6" t="str">
        <f>IF(A137="","",IF($F$7="ندارد",0,IF(B137&gt;74,0,VLOOKUP(محاسبات!A137,'جدول نرخ فوت-امراض خاص-سرطان'!$I$2:$J$31,2,FALSE)*محاسبات!O137)))</f>
        <v/>
      </c>
      <c r="W137" s="6" t="str">
        <f>IF(A137="","",V137*VLOOKUP(B137,'جدول نرخ فوت-امراض خاص-سرطان'!$E$2:$F$100,2,FALSE)/1000000)</f>
        <v/>
      </c>
      <c r="X137" s="6" t="str">
        <f t="shared" si="46"/>
        <v/>
      </c>
      <c r="Y137" s="6" t="str">
        <f>IF(A137="","",IF(A137&gt;64,0,VLOOKUP(B137,'جدول نرخ فوت-امراض خاص-سرطان'!$G$2:$H$100,2,FALSE)*X137))</f>
        <v/>
      </c>
      <c r="Z137" s="6" t="str">
        <f t="shared" si="30"/>
        <v/>
      </c>
      <c r="AA137" s="6" t="str">
        <f t="shared" si="31"/>
        <v/>
      </c>
      <c r="AB137" s="6" t="str">
        <f t="shared" si="32"/>
        <v/>
      </c>
      <c r="AC137" s="6" t="str">
        <f t="shared" si="44"/>
        <v/>
      </c>
      <c r="AD137" s="6" t="str">
        <f t="shared" si="47"/>
        <v/>
      </c>
      <c r="AE137" s="6" t="str">
        <f t="shared" si="48"/>
        <v/>
      </c>
    </row>
    <row r="138" spans="1:31" x14ac:dyDescent="0.2">
      <c r="A138" s="5" t="str">
        <f t="shared" si="35"/>
        <v/>
      </c>
      <c r="B138" s="5" t="str">
        <f t="shared" si="36"/>
        <v/>
      </c>
      <c r="C138" s="4"/>
      <c r="D138" s="6" t="str">
        <f>IF(A138="","",IF($B$3="سالانه",D137*(1+$B$6),IF($B$3="ماهانه",(F138*12)/'جدول لیست ها'!$D$1,IF(محاسبات!$B$3="دوماهه",(G138*6)/'جدول لیست ها'!$D$2,IF(محاسبات!$B$3="سه ماهه",(H138*4)/'جدول لیست ها'!$D$3,I138*2/'جدول لیست ها'!$D$4)))))</f>
        <v/>
      </c>
      <c r="E138" s="6" t="str">
        <f t="shared" si="37"/>
        <v/>
      </c>
      <c r="F138" s="6" t="str">
        <f t="shared" si="38"/>
        <v/>
      </c>
      <c r="G138" s="6" t="str">
        <f t="shared" si="39"/>
        <v/>
      </c>
      <c r="H138" s="6" t="str">
        <f t="shared" si="40"/>
        <v/>
      </c>
      <c r="I138" s="6" t="str">
        <f t="shared" si="41"/>
        <v/>
      </c>
      <c r="J138" s="6" t="str">
        <f t="shared" si="49"/>
        <v/>
      </c>
      <c r="K138" s="6" t="str">
        <f t="shared" si="50"/>
        <v/>
      </c>
      <c r="L138" s="6" t="str">
        <f t="shared" si="27"/>
        <v/>
      </c>
      <c r="M138" s="6" t="str">
        <f t="shared" si="33"/>
        <v/>
      </c>
      <c r="N138" s="5" t="str">
        <f t="shared" si="45"/>
        <v/>
      </c>
      <c r="O138" s="6" t="str">
        <f t="shared" si="42"/>
        <v/>
      </c>
      <c r="P138" s="5" t="str">
        <f>IF(A138="","",VLOOKUP(B138,'جدول نرخ فوت-امراض خاص-سرطان'!$A$2:$B$100,2,FALSE))</f>
        <v/>
      </c>
      <c r="Q138" s="6" t="str">
        <f t="shared" si="34"/>
        <v/>
      </c>
      <c r="R138" s="6" t="str">
        <f t="shared" si="43"/>
        <v/>
      </c>
      <c r="S138" s="6" t="str">
        <f t="shared" si="28"/>
        <v/>
      </c>
      <c r="T138" s="6" t="str">
        <f t="shared" si="29"/>
        <v/>
      </c>
      <c r="U138" s="6" t="str">
        <f>IF(A138="","",T138*VLOOKUP(محاسبات!B138,'جدول نرخ فوت-امراض خاص-سرطان'!$C$2:$D$97,2,FALSE)/1000000)</f>
        <v/>
      </c>
      <c r="V138" s="6" t="str">
        <f>IF(A138="","",IF($F$7="ندارد",0,IF(B138&gt;74,0,VLOOKUP(محاسبات!A138,'جدول نرخ فوت-امراض خاص-سرطان'!$I$2:$J$31,2,FALSE)*محاسبات!O138)))</f>
        <v/>
      </c>
      <c r="W138" s="6" t="str">
        <f>IF(A138="","",V138*VLOOKUP(B138,'جدول نرخ فوت-امراض خاص-سرطان'!$E$2:$F$100,2,FALSE)/1000000)</f>
        <v/>
      </c>
      <c r="X138" s="6" t="str">
        <f t="shared" si="46"/>
        <v/>
      </c>
      <c r="Y138" s="6" t="str">
        <f>IF(A138="","",IF(A138&gt;64,0,VLOOKUP(B138,'جدول نرخ فوت-امراض خاص-سرطان'!$G$2:$H$100,2,FALSE)*X138))</f>
        <v/>
      </c>
      <c r="Z138" s="6" t="str">
        <f t="shared" si="30"/>
        <v/>
      </c>
      <c r="AA138" s="6" t="str">
        <f t="shared" si="31"/>
        <v/>
      </c>
      <c r="AB138" s="6" t="str">
        <f t="shared" si="32"/>
        <v/>
      </c>
      <c r="AC138" s="6" t="str">
        <f t="shared" si="44"/>
        <v/>
      </c>
      <c r="AD138" s="6" t="str">
        <f t="shared" si="47"/>
        <v/>
      </c>
      <c r="AE138" s="6" t="str">
        <f t="shared" si="48"/>
        <v/>
      </c>
    </row>
    <row r="139" spans="1:31" x14ac:dyDescent="0.2">
      <c r="A139" s="5" t="str">
        <f t="shared" si="35"/>
        <v/>
      </c>
      <c r="B139" s="5" t="str">
        <f t="shared" si="36"/>
        <v/>
      </c>
      <c r="C139" s="4"/>
      <c r="D139" s="6" t="str">
        <f>IF(A139="","",IF($B$3="سالانه",D138*(1+$B$6),IF($B$3="ماهانه",(F139*12)/'جدول لیست ها'!$D$1,IF(محاسبات!$B$3="دوماهه",(G139*6)/'جدول لیست ها'!$D$2,IF(محاسبات!$B$3="سه ماهه",(H139*4)/'جدول لیست ها'!$D$3,I139*2/'جدول لیست ها'!$D$4)))))</f>
        <v/>
      </c>
      <c r="E139" s="6" t="str">
        <f t="shared" si="37"/>
        <v/>
      </c>
      <c r="F139" s="6" t="str">
        <f t="shared" si="38"/>
        <v/>
      </c>
      <c r="G139" s="6" t="str">
        <f t="shared" si="39"/>
        <v/>
      </c>
      <c r="H139" s="6" t="str">
        <f t="shared" si="40"/>
        <v/>
      </c>
      <c r="I139" s="6" t="str">
        <f t="shared" si="41"/>
        <v/>
      </c>
      <c r="J139" s="6" t="str">
        <f t="shared" si="49"/>
        <v/>
      </c>
      <c r="K139" s="6" t="str">
        <f t="shared" si="50"/>
        <v/>
      </c>
      <c r="L139" s="6" t="str">
        <f t="shared" si="27"/>
        <v/>
      </c>
      <c r="M139" s="6" t="str">
        <f t="shared" si="33"/>
        <v/>
      </c>
      <c r="N139" s="5" t="str">
        <f t="shared" si="45"/>
        <v/>
      </c>
      <c r="O139" s="6" t="str">
        <f t="shared" si="42"/>
        <v/>
      </c>
      <c r="P139" s="5" t="str">
        <f>IF(A139="","",VLOOKUP(B139,'جدول نرخ فوت-امراض خاص-سرطان'!$A$2:$B$100,2,FALSE))</f>
        <v/>
      </c>
      <c r="Q139" s="6" t="str">
        <f t="shared" si="34"/>
        <v/>
      </c>
      <c r="R139" s="6" t="str">
        <f t="shared" si="43"/>
        <v/>
      </c>
      <c r="S139" s="6" t="str">
        <f t="shared" si="28"/>
        <v/>
      </c>
      <c r="T139" s="6" t="str">
        <f t="shared" si="29"/>
        <v/>
      </c>
      <c r="U139" s="6" t="str">
        <f>IF(A139="","",T139*VLOOKUP(محاسبات!B139,'جدول نرخ فوت-امراض خاص-سرطان'!$C$2:$D$97,2,FALSE)/1000000)</f>
        <v/>
      </c>
      <c r="V139" s="6" t="str">
        <f>IF(A139="","",IF($F$7="ندارد",0,IF(B139&gt;74,0,VLOOKUP(محاسبات!A139,'جدول نرخ فوت-امراض خاص-سرطان'!$I$2:$J$31,2,FALSE)*محاسبات!O139)))</f>
        <v/>
      </c>
      <c r="W139" s="6" t="str">
        <f>IF(A139="","",V139*VLOOKUP(B139,'جدول نرخ فوت-امراض خاص-سرطان'!$E$2:$F$100,2,FALSE)/1000000)</f>
        <v/>
      </c>
      <c r="X139" s="6" t="str">
        <f t="shared" si="46"/>
        <v/>
      </c>
      <c r="Y139" s="6" t="str">
        <f>IF(A139="","",IF(A139&gt;64,0,VLOOKUP(B139,'جدول نرخ فوت-امراض خاص-سرطان'!$G$2:$H$100,2,FALSE)*X139))</f>
        <v/>
      </c>
      <c r="Z139" s="6" t="str">
        <f t="shared" si="30"/>
        <v/>
      </c>
      <c r="AA139" s="6" t="str">
        <f t="shared" si="31"/>
        <v/>
      </c>
      <c r="AB139" s="6" t="str">
        <f t="shared" si="32"/>
        <v/>
      </c>
      <c r="AC139" s="6" t="str">
        <f t="shared" si="44"/>
        <v/>
      </c>
      <c r="AD139" s="6" t="str">
        <f t="shared" si="47"/>
        <v/>
      </c>
      <c r="AE139" s="6" t="str">
        <f t="shared" si="48"/>
        <v/>
      </c>
    </row>
    <row r="140" spans="1:31" x14ac:dyDescent="0.2">
      <c r="A140" s="5" t="str">
        <f t="shared" si="35"/>
        <v/>
      </c>
      <c r="B140" s="5" t="str">
        <f t="shared" si="36"/>
        <v/>
      </c>
      <c r="C140" s="4"/>
      <c r="D140" s="6" t="str">
        <f>IF(A140="","",IF($B$3="سالانه",D139*(1+$B$6),IF($B$3="ماهانه",(F140*12)/'جدول لیست ها'!$D$1,IF(محاسبات!$B$3="دوماهه",(G140*6)/'جدول لیست ها'!$D$2,IF(محاسبات!$B$3="سه ماهه",(H140*4)/'جدول لیست ها'!$D$3,I140*2/'جدول لیست ها'!$D$4)))))</f>
        <v/>
      </c>
      <c r="E140" s="6" t="str">
        <f t="shared" si="37"/>
        <v/>
      </c>
      <c r="F140" s="6" t="str">
        <f t="shared" si="38"/>
        <v/>
      </c>
      <c r="G140" s="6" t="str">
        <f t="shared" si="39"/>
        <v/>
      </c>
      <c r="H140" s="6" t="str">
        <f t="shared" si="40"/>
        <v/>
      </c>
      <c r="I140" s="6" t="str">
        <f t="shared" si="41"/>
        <v/>
      </c>
      <c r="J140" s="6" t="str">
        <f t="shared" si="49"/>
        <v/>
      </c>
      <c r="K140" s="6" t="str">
        <f t="shared" si="50"/>
        <v/>
      </c>
      <c r="L140" s="6" t="str">
        <f t="shared" si="27"/>
        <v/>
      </c>
      <c r="M140" s="6" t="str">
        <f t="shared" si="33"/>
        <v/>
      </c>
      <c r="N140" s="5" t="str">
        <f t="shared" si="45"/>
        <v/>
      </c>
      <c r="O140" s="6" t="str">
        <f t="shared" si="42"/>
        <v/>
      </c>
      <c r="P140" s="5" t="str">
        <f>IF(A140="","",VLOOKUP(B140,'جدول نرخ فوت-امراض خاص-سرطان'!$A$2:$B$100,2,FALSE))</f>
        <v/>
      </c>
      <c r="Q140" s="6" t="str">
        <f t="shared" si="34"/>
        <v/>
      </c>
      <c r="R140" s="6" t="str">
        <f t="shared" si="43"/>
        <v/>
      </c>
      <c r="S140" s="6" t="str">
        <f t="shared" si="28"/>
        <v/>
      </c>
      <c r="T140" s="6" t="str">
        <f t="shared" si="29"/>
        <v/>
      </c>
      <c r="U140" s="6" t="str">
        <f>IF(A140="","",T140*VLOOKUP(محاسبات!B140,'جدول نرخ فوت-امراض خاص-سرطان'!$C$2:$D$97,2,FALSE)/1000000)</f>
        <v/>
      </c>
      <c r="V140" s="6" t="str">
        <f>IF(A140="","",IF($F$7="ندارد",0,IF(B140&gt;74,0,VLOOKUP(محاسبات!A140,'جدول نرخ فوت-امراض خاص-سرطان'!$I$2:$J$31,2,FALSE)*محاسبات!O140)))</f>
        <v/>
      </c>
      <c r="W140" s="6" t="str">
        <f>IF(A140="","",V140*VLOOKUP(B140,'جدول نرخ فوت-امراض خاص-سرطان'!$E$2:$F$100,2,FALSE)/1000000)</f>
        <v/>
      </c>
      <c r="X140" s="6" t="str">
        <f t="shared" si="46"/>
        <v/>
      </c>
      <c r="Y140" s="6" t="str">
        <f>IF(A140="","",IF(A140&gt;64,0,VLOOKUP(B140,'جدول نرخ فوت-امراض خاص-سرطان'!$G$2:$H$100,2,FALSE)*X140))</f>
        <v/>
      </c>
      <c r="Z140" s="6" t="str">
        <f t="shared" si="30"/>
        <v/>
      </c>
      <c r="AA140" s="6" t="str">
        <f t="shared" si="31"/>
        <v/>
      </c>
      <c r="AB140" s="6" t="str">
        <f t="shared" si="32"/>
        <v/>
      </c>
      <c r="AC140" s="6" t="str">
        <f t="shared" si="44"/>
        <v/>
      </c>
      <c r="AD140" s="6" t="str">
        <f t="shared" si="47"/>
        <v/>
      </c>
      <c r="AE140" s="6" t="str">
        <f t="shared" si="48"/>
        <v/>
      </c>
    </row>
    <row r="141" spans="1:31" x14ac:dyDescent="0.2">
      <c r="A141" s="5" t="str">
        <f t="shared" si="35"/>
        <v/>
      </c>
      <c r="B141" s="5" t="str">
        <f t="shared" si="36"/>
        <v/>
      </c>
      <c r="C141" s="4"/>
      <c r="D141" s="6" t="str">
        <f>IF(A141="","",IF($B$3="سالانه",D140*(1+$B$6),IF($B$3="ماهانه",(F141*12)/'جدول لیست ها'!$D$1,IF(محاسبات!$B$3="دوماهه",(G141*6)/'جدول لیست ها'!$D$2,IF(محاسبات!$B$3="سه ماهه",(H141*4)/'جدول لیست ها'!$D$3,I141*2/'جدول لیست ها'!$D$4)))))</f>
        <v/>
      </c>
      <c r="E141" s="6" t="str">
        <f t="shared" si="37"/>
        <v/>
      </c>
      <c r="F141" s="6" t="str">
        <f t="shared" si="38"/>
        <v/>
      </c>
      <c r="G141" s="6" t="str">
        <f t="shared" si="39"/>
        <v/>
      </c>
      <c r="H141" s="6" t="str">
        <f t="shared" si="40"/>
        <v/>
      </c>
      <c r="I141" s="6" t="str">
        <f t="shared" si="41"/>
        <v/>
      </c>
      <c r="J141" s="6" t="str">
        <f t="shared" si="49"/>
        <v/>
      </c>
      <c r="K141" s="6" t="str">
        <f t="shared" si="50"/>
        <v/>
      </c>
      <c r="L141" s="6" t="str">
        <f t="shared" si="27"/>
        <v/>
      </c>
      <c r="M141" s="6" t="str">
        <f t="shared" si="33"/>
        <v/>
      </c>
      <c r="N141" s="5" t="str">
        <f t="shared" si="45"/>
        <v/>
      </c>
      <c r="O141" s="6" t="str">
        <f t="shared" si="42"/>
        <v/>
      </c>
      <c r="P141" s="5" t="str">
        <f>IF(A141="","",VLOOKUP(B141,'جدول نرخ فوت-امراض خاص-سرطان'!$A$2:$B$100,2,FALSE))</f>
        <v/>
      </c>
      <c r="Q141" s="6" t="str">
        <f t="shared" si="34"/>
        <v/>
      </c>
      <c r="R141" s="6" t="str">
        <f t="shared" si="43"/>
        <v/>
      </c>
      <c r="S141" s="6" t="str">
        <f t="shared" si="28"/>
        <v/>
      </c>
      <c r="T141" s="6" t="str">
        <f t="shared" si="29"/>
        <v/>
      </c>
      <c r="U141" s="6" t="str">
        <f>IF(A141="","",T141*VLOOKUP(محاسبات!B141,'جدول نرخ فوت-امراض خاص-سرطان'!$C$2:$D$97,2,FALSE)/1000000)</f>
        <v/>
      </c>
      <c r="V141" s="6" t="str">
        <f>IF(A141="","",IF($F$7="ندارد",0,IF(B141&gt;74,0,VLOOKUP(محاسبات!A141,'جدول نرخ فوت-امراض خاص-سرطان'!$I$2:$J$31,2,FALSE)*محاسبات!O141)))</f>
        <v/>
      </c>
      <c r="W141" s="6" t="str">
        <f>IF(A141="","",V141*VLOOKUP(B141,'جدول نرخ فوت-امراض خاص-سرطان'!$E$2:$F$100,2,FALSE)/1000000)</f>
        <v/>
      </c>
      <c r="X141" s="6" t="str">
        <f t="shared" si="46"/>
        <v/>
      </c>
      <c r="Y141" s="6" t="str">
        <f>IF(A141="","",IF(A141&gt;64,0,VLOOKUP(B141,'جدول نرخ فوت-امراض خاص-سرطان'!$G$2:$H$100,2,FALSE)*X141))</f>
        <v/>
      </c>
      <c r="Z141" s="6" t="str">
        <f t="shared" si="30"/>
        <v/>
      </c>
      <c r="AA141" s="6" t="str">
        <f t="shared" si="31"/>
        <v/>
      </c>
      <c r="AB141" s="6" t="str">
        <f t="shared" si="32"/>
        <v/>
      </c>
      <c r="AC141" s="6" t="str">
        <f t="shared" si="44"/>
        <v/>
      </c>
      <c r="AD141" s="6" t="str">
        <f t="shared" si="47"/>
        <v/>
      </c>
      <c r="AE141" s="6" t="str">
        <f t="shared" si="48"/>
        <v/>
      </c>
    </row>
    <row r="142" spans="1:31" x14ac:dyDescent="0.2">
      <c r="A142" s="5" t="str">
        <f t="shared" si="35"/>
        <v/>
      </c>
      <c r="B142" s="5" t="str">
        <f t="shared" si="36"/>
        <v/>
      </c>
      <c r="C142" s="4"/>
      <c r="D142" s="6" t="str">
        <f>IF(A142="","",IF($B$3="سالانه",D141*(1+$B$6),IF($B$3="ماهانه",(F142*12)/'جدول لیست ها'!$D$1,IF(محاسبات!$B$3="دوماهه",(G142*6)/'جدول لیست ها'!$D$2,IF(محاسبات!$B$3="سه ماهه",(H142*4)/'جدول لیست ها'!$D$3,I142*2/'جدول لیست ها'!$D$4)))))</f>
        <v/>
      </c>
      <c r="E142" s="6" t="str">
        <f t="shared" si="37"/>
        <v/>
      </c>
      <c r="F142" s="6" t="str">
        <f t="shared" si="38"/>
        <v/>
      </c>
      <c r="G142" s="6" t="str">
        <f t="shared" si="39"/>
        <v/>
      </c>
      <c r="H142" s="6" t="str">
        <f t="shared" si="40"/>
        <v/>
      </c>
      <c r="I142" s="6" t="str">
        <f t="shared" si="41"/>
        <v/>
      </c>
      <c r="J142" s="6" t="str">
        <f t="shared" si="49"/>
        <v/>
      </c>
      <c r="K142" s="6" t="str">
        <f t="shared" si="50"/>
        <v/>
      </c>
      <c r="L142" s="6" t="str">
        <f t="shared" si="27"/>
        <v/>
      </c>
      <c r="M142" s="6" t="str">
        <f t="shared" si="33"/>
        <v/>
      </c>
      <c r="N142" s="5" t="str">
        <f t="shared" si="45"/>
        <v/>
      </c>
      <c r="O142" s="6" t="str">
        <f t="shared" si="42"/>
        <v/>
      </c>
      <c r="P142" s="5" t="str">
        <f>IF(A142="","",VLOOKUP(B142,'جدول نرخ فوت-امراض خاص-سرطان'!$A$2:$B$100,2,FALSE))</f>
        <v/>
      </c>
      <c r="Q142" s="6" t="str">
        <f t="shared" si="34"/>
        <v/>
      </c>
      <c r="R142" s="6" t="str">
        <f t="shared" si="43"/>
        <v/>
      </c>
      <c r="S142" s="6" t="str">
        <f t="shared" si="28"/>
        <v/>
      </c>
      <c r="T142" s="6" t="str">
        <f t="shared" si="29"/>
        <v/>
      </c>
      <c r="U142" s="6" t="str">
        <f>IF(A142="","",T142*VLOOKUP(محاسبات!B142,'جدول نرخ فوت-امراض خاص-سرطان'!$C$2:$D$97,2,FALSE)/1000000)</f>
        <v/>
      </c>
      <c r="V142" s="6" t="str">
        <f>IF(A142="","",IF($F$7="ندارد",0,IF(B142&gt;74,0,VLOOKUP(محاسبات!A142,'جدول نرخ فوت-امراض خاص-سرطان'!$I$2:$J$31,2,FALSE)*محاسبات!O142)))</f>
        <v/>
      </c>
      <c r="W142" s="6" t="str">
        <f>IF(A142="","",V142*VLOOKUP(B142,'جدول نرخ فوت-امراض خاص-سرطان'!$E$2:$F$100,2,FALSE)/1000000)</f>
        <v/>
      </c>
      <c r="X142" s="6" t="str">
        <f t="shared" si="46"/>
        <v/>
      </c>
      <c r="Y142" s="6" t="str">
        <f>IF(A142="","",IF(A142&gt;64,0,VLOOKUP(B142,'جدول نرخ فوت-امراض خاص-سرطان'!$G$2:$H$100,2,FALSE)*X142))</f>
        <v/>
      </c>
      <c r="Z142" s="6" t="str">
        <f t="shared" si="30"/>
        <v/>
      </c>
      <c r="AA142" s="6" t="str">
        <f t="shared" si="31"/>
        <v/>
      </c>
      <c r="AB142" s="6" t="str">
        <f t="shared" si="32"/>
        <v/>
      </c>
      <c r="AC142" s="6" t="str">
        <f t="shared" si="44"/>
        <v/>
      </c>
      <c r="AD142" s="6" t="str">
        <f t="shared" si="47"/>
        <v/>
      </c>
      <c r="AE142" s="6" t="str">
        <f t="shared" si="48"/>
        <v/>
      </c>
    </row>
    <row r="143" spans="1:31" x14ac:dyDescent="0.2">
      <c r="A143" s="5" t="str">
        <f t="shared" si="35"/>
        <v/>
      </c>
      <c r="B143" s="5" t="str">
        <f t="shared" si="36"/>
        <v/>
      </c>
      <c r="C143" s="4"/>
      <c r="D143" s="6" t="str">
        <f>IF(A143="","",IF($B$3="سالانه",D142*(1+$B$6),IF($B$3="ماهانه",(F143*12)/'جدول لیست ها'!$D$1,IF(محاسبات!$B$3="دوماهه",(G143*6)/'جدول لیست ها'!$D$2,IF(محاسبات!$B$3="سه ماهه",(H143*4)/'جدول لیست ها'!$D$3,I143*2/'جدول لیست ها'!$D$4)))))</f>
        <v/>
      </c>
      <c r="E143" s="6" t="str">
        <f t="shared" si="37"/>
        <v/>
      </c>
      <c r="F143" s="6" t="str">
        <f t="shared" si="38"/>
        <v/>
      </c>
      <c r="G143" s="6" t="str">
        <f t="shared" si="39"/>
        <v/>
      </c>
      <c r="H143" s="6" t="str">
        <f t="shared" si="40"/>
        <v/>
      </c>
      <c r="I143" s="6" t="str">
        <f t="shared" si="41"/>
        <v/>
      </c>
      <c r="J143" s="6" t="str">
        <f t="shared" si="49"/>
        <v/>
      </c>
      <c r="K143" s="6" t="str">
        <f t="shared" si="50"/>
        <v/>
      </c>
      <c r="L143" s="6" t="str">
        <f t="shared" ref="L143:L206" si="51">IF(A143="","",IF(A143&lt;=5,$J$3*(1-$M$2)*O143,0))</f>
        <v/>
      </c>
      <c r="M143" s="6" t="str">
        <f t="shared" si="33"/>
        <v/>
      </c>
      <c r="N143" s="5" t="str">
        <f t="shared" si="45"/>
        <v/>
      </c>
      <c r="O143" s="6" t="str">
        <f t="shared" si="42"/>
        <v/>
      </c>
      <c r="P143" s="5" t="str">
        <f>IF(A143="","",VLOOKUP(B143,'جدول نرخ فوت-امراض خاص-سرطان'!$A$2:$B$100,2,FALSE))</f>
        <v/>
      </c>
      <c r="Q143" s="6" t="str">
        <f t="shared" si="34"/>
        <v/>
      </c>
      <c r="R143" s="6" t="str">
        <f t="shared" si="43"/>
        <v/>
      </c>
      <c r="S143" s="6" t="str">
        <f t="shared" ref="S143:S206" si="52">IF(A143="","",$J$4/1000*R143)</f>
        <v/>
      </c>
      <c r="T143" s="6" t="str">
        <f t="shared" ref="T143:T206" si="53">IF(A143="","",IF(B143&gt;64,0,MIN($F$3*O143,$F$5)))</f>
        <v/>
      </c>
      <c r="U143" s="6" t="str">
        <f>IF(A143="","",T143*VLOOKUP(محاسبات!B143,'جدول نرخ فوت-امراض خاص-سرطان'!$C$2:$D$97,2,FALSE)/1000000)</f>
        <v/>
      </c>
      <c r="V143" s="6" t="str">
        <f>IF(A143="","",IF($F$7="ندارد",0,IF(B143&gt;74,0,VLOOKUP(محاسبات!A143,'جدول نرخ فوت-امراض خاص-سرطان'!$I$2:$J$31,2,FALSE)*محاسبات!O143)))</f>
        <v/>
      </c>
      <c r="W143" s="6" t="str">
        <f>IF(A143="","",V143*VLOOKUP(B143,'جدول نرخ فوت-امراض خاص-سرطان'!$E$2:$F$100,2,FALSE)/1000000)</f>
        <v/>
      </c>
      <c r="X143" s="6" t="str">
        <f t="shared" si="46"/>
        <v/>
      </c>
      <c r="Y143" s="6" t="str">
        <f>IF(A143="","",IF(A143&gt;64,0,VLOOKUP(B143,'جدول نرخ فوت-امراض خاص-سرطان'!$G$2:$H$100,2,FALSE)*X143))</f>
        <v/>
      </c>
      <c r="Z143" s="6" t="str">
        <f t="shared" ref="Z143:Z206" si="54">IF(A143="","",Y143+W143+U143+S143)</f>
        <v/>
      </c>
      <c r="AA143" s="6" t="str">
        <f t="shared" ref="AA143:AA206" si="55">IF(A143="","",0.25*(S143)+0.15*(U143+W143+Y143))</f>
        <v/>
      </c>
      <c r="AB143" s="6" t="str">
        <f t="shared" ref="AB143:AB206" si="56">IF(A143="","",$B$10*(M143+Z143+Q143))</f>
        <v/>
      </c>
      <c r="AC143" s="6" t="str">
        <f t="shared" si="44"/>
        <v/>
      </c>
      <c r="AD143" s="6" t="str">
        <f t="shared" si="47"/>
        <v/>
      </c>
      <c r="AE143" s="6" t="str">
        <f t="shared" si="48"/>
        <v/>
      </c>
    </row>
    <row r="144" spans="1:31" x14ac:dyDescent="0.2">
      <c r="A144" s="5" t="str">
        <f t="shared" si="35"/>
        <v/>
      </c>
      <c r="B144" s="5" t="str">
        <f t="shared" si="36"/>
        <v/>
      </c>
      <c r="C144" s="4"/>
      <c r="D144" s="6" t="str">
        <f>IF(A144="","",IF($B$3="سالانه",D143*(1+$B$6),IF($B$3="ماهانه",(F144*12)/'جدول لیست ها'!$D$1,IF(محاسبات!$B$3="دوماهه",(G144*6)/'جدول لیست ها'!$D$2,IF(محاسبات!$B$3="سه ماهه",(H144*4)/'جدول لیست ها'!$D$3,I144*2/'جدول لیست ها'!$D$4)))))</f>
        <v/>
      </c>
      <c r="E144" s="6" t="str">
        <f t="shared" si="37"/>
        <v/>
      </c>
      <c r="F144" s="6" t="str">
        <f t="shared" si="38"/>
        <v/>
      </c>
      <c r="G144" s="6" t="str">
        <f t="shared" si="39"/>
        <v/>
      </c>
      <c r="H144" s="6" t="str">
        <f t="shared" si="40"/>
        <v/>
      </c>
      <c r="I144" s="6" t="str">
        <f t="shared" si="41"/>
        <v/>
      </c>
      <c r="J144" s="6" t="str">
        <f t="shared" si="49"/>
        <v/>
      </c>
      <c r="K144" s="6" t="str">
        <f t="shared" si="50"/>
        <v/>
      </c>
      <c r="L144" s="6" t="str">
        <f t="shared" si="51"/>
        <v/>
      </c>
      <c r="M144" s="6" t="str">
        <f t="shared" ref="M144:M207" si="57">IF(A144="","",J144+K144+L144)</f>
        <v/>
      </c>
      <c r="N144" s="5" t="str">
        <f t="shared" si="45"/>
        <v/>
      </c>
      <c r="O144" s="6" t="str">
        <f t="shared" si="42"/>
        <v/>
      </c>
      <c r="P144" s="5" t="str">
        <f>IF(A144="","",VLOOKUP(B144,'جدول نرخ فوت-امراض خاص-سرطان'!$A$2:$B$100,2,FALSE))</f>
        <v/>
      </c>
      <c r="Q144" s="6" t="str">
        <f t="shared" ref="Q144:Q207" si="58">IF(A144="","",P144*O144*N144^0.5*(1+$J$1))</f>
        <v/>
      </c>
      <c r="R144" s="6" t="str">
        <f t="shared" si="43"/>
        <v/>
      </c>
      <c r="S144" s="6" t="str">
        <f t="shared" si="52"/>
        <v/>
      </c>
      <c r="T144" s="6" t="str">
        <f t="shared" si="53"/>
        <v/>
      </c>
      <c r="U144" s="6" t="str">
        <f>IF(A144="","",T144*VLOOKUP(محاسبات!B144,'جدول نرخ فوت-امراض خاص-سرطان'!$C$2:$D$97,2,FALSE)/1000000)</f>
        <v/>
      </c>
      <c r="V144" s="6" t="str">
        <f>IF(A144="","",IF($F$7="ندارد",0,IF(B144&gt;74,0,VLOOKUP(محاسبات!A144,'جدول نرخ فوت-امراض خاص-سرطان'!$I$2:$J$31,2,FALSE)*محاسبات!O144)))</f>
        <v/>
      </c>
      <c r="W144" s="6" t="str">
        <f>IF(A144="","",V144*VLOOKUP(B144,'جدول نرخ فوت-امراض خاص-سرطان'!$E$2:$F$100,2,FALSE)/1000000)</f>
        <v/>
      </c>
      <c r="X144" s="6" t="str">
        <f t="shared" si="46"/>
        <v/>
      </c>
      <c r="Y144" s="6" t="str">
        <f>IF(A144="","",IF(A144&gt;64,0,VLOOKUP(B144,'جدول نرخ فوت-امراض خاص-سرطان'!$G$2:$H$100,2,FALSE)*X144))</f>
        <v/>
      </c>
      <c r="Z144" s="6" t="str">
        <f t="shared" si="54"/>
        <v/>
      </c>
      <c r="AA144" s="6" t="str">
        <f t="shared" si="55"/>
        <v/>
      </c>
      <c r="AB144" s="6" t="str">
        <f t="shared" si="56"/>
        <v/>
      </c>
      <c r="AC144" s="6" t="str">
        <f t="shared" si="44"/>
        <v/>
      </c>
      <c r="AD144" s="6" t="str">
        <f t="shared" si="47"/>
        <v/>
      </c>
      <c r="AE144" s="6" t="str">
        <f t="shared" si="48"/>
        <v/>
      </c>
    </row>
    <row r="145" spans="1:31" x14ac:dyDescent="0.2">
      <c r="A145" s="5" t="str">
        <f t="shared" ref="A145:A208" si="59">IF(A144&lt;$B$1,A144+1,"")</f>
        <v/>
      </c>
      <c r="B145" s="5" t="str">
        <f t="shared" ref="B145:B208" si="60">IF(A145="","",B144+1)</f>
        <v/>
      </c>
      <c r="C145" s="4"/>
      <c r="D145" s="6" t="str">
        <f>IF(A145="","",IF($B$3="سالانه",D144*(1+$B$6),IF($B$3="ماهانه",(F145*12)/'جدول لیست ها'!$D$1,IF(محاسبات!$B$3="دوماهه",(G145*6)/'جدول لیست ها'!$D$2,IF(محاسبات!$B$3="سه ماهه",(H145*4)/'جدول لیست ها'!$D$3,I145*2/'جدول لیست ها'!$D$4)))))</f>
        <v/>
      </c>
      <c r="E145" s="6" t="str">
        <f t="shared" ref="E145:E208" si="61">IF(A145="","",IF($B$3="سالانه",D145+E144,(I145+H145+G145+F145)*$C$3+E144))</f>
        <v/>
      </c>
      <c r="F145" s="6" t="str">
        <f t="shared" ref="F145:F208" si="62">IF(A145="","",IF(F144="","",F144*(1+$B$6)))</f>
        <v/>
      </c>
      <c r="G145" s="6" t="str">
        <f t="shared" ref="G145:G208" si="63">IF(A145="","",IF(G144="","",G144*(1+$B$6)))</f>
        <v/>
      </c>
      <c r="H145" s="6" t="str">
        <f t="shared" ref="H145:H208" si="64">IF(A145="","",IF(H144="","",H144*(1+$B$6)))</f>
        <v/>
      </c>
      <c r="I145" s="6" t="str">
        <f t="shared" ref="I145:I208" si="65">IF(A145="","",IF(I144="","",I144*(1+$B$6)))</f>
        <v/>
      </c>
      <c r="J145" s="6" t="str">
        <f t="shared" si="49"/>
        <v/>
      </c>
      <c r="K145" s="6" t="str">
        <f t="shared" si="50"/>
        <v/>
      </c>
      <c r="L145" s="6" t="str">
        <f t="shared" si="51"/>
        <v/>
      </c>
      <c r="M145" s="6" t="str">
        <f t="shared" si="57"/>
        <v/>
      </c>
      <c r="N145" s="5" t="str">
        <f t="shared" si="45"/>
        <v/>
      </c>
      <c r="O145" s="6" t="str">
        <f t="shared" ref="O145:O208" si="66">IF(A145="","",MIN(O144*(1+$B$7),4000000000))</f>
        <v/>
      </c>
      <c r="P145" s="5" t="str">
        <f>IF(A145="","",VLOOKUP(B145,'جدول نرخ فوت-امراض خاص-سرطان'!$A$2:$B$100,2,FALSE))</f>
        <v/>
      </c>
      <c r="Q145" s="6" t="str">
        <f t="shared" si="58"/>
        <v/>
      </c>
      <c r="R145" s="6" t="str">
        <f t="shared" ref="R145:R208" si="67">IF(A145="","",IF(B145&gt;74,0,MIN(4000000000,R144*(1+$B$7))))</f>
        <v/>
      </c>
      <c r="S145" s="6" t="str">
        <f t="shared" si="52"/>
        <v/>
      </c>
      <c r="T145" s="6" t="str">
        <f t="shared" si="53"/>
        <v/>
      </c>
      <c r="U145" s="6" t="str">
        <f>IF(A145="","",T145*VLOOKUP(محاسبات!B145,'جدول نرخ فوت-امراض خاص-سرطان'!$C$2:$D$97,2,FALSE)/1000000)</f>
        <v/>
      </c>
      <c r="V145" s="6" t="str">
        <f>IF(A145="","",IF($F$7="ندارد",0,IF(B145&gt;74,0,VLOOKUP(محاسبات!A145,'جدول نرخ فوت-امراض خاص-سرطان'!$I$2:$J$31,2,FALSE)*محاسبات!O145)))</f>
        <v/>
      </c>
      <c r="W145" s="6" t="str">
        <f>IF(A145="","",V145*VLOOKUP(B145,'جدول نرخ فوت-امراض خاص-سرطان'!$E$2:$F$100,2,FALSE)/1000000)</f>
        <v/>
      </c>
      <c r="X145" s="6" t="str">
        <f t="shared" si="46"/>
        <v/>
      </c>
      <c r="Y145" s="6" t="str">
        <f>IF(A145="","",IF(A145&gt;64,0,VLOOKUP(B145,'جدول نرخ فوت-امراض خاص-سرطان'!$G$2:$H$100,2,FALSE)*X145))</f>
        <v/>
      </c>
      <c r="Z145" s="6" t="str">
        <f t="shared" si="54"/>
        <v/>
      </c>
      <c r="AA145" s="6" t="str">
        <f t="shared" si="55"/>
        <v/>
      </c>
      <c r="AB145" s="6" t="str">
        <f t="shared" si="56"/>
        <v/>
      </c>
      <c r="AC145" s="6" t="str">
        <f t="shared" ref="AC145:AC208" si="68">IF(A145="","",D145-Z145-M145-Q145-AB145)</f>
        <v/>
      </c>
      <c r="AD145" s="6" t="str">
        <f t="shared" si="47"/>
        <v/>
      </c>
      <c r="AE145" s="6" t="str">
        <f t="shared" si="48"/>
        <v/>
      </c>
    </row>
    <row r="146" spans="1:31" x14ac:dyDescent="0.2">
      <c r="A146" s="5" t="str">
        <f t="shared" si="59"/>
        <v/>
      </c>
      <c r="B146" s="5" t="str">
        <f t="shared" si="60"/>
        <v/>
      </c>
      <c r="C146" s="4"/>
      <c r="D146" s="6" t="str">
        <f>IF(A146="","",IF($B$3="سالانه",D145*(1+$B$6),IF($B$3="ماهانه",(F146*12)/'جدول لیست ها'!$D$1,IF(محاسبات!$B$3="دوماهه",(G146*6)/'جدول لیست ها'!$D$2,IF(محاسبات!$B$3="سه ماهه",(H146*4)/'جدول لیست ها'!$D$3,I146*2/'جدول لیست ها'!$D$4)))))</f>
        <v/>
      </c>
      <c r="E146" s="6" t="str">
        <f t="shared" si="61"/>
        <v/>
      </c>
      <c r="F146" s="6" t="str">
        <f t="shared" si="62"/>
        <v/>
      </c>
      <c r="G146" s="6" t="str">
        <f t="shared" si="63"/>
        <v/>
      </c>
      <c r="H146" s="6" t="str">
        <f t="shared" si="64"/>
        <v/>
      </c>
      <c r="I146" s="6" t="str">
        <f t="shared" si="65"/>
        <v/>
      </c>
      <c r="J146" s="6" t="str">
        <f t="shared" si="49"/>
        <v/>
      </c>
      <c r="K146" s="6" t="str">
        <f t="shared" si="50"/>
        <v/>
      </c>
      <c r="L146" s="6" t="str">
        <f t="shared" si="51"/>
        <v/>
      </c>
      <c r="M146" s="6" t="str">
        <f t="shared" si="57"/>
        <v/>
      </c>
      <c r="N146" s="5" t="str">
        <f t="shared" ref="N146:N209" si="69">IF(A146="","",IF(A146&lt;=2,$Q$2,IF(A146&lt;=4,$R$2,$S$2)))</f>
        <v/>
      </c>
      <c r="O146" s="6" t="str">
        <f t="shared" si="66"/>
        <v/>
      </c>
      <c r="P146" s="5" t="str">
        <f>IF(A146="","",VLOOKUP(B146,'جدول نرخ فوت-امراض خاص-سرطان'!$A$2:$B$100,2,FALSE))</f>
        <v/>
      </c>
      <c r="Q146" s="6" t="str">
        <f t="shared" si="58"/>
        <v/>
      </c>
      <c r="R146" s="6" t="str">
        <f t="shared" si="67"/>
        <v/>
      </c>
      <c r="S146" s="6" t="str">
        <f t="shared" si="52"/>
        <v/>
      </c>
      <c r="T146" s="6" t="str">
        <f t="shared" si="53"/>
        <v/>
      </c>
      <c r="U146" s="6" t="str">
        <f>IF(A146="","",T146*VLOOKUP(محاسبات!B146,'جدول نرخ فوت-امراض خاص-سرطان'!$C$2:$D$97,2,FALSE)/1000000)</f>
        <v/>
      </c>
      <c r="V146" s="6" t="str">
        <f>IF(A146="","",IF($F$7="ندارد",0,IF(B146&gt;74,0,VLOOKUP(محاسبات!A146,'جدول نرخ فوت-امراض خاص-سرطان'!$I$2:$J$31,2,FALSE)*محاسبات!O146)))</f>
        <v/>
      </c>
      <c r="W146" s="6" t="str">
        <f>IF(A146="","",V146*VLOOKUP(B146,'جدول نرخ فوت-امراض خاص-سرطان'!$E$2:$F$100,2,FALSE)/1000000)</f>
        <v/>
      </c>
      <c r="X146" s="6" t="str">
        <f t="shared" ref="X146:X209" si="70">IF(A146="","",IF($F$6="ندارد",0,IF(A147="",0,D147*N146^0.5+X147*N146)))</f>
        <v/>
      </c>
      <c r="Y146" s="6" t="str">
        <f>IF(A146="","",IF(A146&gt;64,0,VLOOKUP(B146,'جدول نرخ فوت-امراض خاص-سرطان'!$G$2:$H$100,2,FALSE)*X146))</f>
        <v/>
      </c>
      <c r="Z146" s="6" t="str">
        <f t="shared" si="54"/>
        <v/>
      </c>
      <c r="AA146" s="6" t="str">
        <f t="shared" si="55"/>
        <v/>
      </c>
      <c r="AB146" s="6" t="str">
        <f t="shared" si="56"/>
        <v/>
      </c>
      <c r="AC146" s="6" t="str">
        <f t="shared" si="68"/>
        <v/>
      </c>
      <c r="AD146" s="6" t="str">
        <f t="shared" si="47"/>
        <v/>
      </c>
      <c r="AE146" s="6" t="str">
        <f t="shared" si="48"/>
        <v/>
      </c>
    </row>
    <row r="147" spans="1:31" x14ac:dyDescent="0.2">
      <c r="A147" s="5" t="str">
        <f t="shared" si="59"/>
        <v/>
      </c>
      <c r="B147" s="5" t="str">
        <f t="shared" si="60"/>
        <v/>
      </c>
      <c r="C147" s="4"/>
      <c r="D147" s="6" t="str">
        <f>IF(A147="","",IF($B$3="سالانه",D146*(1+$B$6),IF($B$3="ماهانه",(F147*12)/'جدول لیست ها'!$D$1,IF(محاسبات!$B$3="دوماهه",(G147*6)/'جدول لیست ها'!$D$2,IF(محاسبات!$B$3="سه ماهه",(H147*4)/'جدول لیست ها'!$D$3,I147*2/'جدول لیست ها'!$D$4)))))</f>
        <v/>
      </c>
      <c r="E147" s="6" t="str">
        <f t="shared" si="61"/>
        <v/>
      </c>
      <c r="F147" s="6" t="str">
        <f t="shared" si="62"/>
        <v/>
      </c>
      <c r="G147" s="6" t="str">
        <f t="shared" si="63"/>
        <v/>
      </c>
      <c r="H147" s="6" t="str">
        <f t="shared" si="64"/>
        <v/>
      </c>
      <c r="I147" s="6" t="str">
        <f t="shared" si="65"/>
        <v/>
      </c>
      <c r="J147" s="6" t="str">
        <f t="shared" si="49"/>
        <v/>
      </c>
      <c r="K147" s="6" t="str">
        <f t="shared" si="50"/>
        <v/>
      </c>
      <c r="L147" s="6" t="str">
        <f t="shared" si="51"/>
        <v/>
      </c>
      <c r="M147" s="6" t="str">
        <f t="shared" si="57"/>
        <v/>
      </c>
      <c r="N147" s="5" t="str">
        <f t="shared" si="69"/>
        <v/>
      </c>
      <c r="O147" s="6" t="str">
        <f t="shared" si="66"/>
        <v/>
      </c>
      <c r="P147" s="5" t="str">
        <f>IF(A147="","",VLOOKUP(B147,'جدول نرخ فوت-امراض خاص-سرطان'!$A$2:$B$100,2,FALSE))</f>
        <v/>
      </c>
      <c r="Q147" s="6" t="str">
        <f t="shared" si="58"/>
        <v/>
      </c>
      <c r="R147" s="6" t="str">
        <f t="shared" si="67"/>
        <v/>
      </c>
      <c r="S147" s="6" t="str">
        <f t="shared" si="52"/>
        <v/>
      </c>
      <c r="T147" s="6" t="str">
        <f t="shared" si="53"/>
        <v/>
      </c>
      <c r="U147" s="6" t="str">
        <f>IF(A147="","",T147*VLOOKUP(محاسبات!B147,'جدول نرخ فوت-امراض خاص-سرطان'!$C$2:$D$97,2,FALSE)/1000000)</f>
        <v/>
      </c>
      <c r="V147" s="6" t="str">
        <f>IF(A147="","",IF($F$7="ندارد",0,IF(B147&gt;74,0,VLOOKUP(محاسبات!A147,'جدول نرخ فوت-امراض خاص-سرطان'!$I$2:$J$31,2,FALSE)*محاسبات!O147)))</f>
        <v/>
      </c>
      <c r="W147" s="6" t="str">
        <f>IF(A147="","",V147*VLOOKUP(B147,'جدول نرخ فوت-امراض خاص-سرطان'!$E$2:$F$100,2,FALSE)/1000000)</f>
        <v/>
      </c>
      <c r="X147" s="6" t="str">
        <f t="shared" si="70"/>
        <v/>
      </c>
      <c r="Y147" s="6" t="str">
        <f>IF(A147="","",IF(A147&gt;64,0,VLOOKUP(B147,'جدول نرخ فوت-امراض خاص-سرطان'!$G$2:$H$100,2,FALSE)*X147))</f>
        <v/>
      </c>
      <c r="Z147" s="6" t="str">
        <f t="shared" si="54"/>
        <v/>
      </c>
      <c r="AA147" s="6" t="str">
        <f t="shared" si="55"/>
        <v/>
      </c>
      <c r="AB147" s="6" t="str">
        <f t="shared" si="56"/>
        <v/>
      </c>
      <c r="AC147" s="6" t="str">
        <f t="shared" si="68"/>
        <v/>
      </c>
      <c r="AD147" s="6" t="str">
        <f t="shared" ref="AD147:AD210" si="71">IF(A147="","",(AC147+AD146)*(1+$S$1))</f>
        <v/>
      </c>
      <c r="AE147" s="6" t="str">
        <f t="shared" ref="AE147:AE210" si="72">IF(A147="","",AD147)</f>
        <v/>
      </c>
    </row>
    <row r="148" spans="1:31" x14ac:dyDescent="0.2">
      <c r="A148" s="5" t="str">
        <f t="shared" si="59"/>
        <v/>
      </c>
      <c r="B148" s="5" t="str">
        <f t="shared" si="60"/>
        <v/>
      </c>
      <c r="C148" s="4"/>
      <c r="D148" s="6" t="str">
        <f>IF(A148="","",IF($B$3="سالانه",D147*(1+$B$6),IF($B$3="ماهانه",(F148*12)/'جدول لیست ها'!$D$1,IF(محاسبات!$B$3="دوماهه",(G148*6)/'جدول لیست ها'!$D$2,IF(محاسبات!$B$3="سه ماهه",(H148*4)/'جدول لیست ها'!$D$3,I148*2/'جدول لیست ها'!$D$4)))))</f>
        <v/>
      </c>
      <c r="E148" s="6" t="str">
        <f t="shared" si="61"/>
        <v/>
      </c>
      <c r="F148" s="6" t="str">
        <f t="shared" si="62"/>
        <v/>
      </c>
      <c r="G148" s="6" t="str">
        <f t="shared" si="63"/>
        <v/>
      </c>
      <c r="H148" s="6" t="str">
        <f t="shared" si="64"/>
        <v/>
      </c>
      <c r="I148" s="6" t="str">
        <f t="shared" si="65"/>
        <v/>
      </c>
      <c r="J148" s="6" t="str">
        <f t="shared" si="49"/>
        <v/>
      </c>
      <c r="K148" s="6" t="str">
        <f t="shared" si="50"/>
        <v/>
      </c>
      <c r="L148" s="6" t="str">
        <f t="shared" si="51"/>
        <v/>
      </c>
      <c r="M148" s="6" t="str">
        <f t="shared" si="57"/>
        <v/>
      </c>
      <c r="N148" s="5" t="str">
        <f t="shared" si="69"/>
        <v/>
      </c>
      <c r="O148" s="6" t="str">
        <f t="shared" si="66"/>
        <v/>
      </c>
      <c r="P148" s="5" t="str">
        <f>IF(A148="","",VLOOKUP(B148,'جدول نرخ فوت-امراض خاص-سرطان'!$A$2:$B$100,2,FALSE))</f>
        <v/>
      </c>
      <c r="Q148" s="6" t="str">
        <f t="shared" si="58"/>
        <v/>
      </c>
      <c r="R148" s="6" t="str">
        <f t="shared" si="67"/>
        <v/>
      </c>
      <c r="S148" s="6" t="str">
        <f t="shared" si="52"/>
        <v/>
      </c>
      <c r="T148" s="6" t="str">
        <f t="shared" si="53"/>
        <v/>
      </c>
      <c r="U148" s="6" t="str">
        <f>IF(A148="","",T148*VLOOKUP(محاسبات!B148,'جدول نرخ فوت-امراض خاص-سرطان'!$C$2:$D$97,2,FALSE)/1000000)</f>
        <v/>
      </c>
      <c r="V148" s="6" t="str">
        <f>IF(A148="","",IF($F$7="ندارد",0,IF(B148&gt;74,0,VLOOKUP(محاسبات!A148,'جدول نرخ فوت-امراض خاص-سرطان'!$I$2:$J$31,2,FALSE)*محاسبات!O148)))</f>
        <v/>
      </c>
      <c r="W148" s="6" t="str">
        <f>IF(A148="","",V148*VLOOKUP(B148,'جدول نرخ فوت-امراض خاص-سرطان'!$E$2:$F$100,2,FALSE)/1000000)</f>
        <v/>
      </c>
      <c r="X148" s="6" t="str">
        <f t="shared" si="70"/>
        <v/>
      </c>
      <c r="Y148" s="6" t="str">
        <f>IF(A148="","",IF(A148&gt;64,0,VLOOKUP(B148,'جدول نرخ فوت-امراض خاص-سرطان'!$G$2:$H$100,2,FALSE)*X148))</f>
        <v/>
      </c>
      <c r="Z148" s="6" t="str">
        <f t="shared" si="54"/>
        <v/>
      </c>
      <c r="AA148" s="6" t="str">
        <f t="shared" si="55"/>
        <v/>
      </c>
      <c r="AB148" s="6" t="str">
        <f t="shared" si="56"/>
        <v/>
      </c>
      <c r="AC148" s="6" t="str">
        <f t="shared" si="68"/>
        <v/>
      </c>
      <c r="AD148" s="6" t="str">
        <f t="shared" si="71"/>
        <v/>
      </c>
      <c r="AE148" s="6" t="str">
        <f t="shared" si="72"/>
        <v/>
      </c>
    </row>
    <row r="149" spans="1:31" x14ac:dyDescent="0.2">
      <c r="A149" s="5" t="str">
        <f t="shared" si="59"/>
        <v/>
      </c>
      <c r="B149" s="5" t="str">
        <f t="shared" si="60"/>
        <v/>
      </c>
      <c r="C149" s="4"/>
      <c r="D149" s="6" t="str">
        <f>IF(A149="","",IF($B$3="سالانه",D148*(1+$B$6),IF($B$3="ماهانه",(F149*12)/'جدول لیست ها'!$D$1,IF(محاسبات!$B$3="دوماهه",(G149*6)/'جدول لیست ها'!$D$2,IF(محاسبات!$B$3="سه ماهه",(H149*4)/'جدول لیست ها'!$D$3,I149*2/'جدول لیست ها'!$D$4)))))</f>
        <v/>
      </c>
      <c r="E149" s="6" t="str">
        <f t="shared" si="61"/>
        <v/>
      </c>
      <c r="F149" s="6" t="str">
        <f t="shared" si="62"/>
        <v/>
      </c>
      <c r="G149" s="6" t="str">
        <f t="shared" si="63"/>
        <v/>
      </c>
      <c r="H149" s="6" t="str">
        <f t="shared" si="64"/>
        <v/>
      </c>
      <c r="I149" s="6" t="str">
        <f t="shared" si="65"/>
        <v/>
      </c>
      <c r="J149" s="6" t="str">
        <f t="shared" ref="J149:J212" si="73">IF(A149="","",0)</f>
        <v/>
      </c>
      <c r="K149" s="6" t="str">
        <f t="shared" si="50"/>
        <v/>
      </c>
      <c r="L149" s="6" t="str">
        <f t="shared" si="51"/>
        <v/>
      </c>
      <c r="M149" s="6" t="str">
        <f t="shared" si="57"/>
        <v/>
      </c>
      <c r="N149" s="5" t="str">
        <f t="shared" si="69"/>
        <v/>
      </c>
      <c r="O149" s="6" t="str">
        <f t="shared" si="66"/>
        <v/>
      </c>
      <c r="P149" s="5" t="str">
        <f>IF(A149="","",VLOOKUP(B149,'جدول نرخ فوت-امراض خاص-سرطان'!$A$2:$B$100,2,FALSE))</f>
        <v/>
      </c>
      <c r="Q149" s="6" t="str">
        <f t="shared" si="58"/>
        <v/>
      </c>
      <c r="R149" s="6" t="str">
        <f t="shared" si="67"/>
        <v/>
      </c>
      <c r="S149" s="6" t="str">
        <f t="shared" si="52"/>
        <v/>
      </c>
      <c r="T149" s="6" t="str">
        <f t="shared" si="53"/>
        <v/>
      </c>
      <c r="U149" s="6" t="str">
        <f>IF(A149="","",T149*VLOOKUP(محاسبات!B149,'جدول نرخ فوت-امراض خاص-سرطان'!$C$2:$D$97,2,FALSE)/1000000)</f>
        <v/>
      </c>
      <c r="V149" s="6" t="str">
        <f>IF(A149="","",IF($F$7="ندارد",0,IF(B149&gt;74,0,VLOOKUP(محاسبات!A149,'جدول نرخ فوت-امراض خاص-سرطان'!$I$2:$J$31,2,FALSE)*محاسبات!O149)))</f>
        <v/>
      </c>
      <c r="W149" s="6" t="str">
        <f>IF(A149="","",V149*VLOOKUP(B149,'جدول نرخ فوت-امراض خاص-سرطان'!$E$2:$F$100,2,FALSE)/1000000)</f>
        <v/>
      </c>
      <c r="X149" s="6" t="str">
        <f t="shared" si="70"/>
        <v/>
      </c>
      <c r="Y149" s="6" t="str">
        <f>IF(A149="","",IF(A149&gt;64,0,VLOOKUP(B149,'جدول نرخ فوت-امراض خاص-سرطان'!$G$2:$H$100,2,FALSE)*X149))</f>
        <v/>
      </c>
      <c r="Z149" s="6" t="str">
        <f t="shared" si="54"/>
        <v/>
      </c>
      <c r="AA149" s="6" t="str">
        <f t="shared" si="55"/>
        <v/>
      </c>
      <c r="AB149" s="6" t="str">
        <f t="shared" si="56"/>
        <v/>
      </c>
      <c r="AC149" s="6" t="str">
        <f t="shared" si="68"/>
        <v/>
      </c>
      <c r="AD149" s="6" t="str">
        <f t="shared" si="71"/>
        <v/>
      </c>
      <c r="AE149" s="6" t="str">
        <f t="shared" si="72"/>
        <v/>
      </c>
    </row>
    <row r="150" spans="1:31" x14ac:dyDescent="0.2">
      <c r="A150" s="5" t="str">
        <f t="shared" si="59"/>
        <v/>
      </c>
      <c r="B150" s="5" t="str">
        <f t="shared" si="60"/>
        <v/>
      </c>
      <c r="C150" s="4"/>
      <c r="D150" s="6" t="str">
        <f>IF(A150="","",IF($B$3="سالانه",D149*(1+$B$6),IF($B$3="ماهانه",(F150*12)/'جدول لیست ها'!$D$1,IF(محاسبات!$B$3="دوماهه",(G150*6)/'جدول لیست ها'!$D$2,IF(محاسبات!$B$3="سه ماهه",(H150*4)/'جدول لیست ها'!$D$3,I150*2/'جدول لیست ها'!$D$4)))))</f>
        <v/>
      </c>
      <c r="E150" s="6" t="str">
        <f t="shared" si="61"/>
        <v/>
      </c>
      <c r="F150" s="6" t="str">
        <f t="shared" si="62"/>
        <v/>
      </c>
      <c r="G150" s="6" t="str">
        <f t="shared" si="63"/>
        <v/>
      </c>
      <c r="H150" s="6" t="str">
        <f t="shared" si="64"/>
        <v/>
      </c>
      <c r="I150" s="6" t="str">
        <f t="shared" si="65"/>
        <v/>
      </c>
      <c r="J150" s="6" t="str">
        <f t="shared" si="73"/>
        <v/>
      </c>
      <c r="K150" s="6" t="str">
        <f t="shared" si="50"/>
        <v/>
      </c>
      <c r="L150" s="6" t="str">
        <f t="shared" si="51"/>
        <v/>
      </c>
      <c r="M150" s="6" t="str">
        <f t="shared" si="57"/>
        <v/>
      </c>
      <c r="N150" s="5" t="str">
        <f t="shared" si="69"/>
        <v/>
      </c>
      <c r="O150" s="6" t="str">
        <f t="shared" si="66"/>
        <v/>
      </c>
      <c r="P150" s="5" t="str">
        <f>IF(A150="","",VLOOKUP(B150,'جدول نرخ فوت-امراض خاص-سرطان'!$A$2:$B$100,2,FALSE))</f>
        <v/>
      </c>
      <c r="Q150" s="6" t="str">
        <f t="shared" si="58"/>
        <v/>
      </c>
      <c r="R150" s="6" t="str">
        <f t="shared" si="67"/>
        <v/>
      </c>
      <c r="S150" s="6" t="str">
        <f t="shared" si="52"/>
        <v/>
      </c>
      <c r="T150" s="6" t="str">
        <f t="shared" si="53"/>
        <v/>
      </c>
      <c r="U150" s="6" t="str">
        <f>IF(A150="","",T150*VLOOKUP(محاسبات!B150,'جدول نرخ فوت-امراض خاص-سرطان'!$C$2:$D$97,2,FALSE)/1000000)</f>
        <v/>
      </c>
      <c r="V150" s="6" t="str">
        <f>IF(A150="","",IF($F$7="ندارد",0,IF(B150&gt;74,0,VLOOKUP(محاسبات!A150,'جدول نرخ فوت-امراض خاص-سرطان'!$I$2:$J$31,2,FALSE)*محاسبات!O150)))</f>
        <v/>
      </c>
      <c r="W150" s="6" t="str">
        <f>IF(A150="","",V150*VLOOKUP(B150,'جدول نرخ فوت-امراض خاص-سرطان'!$E$2:$F$100,2,FALSE)/1000000)</f>
        <v/>
      </c>
      <c r="X150" s="6" t="str">
        <f t="shared" si="70"/>
        <v/>
      </c>
      <c r="Y150" s="6" t="str">
        <f>IF(A150="","",IF(A150&gt;64,0,VLOOKUP(B150,'جدول نرخ فوت-امراض خاص-سرطان'!$G$2:$H$100,2,FALSE)*X150))</f>
        <v/>
      </c>
      <c r="Z150" s="6" t="str">
        <f t="shared" si="54"/>
        <v/>
      </c>
      <c r="AA150" s="6" t="str">
        <f t="shared" si="55"/>
        <v/>
      </c>
      <c r="AB150" s="6" t="str">
        <f t="shared" si="56"/>
        <v/>
      </c>
      <c r="AC150" s="6" t="str">
        <f t="shared" si="68"/>
        <v/>
      </c>
      <c r="AD150" s="6" t="str">
        <f t="shared" si="71"/>
        <v/>
      </c>
      <c r="AE150" s="6" t="str">
        <f t="shared" si="72"/>
        <v/>
      </c>
    </row>
    <row r="151" spans="1:31" x14ac:dyDescent="0.2">
      <c r="A151" s="5" t="str">
        <f t="shared" si="59"/>
        <v/>
      </c>
      <c r="B151" s="5" t="str">
        <f t="shared" si="60"/>
        <v/>
      </c>
      <c r="C151" s="4"/>
      <c r="D151" s="6" t="str">
        <f>IF(A151="","",IF($B$3="سالانه",D150*(1+$B$6),IF($B$3="ماهانه",(F151*12)/'جدول لیست ها'!$D$1,IF(محاسبات!$B$3="دوماهه",(G151*6)/'جدول لیست ها'!$D$2,IF(محاسبات!$B$3="سه ماهه",(H151*4)/'جدول لیست ها'!$D$3,I151*2/'جدول لیست ها'!$D$4)))))</f>
        <v/>
      </c>
      <c r="E151" s="6" t="str">
        <f t="shared" si="61"/>
        <v/>
      </c>
      <c r="F151" s="6" t="str">
        <f t="shared" si="62"/>
        <v/>
      </c>
      <c r="G151" s="6" t="str">
        <f t="shared" si="63"/>
        <v/>
      </c>
      <c r="H151" s="6" t="str">
        <f t="shared" si="64"/>
        <v/>
      </c>
      <c r="I151" s="6" t="str">
        <f t="shared" si="65"/>
        <v/>
      </c>
      <c r="J151" s="6" t="str">
        <f t="shared" si="73"/>
        <v/>
      </c>
      <c r="K151" s="6" t="str">
        <f t="shared" si="50"/>
        <v/>
      </c>
      <c r="L151" s="6" t="str">
        <f t="shared" si="51"/>
        <v/>
      </c>
      <c r="M151" s="6" t="str">
        <f t="shared" si="57"/>
        <v/>
      </c>
      <c r="N151" s="5" t="str">
        <f t="shared" si="69"/>
        <v/>
      </c>
      <c r="O151" s="6" t="str">
        <f t="shared" si="66"/>
        <v/>
      </c>
      <c r="P151" s="5" t="str">
        <f>IF(A151="","",VLOOKUP(B151,'جدول نرخ فوت-امراض خاص-سرطان'!$A$2:$B$100,2,FALSE))</f>
        <v/>
      </c>
      <c r="Q151" s="6" t="str">
        <f t="shared" si="58"/>
        <v/>
      </c>
      <c r="R151" s="6" t="str">
        <f t="shared" si="67"/>
        <v/>
      </c>
      <c r="S151" s="6" t="str">
        <f t="shared" si="52"/>
        <v/>
      </c>
      <c r="T151" s="6" t="str">
        <f t="shared" si="53"/>
        <v/>
      </c>
      <c r="U151" s="6" t="str">
        <f>IF(A151="","",T151*VLOOKUP(محاسبات!B151,'جدول نرخ فوت-امراض خاص-سرطان'!$C$2:$D$97,2,FALSE)/1000000)</f>
        <v/>
      </c>
      <c r="V151" s="6" t="str">
        <f>IF(A151="","",IF($F$7="ندارد",0,IF(B151&gt;74,0,VLOOKUP(محاسبات!A151,'جدول نرخ فوت-امراض خاص-سرطان'!$I$2:$J$31,2,FALSE)*محاسبات!O151)))</f>
        <v/>
      </c>
      <c r="W151" s="6" t="str">
        <f>IF(A151="","",V151*VLOOKUP(B151,'جدول نرخ فوت-امراض خاص-سرطان'!$E$2:$F$100,2,FALSE)/1000000)</f>
        <v/>
      </c>
      <c r="X151" s="6" t="str">
        <f t="shared" si="70"/>
        <v/>
      </c>
      <c r="Y151" s="6" t="str">
        <f>IF(A151="","",IF(A151&gt;64,0,VLOOKUP(B151,'جدول نرخ فوت-امراض خاص-سرطان'!$G$2:$H$100,2,FALSE)*X151))</f>
        <v/>
      </c>
      <c r="Z151" s="6" t="str">
        <f t="shared" si="54"/>
        <v/>
      </c>
      <c r="AA151" s="6" t="str">
        <f t="shared" si="55"/>
        <v/>
      </c>
      <c r="AB151" s="6" t="str">
        <f t="shared" si="56"/>
        <v/>
      </c>
      <c r="AC151" s="6" t="str">
        <f t="shared" si="68"/>
        <v/>
      </c>
      <c r="AD151" s="6" t="str">
        <f t="shared" si="71"/>
        <v/>
      </c>
      <c r="AE151" s="6" t="str">
        <f t="shared" si="72"/>
        <v/>
      </c>
    </row>
    <row r="152" spans="1:31" x14ac:dyDescent="0.2">
      <c r="A152" s="5" t="str">
        <f t="shared" si="59"/>
        <v/>
      </c>
      <c r="B152" s="5" t="str">
        <f t="shared" si="60"/>
        <v/>
      </c>
      <c r="C152" s="4"/>
      <c r="D152" s="6" t="str">
        <f>IF(A152="","",IF($B$3="سالانه",D151*(1+$B$6),IF($B$3="ماهانه",(F152*12)/'جدول لیست ها'!$D$1,IF(محاسبات!$B$3="دوماهه",(G152*6)/'جدول لیست ها'!$D$2,IF(محاسبات!$B$3="سه ماهه",(H152*4)/'جدول لیست ها'!$D$3,I152*2/'جدول لیست ها'!$D$4)))))</f>
        <v/>
      </c>
      <c r="E152" s="6" t="str">
        <f t="shared" si="61"/>
        <v/>
      </c>
      <c r="F152" s="6" t="str">
        <f t="shared" si="62"/>
        <v/>
      </c>
      <c r="G152" s="6" t="str">
        <f t="shared" si="63"/>
        <v/>
      </c>
      <c r="H152" s="6" t="str">
        <f t="shared" si="64"/>
        <v/>
      </c>
      <c r="I152" s="6" t="str">
        <f t="shared" si="65"/>
        <v/>
      </c>
      <c r="J152" s="6" t="str">
        <f t="shared" si="73"/>
        <v/>
      </c>
      <c r="K152" s="6" t="str">
        <f t="shared" si="50"/>
        <v/>
      </c>
      <c r="L152" s="6" t="str">
        <f t="shared" si="51"/>
        <v/>
      </c>
      <c r="M152" s="6" t="str">
        <f t="shared" si="57"/>
        <v/>
      </c>
      <c r="N152" s="5" t="str">
        <f t="shared" si="69"/>
        <v/>
      </c>
      <c r="O152" s="6" t="str">
        <f t="shared" si="66"/>
        <v/>
      </c>
      <c r="P152" s="5" t="str">
        <f>IF(A152="","",VLOOKUP(B152,'جدول نرخ فوت-امراض خاص-سرطان'!$A$2:$B$100,2,FALSE))</f>
        <v/>
      </c>
      <c r="Q152" s="6" t="str">
        <f t="shared" si="58"/>
        <v/>
      </c>
      <c r="R152" s="6" t="str">
        <f t="shared" si="67"/>
        <v/>
      </c>
      <c r="S152" s="6" t="str">
        <f t="shared" si="52"/>
        <v/>
      </c>
      <c r="T152" s="6" t="str">
        <f t="shared" si="53"/>
        <v/>
      </c>
      <c r="U152" s="6" t="str">
        <f>IF(A152="","",T152*VLOOKUP(محاسبات!B152,'جدول نرخ فوت-امراض خاص-سرطان'!$C$2:$D$97,2,FALSE)/1000000)</f>
        <v/>
      </c>
      <c r="V152" s="6" t="str">
        <f>IF(A152="","",IF($F$7="ندارد",0,IF(B152&gt;74,0,VLOOKUP(محاسبات!A152,'جدول نرخ فوت-امراض خاص-سرطان'!$I$2:$J$31,2,FALSE)*محاسبات!O152)))</f>
        <v/>
      </c>
      <c r="W152" s="6" t="str">
        <f>IF(A152="","",V152*VLOOKUP(B152,'جدول نرخ فوت-امراض خاص-سرطان'!$E$2:$F$100,2,FALSE)/1000000)</f>
        <v/>
      </c>
      <c r="X152" s="6" t="str">
        <f t="shared" si="70"/>
        <v/>
      </c>
      <c r="Y152" s="6" t="str">
        <f>IF(A152="","",IF(A152&gt;64,0,VLOOKUP(B152,'جدول نرخ فوت-امراض خاص-سرطان'!$G$2:$H$100,2,FALSE)*X152))</f>
        <v/>
      </c>
      <c r="Z152" s="6" t="str">
        <f t="shared" si="54"/>
        <v/>
      </c>
      <c r="AA152" s="6" t="str">
        <f t="shared" si="55"/>
        <v/>
      </c>
      <c r="AB152" s="6" t="str">
        <f t="shared" si="56"/>
        <v/>
      </c>
      <c r="AC152" s="6" t="str">
        <f t="shared" si="68"/>
        <v/>
      </c>
      <c r="AD152" s="6" t="str">
        <f t="shared" si="71"/>
        <v/>
      </c>
      <c r="AE152" s="6" t="str">
        <f t="shared" si="72"/>
        <v/>
      </c>
    </row>
    <row r="153" spans="1:31" x14ac:dyDescent="0.2">
      <c r="A153" s="5" t="str">
        <f t="shared" si="59"/>
        <v/>
      </c>
      <c r="B153" s="5" t="str">
        <f t="shared" si="60"/>
        <v/>
      </c>
      <c r="C153" s="4"/>
      <c r="D153" s="6" t="str">
        <f>IF(A153="","",IF($B$3="سالانه",D152*(1+$B$6),IF($B$3="ماهانه",(F153*12)/'جدول لیست ها'!$D$1,IF(محاسبات!$B$3="دوماهه",(G153*6)/'جدول لیست ها'!$D$2,IF(محاسبات!$B$3="سه ماهه",(H153*4)/'جدول لیست ها'!$D$3,I153*2/'جدول لیست ها'!$D$4)))))</f>
        <v/>
      </c>
      <c r="E153" s="6" t="str">
        <f t="shared" si="61"/>
        <v/>
      </c>
      <c r="F153" s="6" t="str">
        <f t="shared" si="62"/>
        <v/>
      </c>
      <c r="G153" s="6" t="str">
        <f t="shared" si="63"/>
        <v/>
      </c>
      <c r="H153" s="6" t="str">
        <f t="shared" si="64"/>
        <v/>
      </c>
      <c r="I153" s="6" t="str">
        <f t="shared" si="65"/>
        <v/>
      </c>
      <c r="J153" s="6" t="str">
        <f t="shared" si="73"/>
        <v/>
      </c>
      <c r="K153" s="6" t="str">
        <f t="shared" si="50"/>
        <v/>
      </c>
      <c r="L153" s="6" t="str">
        <f t="shared" si="51"/>
        <v/>
      </c>
      <c r="M153" s="6" t="str">
        <f t="shared" si="57"/>
        <v/>
      </c>
      <c r="N153" s="5" t="str">
        <f t="shared" si="69"/>
        <v/>
      </c>
      <c r="O153" s="6" t="str">
        <f t="shared" si="66"/>
        <v/>
      </c>
      <c r="P153" s="5" t="str">
        <f>IF(A153="","",VLOOKUP(B153,'جدول نرخ فوت-امراض خاص-سرطان'!$A$2:$B$100,2,FALSE))</f>
        <v/>
      </c>
      <c r="Q153" s="6" t="str">
        <f t="shared" si="58"/>
        <v/>
      </c>
      <c r="R153" s="6" t="str">
        <f t="shared" si="67"/>
        <v/>
      </c>
      <c r="S153" s="6" t="str">
        <f t="shared" si="52"/>
        <v/>
      </c>
      <c r="T153" s="6" t="str">
        <f t="shared" si="53"/>
        <v/>
      </c>
      <c r="U153" s="6" t="str">
        <f>IF(A153="","",T153*VLOOKUP(محاسبات!B153,'جدول نرخ فوت-امراض خاص-سرطان'!$C$2:$D$97,2,FALSE)/1000000)</f>
        <v/>
      </c>
      <c r="V153" s="6" t="str">
        <f>IF(A153="","",IF($F$7="ندارد",0,IF(B153&gt;74,0,VLOOKUP(محاسبات!A153,'جدول نرخ فوت-امراض خاص-سرطان'!$I$2:$J$31,2,FALSE)*محاسبات!O153)))</f>
        <v/>
      </c>
      <c r="W153" s="6" t="str">
        <f>IF(A153="","",V153*VLOOKUP(B153,'جدول نرخ فوت-امراض خاص-سرطان'!$E$2:$F$100,2,FALSE)/1000000)</f>
        <v/>
      </c>
      <c r="X153" s="6" t="str">
        <f t="shared" si="70"/>
        <v/>
      </c>
      <c r="Y153" s="6" t="str">
        <f>IF(A153="","",IF(A153&gt;64,0,VLOOKUP(B153,'جدول نرخ فوت-امراض خاص-سرطان'!$G$2:$H$100,2,FALSE)*X153))</f>
        <v/>
      </c>
      <c r="Z153" s="6" t="str">
        <f t="shared" si="54"/>
        <v/>
      </c>
      <c r="AA153" s="6" t="str">
        <f t="shared" si="55"/>
        <v/>
      </c>
      <c r="AB153" s="6" t="str">
        <f t="shared" si="56"/>
        <v/>
      </c>
      <c r="AC153" s="6" t="str">
        <f t="shared" si="68"/>
        <v/>
      </c>
      <c r="AD153" s="6" t="str">
        <f t="shared" si="71"/>
        <v/>
      </c>
      <c r="AE153" s="6" t="str">
        <f t="shared" si="72"/>
        <v/>
      </c>
    </row>
    <row r="154" spans="1:31" x14ac:dyDescent="0.2">
      <c r="A154" s="5" t="str">
        <f t="shared" si="59"/>
        <v/>
      </c>
      <c r="B154" s="5" t="str">
        <f t="shared" si="60"/>
        <v/>
      </c>
      <c r="C154" s="4"/>
      <c r="D154" s="6" t="str">
        <f>IF(A154="","",IF($B$3="سالانه",D153*(1+$B$6),IF($B$3="ماهانه",(F154*12)/'جدول لیست ها'!$D$1,IF(محاسبات!$B$3="دوماهه",(G154*6)/'جدول لیست ها'!$D$2,IF(محاسبات!$B$3="سه ماهه",(H154*4)/'جدول لیست ها'!$D$3,I154*2/'جدول لیست ها'!$D$4)))))</f>
        <v/>
      </c>
      <c r="E154" s="6" t="str">
        <f t="shared" si="61"/>
        <v/>
      </c>
      <c r="F154" s="6" t="str">
        <f t="shared" si="62"/>
        <v/>
      </c>
      <c r="G154" s="6" t="str">
        <f t="shared" si="63"/>
        <v/>
      </c>
      <c r="H154" s="6" t="str">
        <f t="shared" si="64"/>
        <v/>
      </c>
      <c r="I154" s="6" t="str">
        <f t="shared" si="65"/>
        <v/>
      </c>
      <c r="J154" s="6" t="str">
        <f t="shared" si="73"/>
        <v/>
      </c>
      <c r="K154" s="6" t="str">
        <f t="shared" si="50"/>
        <v/>
      </c>
      <c r="L154" s="6" t="str">
        <f t="shared" si="51"/>
        <v/>
      </c>
      <c r="M154" s="6" t="str">
        <f t="shared" si="57"/>
        <v/>
      </c>
      <c r="N154" s="5" t="str">
        <f t="shared" si="69"/>
        <v/>
      </c>
      <c r="O154" s="6" t="str">
        <f t="shared" si="66"/>
        <v/>
      </c>
      <c r="P154" s="5" t="str">
        <f>IF(A154="","",VLOOKUP(B154,'جدول نرخ فوت-امراض خاص-سرطان'!$A$2:$B$100,2,FALSE))</f>
        <v/>
      </c>
      <c r="Q154" s="6" t="str">
        <f t="shared" si="58"/>
        <v/>
      </c>
      <c r="R154" s="6" t="str">
        <f t="shared" si="67"/>
        <v/>
      </c>
      <c r="S154" s="6" t="str">
        <f t="shared" si="52"/>
        <v/>
      </c>
      <c r="T154" s="6" t="str">
        <f t="shared" si="53"/>
        <v/>
      </c>
      <c r="U154" s="6" t="str">
        <f>IF(A154="","",T154*VLOOKUP(محاسبات!B154,'جدول نرخ فوت-امراض خاص-سرطان'!$C$2:$D$97,2,FALSE)/1000000)</f>
        <v/>
      </c>
      <c r="V154" s="6" t="str">
        <f>IF(A154="","",IF($F$7="ندارد",0,IF(B154&gt;74,0,VLOOKUP(محاسبات!A154,'جدول نرخ فوت-امراض خاص-سرطان'!$I$2:$J$31,2,FALSE)*محاسبات!O154)))</f>
        <v/>
      </c>
      <c r="W154" s="6" t="str">
        <f>IF(A154="","",V154*VLOOKUP(B154,'جدول نرخ فوت-امراض خاص-سرطان'!$E$2:$F$100,2,FALSE)/1000000)</f>
        <v/>
      </c>
      <c r="X154" s="6" t="str">
        <f t="shared" si="70"/>
        <v/>
      </c>
      <c r="Y154" s="6" t="str">
        <f>IF(A154="","",IF(A154&gt;64,0,VLOOKUP(B154,'جدول نرخ فوت-امراض خاص-سرطان'!$G$2:$H$100,2,FALSE)*X154))</f>
        <v/>
      </c>
      <c r="Z154" s="6" t="str">
        <f t="shared" si="54"/>
        <v/>
      </c>
      <c r="AA154" s="6" t="str">
        <f t="shared" si="55"/>
        <v/>
      </c>
      <c r="AB154" s="6" t="str">
        <f t="shared" si="56"/>
        <v/>
      </c>
      <c r="AC154" s="6" t="str">
        <f t="shared" si="68"/>
        <v/>
      </c>
      <c r="AD154" s="6" t="str">
        <f t="shared" si="71"/>
        <v/>
      </c>
      <c r="AE154" s="6" t="str">
        <f t="shared" si="72"/>
        <v/>
      </c>
    </row>
    <row r="155" spans="1:31" x14ac:dyDescent="0.2">
      <c r="A155" s="5" t="str">
        <f t="shared" si="59"/>
        <v/>
      </c>
      <c r="B155" s="5" t="str">
        <f t="shared" si="60"/>
        <v/>
      </c>
      <c r="C155" s="4"/>
      <c r="D155" s="6" t="str">
        <f>IF(A155="","",IF($B$3="سالانه",D154*(1+$B$6),IF($B$3="ماهانه",(F155*12)/'جدول لیست ها'!$D$1,IF(محاسبات!$B$3="دوماهه",(G155*6)/'جدول لیست ها'!$D$2,IF(محاسبات!$B$3="سه ماهه",(H155*4)/'جدول لیست ها'!$D$3,I155*2/'جدول لیست ها'!$D$4)))))</f>
        <v/>
      </c>
      <c r="E155" s="6" t="str">
        <f t="shared" si="61"/>
        <v/>
      </c>
      <c r="F155" s="6" t="str">
        <f t="shared" si="62"/>
        <v/>
      </c>
      <c r="G155" s="6" t="str">
        <f t="shared" si="63"/>
        <v/>
      </c>
      <c r="H155" s="6" t="str">
        <f t="shared" si="64"/>
        <v/>
      </c>
      <c r="I155" s="6" t="str">
        <f t="shared" si="65"/>
        <v/>
      </c>
      <c r="J155" s="6" t="str">
        <f t="shared" si="73"/>
        <v/>
      </c>
      <c r="K155" s="6" t="str">
        <f t="shared" si="50"/>
        <v/>
      </c>
      <c r="L155" s="6" t="str">
        <f t="shared" si="51"/>
        <v/>
      </c>
      <c r="M155" s="6" t="str">
        <f t="shared" si="57"/>
        <v/>
      </c>
      <c r="N155" s="5" t="str">
        <f t="shared" si="69"/>
        <v/>
      </c>
      <c r="O155" s="6" t="str">
        <f t="shared" si="66"/>
        <v/>
      </c>
      <c r="P155" s="5" t="str">
        <f>IF(A155="","",VLOOKUP(B155,'جدول نرخ فوت-امراض خاص-سرطان'!$A$2:$B$100,2,FALSE))</f>
        <v/>
      </c>
      <c r="Q155" s="6" t="str">
        <f t="shared" si="58"/>
        <v/>
      </c>
      <c r="R155" s="6" t="str">
        <f t="shared" si="67"/>
        <v/>
      </c>
      <c r="S155" s="6" t="str">
        <f t="shared" si="52"/>
        <v/>
      </c>
      <c r="T155" s="6" t="str">
        <f t="shared" si="53"/>
        <v/>
      </c>
      <c r="U155" s="6" t="str">
        <f>IF(A155="","",T155*VLOOKUP(محاسبات!B155,'جدول نرخ فوت-امراض خاص-سرطان'!$C$2:$D$97,2,FALSE)/1000000)</f>
        <v/>
      </c>
      <c r="V155" s="6" t="str">
        <f>IF(A155="","",IF($F$7="ندارد",0,IF(B155&gt;74,0,VLOOKUP(محاسبات!A155,'جدول نرخ فوت-امراض خاص-سرطان'!$I$2:$J$31,2,FALSE)*محاسبات!O155)))</f>
        <v/>
      </c>
      <c r="W155" s="6" t="str">
        <f>IF(A155="","",V155*VLOOKUP(B155,'جدول نرخ فوت-امراض خاص-سرطان'!$E$2:$F$100,2,FALSE)/1000000)</f>
        <v/>
      </c>
      <c r="X155" s="6" t="str">
        <f t="shared" si="70"/>
        <v/>
      </c>
      <c r="Y155" s="6" t="str">
        <f>IF(A155="","",IF(A155&gt;64,0,VLOOKUP(B155,'جدول نرخ فوت-امراض خاص-سرطان'!$G$2:$H$100,2,FALSE)*X155))</f>
        <v/>
      </c>
      <c r="Z155" s="6" t="str">
        <f t="shared" si="54"/>
        <v/>
      </c>
      <c r="AA155" s="6" t="str">
        <f t="shared" si="55"/>
        <v/>
      </c>
      <c r="AB155" s="6" t="str">
        <f t="shared" si="56"/>
        <v/>
      </c>
      <c r="AC155" s="6" t="str">
        <f t="shared" si="68"/>
        <v/>
      </c>
      <c r="AD155" s="6" t="str">
        <f t="shared" si="71"/>
        <v/>
      </c>
      <c r="AE155" s="6" t="str">
        <f t="shared" si="72"/>
        <v/>
      </c>
    </row>
    <row r="156" spans="1:31" x14ac:dyDescent="0.2">
      <c r="A156" s="5" t="str">
        <f t="shared" si="59"/>
        <v/>
      </c>
      <c r="B156" s="5" t="str">
        <f t="shared" si="60"/>
        <v/>
      </c>
      <c r="C156" s="4"/>
      <c r="D156" s="6" t="str">
        <f>IF(A156="","",IF($B$3="سالانه",D155*(1+$B$6),IF($B$3="ماهانه",(F156*12)/'جدول لیست ها'!$D$1,IF(محاسبات!$B$3="دوماهه",(G156*6)/'جدول لیست ها'!$D$2,IF(محاسبات!$B$3="سه ماهه",(H156*4)/'جدول لیست ها'!$D$3,I156*2/'جدول لیست ها'!$D$4)))))</f>
        <v/>
      </c>
      <c r="E156" s="6" t="str">
        <f t="shared" si="61"/>
        <v/>
      </c>
      <c r="F156" s="6" t="str">
        <f t="shared" si="62"/>
        <v/>
      </c>
      <c r="G156" s="6" t="str">
        <f t="shared" si="63"/>
        <v/>
      </c>
      <c r="H156" s="6" t="str">
        <f t="shared" si="64"/>
        <v/>
      </c>
      <c r="I156" s="6" t="str">
        <f t="shared" si="65"/>
        <v/>
      </c>
      <c r="J156" s="6" t="str">
        <f t="shared" si="73"/>
        <v/>
      </c>
      <c r="K156" s="6" t="str">
        <f t="shared" si="50"/>
        <v/>
      </c>
      <c r="L156" s="6" t="str">
        <f t="shared" si="51"/>
        <v/>
      </c>
      <c r="M156" s="6" t="str">
        <f t="shared" si="57"/>
        <v/>
      </c>
      <c r="N156" s="5" t="str">
        <f t="shared" si="69"/>
        <v/>
      </c>
      <c r="O156" s="6" t="str">
        <f t="shared" si="66"/>
        <v/>
      </c>
      <c r="P156" s="5" t="str">
        <f>IF(A156="","",VLOOKUP(B156,'جدول نرخ فوت-امراض خاص-سرطان'!$A$2:$B$100,2,FALSE))</f>
        <v/>
      </c>
      <c r="Q156" s="6" t="str">
        <f t="shared" si="58"/>
        <v/>
      </c>
      <c r="R156" s="6" t="str">
        <f t="shared" si="67"/>
        <v/>
      </c>
      <c r="S156" s="6" t="str">
        <f t="shared" si="52"/>
        <v/>
      </c>
      <c r="T156" s="6" t="str">
        <f t="shared" si="53"/>
        <v/>
      </c>
      <c r="U156" s="6" t="str">
        <f>IF(A156="","",T156*VLOOKUP(محاسبات!B156,'جدول نرخ فوت-امراض خاص-سرطان'!$C$2:$D$97,2,FALSE)/1000000)</f>
        <v/>
      </c>
      <c r="V156" s="6" t="str">
        <f>IF(A156="","",IF($F$7="ندارد",0,IF(B156&gt;74,0,VLOOKUP(محاسبات!A156,'جدول نرخ فوت-امراض خاص-سرطان'!$I$2:$J$31,2,FALSE)*محاسبات!O156)))</f>
        <v/>
      </c>
      <c r="W156" s="6" t="str">
        <f>IF(A156="","",V156*VLOOKUP(B156,'جدول نرخ فوت-امراض خاص-سرطان'!$E$2:$F$100,2,FALSE)/1000000)</f>
        <v/>
      </c>
      <c r="X156" s="6" t="str">
        <f t="shared" si="70"/>
        <v/>
      </c>
      <c r="Y156" s="6" t="str">
        <f>IF(A156="","",IF(A156&gt;64,0,VLOOKUP(B156,'جدول نرخ فوت-امراض خاص-سرطان'!$G$2:$H$100,2,FALSE)*X156))</f>
        <v/>
      </c>
      <c r="Z156" s="6" t="str">
        <f t="shared" si="54"/>
        <v/>
      </c>
      <c r="AA156" s="6" t="str">
        <f t="shared" si="55"/>
        <v/>
      </c>
      <c r="AB156" s="6" t="str">
        <f t="shared" si="56"/>
        <v/>
      </c>
      <c r="AC156" s="6" t="str">
        <f t="shared" si="68"/>
        <v/>
      </c>
      <c r="AD156" s="6" t="str">
        <f t="shared" si="71"/>
        <v/>
      </c>
      <c r="AE156" s="6" t="str">
        <f t="shared" si="72"/>
        <v/>
      </c>
    </row>
    <row r="157" spans="1:31" x14ac:dyDescent="0.2">
      <c r="A157" s="5" t="str">
        <f t="shared" si="59"/>
        <v/>
      </c>
      <c r="B157" s="5" t="str">
        <f t="shared" si="60"/>
        <v/>
      </c>
      <c r="C157" s="4"/>
      <c r="D157" s="6" t="str">
        <f>IF(A157="","",IF($B$3="سالانه",D156*(1+$B$6),IF($B$3="ماهانه",(F157*12)/'جدول لیست ها'!$D$1,IF(محاسبات!$B$3="دوماهه",(G157*6)/'جدول لیست ها'!$D$2,IF(محاسبات!$B$3="سه ماهه",(H157*4)/'جدول لیست ها'!$D$3,I157*2/'جدول لیست ها'!$D$4)))))</f>
        <v/>
      </c>
      <c r="E157" s="6" t="str">
        <f t="shared" si="61"/>
        <v/>
      </c>
      <c r="F157" s="6" t="str">
        <f t="shared" si="62"/>
        <v/>
      </c>
      <c r="G157" s="6" t="str">
        <f t="shared" si="63"/>
        <v/>
      </c>
      <c r="H157" s="6" t="str">
        <f t="shared" si="64"/>
        <v/>
      </c>
      <c r="I157" s="6" t="str">
        <f t="shared" si="65"/>
        <v/>
      </c>
      <c r="J157" s="6" t="str">
        <f t="shared" si="73"/>
        <v/>
      </c>
      <c r="K157" s="6" t="str">
        <f t="shared" si="50"/>
        <v/>
      </c>
      <c r="L157" s="6" t="str">
        <f t="shared" si="51"/>
        <v/>
      </c>
      <c r="M157" s="6" t="str">
        <f t="shared" si="57"/>
        <v/>
      </c>
      <c r="N157" s="5" t="str">
        <f t="shared" si="69"/>
        <v/>
      </c>
      <c r="O157" s="6" t="str">
        <f t="shared" si="66"/>
        <v/>
      </c>
      <c r="P157" s="5" t="str">
        <f>IF(A157="","",VLOOKUP(B157,'جدول نرخ فوت-امراض خاص-سرطان'!$A$2:$B$100,2,FALSE))</f>
        <v/>
      </c>
      <c r="Q157" s="6" t="str">
        <f t="shared" si="58"/>
        <v/>
      </c>
      <c r="R157" s="6" t="str">
        <f t="shared" si="67"/>
        <v/>
      </c>
      <c r="S157" s="6" t="str">
        <f t="shared" si="52"/>
        <v/>
      </c>
      <c r="T157" s="6" t="str">
        <f t="shared" si="53"/>
        <v/>
      </c>
      <c r="U157" s="6" t="str">
        <f>IF(A157="","",T157*VLOOKUP(محاسبات!B157,'جدول نرخ فوت-امراض خاص-سرطان'!$C$2:$D$97,2,FALSE)/1000000)</f>
        <v/>
      </c>
      <c r="V157" s="6" t="str">
        <f>IF(A157="","",IF($F$7="ندارد",0,IF(B157&gt;74,0,VLOOKUP(محاسبات!A157,'جدول نرخ فوت-امراض خاص-سرطان'!$I$2:$J$31,2,FALSE)*محاسبات!O157)))</f>
        <v/>
      </c>
      <c r="W157" s="6" t="str">
        <f>IF(A157="","",V157*VLOOKUP(B157,'جدول نرخ فوت-امراض خاص-سرطان'!$E$2:$F$100,2,FALSE)/1000000)</f>
        <v/>
      </c>
      <c r="X157" s="6" t="str">
        <f t="shared" si="70"/>
        <v/>
      </c>
      <c r="Y157" s="6" t="str">
        <f>IF(A157="","",IF(A157&gt;64,0,VLOOKUP(B157,'جدول نرخ فوت-امراض خاص-سرطان'!$G$2:$H$100,2,FALSE)*X157))</f>
        <v/>
      </c>
      <c r="Z157" s="6" t="str">
        <f t="shared" si="54"/>
        <v/>
      </c>
      <c r="AA157" s="6" t="str">
        <f t="shared" si="55"/>
        <v/>
      </c>
      <c r="AB157" s="6" t="str">
        <f t="shared" si="56"/>
        <v/>
      </c>
      <c r="AC157" s="6" t="str">
        <f t="shared" si="68"/>
        <v/>
      </c>
      <c r="AD157" s="6" t="str">
        <f t="shared" si="71"/>
        <v/>
      </c>
      <c r="AE157" s="6" t="str">
        <f t="shared" si="72"/>
        <v/>
      </c>
    </row>
    <row r="158" spans="1:31" x14ac:dyDescent="0.2">
      <c r="A158" s="5" t="str">
        <f t="shared" si="59"/>
        <v/>
      </c>
      <c r="B158" s="5" t="str">
        <f t="shared" si="60"/>
        <v/>
      </c>
      <c r="C158" s="4"/>
      <c r="D158" s="6" t="str">
        <f>IF(A158="","",IF($B$3="سالانه",D157*(1+$B$6),IF($B$3="ماهانه",(F158*12)/'جدول لیست ها'!$D$1,IF(محاسبات!$B$3="دوماهه",(G158*6)/'جدول لیست ها'!$D$2,IF(محاسبات!$B$3="سه ماهه",(H158*4)/'جدول لیست ها'!$D$3,I158*2/'جدول لیست ها'!$D$4)))))</f>
        <v/>
      </c>
      <c r="E158" s="6" t="str">
        <f t="shared" si="61"/>
        <v/>
      </c>
      <c r="F158" s="6" t="str">
        <f t="shared" si="62"/>
        <v/>
      </c>
      <c r="G158" s="6" t="str">
        <f t="shared" si="63"/>
        <v/>
      </c>
      <c r="H158" s="6" t="str">
        <f t="shared" si="64"/>
        <v/>
      </c>
      <c r="I158" s="6" t="str">
        <f t="shared" si="65"/>
        <v/>
      </c>
      <c r="J158" s="6" t="str">
        <f t="shared" si="73"/>
        <v/>
      </c>
      <c r="K158" s="6" t="str">
        <f t="shared" si="50"/>
        <v/>
      </c>
      <c r="L158" s="6" t="str">
        <f t="shared" si="51"/>
        <v/>
      </c>
      <c r="M158" s="6" t="str">
        <f t="shared" si="57"/>
        <v/>
      </c>
      <c r="N158" s="5" t="str">
        <f t="shared" si="69"/>
        <v/>
      </c>
      <c r="O158" s="6" t="str">
        <f t="shared" si="66"/>
        <v/>
      </c>
      <c r="P158" s="5" t="str">
        <f>IF(A158="","",VLOOKUP(B158,'جدول نرخ فوت-امراض خاص-سرطان'!$A$2:$B$100,2,FALSE))</f>
        <v/>
      </c>
      <c r="Q158" s="6" t="str">
        <f t="shared" si="58"/>
        <v/>
      </c>
      <c r="R158" s="6" t="str">
        <f t="shared" si="67"/>
        <v/>
      </c>
      <c r="S158" s="6" t="str">
        <f t="shared" si="52"/>
        <v/>
      </c>
      <c r="T158" s="6" t="str">
        <f t="shared" si="53"/>
        <v/>
      </c>
      <c r="U158" s="6" t="str">
        <f>IF(A158="","",T158*VLOOKUP(محاسبات!B158,'جدول نرخ فوت-امراض خاص-سرطان'!$C$2:$D$97,2,FALSE)/1000000)</f>
        <v/>
      </c>
      <c r="V158" s="6" t="str">
        <f>IF(A158="","",IF($F$7="ندارد",0,IF(B158&gt;74,0,VLOOKUP(محاسبات!A158,'جدول نرخ فوت-امراض خاص-سرطان'!$I$2:$J$31,2,FALSE)*محاسبات!O158)))</f>
        <v/>
      </c>
      <c r="W158" s="6" t="str">
        <f>IF(A158="","",V158*VLOOKUP(B158,'جدول نرخ فوت-امراض خاص-سرطان'!$E$2:$F$100,2,FALSE)/1000000)</f>
        <v/>
      </c>
      <c r="X158" s="6" t="str">
        <f t="shared" si="70"/>
        <v/>
      </c>
      <c r="Y158" s="6" t="str">
        <f>IF(A158="","",IF(A158&gt;64,0,VLOOKUP(B158,'جدول نرخ فوت-امراض خاص-سرطان'!$G$2:$H$100,2,FALSE)*X158))</f>
        <v/>
      </c>
      <c r="Z158" s="6" t="str">
        <f t="shared" si="54"/>
        <v/>
      </c>
      <c r="AA158" s="6" t="str">
        <f t="shared" si="55"/>
        <v/>
      </c>
      <c r="AB158" s="6" t="str">
        <f t="shared" si="56"/>
        <v/>
      </c>
      <c r="AC158" s="6" t="str">
        <f t="shared" si="68"/>
        <v/>
      </c>
      <c r="AD158" s="6" t="str">
        <f t="shared" si="71"/>
        <v/>
      </c>
      <c r="AE158" s="6" t="str">
        <f t="shared" si="72"/>
        <v/>
      </c>
    </row>
    <row r="159" spans="1:31" x14ac:dyDescent="0.2">
      <c r="A159" s="5" t="str">
        <f t="shared" si="59"/>
        <v/>
      </c>
      <c r="B159" s="5" t="str">
        <f t="shared" si="60"/>
        <v/>
      </c>
      <c r="C159" s="4"/>
      <c r="D159" s="6" t="str">
        <f>IF(A159="","",IF($B$3="سالانه",D158*(1+$B$6),IF($B$3="ماهانه",(F159*12)/'جدول لیست ها'!$D$1,IF(محاسبات!$B$3="دوماهه",(G159*6)/'جدول لیست ها'!$D$2,IF(محاسبات!$B$3="سه ماهه",(H159*4)/'جدول لیست ها'!$D$3,I159*2/'جدول لیست ها'!$D$4)))))</f>
        <v/>
      </c>
      <c r="E159" s="6" t="str">
        <f t="shared" si="61"/>
        <v/>
      </c>
      <c r="F159" s="6" t="str">
        <f t="shared" si="62"/>
        <v/>
      </c>
      <c r="G159" s="6" t="str">
        <f t="shared" si="63"/>
        <v/>
      </c>
      <c r="H159" s="6" t="str">
        <f t="shared" si="64"/>
        <v/>
      </c>
      <c r="I159" s="6" t="str">
        <f t="shared" si="65"/>
        <v/>
      </c>
      <c r="J159" s="6" t="str">
        <f t="shared" si="73"/>
        <v/>
      </c>
      <c r="K159" s="6" t="str">
        <f t="shared" si="50"/>
        <v/>
      </c>
      <c r="L159" s="6" t="str">
        <f t="shared" si="51"/>
        <v/>
      </c>
      <c r="M159" s="6" t="str">
        <f t="shared" si="57"/>
        <v/>
      </c>
      <c r="N159" s="5" t="str">
        <f t="shared" si="69"/>
        <v/>
      </c>
      <c r="O159" s="6" t="str">
        <f t="shared" si="66"/>
        <v/>
      </c>
      <c r="P159" s="5" t="str">
        <f>IF(A159="","",VLOOKUP(B159,'جدول نرخ فوت-امراض خاص-سرطان'!$A$2:$B$100,2,FALSE))</f>
        <v/>
      </c>
      <c r="Q159" s="6" t="str">
        <f t="shared" si="58"/>
        <v/>
      </c>
      <c r="R159" s="6" t="str">
        <f t="shared" si="67"/>
        <v/>
      </c>
      <c r="S159" s="6" t="str">
        <f t="shared" si="52"/>
        <v/>
      </c>
      <c r="T159" s="6" t="str">
        <f t="shared" si="53"/>
        <v/>
      </c>
      <c r="U159" s="6" t="str">
        <f>IF(A159="","",T159*VLOOKUP(محاسبات!B159,'جدول نرخ فوت-امراض خاص-سرطان'!$C$2:$D$97,2,FALSE)/1000000)</f>
        <v/>
      </c>
      <c r="V159" s="6" t="str">
        <f>IF(A159="","",IF($F$7="ندارد",0,IF(B159&gt;74,0,VLOOKUP(محاسبات!A159,'جدول نرخ فوت-امراض خاص-سرطان'!$I$2:$J$31,2,FALSE)*محاسبات!O159)))</f>
        <v/>
      </c>
      <c r="W159" s="6" t="str">
        <f>IF(A159="","",V159*VLOOKUP(B159,'جدول نرخ فوت-امراض خاص-سرطان'!$E$2:$F$100,2,FALSE)/1000000)</f>
        <v/>
      </c>
      <c r="X159" s="6" t="str">
        <f t="shared" si="70"/>
        <v/>
      </c>
      <c r="Y159" s="6" t="str">
        <f>IF(A159="","",IF(A159&gt;64,0,VLOOKUP(B159,'جدول نرخ فوت-امراض خاص-سرطان'!$G$2:$H$100,2,FALSE)*X159))</f>
        <v/>
      </c>
      <c r="Z159" s="6" t="str">
        <f t="shared" si="54"/>
        <v/>
      </c>
      <c r="AA159" s="6" t="str">
        <f t="shared" si="55"/>
        <v/>
      </c>
      <c r="AB159" s="6" t="str">
        <f t="shared" si="56"/>
        <v/>
      </c>
      <c r="AC159" s="6" t="str">
        <f t="shared" si="68"/>
        <v/>
      </c>
      <c r="AD159" s="6" t="str">
        <f t="shared" si="71"/>
        <v/>
      </c>
      <c r="AE159" s="6" t="str">
        <f t="shared" si="72"/>
        <v/>
      </c>
    </row>
    <row r="160" spans="1:31" x14ac:dyDescent="0.2">
      <c r="A160" s="5" t="str">
        <f t="shared" si="59"/>
        <v/>
      </c>
      <c r="B160" s="5" t="str">
        <f t="shared" si="60"/>
        <v/>
      </c>
      <c r="C160" s="4"/>
      <c r="D160" s="6" t="str">
        <f>IF(A160="","",IF($B$3="سالانه",D159*(1+$B$6),IF($B$3="ماهانه",(F160*12)/'جدول لیست ها'!$D$1,IF(محاسبات!$B$3="دوماهه",(G160*6)/'جدول لیست ها'!$D$2,IF(محاسبات!$B$3="سه ماهه",(H160*4)/'جدول لیست ها'!$D$3,I160*2/'جدول لیست ها'!$D$4)))))</f>
        <v/>
      </c>
      <c r="E160" s="6" t="str">
        <f t="shared" si="61"/>
        <v/>
      </c>
      <c r="F160" s="6" t="str">
        <f t="shared" si="62"/>
        <v/>
      </c>
      <c r="G160" s="6" t="str">
        <f t="shared" si="63"/>
        <v/>
      </c>
      <c r="H160" s="6" t="str">
        <f t="shared" si="64"/>
        <v/>
      </c>
      <c r="I160" s="6" t="str">
        <f t="shared" si="65"/>
        <v/>
      </c>
      <c r="J160" s="6" t="str">
        <f t="shared" si="73"/>
        <v/>
      </c>
      <c r="K160" s="6" t="str">
        <f t="shared" si="50"/>
        <v/>
      </c>
      <c r="L160" s="6" t="str">
        <f t="shared" si="51"/>
        <v/>
      </c>
      <c r="M160" s="6" t="str">
        <f t="shared" si="57"/>
        <v/>
      </c>
      <c r="N160" s="5" t="str">
        <f t="shared" si="69"/>
        <v/>
      </c>
      <c r="O160" s="6" t="str">
        <f t="shared" si="66"/>
        <v/>
      </c>
      <c r="P160" s="5" t="str">
        <f>IF(A160="","",VLOOKUP(B160,'جدول نرخ فوت-امراض خاص-سرطان'!$A$2:$B$100,2,FALSE))</f>
        <v/>
      </c>
      <c r="Q160" s="6" t="str">
        <f t="shared" si="58"/>
        <v/>
      </c>
      <c r="R160" s="6" t="str">
        <f t="shared" si="67"/>
        <v/>
      </c>
      <c r="S160" s="6" t="str">
        <f t="shared" si="52"/>
        <v/>
      </c>
      <c r="T160" s="6" t="str">
        <f t="shared" si="53"/>
        <v/>
      </c>
      <c r="U160" s="6" t="str">
        <f>IF(A160="","",T160*VLOOKUP(محاسبات!B160,'جدول نرخ فوت-امراض خاص-سرطان'!$C$2:$D$97,2,FALSE)/1000000)</f>
        <v/>
      </c>
      <c r="V160" s="6" t="str">
        <f>IF(A160="","",IF($F$7="ندارد",0,IF(B160&gt;74,0,VLOOKUP(محاسبات!A160,'جدول نرخ فوت-امراض خاص-سرطان'!$I$2:$J$31,2,FALSE)*محاسبات!O160)))</f>
        <v/>
      </c>
      <c r="W160" s="6" t="str">
        <f>IF(A160="","",V160*VLOOKUP(B160,'جدول نرخ فوت-امراض خاص-سرطان'!$E$2:$F$100,2,FALSE)/1000000)</f>
        <v/>
      </c>
      <c r="X160" s="6" t="str">
        <f t="shared" si="70"/>
        <v/>
      </c>
      <c r="Y160" s="6" t="str">
        <f>IF(A160="","",IF(A160&gt;64,0,VLOOKUP(B160,'جدول نرخ فوت-امراض خاص-سرطان'!$G$2:$H$100,2,FALSE)*X160))</f>
        <v/>
      </c>
      <c r="Z160" s="6" t="str">
        <f t="shared" si="54"/>
        <v/>
      </c>
      <c r="AA160" s="6" t="str">
        <f t="shared" si="55"/>
        <v/>
      </c>
      <c r="AB160" s="6" t="str">
        <f t="shared" si="56"/>
        <v/>
      </c>
      <c r="AC160" s="6" t="str">
        <f t="shared" si="68"/>
        <v/>
      </c>
      <c r="AD160" s="6" t="str">
        <f t="shared" si="71"/>
        <v/>
      </c>
      <c r="AE160" s="6" t="str">
        <f t="shared" si="72"/>
        <v/>
      </c>
    </row>
    <row r="161" spans="1:31" x14ac:dyDescent="0.2">
      <c r="A161" s="5" t="str">
        <f t="shared" si="59"/>
        <v/>
      </c>
      <c r="B161" s="5" t="str">
        <f t="shared" si="60"/>
        <v/>
      </c>
      <c r="C161" s="4"/>
      <c r="D161" s="6" t="str">
        <f>IF(A161="","",IF($B$3="سالانه",D160*(1+$B$6),IF($B$3="ماهانه",(F161*12)/'جدول لیست ها'!$D$1,IF(محاسبات!$B$3="دوماهه",(G161*6)/'جدول لیست ها'!$D$2,IF(محاسبات!$B$3="سه ماهه",(H161*4)/'جدول لیست ها'!$D$3,I161*2/'جدول لیست ها'!$D$4)))))</f>
        <v/>
      </c>
      <c r="E161" s="6" t="str">
        <f t="shared" si="61"/>
        <v/>
      </c>
      <c r="F161" s="6" t="str">
        <f t="shared" si="62"/>
        <v/>
      </c>
      <c r="G161" s="6" t="str">
        <f t="shared" si="63"/>
        <v/>
      </c>
      <c r="H161" s="6" t="str">
        <f t="shared" si="64"/>
        <v/>
      </c>
      <c r="I161" s="6" t="str">
        <f t="shared" si="65"/>
        <v/>
      </c>
      <c r="J161" s="6" t="str">
        <f t="shared" si="73"/>
        <v/>
      </c>
      <c r="K161" s="6" t="str">
        <f t="shared" si="50"/>
        <v/>
      </c>
      <c r="L161" s="6" t="str">
        <f t="shared" si="51"/>
        <v/>
      </c>
      <c r="M161" s="6" t="str">
        <f t="shared" si="57"/>
        <v/>
      </c>
      <c r="N161" s="5" t="str">
        <f t="shared" si="69"/>
        <v/>
      </c>
      <c r="O161" s="6" t="str">
        <f t="shared" si="66"/>
        <v/>
      </c>
      <c r="P161" s="5" t="str">
        <f>IF(A161="","",VLOOKUP(B161,'جدول نرخ فوت-امراض خاص-سرطان'!$A$2:$B$100,2,FALSE))</f>
        <v/>
      </c>
      <c r="Q161" s="6" t="str">
        <f t="shared" si="58"/>
        <v/>
      </c>
      <c r="R161" s="6" t="str">
        <f t="shared" si="67"/>
        <v/>
      </c>
      <c r="S161" s="6" t="str">
        <f t="shared" si="52"/>
        <v/>
      </c>
      <c r="T161" s="6" t="str">
        <f t="shared" si="53"/>
        <v/>
      </c>
      <c r="U161" s="6" t="str">
        <f>IF(A161="","",T161*VLOOKUP(محاسبات!B161,'جدول نرخ فوت-امراض خاص-سرطان'!$C$2:$D$97,2,FALSE)/1000000)</f>
        <v/>
      </c>
      <c r="V161" s="6" t="str">
        <f>IF(A161="","",IF($F$7="ندارد",0,IF(B161&gt;74,0,VLOOKUP(محاسبات!A161,'جدول نرخ فوت-امراض خاص-سرطان'!$I$2:$J$31,2,FALSE)*محاسبات!O161)))</f>
        <v/>
      </c>
      <c r="W161" s="6" t="str">
        <f>IF(A161="","",V161*VLOOKUP(B161,'جدول نرخ فوت-امراض خاص-سرطان'!$E$2:$F$100,2,FALSE)/1000000)</f>
        <v/>
      </c>
      <c r="X161" s="6" t="str">
        <f t="shared" si="70"/>
        <v/>
      </c>
      <c r="Y161" s="6" t="str">
        <f>IF(A161="","",IF(A161&gt;64,0,VLOOKUP(B161,'جدول نرخ فوت-امراض خاص-سرطان'!$G$2:$H$100,2,FALSE)*X161))</f>
        <v/>
      </c>
      <c r="Z161" s="6" t="str">
        <f t="shared" si="54"/>
        <v/>
      </c>
      <c r="AA161" s="6" t="str">
        <f t="shared" si="55"/>
        <v/>
      </c>
      <c r="AB161" s="6" t="str">
        <f t="shared" si="56"/>
        <v/>
      </c>
      <c r="AC161" s="6" t="str">
        <f t="shared" si="68"/>
        <v/>
      </c>
      <c r="AD161" s="6" t="str">
        <f t="shared" si="71"/>
        <v/>
      </c>
      <c r="AE161" s="6" t="str">
        <f t="shared" si="72"/>
        <v/>
      </c>
    </row>
    <row r="162" spans="1:31" x14ac:dyDescent="0.2">
      <c r="A162" s="5" t="str">
        <f t="shared" si="59"/>
        <v/>
      </c>
      <c r="B162" s="5" t="str">
        <f t="shared" si="60"/>
        <v/>
      </c>
      <c r="C162" s="4"/>
      <c r="D162" s="6" t="str">
        <f>IF(A162="","",IF($B$3="سالانه",D161*(1+$B$6),IF($B$3="ماهانه",(F162*12)/'جدول لیست ها'!$D$1,IF(محاسبات!$B$3="دوماهه",(G162*6)/'جدول لیست ها'!$D$2,IF(محاسبات!$B$3="سه ماهه",(H162*4)/'جدول لیست ها'!$D$3,I162*2/'جدول لیست ها'!$D$4)))))</f>
        <v/>
      </c>
      <c r="E162" s="6" t="str">
        <f t="shared" si="61"/>
        <v/>
      </c>
      <c r="F162" s="6" t="str">
        <f t="shared" si="62"/>
        <v/>
      </c>
      <c r="G162" s="6" t="str">
        <f t="shared" si="63"/>
        <v/>
      </c>
      <c r="H162" s="6" t="str">
        <f t="shared" si="64"/>
        <v/>
      </c>
      <c r="I162" s="6" t="str">
        <f t="shared" si="65"/>
        <v/>
      </c>
      <c r="J162" s="6" t="str">
        <f t="shared" si="73"/>
        <v/>
      </c>
      <c r="K162" s="6" t="str">
        <f t="shared" si="50"/>
        <v/>
      </c>
      <c r="L162" s="6" t="str">
        <f t="shared" si="51"/>
        <v/>
      </c>
      <c r="M162" s="6" t="str">
        <f t="shared" si="57"/>
        <v/>
      </c>
      <c r="N162" s="5" t="str">
        <f t="shared" si="69"/>
        <v/>
      </c>
      <c r="O162" s="6" t="str">
        <f t="shared" si="66"/>
        <v/>
      </c>
      <c r="P162" s="5" t="str">
        <f>IF(A162="","",VLOOKUP(B162,'جدول نرخ فوت-امراض خاص-سرطان'!$A$2:$B$100,2,FALSE))</f>
        <v/>
      </c>
      <c r="Q162" s="6" t="str">
        <f t="shared" si="58"/>
        <v/>
      </c>
      <c r="R162" s="6" t="str">
        <f t="shared" si="67"/>
        <v/>
      </c>
      <c r="S162" s="6" t="str">
        <f t="shared" si="52"/>
        <v/>
      </c>
      <c r="T162" s="6" t="str">
        <f t="shared" si="53"/>
        <v/>
      </c>
      <c r="U162" s="6" t="str">
        <f>IF(A162="","",T162*VLOOKUP(محاسبات!B162,'جدول نرخ فوت-امراض خاص-سرطان'!$C$2:$D$97,2,FALSE)/1000000)</f>
        <v/>
      </c>
      <c r="V162" s="6" t="str">
        <f>IF(A162="","",IF($F$7="ندارد",0,IF(B162&gt;74,0,VLOOKUP(محاسبات!A162,'جدول نرخ فوت-امراض خاص-سرطان'!$I$2:$J$31,2,FALSE)*محاسبات!O162)))</f>
        <v/>
      </c>
      <c r="W162" s="6" t="str">
        <f>IF(A162="","",V162*VLOOKUP(B162,'جدول نرخ فوت-امراض خاص-سرطان'!$E$2:$F$100,2,FALSE)/1000000)</f>
        <v/>
      </c>
      <c r="X162" s="6" t="str">
        <f t="shared" si="70"/>
        <v/>
      </c>
      <c r="Y162" s="6" t="str">
        <f>IF(A162="","",IF(A162&gt;64,0,VLOOKUP(B162,'جدول نرخ فوت-امراض خاص-سرطان'!$G$2:$H$100,2,FALSE)*X162))</f>
        <v/>
      </c>
      <c r="Z162" s="6" t="str">
        <f t="shared" si="54"/>
        <v/>
      </c>
      <c r="AA162" s="6" t="str">
        <f t="shared" si="55"/>
        <v/>
      </c>
      <c r="AB162" s="6" t="str">
        <f t="shared" si="56"/>
        <v/>
      </c>
      <c r="AC162" s="6" t="str">
        <f t="shared" si="68"/>
        <v/>
      </c>
      <c r="AD162" s="6" t="str">
        <f t="shared" si="71"/>
        <v/>
      </c>
      <c r="AE162" s="6" t="str">
        <f t="shared" si="72"/>
        <v/>
      </c>
    </row>
    <row r="163" spans="1:31" x14ac:dyDescent="0.2">
      <c r="A163" s="5" t="str">
        <f t="shared" si="59"/>
        <v/>
      </c>
      <c r="B163" s="5" t="str">
        <f t="shared" si="60"/>
        <v/>
      </c>
      <c r="C163" s="4"/>
      <c r="D163" s="6" t="str">
        <f>IF(A163="","",IF($B$3="سالانه",D162*(1+$B$6),IF($B$3="ماهانه",(F163*12)/'جدول لیست ها'!$D$1,IF(محاسبات!$B$3="دوماهه",(G163*6)/'جدول لیست ها'!$D$2,IF(محاسبات!$B$3="سه ماهه",(H163*4)/'جدول لیست ها'!$D$3,I163*2/'جدول لیست ها'!$D$4)))))</f>
        <v/>
      </c>
      <c r="E163" s="6" t="str">
        <f t="shared" si="61"/>
        <v/>
      </c>
      <c r="F163" s="6" t="str">
        <f t="shared" si="62"/>
        <v/>
      </c>
      <c r="G163" s="6" t="str">
        <f t="shared" si="63"/>
        <v/>
      </c>
      <c r="H163" s="6" t="str">
        <f t="shared" si="64"/>
        <v/>
      </c>
      <c r="I163" s="6" t="str">
        <f t="shared" si="65"/>
        <v/>
      </c>
      <c r="J163" s="6" t="str">
        <f t="shared" si="73"/>
        <v/>
      </c>
      <c r="K163" s="6" t="str">
        <f t="shared" si="50"/>
        <v/>
      </c>
      <c r="L163" s="6" t="str">
        <f t="shared" si="51"/>
        <v/>
      </c>
      <c r="M163" s="6" t="str">
        <f t="shared" si="57"/>
        <v/>
      </c>
      <c r="N163" s="5" t="str">
        <f t="shared" si="69"/>
        <v/>
      </c>
      <c r="O163" s="6" t="str">
        <f t="shared" si="66"/>
        <v/>
      </c>
      <c r="P163" s="5" t="str">
        <f>IF(A163="","",VLOOKUP(B163,'جدول نرخ فوت-امراض خاص-سرطان'!$A$2:$B$100,2,FALSE))</f>
        <v/>
      </c>
      <c r="Q163" s="6" t="str">
        <f t="shared" si="58"/>
        <v/>
      </c>
      <c r="R163" s="6" t="str">
        <f t="shared" si="67"/>
        <v/>
      </c>
      <c r="S163" s="6" t="str">
        <f t="shared" si="52"/>
        <v/>
      </c>
      <c r="T163" s="6" t="str">
        <f t="shared" si="53"/>
        <v/>
      </c>
      <c r="U163" s="6" t="str">
        <f>IF(A163="","",T163*VLOOKUP(محاسبات!B163,'جدول نرخ فوت-امراض خاص-سرطان'!$C$2:$D$97,2,FALSE)/1000000)</f>
        <v/>
      </c>
      <c r="V163" s="6" t="str">
        <f>IF(A163="","",IF($F$7="ندارد",0,IF(B163&gt;74,0,VLOOKUP(محاسبات!A163,'جدول نرخ فوت-امراض خاص-سرطان'!$I$2:$J$31,2,FALSE)*محاسبات!O163)))</f>
        <v/>
      </c>
      <c r="W163" s="6" t="str">
        <f>IF(A163="","",V163*VLOOKUP(B163,'جدول نرخ فوت-امراض خاص-سرطان'!$E$2:$F$100,2,FALSE)/1000000)</f>
        <v/>
      </c>
      <c r="X163" s="6" t="str">
        <f t="shared" si="70"/>
        <v/>
      </c>
      <c r="Y163" s="6" t="str">
        <f>IF(A163="","",IF(A163&gt;64,0,VLOOKUP(B163,'جدول نرخ فوت-امراض خاص-سرطان'!$G$2:$H$100,2,FALSE)*X163))</f>
        <v/>
      </c>
      <c r="Z163" s="6" t="str">
        <f t="shared" si="54"/>
        <v/>
      </c>
      <c r="AA163" s="6" t="str">
        <f t="shared" si="55"/>
        <v/>
      </c>
      <c r="AB163" s="6" t="str">
        <f t="shared" si="56"/>
        <v/>
      </c>
      <c r="AC163" s="6" t="str">
        <f t="shared" si="68"/>
        <v/>
      </c>
      <c r="AD163" s="6" t="str">
        <f t="shared" si="71"/>
        <v/>
      </c>
      <c r="AE163" s="6" t="str">
        <f t="shared" si="72"/>
        <v/>
      </c>
    </row>
    <row r="164" spans="1:31" x14ac:dyDescent="0.2">
      <c r="A164" s="5" t="str">
        <f t="shared" si="59"/>
        <v/>
      </c>
      <c r="B164" s="5" t="str">
        <f t="shared" si="60"/>
        <v/>
      </c>
      <c r="C164" s="4"/>
      <c r="D164" s="6" t="str">
        <f>IF(A164="","",IF($B$3="سالانه",D163*(1+$B$6),IF($B$3="ماهانه",(F164*12)/'جدول لیست ها'!$D$1,IF(محاسبات!$B$3="دوماهه",(G164*6)/'جدول لیست ها'!$D$2,IF(محاسبات!$B$3="سه ماهه",(H164*4)/'جدول لیست ها'!$D$3,I164*2/'جدول لیست ها'!$D$4)))))</f>
        <v/>
      </c>
      <c r="E164" s="6" t="str">
        <f t="shared" si="61"/>
        <v/>
      </c>
      <c r="F164" s="6" t="str">
        <f t="shared" si="62"/>
        <v/>
      </c>
      <c r="G164" s="6" t="str">
        <f t="shared" si="63"/>
        <v/>
      </c>
      <c r="H164" s="6" t="str">
        <f t="shared" si="64"/>
        <v/>
      </c>
      <c r="I164" s="6" t="str">
        <f t="shared" si="65"/>
        <v/>
      </c>
      <c r="J164" s="6" t="str">
        <f t="shared" si="73"/>
        <v/>
      </c>
      <c r="K164" s="6" t="str">
        <f t="shared" si="50"/>
        <v/>
      </c>
      <c r="L164" s="6" t="str">
        <f t="shared" si="51"/>
        <v/>
      </c>
      <c r="M164" s="6" t="str">
        <f t="shared" si="57"/>
        <v/>
      </c>
      <c r="N164" s="5" t="str">
        <f t="shared" si="69"/>
        <v/>
      </c>
      <c r="O164" s="6" t="str">
        <f t="shared" si="66"/>
        <v/>
      </c>
      <c r="P164" s="5" t="str">
        <f>IF(A164="","",VLOOKUP(B164,'جدول نرخ فوت-امراض خاص-سرطان'!$A$2:$B$100,2,FALSE))</f>
        <v/>
      </c>
      <c r="Q164" s="6" t="str">
        <f t="shared" si="58"/>
        <v/>
      </c>
      <c r="R164" s="6" t="str">
        <f t="shared" si="67"/>
        <v/>
      </c>
      <c r="S164" s="6" t="str">
        <f t="shared" si="52"/>
        <v/>
      </c>
      <c r="T164" s="6" t="str">
        <f t="shared" si="53"/>
        <v/>
      </c>
      <c r="U164" s="6" t="str">
        <f>IF(A164="","",T164*VLOOKUP(محاسبات!B164,'جدول نرخ فوت-امراض خاص-سرطان'!$C$2:$D$97,2,FALSE)/1000000)</f>
        <v/>
      </c>
      <c r="V164" s="6" t="str">
        <f>IF(A164="","",IF($F$7="ندارد",0,IF(B164&gt;74,0,VLOOKUP(محاسبات!A164,'جدول نرخ فوت-امراض خاص-سرطان'!$I$2:$J$31,2,FALSE)*محاسبات!O164)))</f>
        <v/>
      </c>
      <c r="W164" s="6" t="str">
        <f>IF(A164="","",V164*VLOOKUP(B164,'جدول نرخ فوت-امراض خاص-سرطان'!$E$2:$F$100,2,FALSE)/1000000)</f>
        <v/>
      </c>
      <c r="X164" s="6" t="str">
        <f t="shared" si="70"/>
        <v/>
      </c>
      <c r="Y164" s="6" t="str">
        <f>IF(A164="","",IF(A164&gt;64,0,VLOOKUP(B164,'جدول نرخ فوت-امراض خاص-سرطان'!$G$2:$H$100,2,FALSE)*X164))</f>
        <v/>
      </c>
      <c r="Z164" s="6" t="str">
        <f t="shared" si="54"/>
        <v/>
      </c>
      <c r="AA164" s="6" t="str">
        <f t="shared" si="55"/>
        <v/>
      </c>
      <c r="AB164" s="6" t="str">
        <f t="shared" si="56"/>
        <v/>
      </c>
      <c r="AC164" s="6" t="str">
        <f t="shared" si="68"/>
        <v/>
      </c>
      <c r="AD164" s="6" t="str">
        <f t="shared" si="71"/>
        <v/>
      </c>
      <c r="AE164" s="6" t="str">
        <f t="shared" si="72"/>
        <v/>
      </c>
    </row>
    <row r="165" spans="1:31" x14ac:dyDescent="0.2">
      <c r="A165" s="5" t="str">
        <f t="shared" si="59"/>
        <v/>
      </c>
      <c r="B165" s="5" t="str">
        <f t="shared" si="60"/>
        <v/>
      </c>
      <c r="C165" s="4"/>
      <c r="D165" s="6" t="str">
        <f>IF(A165="","",IF($B$3="سالانه",D164*(1+$B$6),IF($B$3="ماهانه",(F165*12)/'جدول لیست ها'!$D$1,IF(محاسبات!$B$3="دوماهه",(G165*6)/'جدول لیست ها'!$D$2,IF(محاسبات!$B$3="سه ماهه",(H165*4)/'جدول لیست ها'!$D$3,I165*2/'جدول لیست ها'!$D$4)))))</f>
        <v/>
      </c>
      <c r="E165" s="6" t="str">
        <f t="shared" si="61"/>
        <v/>
      </c>
      <c r="F165" s="6" t="str">
        <f t="shared" si="62"/>
        <v/>
      </c>
      <c r="G165" s="6" t="str">
        <f t="shared" si="63"/>
        <v/>
      </c>
      <c r="H165" s="6" t="str">
        <f t="shared" si="64"/>
        <v/>
      </c>
      <c r="I165" s="6" t="str">
        <f t="shared" si="65"/>
        <v/>
      </c>
      <c r="J165" s="6" t="str">
        <f t="shared" si="73"/>
        <v/>
      </c>
      <c r="K165" s="6" t="str">
        <f t="shared" si="50"/>
        <v/>
      </c>
      <c r="L165" s="6" t="str">
        <f t="shared" si="51"/>
        <v/>
      </c>
      <c r="M165" s="6" t="str">
        <f t="shared" si="57"/>
        <v/>
      </c>
      <c r="N165" s="5" t="str">
        <f t="shared" si="69"/>
        <v/>
      </c>
      <c r="O165" s="6" t="str">
        <f t="shared" si="66"/>
        <v/>
      </c>
      <c r="P165" s="5" t="str">
        <f>IF(A165="","",VLOOKUP(B165,'جدول نرخ فوت-امراض خاص-سرطان'!$A$2:$B$100,2,FALSE))</f>
        <v/>
      </c>
      <c r="Q165" s="6" t="str">
        <f t="shared" si="58"/>
        <v/>
      </c>
      <c r="R165" s="6" t="str">
        <f t="shared" si="67"/>
        <v/>
      </c>
      <c r="S165" s="6" t="str">
        <f t="shared" si="52"/>
        <v/>
      </c>
      <c r="T165" s="6" t="str">
        <f t="shared" si="53"/>
        <v/>
      </c>
      <c r="U165" s="6" t="str">
        <f>IF(A165="","",T165*VLOOKUP(محاسبات!B165,'جدول نرخ فوت-امراض خاص-سرطان'!$C$2:$D$97,2,FALSE)/1000000)</f>
        <v/>
      </c>
      <c r="V165" s="6" t="str">
        <f>IF(A165="","",IF($F$7="ندارد",0,IF(B165&gt;74,0,VLOOKUP(محاسبات!A165,'جدول نرخ فوت-امراض خاص-سرطان'!$I$2:$J$31,2,FALSE)*محاسبات!O165)))</f>
        <v/>
      </c>
      <c r="W165" s="6" t="str">
        <f>IF(A165="","",V165*VLOOKUP(B165,'جدول نرخ فوت-امراض خاص-سرطان'!$E$2:$F$100,2,FALSE)/1000000)</f>
        <v/>
      </c>
      <c r="X165" s="6" t="str">
        <f t="shared" si="70"/>
        <v/>
      </c>
      <c r="Y165" s="6" t="str">
        <f>IF(A165="","",IF(A165&gt;64,0,VLOOKUP(B165,'جدول نرخ فوت-امراض خاص-سرطان'!$G$2:$H$100,2,FALSE)*X165))</f>
        <v/>
      </c>
      <c r="Z165" s="6" t="str">
        <f t="shared" si="54"/>
        <v/>
      </c>
      <c r="AA165" s="6" t="str">
        <f t="shared" si="55"/>
        <v/>
      </c>
      <c r="AB165" s="6" t="str">
        <f t="shared" si="56"/>
        <v/>
      </c>
      <c r="AC165" s="6" t="str">
        <f t="shared" si="68"/>
        <v/>
      </c>
      <c r="AD165" s="6" t="str">
        <f t="shared" si="71"/>
        <v/>
      </c>
      <c r="AE165" s="6" t="str">
        <f t="shared" si="72"/>
        <v/>
      </c>
    </row>
    <row r="166" spans="1:31" x14ac:dyDescent="0.2">
      <c r="A166" s="5" t="str">
        <f t="shared" si="59"/>
        <v/>
      </c>
      <c r="B166" s="5" t="str">
        <f t="shared" si="60"/>
        <v/>
      </c>
      <c r="C166" s="4"/>
      <c r="D166" s="6" t="str">
        <f>IF(A166="","",IF($B$3="سالانه",D165*(1+$B$6),IF($B$3="ماهانه",(F166*12)/'جدول لیست ها'!$D$1,IF(محاسبات!$B$3="دوماهه",(G166*6)/'جدول لیست ها'!$D$2,IF(محاسبات!$B$3="سه ماهه",(H166*4)/'جدول لیست ها'!$D$3,I166*2/'جدول لیست ها'!$D$4)))))</f>
        <v/>
      </c>
      <c r="E166" s="6" t="str">
        <f t="shared" si="61"/>
        <v/>
      </c>
      <c r="F166" s="6" t="str">
        <f t="shared" si="62"/>
        <v/>
      </c>
      <c r="G166" s="6" t="str">
        <f t="shared" si="63"/>
        <v/>
      </c>
      <c r="H166" s="6" t="str">
        <f t="shared" si="64"/>
        <v/>
      </c>
      <c r="I166" s="6" t="str">
        <f t="shared" si="65"/>
        <v/>
      </c>
      <c r="J166" s="6" t="str">
        <f t="shared" si="73"/>
        <v/>
      </c>
      <c r="K166" s="6" t="str">
        <f t="shared" si="50"/>
        <v/>
      </c>
      <c r="L166" s="6" t="str">
        <f t="shared" si="51"/>
        <v/>
      </c>
      <c r="M166" s="6" t="str">
        <f t="shared" si="57"/>
        <v/>
      </c>
      <c r="N166" s="5" t="str">
        <f t="shared" si="69"/>
        <v/>
      </c>
      <c r="O166" s="6" t="str">
        <f t="shared" si="66"/>
        <v/>
      </c>
      <c r="P166" s="5" t="str">
        <f>IF(A166="","",VLOOKUP(B166,'جدول نرخ فوت-امراض خاص-سرطان'!$A$2:$B$100,2,FALSE))</f>
        <v/>
      </c>
      <c r="Q166" s="6" t="str">
        <f t="shared" si="58"/>
        <v/>
      </c>
      <c r="R166" s="6" t="str">
        <f t="shared" si="67"/>
        <v/>
      </c>
      <c r="S166" s="6" t="str">
        <f t="shared" si="52"/>
        <v/>
      </c>
      <c r="T166" s="6" t="str">
        <f t="shared" si="53"/>
        <v/>
      </c>
      <c r="U166" s="6" t="str">
        <f>IF(A166="","",T166*VLOOKUP(محاسبات!B166,'جدول نرخ فوت-امراض خاص-سرطان'!$C$2:$D$97,2,FALSE)/1000000)</f>
        <v/>
      </c>
      <c r="V166" s="6" t="str">
        <f>IF(A166="","",IF($F$7="ندارد",0,IF(B166&gt;74,0,VLOOKUP(محاسبات!A166,'جدول نرخ فوت-امراض خاص-سرطان'!$I$2:$J$31,2,FALSE)*محاسبات!O166)))</f>
        <v/>
      </c>
      <c r="W166" s="6" t="str">
        <f>IF(A166="","",V166*VLOOKUP(B166,'جدول نرخ فوت-امراض خاص-سرطان'!$E$2:$F$100,2,FALSE)/1000000)</f>
        <v/>
      </c>
      <c r="X166" s="6" t="str">
        <f t="shared" si="70"/>
        <v/>
      </c>
      <c r="Y166" s="6" t="str">
        <f>IF(A166="","",IF(A166&gt;64,0,VLOOKUP(B166,'جدول نرخ فوت-امراض خاص-سرطان'!$G$2:$H$100,2,FALSE)*X166))</f>
        <v/>
      </c>
      <c r="Z166" s="6" t="str">
        <f t="shared" si="54"/>
        <v/>
      </c>
      <c r="AA166" s="6" t="str">
        <f t="shared" si="55"/>
        <v/>
      </c>
      <c r="AB166" s="6" t="str">
        <f t="shared" si="56"/>
        <v/>
      </c>
      <c r="AC166" s="6" t="str">
        <f t="shared" si="68"/>
        <v/>
      </c>
      <c r="AD166" s="6" t="str">
        <f t="shared" si="71"/>
        <v/>
      </c>
      <c r="AE166" s="6" t="str">
        <f t="shared" si="72"/>
        <v/>
      </c>
    </row>
    <row r="167" spans="1:31" x14ac:dyDescent="0.2">
      <c r="A167" s="5" t="str">
        <f t="shared" si="59"/>
        <v/>
      </c>
      <c r="B167" s="5" t="str">
        <f t="shared" si="60"/>
        <v/>
      </c>
      <c r="C167" s="4"/>
      <c r="D167" s="6" t="str">
        <f>IF(A167="","",IF($B$3="سالانه",D166*(1+$B$6),IF($B$3="ماهانه",(F167*12)/'جدول لیست ها'!$D$1,IF(محاسبات!$B$3="دوماهه",(G167*6)/'جدول لیست ها'!$D$2,IF(محاسبات!$B$3="سه ماهه",(H167*4)/'جدول لیست ها'!$D$3,I167*2/'جدول لیست ها'!$D$4)))))</f>
        <v/>
      </c>
      <c r="E167" s="6" t="str">
        <f t="shared" si="61"/>
        <v/>
      </c>
      <c r="F167" s="6" t="str">
        <f t="shared" si="62"/>
        <v/>
      </c>
      <c r="G167" s="6" t="str">
        <f t="shared" si="63"/>
        <v/>
      </c>
      <c r="H167" s="6" t="str">
        <f t="shared" si="64"/>
        <v/>
      </c>
      <c r="I167" s="6" t="str">
        <f t="shared" si="65"/>
        <v/>
      </c>
      <c r="J167" s="6" t="str">
        <f t="shared" si="73"/>
        <v/>
      </c>
      <c r="K167" s="6" t="str">
        <f t="shared" si="50"/>
        <v/>
      </c>
      <c r="L167" s="6" t="str">
        <f t="shared" si="51"/>
        <v/>
      </c>
      <c r="M167" s="6" t="str">
        <f t="shared" si="57"/>
        <v/>
      </c>
      <c r="N167" s="5" t="str">
        <f t="shared" si="69"/>
        <v/>
      </c>
      <c r="O167" s="6" t="str">
        <f t="shared" si="66"/>
        <v/>
      </c>
      <c r="P167" s="5" t="str">
        <f>IF(A167="","",VLOOKUP(B167,'جدول نرخ فوت-امراض خاص-سرطان'!$A$2:$B$100,2,FALSE))</f>
        <v/>
      </c>
      <c r="Q167" s="6" t="str">
        <f t="shared" si="58"/>
        <v/>
      </c>
      <c r="R167" s="6" t="str">
        <f t="shared" si="67"/>
        <v/>
      </c>
      <c r="S167" s="6" t="str">
        <f t="shared" si="52"/>
        <v/>
      </c>
      <c r="T167" s="6" t="str">
        <f t="shared" si="53"/>
        <v/>
      </c>
      <c r="U167" s="6" t="str">
        <f>IF(A167="","",T167*VLOOKUP(محاسبات!B167,'جدول نرخ فوت-امراض خاص-سرطان'!$C$2:$D$97,2,FALSE)/1000000)</f>
        <v/>
      </c>
      <c r="V167" s="6" t="str">
        <f>IF(A167="","",IF($F$7="ندارد",0,IF(B167&gt;74,0,VLOOKUP(محاسبات!A167,'جدول نرخ فوت-امراض خاص-سرطان'!$I$2:$J$31,2,FALSE)*محاسبات!O167)))</f>
        <v/>
      </c>
      <c r="W167" s="6" t="str">
        <f>IF(A167="","",V167*VLOOKUP(B167,'جدول نرخ فوت-امراض خاص-سرطان'!$E$2:$F$100,2,FALSE)/1000000)</f>
        <v/>
      </c>
      <c r="X167" s="6" t="str">
        <f t="shared" si="70"/>
        <v/>
      </c>
      <c r="Y167" s="6" t="str">
        <f>IF(A167="","",IF(A167&gt;64,0,VLOOKUP(B167,'جدول نرخ فوت-امراض خاص-سرطان'!$G$2:$H$100,2,FALSE)*X167))</f>
        <v/>
      </c>
      <c r="Z167" s="6" t="str">
        <f t="shared" si="54"/>
        <v/>
      </c>
      <c r="AA167" s="6" t="str">
        <f t="shared" si="55"/>
        <v/>
      </c>
      <c r="AB167" s="6" t="str">
        <f t="shared" si="56"/>
        <v/>
      </c>
      <c r="AC167" s="6" t="str">
        <f t="shared" si="68"/>
        <v/>
      </c>
      <c r="AD167" s="6" t="str">
        <f t="shared" si="71"/>
        <v/>
      </c>
      <c r="AE167" s="6" t="str">
        <f t="shared" si="72"/>
        <v/>
      </c>
    </row>
    <row r="168" spans="1:31" x14ac:dyDescent="0.2">
      <c r="A168" s="5" t="str">
        <f t="shared" si="59"/>
        <v/>
      </c>
      <c r="B168" s="5" t="str">
        <f t="shared" si="60"/>
        <v/>
      </c>
      <c r="C168" s="4"/>
      <c r="D168" s="6" t="str">
        <f>IF(A168="","",IF($B$3="سالانه",D167*(1+$B$6),IF($B$3="ماهانه",(F168*12)/'جدول لیست ها'!$D$1,IF(محاسبات!$B$3="دوماهه",(G168*6)/'جدول لیست ها'!$D$2,IF(محاسبات!$B$3="سه ماهه",(H168*4)/'جدول لیست ها'!$D$3,I168*2/'جدول لیست ها'!$D$4)))))</f>
        <v/>
      </c>
      <c r="E168" s="6" t="str">
        <f t="shared" si="61"/>
        <v/>
      </c>
      <c r="F168" s="6" t="str">
        <f t="shared" si="62"/>
        <v/>
      </c>
      <c r="G168" s="6" t="str">
        <f t="shared" si="63"/>
        <v/>
      </c>
      <c r="H168" s="6" t="str">
        <f t="shared" si="64"/>
        <v/>
      </c>
      <c r="I168" s="6" t="str">
        <f t="shared" si="65"/>
        <v/>
      </c>
      <c r="J168" s="6" t="str">
        <f t="shared" si="73"/>
        <v/>
      </c>
      <c r="K168" s="6" t="str">
        <f t="shared" si="50"/>
        <v/>
      </c>
      <c r="L168" s="6" t="str">
        <f t="shared" si="51"/>
        <v/>
      </c>
      <c r="M168" s="6" t="str">
        <f t="shared" si="57"/>
        <v/>
      </c>
      <c r="N168" s="5" t="str">
        <f t="shared" si="69"/>
        <v/>
      </c>
      <c r="O168" s="6" t="str">
        <f t="shared" si="66"/>
        <v/>
      </c>
      <c r="P168" s="5" t="str">
        <f>IF(A168="","",VLOOKUP(B168,'جدول نرخ فوت-امراض خاص-سرطان'!$A$2:$B$100,2,FALSE))</f>
        <v/>
      </c>
      <c r="Q168" s="6" t="str">
        <f t="shared" si="58"/>
        <v/>
      </c>
      <c r="R168" s="6" t="str">
        <f t="shared" si="67"/>
        <v/>
      </c>
      <c r="S168" s="6" t="str">
        <f t="shared" si="52"/>
        <v/>
      </c>
      <c r="T168" s="6" t="str">
        <f t="shared" si="53"/>
        <v/>
      </c>
      <c r="U168" s="6" t="str">
        <f>IF(A168="","",T168*VLOOKUP(محاسبات!B168,'جدول نرخ فوت-امراض خاص-سرطان'!$C$2:$D$97,2,FALSE)/1000000)</f>
        <v/>
      </c>
      <c r="V168" s="6" t="str">
        <f>IF(A168="","",IF($F$7="ندارد",0,IF(B168&gt;74,0,VLOOKUP(محاسبات!A168,'جدول نرخ فوت-امراض خاص-سرطان'!$I$2:$J$31,2,FALSE)*محاسبات!O168)))</f>
        <v/>
      </c>
      <c r="W168" s="6" t="str">
        <f>IF(A168="","",V168*VLOOKUP(B168,'جدول نرخ فوت-امراض خاص-سرطان'!$E$2:$F$100,2,FALSE)/1000000)</f>
        <v/>
      </c>
      <c r="X168" s="6" t="str">
        <f t="shared" si="70"/>
        <v/>
      </c>
      <c r="Y168" s="6" t="str">
        <f>IF(A168="","",IF(A168&gt;64,0,VLOOKUP(B168,'جدول نرخ فوت-امراض خاص-سرطان'!$G$2:$H$100,2,FALSE)*X168))</f>
        <v/>
      </c>
      <c r="Z168" s="6" t="str">
        <f t="shared" si="54"/>
        <v/>
      </c>
      <c r="AA168" s="6" t="str">
        <f t="shared" si="55"/>
        <v/>
      </c>
      <c r="AB168" s="6" t="str">
        <f t="shared" si="56"/>
        <v/>
      </c>
      <c r="AC168" s="6" t="str">
        <f t="shared" si="68"/>
        <v/>
      </c>
      <c r="AD168" s="6" t="str">
        <f t="shared" si="71"/>
        <v/>
      </c>
      <c r="AE168" s="6" t="str">
        <f t="shared" si="72"/>
        <v/>
      </c>
    </row>
    <row r="169" spans="1:31" x14ac:dyDescent="0.2">
      <c r="A169" s="5" t="str">
        <f t="shared" si="59"/>
        <v/>
      </c>
      <c r="B169" s="5" t="str">
        <f t="shared" si="60"/>
        <v/>
      </c>
      <c r="C169" s="4"/>
      <c r="D169" s="6" t="str">
        <f>IF(A169="","",IF($B$3="سالانه",D168*(1+$B$6),IF($B$3="ماهانه",(F169*12)/'جدول لیست ها'!$D$1,IF(محاسبات!$B$3="دوماهه",(G169*6)/'جدول لیست ها'!$D$2,IF(محاسبات!$B$3="سه ماهه",(H169*4)/'جدول لیست ها'!$D$3,I169*2/'جدول لیست ها'!$D$4)))))</f>
        <v/>
      </c>
      <c r="E169" s="6" t="str">
        <f t="shared" si="61"/>
        <v/>
      </c>
      <c r="F169" s="6" t="str">
        <f t="shared" si="62"/>
        <v/>
      </c>
      <c r="G169" s="6" t="str">
        <f t="shared" si="63"/>
        <v/>
      </c>
      <c r="H169" s="6" t="str">
        <f t="shared" si="64"/>
        <v/>
      </c>
      <c r="I169" s="6" t="str">
        <f t="shared" si="65"/>
        <v/>
      </c>
      <c r="J169" s="6" t="str">
        <f t="shared" si="73"/>
        <v/>
      </c>
      <c r="K169" s="6" t="str">
        <f t="shared" si="50"/>
        <v/>
      </c>
      <c r="L169" s="6" t="str">
        <f t="shared" si="51"/>
        <v/>
      </c>
      <c r="M169" s="6" t="str">
        <f t="shared" si="57"/>
        <v/>
      </c>
      <c r="N169" s="5" t="str">
        <f t="shared" si="69"/>
        <v/>
      </c>
      <c r="O169" s="6" t="str">
        <f t="shared" si="66"/>
        <v/>
      </c>
      <c r="P169" s="5" t="str">
        <f>IF(A169="","",VLOOKUP(B169,'جدول نرخ فوت-امراض خاص-سرطان'!$A$2:$B$100,2,FALSE))</f>
        <v/>
      </c>
      <c r="Q169" s="6" t="str">
        <f t="shared" si="58"/>
        <v/>
      </c>
      <c r="R169" s="6" t="str">
        <f t="shared" si="67"/>
        <v/>
      </c>
      <c r="S169" s="6" t="str">
        <f t="shared" si="52"/>
        <v/>
      </c>
      <c r="T169" s="6" t="str">
        <f t="shared" si="53"/>
        <v/>
      </c>
      <c r="U169" s="6" t="str">
        <f>IF(A169="","",T169*VLOOKUP(محاسبات!B169,'جدول نرخ فوت-امراض خاص-سرطان'!$C$2:$D$97,2,FALSE)/1000000)</f>
        <v/>
      </c>
      <c r="V169" s="6" t="str">
        <f>IF(A169="","",IF($F$7="ندارد",0,IF(B169&gt;74,0,VLOOKUP(محاسبات!A169,'جدول نرخ فوت-امراض خاص-سرطان'!$I$2:$J$31,2,FALSE)*محاسبات!O169)))</f>
        <v/>
      </c>
      <c r="W169" s="6" t="str">
        <f>IF(A169="","",V169*VLOOKUP(B169,'جدول نرخ فوت-امراض خاص-سرطان'!$E$2:$F$100,2,FALSE)/1000000)</f>
        <v/>
      </c>
      <c r="X169" s="6" t="str">
        <f t="shared" si="70"/>
        <v/>
      </c>
      <c r="Y169" s="6" t="str">
        <f>IF(A169="","",IF(A169&gt;64,0,VLOOKUP(B169,'جدول نرخ فوت-امراض خاص-سرطان'!$G$2:$H$100,2,FALSE)*X169))</f>
        <v/>
      </c>
      <c r="Z169" s="6" t="str">
        <f t="shared" si="54"/>
        <v/>
      </c>
      <c r="AA169" s="6" t="str">
        <f t="shared" si="55"/>
        <v/>
      </c>
      <c r="AB169" s="6" t="str">
        <f t="shared" si="56"/>
        <v/>
      </c>
      <c r="AC169" s="6" t="str">
        <f t="shared" si="68"/>
        <v/>
      </c>
      <c r="AD169" s="6" t="str">
        <f t="shared" si="71"/>
        <v/>
      </c>
      <c r="AE169" s="6" t="str">
        <f t="shared" si="72"/>
        <v/>
      </c>
    </row>
    <row r="170" spans="1:31" x14ac:dyDescent="0.2">
      <c r="A170" s="5" t="str">
        <f t="shared" si="59"/>
        <v/>
      </c>
      <c r="B170" s="5" t="str">
        <f t="shared" si="60"/>
        <v/>
      </c>
      <c r="C170" s="4"/>
      <c r="D170" s="6" t="str">
        <f>IF(A170="","",IF($B$3="سالانه",D169*(1+$B$6),IF($B$3="ماهانه",(F170*12)/'جدول لیست ها'!$D$1,IF(محاسبات!$B$3="دوماهه",(G170*6)/'جدول لیست ها'!$D$2,IF(محاسبات!$B$3="سه ماهه",(H170*4)/'جدول لیست ها'!$D$3,I170*2/'جدول لیست ها'!$D$4)))))</f>
        <v/>
      </c>
      <c r="E170" s="6" t="str">
        <f t="shared" si="61"/>
        <v/>
      </c>
      <c r="F170" s="6" t="str">
        <f t="shared" si="62"/>
        <v/>
      </c>
      <c r="G170" s="6" t="str">
        <f t="shared" si="63"/>
        <v/>
      </c>
      <c r="H170" s="6" t="str">
        <f t="shared" si="64"/>
        <v/>
      </c>
      <c r="I170" s="6" t="str">
        <f t="shared" si="65"/>
        <v/>
      </c>
      <c r="J170" s="6" t="str">
        <f t="shared" si="73"/>
        <v/>
      </c>
      <c r="K170" s="6" t="str">
        <f t="shared" si="50"/>
        <v/>
      </c>
      <c r="L170" s="6" t="str">
        <f t="shared" si="51"/>
        <v/>
      </c>
      <c r="M170" s="6" t="str">
        <f t="shared" si="57"/>
        <v/>
      </c>
      <c r="N170" s="5" t="str">
        <f t="shared" si="69"/>
        <v/>
      </c>
      <c r="O170" s="6" t="str">
        <f t="shared" si="66"/>
        <v/>
      </c>
      <c r="P170" s="5" t="str">
        <f>IF(A170="","",VLOOKUP(B170,'جدول نرخ فوت-امراض خاص-سرطان'!$A$2:$B$100,2,FALSE))</f>
        <v/>
      </c>
      <c r="Q170" s="6" t="str">
        <f t="shared" si="58"/>
        <v/>
      </c>
      <c r="R170" s="6" t="str">
        <f t="shared" si="67"/>
        <v/>
      </c>
      <c r="S170" s="6" t="str">
        <f t="shared" si="52"/>
        <v/>
      </c>
      <c r="T170" s="6" t="str">
        <f t="shared" si="53"/>
        <v/>
      </c>
      <c r="U170" s="6" t="str">
        <f>IF(A170="","",T170*VLOOKUP(محاسبات!B170,'جدول نرخ فوت-امراض خاص-سرطان'!$C$2:$D$97,2,FALSE)/1000000)</f>
        <v/>
      </c>
      <c r="V170" s="6" t="str">
        <f>IF(A170="","",IF($F$7="ندارد",0,IF(B170&gt;74,0,VLOOKUP(محاسبات!A170,'جدول نرخ فوت-امراض خاص-سرطان'!$I$2:$J$31,2,FALSE)*محاسبات!O170)))</f>
        <v/>
      </c>
      <c r="W170" s="6" t="str">
        <f>IF(A170="","",V170*VLOOKUP(B170,'جدول نرخ فوت-امراض خاص-سرطان'!$E$2:$F$100,2,FALSE)/1000000)</f>
        <v/>
      </c>
      <c r="X170" s="6" t="str">
        <f t="shared" si="70"/>
        <v/>
      </c>
      <c r="Y170" s="6" t="str">
        <f>IF(A170="","",IF(A170&gt;64,0,VLOOKUP(B170,'جدول نرخ فوت-امراض خاص-سرطان'!$G$2:$H$100,2,FALSE)*X170))</f>
        <v/>
      </c>
      <c r="Z170" s="6" t="str">
        <f t="shared" si="54"/>
        <v/>
      </c>
      <c r="AA170" s="6" t="str">
        <f t="shared" si="55"/>
        <v/>
      </c>
      <c r="AB170" s="6" t="str">
        <f t="shared" si="56"/>
        <v/>
      </c>
      <c r="AC170" s="6" t="str">
        <f t="shared" si="68"/>
        <v/>
      </c>
      <c r="AD170" s="6" t="str">
        <f t="shared" si="71"/>
        <v/>
      </c>
      <c r="AE170" s="6" t="str">
        <f t="shared" si="72"/>
        <v/>
      </c>
    </row>
    <row r="171" spans="1:31" x14ac:dyDescent="0.2">
      <c r="A171" s="5" t="str">
        <f t="shared" si="59"/>
        <v/>
      </c>
      <c r="B171" s="5" t="str">
        <f t="shared" si="60"/>
        <v/>
      </c>
      <c r="C171" s="4"/>
      <c r="D171" s="6" t="str">
        <f>IF(A171="","",IF($B$3="سالانه",D170*(1+$B$6),IF($B$3="ماهانه",(F171*12)/'جدول لیست ها'!$D$1,IF(محاسبات!$B$3="دوماهه",(G171*6)/'جدول لیست ها'!$D$2,IF(محاسبات!$B$3="سه ماهه",(H171*4)/'جدول لیست ها'!$D$3,I171*2/'جدول لیست ها'!$D$4)))))</f>
        <v/>
      </c>
      <c r="E171" s="6" t="str">
        <f t="shared" si="61"/>
        <v/>
      </c>
      <c r="F171" s="6" t="str">
        <f t="shared" si="62"/>
        <v/>
      </c>
      <c r="G171" s="6" t="str">
        <f t="shared" si="63"/>
        <v/>
      </c>
      <c r="H171" s="6" t="str">
        <f t="shared" si="64"/>
        <v/>
      </c>
      <c r="I171" s="6" t="str">
        <f t="shared" si="65"/>
        <v/>
      </c>
      <c r="J171" s="6" t="str">
        <f t="shared" si="73"/>
        <v/>
      </c>
      <c r="K171" s="6" t="str">
        <f t="shared" ref="K171:K234" si="74">IF(A171="","",$J$2*(1-$M$3)*(D171-Z171))</f>
        <v/>
      </c>
      <c r="L171" s="6" t="str">
        <f t="shared" si="51"/>
        <v/>
      </c>
      <c r="M171" s="6" t="str">
        <f t="shared" si="57"/>
        <v/>
      </c>
      <c r="N171" s="5" t="str">
        <f t="shared" si="69"/>
        <v/>
      </c>
      <c r="O171" s="6" t="str">
        <f t="shared" si="66"/>
        <v/>
      </c>
      <c r="P171" s="5" t="str">
        <f>IF(A171="","",VLOOKUP(B171,'جدول نرخ فوت-امراض خاص-سرطان'!$A$2:$B$100,2,FALSE))</f>
        <v/>
      </c>
      <c r="Q171" s="6" t="str">
        <f t="shared" si="58"/>
        <v/>
      </c>
      <c r="R171" s="6" t="str">
        <f t="shared" si="67"/>
        <v/>
      </c>
      <c r="S171" s="6" t="str">
        <f t="shared" si="52"/>
        <v/>
      </c>
      <c r="T171" s="6" t="str">
        <f t="shared" si="53"/>
        <v/>
      </c>
      <c r="U171" s="6" t="str">
        <f>IF(A171="","",T171*VLOOKUP(محاسبات!B171,'جدول نرخ فوت-امراض خاص-سرطان'!$C$2:$D$97,2,FALSE)/1000000)</f>
        <v/>
      </c>
      <c r="V171" s="6" t="str">
        <f>IF(A171="","",IF($F$7="ندارد",0,IF(B171&gt;74,0,VLOOKUP(محاسبات!A171,'جدول نرخ فوت-امراض خاص-سرطان'!$I$2:$J$31,2,FALSE)*محاسبات!O171)))</f>
        <v/>
      </c>
      <c r="W171" s="6" t="str">
        <f>IF(A171="","",V171*VLOOKUP(B171,'جدول نرخ فوت-امراض خاص-سرطان'!$E$2:$F$100,2,FALSE)/1000000)</f>
        <v/>
      </c>
      <c r="X171" s="6" t="str">
        <f t="shared" si="70"/>
        <v/>
      </c>
      <c r="Y171" s="6" t="str">
        <f>IF(A171="","",IF(A171&gt;64,0,VLOOKUP(B171,'جدول نرخ فوت-امراض خاص-سرطان'!$G$2:$H$100,2,FALSE)*X171))</f>
        <v/>
      </c>
      <c r="Z171" s="6" t="str">
        <f t="shared" si="54"/>
        <v/>
      </c>
      <c r="AA171" s="6" t="str">
        <f t="shared" si="55"/>
        <v/>
      </c>
      <c r="AB171" s="6" t="str">
        <f t="shared" si="56"/>
        <v/>
      </c>
      <c r="AC171" s="6" t="str">
        <f t="shared" si="68"/>
        <v/>
      </c>
      <c r="AD171" s="6" t="str">
        <f t="shared" si="71"/>
        <v/>
      </c>
      <c r="AE171" s="6" t="str">
        <f t="shared" si="72"/>
        <v/>
      </c>
    </row>
    <row r="172" spans="1:31" x14ac:dyDescent="0.2">
      <c r="A172" s="5" t="str">
        <f t="shared" si="59"/>
        <v/>
      </c>
      <c r="B172" s="5" t="str">
        <f t="shared" si="60"/>
        <v/>
      </c>
      <c r="C172" s="4"/>
      <c r="D172" s="6" t="str">
        <f>IF(A172="","",IF($B$3="سالانه",D171*(1+$B$6),IF($B$3="ماهانه",(F172*12)/'جدول لیست ها'!$D$1,IF(محاسبات!$B$3="دوماهه",(G172*6)/'جدول لیست ها'!$D$2,IF(محاسبات!$B$3="سه ماهه",(H172*4)/'جدول لیست ها'!$D$3,I172*2/'جدول لیست ها'!$D$4)))))</f>
        <v/>
      </c>
      <c r="E172" s="6" t="str">
        <f t="shared" si="61"/>
        <v/>
      </c>
      <c r="F172" s="6" t="str">
        <f t="shared" si="62"/>
        <v/>
      </c>
      <c r="G172" s="6" t="str">
        <f t="shared" si="63"/>
        <v/>
      </c>
      <c r="H172" s="6" t="str">
        <f t="shared" si="64"/>
        <v/>
      </c>
      <c r="I172" s="6" t="str">
        <f t="shared" si="65"/>
        <v/>
      </c>
      <c r="J172" s="6" t="str">
        <f t="shared" si="73"/>
        <v/>
      </c>
      <c r="K172" s="6" t="str">
        <f t="shared" si="74"/>
        <v/>
      </c>
      <c r="L172" s="6" t="str">
        <f t="shared" si="51"/>
        <v/>
      </c>
      <c r="M172" s="6" t="str">
        <f t="shared" si="57"/>
        <v/>
      </c>
      <c r="N172" s="5" t="str">
        <f t="shared" si="69"/>
        <v/>
      </c>
      <c r="O172" s="6" t="str">
        <f t="shared" si="66"/>
        <v/>
      </c>
      <c r="P172" s="5" t="str">
        <f>IF(A172="","",VLOOKUP(B172,'جدول نرخ فوت-امراض خاص-سرطان'!$A$2:$B$100,2,FALSE))</f>
        <v/>
      </c>
      <c r="Q172" s="6" t="str">
        <f t="shared" si="58"/>
        <v/>
      </c>
      <c r="R172" s="6" t="str">
        <f t="shared" si="67"/>
        <v/>
      </c>
      <c r="S172" s="6" t="str">
        <f t="shared" si="52"/>
        <v/>
      </c>
      <c r="T172" s="6" t="str">
        <f t="shared" si="53"/>
        <v/>
      </c>
      <c r="U172" s="6" t="str">
        <f>IF(A172="","",T172*VLOOKUP(محاسبات!B172,'جدول نرخ فوت-امراض خاص-سرطان'!$C$2:$D$97,2,FALSE)/1000000)</f>
        <v/>
      </c>
      <c r="V172" s="6" t="str">
        <f>IF(A172="","",IF($F$7="ندارد",0,IF(B172&gt;74,0,VLOOKUP(محاسبات!A172,'جدول نرخ فوت-امراض خاص-سرطان'!$I$2:$J$31,2,FALSE)*محاسبات!O172)))</f>
        <v/>
      </c>
      <c r="W172" s="6" t="str">
        <f>IF(A172="","",V172*VLOOKUP(B172,'جدول نرخ فوت-امراض خاص-سرطان'!$E$2:$F$100,2,FALSE)/1000000)</f>
        <v/>
      </c>
      <c r="X172" s="6" t="str">
        <f t="shared" si="70"/>
        <v/>
      </c>
      <c r="Y172" s="6" t="str">
        <f>IF(A172="","",IF(A172&gt;64,0,VLOOKUP(B172,'جدول نرخ فوت-امراض خاص-سرطان'!$G$2:$H$100,2,FALSE)*X172))</f>
        <v/>
      </c>
      <c r="Z172" s="6" t="str">
        <f t="shared" si="54"/>
        <v/>
      </c>
      <c r="AA172" s="6" t="str">
        <f t="shared" si="55"/>
        <v/>
      </c>
      <c r="AB172" s="6" t="str">
        <f t="shared" si="56"/>
        <v/>
      </c>
      <c r="AC172" s="6" t="str">
        <f t="shared" si="68"/>
        <v/>
      </c>
      <c r="AD172" s="6" t="str">
        <f t="shared" si="71"/>
        <v/>
      </c>
      <c r="AE172" s="6" t="str">
        <f t="shared" si="72"/>
        <v/>
      </c>
    </row>
    <row r="173" spans="1:31" x14ac:dyDescent="0.2">
      <c r="A173" s="5" t="str">
        <f t="shared" si="59"/>
        <v/>
      </c>
      <c r="B173" s="5" t="str">
        <f t="shared" si="60"/>
        <v/>
      </c>
      <c r="C173" s="4"/>
      <c r="D173" s="6" t="str">
        <f>IF(A173="","",IF($B$3="سالانه",D172*(1+$B$6),IF($B$3="ماهانه",(F173*12)/'جدول لیست ها'!$D$1,IF(محاسبات!$B$3="دوماهه",(G173*6)/'جدول لیست ها'!$D$2,IF(محاسبات!$B$3="سه ماهه",(H173*4)/'جدول لیست ها'!$D$3,I173*2/'جدول لیست ها'!$D$4)))))</f>
        <v/>
      </c>
      <c r="E173" s="6" t="str">
        <f t="shared" si="61"/>
        <v/>
      </c>
      <c r="F173" s="6" t="str">
        <f t="shared" si="62"/>
        <v/>
      </c>
      <c r="G173" s="6" t="str">
        <f t="shared" si="63"/>
        <v/>
      </c>
      <c r="H173" s="6" t="str">
        <f t="shared" si="64"/>
        <v/>
      </c>
      <c r="I173" s="6" t="str">
        <f t="shared" si="65"/>
        <v/>
      </c>
      <c r="J173" s="6" t="str">
        <f t="shared" si="73"/>
        <v/>
      </c>
      <c r="K173" s="6" t="str">
        <f t="shared" si="74"/>
        <v/>
      </c>
      <c r="L173" s="6" t="str">
        <f t="shared" si="51"/>
        <v/>
      </c>
      <c r="M173" s="6" t="str">
        <f t="shared" si="57"/>
        <v/>
      </c>
      <c r="N173" s="5" t="str">
        <f t="shared" si="69"/>
        <v/>
      </c>
      <c r="O173" s="6" t="str">
        <f t="shared" si="66"/>
        <v/>
      </c>
      <c r="P173" s="5" t="str">
        <f>IF(A173="","",VLOOKUP(B173,'جدول نرخ فوت-امراض خاص-سرطان'!$A$2:$B$100,2,FALSE))</f>
        <v/>
      </c>
      <c r="Q173" s="6" t="str">
        <f t="shared" si="58"/>
        <v/>
      </c>
      <c r="R173" s="6" t="str">
        <f t="shared" si="67"/>
        <v/>
      </c>
      <c r="S173" s="6" t="str">
        <f t="shared" si="52"/>
        <v/>
      </c>
      <c r="T173" s="6" t="str">
        <f t="shared" si="53"/>
        <v/>
      </c>
      <c r="U173" s="6" t="str">
        <f>IF(A173="","",T173*VLOOKUP(محاسبات!B173,'جدول نرخ فوت-امراض خاص-سرطان'!$C$2:$D$97,2,FALSE)/1000000)</f>
        <v/>
      </c>
      <c r="V173" s="6" t="str">
        <f>IF(A173="","",IF($F$7="ندارد",0,IF(B173&gt;74,0,VLOOKUP(محاسبات!A173,'جدول نرخ فوت-امراض خاص-سرطان'!$I$2:$J$31,2,FALSE)*محاسبات!O173)))</f>
        <v/>
      </c>
      <c r="W173" s="6" t="str">
        <f>IF(A173="","",V173*VLOOKUP(B173,'جدول نرخ فوت-امراض خاص-سرطان'!$E$2:$F$100,2,FALSE)/1000000)</f>
        <v/>
      </c>
      <c r="X173" s="6" t="str">
        <f t="shared" si="70"/>
        <v/>
      </c>
      <c r="Y173" s="6" t="str">
        <f>IF(A173="","",IF(A173&gt;64,0,VLOOKUP(B173,'جدول نرخ فوت-امراض خاص-سرطان'!$G$2:$H$100,2,FALSE)*X173))</f>
        <v/>
      </c>
      <c r="Z173" s="6" t="str">
        <f t="shared" si="54"/>
        <v/>
      </c>
      <c r="AA173" s="6" t="str">
        <f t="shared" si="55"/>
        <v/>
      </c>
      <c r="AB173" s="6" t="str">
        <f t="shared" si="56"/>
        <v/>
      </c>
      <c r="AC173" s="6" t="str">
        <f t="shared" si="68"/>
        <v/>
      </c>
      <c r="AD173" s="6" t="str">
        <f t="shared" si="71"/>
        <v/>
      </c>
      <c r="AE173" s="6" t="str">
        <f t="shared" si="72"/>
        <v/>
      </c>
    </row>
    <row r="174" spans="1:31" x14ac:dyDescent="0.2">
      <c r="A174" s="5" t="str">
        <f t="shared" si="59"/>
        <v/>
      </c>
      <c r="B174" s="5" t="str">
        <f t="shared" si="60"/>
        <v/>
      </c>
      <c r="C174" s="4"/>
      <c r="D174" s="6" t="str">
        <f>IF(A174="","",IF($B$3="سالانه",D173*(1+$B$6),IF($B$3="ماهانه",(F174*12)/'جدول لیست ها'!$D$1,IF(محاسبات!$B$3="دوماهه",(G174*6)/'جدول لیست ها'!$D$2,IF(محاسبات!$B$3="سه ماهه",(H174*4)/'جدول لیست ها'!$D$3,I174*2/'جدول لیست ها'!$D$4)))))</f>
        <v/>
      </c>
      <c r="E174" s="6" t="str">
        <f t="shared" si="61"/>
        <v/>
      </c>
      <c r="F174" s="6" t="str">
        <f t="shared" si="62"/>
        <v/>
      </c>
      <c r="G174" s="6" t="str">
        <f t="shared" si="63"/>
        <v/>
      </c>
      <c r="H174" s="6" t="str">
        <f t="shared" si="64"/>
        <v/>
      </c>
      <c r="I174" s="6" t="str">
        <f t="shared" si="65"/>
        <v/>
      </c>
      <c r="J174" s="6" t="str">
        <f t="shared" si="73"/>
        <v/>
      </c>
      <c r="K174" s="6" t="str">
        <f t="shared" si="74"/>
        <v/>
      </c>
      <c r="L174" s="6" t="str">
        <f t="shared" si="51"/>
        <v/>
      </c>
      <c r="M174" s="6" t="str">
        <f t="shared" si="57"/>
        <v/>
      </c>
      <c r="N174" s="5" t="str">
        <f t="shared" si="69"/>
        <v/>
      </c>
      <c r="O174" s="6" t="str">
        <f t="shared" si="66"/>
        <v/>
      </c>
      <c r="P174" s="5" t="str">
        <f>IF(A174="","",VLOOKUP(B174,'جدول نرخ فوت-امراض خاص-سرطان'!$A$2:$B$100,2,FALSE))</f>
        <v/>
      </c>
      <c r="Q174" s="6" t="str">
        <f t="shared" si="58"/>
        <v/>
      </c>
      <c r="R174" s="6" t="str">
        <f t="shared" si="67"/>
        <v/>
      </c>
      <c r="S174" s="6" t="str">
        <f t="shared" si="52"/>
        <v/>
      </c>
      <c r="T174" s="6" t="str">
        <f t="shared" si="53"/>
        <v/>
      </c>
      <c r="U174" s="6" t="str">
        <f>IF(A174="","",T174*VLOOKUP(محاسبات!B174,'جدول نرخ فوت-امراض خاص-سرطان'!$C$2:$D$97,2,FALSE)/1000000)</f>
        <v/>
      </c>
      <c r="V174" s="6" t="str">
        <f>IF(A174="","",IF($F$7="ندارد",0,IF(B174&gt;74,0,VLOOKUP(محاسبات!A174,'جدول نرخ فوت-امراض خاص-سرطان'!$I$2:$J$31,2,FALSE)*محاسبات!O174)))</f>
        <v/>
      </c>
      <c r="W174" s="6" t="str">
        <f>IF(A174="","",V174*VLOOKUP(B174,'جدول نرخ فوت-امراض خاص-سرطان'!$E$2:$F$100,2,FALSE)/1000000)</f>
        <v/>
      </c>
      <c r="X174" s="6" t="str">
        <f t="shared" si="70"/>
        <v/>
      </c>
      <c r="Y174" s="6" t="str">
        <f>IF(A174="","",IF(A174&gt;64,0,VLOOKUP(B174,'جدول نرخ فوت-امراض خاص-سرطان'!$G$2:$H$100,2,FALSE)*X174))</f>
        <v/>
      </c>
      <c r="Z174" s="6" t="str">
        <f t="shared" si="54"/>
        <v/>
      </c>
      <c r="AA174" s="6" t="str">
        <f t="shared" si="55"/>
        <v/>
      </c>
      <c r="AB174" s="6" t="str">
        <f t="shared" si="56"/>
        <v/>
      </c>
      <c r="AC174" s="6" t="str">
        <f t="shared" si="68"/>
        <v/>
      </c>
      <c r="AD174" s="6" t="str">
        <f t="shared" si="71"/>
        <v/>
      </c>
      <c r="AE174" s="6" t="str">
        <f t="shared" si="72"/>
        <v/>
      </c>
    </row>
    <row r="175" spans="1:31" x14ac:dyDescent="0.2">
      <c r="A175" s="5" t="str">
        <f t="shared" si="59"/>
        <v/>
      </c>
      <c r="B175" s="5" t="str">
        <f t="shared" si="60"/>
        <v/>
      </c>
      <c r="C175" s="4"/>
      <c r="D175" s="6" t="str">
        <f>IF(A175="","",IF($B$3="سالانه",D174*(1+$B$6),IF($B$3="ماهانه",(F175*12)/'جدول لیست ها'!$D$1,IF(محاسبات!$B$3="دوماهه",(G175*6)/'جدول لیست ها'!$D$2,IF(محاسبات!$B$3="سه ماهه",(H175*4)/'جدول لیست ها'!$D$3,I175*2/'جدول لیست ها'!$D$4)))))</f>
        <v/>
      </c>
      <c r="E175" s="6" t="str">
        <f t="shared" si="61"/>
        <v/>
      </c>
      <c r="F175" s="6" t="str">
        <f t="shared" si="62"/>
        <v/>
      </c>
      <c r="G175" s="6" t="str">
        <f t="shared" si="63"/>
        <v/>
      </c>
      <c r="H175" s="6" t="str">
        <f t="shared" si="64"/>
        <v/>
      </c>
      <c r="I175" s="6" t="str">
        <f t="shared" si="65"/>
        <v/>
      </c>
      <c r="J175" s="6" t="str">
        <f t="shared" si="73"/>
        <v/>
      </c>
      <c r="K175" s="6" t="str">
        <f t="shared" si="74"/>
        <v/>
      </c>
      <c r="L175" s="6" t="str">
        <f t="shared" si="51"/>
        <v/>
      </c>
      <c r="M175" s="6" t="str">
        <f t="shared" si="57"/>
        <v/>
      </c>
      <c r="N175" s="5" t="str">
        <f t="shared" si="69"/>
        <v/>
      </c>
      <c r="O175" s="6" t="str">
        <f t="shared" si="66"/>
        <v/>
      </c>
      <c r="P175" s="5" t="str">
        <f>IF(A175="","",VLOOKUP(B175,'جدول نرخ فوت-امراض خاص-سرطان'!$A$2:$B$100,2,FALSE))</f>
        <v/>
      </c>
      <c r="Q175" s="6" t="str">
        <f t="shared" si="58"/>
        <v/>
      </c>
      <c r="R175" s="6" t="str">
        <f t="shared" si="67"/>
        <v/>
      </c>
      <c r="S175" s="6" t="str">
        <f t="shared" si="52"/>
        <v/>
      </c>
      <c r="T175" s="6" t="str">
        <f t="shared" si="53"/>
        <v/>
      </c>
      <c r="U175" s="6" t="str">
        <f>IF(A175="","",T175*VLOOKUP(محاسبات!B175,'جدول نرخ فوت-امراض خاص-سرطان'!$C$2:$D$97,2,FALSE)/1000000)</f>
        <v/>
      </c>
      <c r="V175" s="6" t="str">
        <f>IF(A175="","",IF($F$7="ندارد",0,IF(B175&gt;74,0,VLOOKUP(محاسبات!A175,'جدول نرخ فوت-امراض خاص-سرطان'!$I$2:$J$31,2,FALSE)*محاسبات!O175)))</f>
        <v/>
      </c>
      <c r="W175" s="6" t="str">
        <f>IF(A175="","",V175*VLOOKUP(B175,'جدول نرخ فوت-امراض خاص-سرطان'!$E$2:$F$100,2,FALSE)/1000000)</f>
        <v/>
      </c>
      <c r="X175" s="6" t="str">
        <f t="shared" si="70"/>
        <v/>
      </c>
      <c r="Y175" s="6" t="str">
        <f>IF(A175="","",IF(A175&gt;64,0,VLOOKUP(B175,'جدول نرخ فوت-امراض خاص-سرطان'!$G$2:$H$100,2,FALSE)*X175))</f>
        <v/>
      </c>
      <c r="Z175" s="6" t="str">
        <f t="shared" si="54"/>
        <v/>
      </c>
      <c r="AA175" s="6" t="str">
        <f t="shared" si="55"/>
        <v/>
      </c>
      <c r="AB175" s="6" t="str">
        <f t="shared" si="56"/>
        <v/>
      </c>
      <c r="AC175" s="6" t="str">
        <f t="shared" si="68"/>
        <v/>
      </c>
      <c r="AD175" s="6" t="str">
        <f t="shared" si="71"/>
        <v/>
      </c>
      <c r="AE175" s="6" t="str">
        <f t="shared" si="72"/>
        <v/>
      </c>
    </row>
    <row r="176" spans="1:31" x14ac:dyDescent="0.2">
      <c r="A176" s="5" t="str">
        <f t="shared" si="59"/>
        <v/>
      </c>
      <c r="B176" s="5" t="str">
        <f t="shared" si="60"/>
        <v/>
      </c>
      <c r="C176" s="4"/>
      <c r="D176" s="6" t="str">
        <f>IF(A176="","",IF($B$3="سالانه",D175*(1+$B$6),IF($B$3="ماهانه",(F176*12)/'جدول لیست ها'!$D$1,IF(محاسبات!$B$3="دوماهه",(G176*6)/'جدول لیست ها'!$D$2,IF(محاسبات!$B$3="سه ماهه",(H176*4)/'جدول لیست ها'!$D$3,I176*2/'جدول لیست ها'!$D$4)))))</f>
        <v/>
      </c>
      <c r="E176" s="6" t="str">
        <f t="shared" si="61"/>
        <v/>
      </c>
      <c r="F176" s="6" t="str">
        <f t="shared" si="62"/>
        <v/>
      </c>
      <c r="G176" s="6" t="str">
        <f t="shared" si="63"/>
        <v/>
      </c>
      <c r="H176" s="6" t="str">
        <f t="shared" si="64"/>
        <v/>
      </c>
      <c r="I176" s="6" t="str">
        <f t="shared" si="65"/>
        <v/>
      </c>
      <c r="J176" s="6" t="str">
        <f t="shared" si="73"/>
        <v/>
      </c>
      <c r="K176" s="6" t="str">
        <f t="shared" si="74"/>
        <v/>
      </c>
      <c r="L176" s="6" t="str">
        <f t="shared" si="51"/>
        <v/>
      </c>
      <c r="M176" s="6" t="str">
        <f t="shared" si="57"/>
        <v/>
      </c>
      <c r="N176" s="5" t="str">
        <f t="shared" si="69"/>
        <v/>
      </c>
      <c r="O176" s="6" t="str">
        <f t="shared" si="66"/>
        <v/>
      </c>
      <c r="P176" s="5" t="str">
        <f>IF(A176="","",VLOOKUP(B176,'جدول نرخ فوت-امراض خاص-سرطان'!$A$2:$B$100,2,FALSE))</f>
        <v/>
      </c>
      <c r="Q176" s="6" t="str">
        <f t="shared" si="58"/>
        <v/>
      </c>
      <c r="R176" s="6" t="str">
        <f t="shared" si="67"/>
        <v/>
      </c>
      <c r="S176" s="6" t="str">
        <f t="shared" si="52"/>
        <v/>
      </c>
      <c r="T176" s="6" t="str">
        <f t="shared" si="53"/>
        <v/>
      </c>
      <c r="U176" s="6" t="str">
        <f>IF(A176="","",T176*VLOOKUP(محاسبات!B176,'جدول نرخ فوت-امراض خاص-سرطان'!$C$2:$D$97,2,FALSE)/1000000)</f>
        <v/>
      </c>
      <c r="V176" s="6" t="str">
        <f>IF(A176="","",IF($F$7="ندارد",0,IF(B176&gt;74,0,VLOOKUP(محاسبات!A176,'جدول نرخ فوت-امراض خاص-سرطان'!$I$2:$J$31,2,FALSE)*محاسبات!O176)))</f>
        <v/>
      </c>
      <c r="W176" s="6" t="str">
        <f>IF(A176="","",V176*VLOOKUP(B176,'جدول نرخ فوت-امراض خاص-سرطان'!$E$2:$F$100,2,FALSE)/1000000)</f>
        <v/>
      </c>
      <c r="X176" s="6" t="str">
        <f t="shared" si="70"/>
        <v/>
      </c>
      <c r="Y176" s="6" t="str">
        <f>IF(A176="","",IF(A176&gt;64,0,VLOOKUP(B176,'جدول نرخ فوت-امراض خاص-سرطان'!$G$2:$H$100,2,FALSE)*X176))</f>
        <v/>
      </c>
      <c r="Z176" s="6" t="str">
        <f t="shared" si="54"/>
        <v/>
      </c>
      <c r="AA176" s="6" t="str">
        <f t="shared" si="55"/>
        <v/>
      </c>
      <c r="AB176" s="6" t="str">
        <f t="shared" si="56"/>
        <v/>
      </c>
      <c r="AC176" s="6" t="str">
        <f t="shared" si="68"/>
        <v/>
      </c>
      <c r="AD176" s="6" t="str">
        <f t="shared" si="71"/>
        <v/>
      </c>
      <c r="AE176" s="6" t="str">
        <f t="shared" si="72"/>
        <v/>
      </c>
    </row>
    <row r="177" spans="1:31" x14ac:dyDescent="0.2">
      <c r="A177" s="5" t="str">
        <f t="shared" si="59"/>
        <v/>
      </c>
      <c r="B177" s="5" t="str">
        <f t="shared" si="60"/>
        <v/>
      </c>
      <c r="C177" s="4"/>
      <c r="D177" s="6" t="str">
        <f>IF(A177="","",IF($B$3="سالانه",D176*(1+$B$6),IF($B$3="ماهانه",(F177*12)/'جدول لیست ها'!$D$1,IF(محاسبات!$B$3="دوماهه",(G177*6)/'جدول لیست ها'!$D$2,IF(محاسبات!$B$3="سه ماهه",(H177*4)/'جدول لیست ها'!$D$3,I177*2/'جدول لیست ها'!$D$4)))))</f>
        <v/>
      </c>
      <c r="E177" s="6" t="str">
        <f t="shared" si="61"/>
        <v/>
      </c>
      <c r="F177" s="6" t="str">
        <f t="shared" si="62"/>
        <v/>
      </c>
      <c r="G177" s="6" t="str">
        <f t="shared" si="63"/>
        <v/>
      </c>
      <c r="H177" s="6" t="str">
        <f t="shared" si="64"/>
        <v/>
      </c>
      <c r="I177" s="6" t="str">
        <f t="shared" si="65"/>
        <v/>
      </c>
      <c r="J177" s="6" t="str">
        <f t="shared" si="73"/>
        <v/>
      </c>
      <c r="K177" s="6" t="str">
        <f t="shared" si="74"/>
        <v/>
      </c>
      <c r="L177" s="6" t="str">
        <f t="shared" si="51"/>
        <v/>
      </c>
      <c r="M177" s="6" t="str">
        <f t="shared" si="57"/>
        <v/>
      </c>
      <c r="N177" s="5" t="str">
        <f t="shared" si="69"/>
        <v/>
      </c>
      <c r="O177" s="6" t="str">
        <f t="shared" si="66"/>
        <v/>
      </c>
      <c r="P177" s="5" t="str">
        <f>IF(A177="","",VLOOKUP(B177,'جدول نرخ فوت-امراض خاص-سرطان'!$A$2:$B$100,2,FALSE))</f>
        <v/>
      </c>
      <c r="Q177" s="6" t="str">
        <f t="shared" si="58"/>
        <v/>
      </c>
      <c r="R177" s="6" t="str">
        <f t="shared" si="67"/>
        <v/>
      </c>
      <c r="S177" s="6" t="str">
        <f t="shared" si="52"/>
        <v/>
      </c>
      <c r="T177" s="6" t="str">
        <f t="shared" si="53"/>
        <v/>
      </c>
      <c r="U177" s="6" t="str">
        <f>IF(A177="","",T177*VLOOKUP(محاسبات!B177,'جدول نرخ فوت-امراض خاص-سرطان'!$C$2:$D$97,2,FALSE)/1000000)</f>
        <v/>
      </c>
      <c r="V177" s="6" t="str">
        <f>IF(A177="","",IF($F$7="ندارد",0,IF(B177&gt;74,0,VLOOKUP(محاسبات!A177,'جدول نرخ فوت-امراض خاص-سرطان'!$I$2:$J$31,2,FALSE)*محاسبات!O177)))</f>
        <v/>
      </c>
      <c r="W177" s="6" t="str">
        <f>IF(A177="","",V177*VLOOKUP(B177,'جدول نرخ فوت-امراض خاص-سرطان'!$E$2:$F$100,2,FALSE)/1000000)</f>
        <v/>
      </c>
      <c r="X177" s="6" t="str">
        <f t="shared" si="70"/>
        <v/>
      </c>
      <c r="Y177" s="6" t="str">
        <f>IF(A177="","",IF(A177&gt;64,0,VLOOKUP(B177,'جدول نرخ فوت-امراض خاص-سرطان'!$G$2:$H$100,2,FALSE)*X177))</f>
        <v/>
      </c>
      <c r="Z177" s="6" t="str">
        <f t="shared" si="54"/>
        <v/>
      </c>
      <c r="AA177" s="6" t="str">
        <f t="shared" si="55"/>
        <v/>
      </c>
      <c r="AB177" s="6" t="str">
        <f t="shared" si="56"/>
        <v/>
      </c>
      <c r="AC177" s="6" t="str">
        <f t="shared" si="68"/>
        <v/>
      </c>
      <c r="AD177" s="6" t="str">
        <f t="shared" si="71"/>
        <v/>
      </c>
      <c r="AE177" s="6" t="str">
        <f t="shared" si="72"/>
        <v/>
      </c>
    </row>
    <row r="178" spans="1:31" x14ac:dyDescent="0.2">
      <c r="A178" s="5" t="str">
        <f t="shared" si="59"/>
        <v/>
      </c>
      <c r="B178" s="5" t="str">
        <f t="shared" si="60"/>
        <v/>
      </c>
      <c r="C178" s="4"/>
      <c r="D178" s="6" t="str">
        <f>IF(A178="","",IF($B$3="سالانه",D177*(1+$B$6),IF($B$3="ماهانه",(F178*12)/'جدول لیست ها'!$D$1,IF(محاسبات!$B$3="دوماهه",(G178*6)/'جدول لیست ها'!$D$2,IF(محاسبات!$B$3="سه ماهه",(H178*4)/'جدول لیست ها'!$D$3,I178*2/'جدول لیست ها'!$D$4)))))</f>
        <v/>
      </c>
      <c r="E178" s="6" t="str">
        <f t="shared" si="61"/>
        <v/>
      </c>
      <c r="F178" s="6" t="str">
        <f t="shared" si="62"/>
        <v/>
      </c>
      <c r="G178" s="6" t="str">
        <f t="shared" si="63"/>
        <v/>
      </c>
      <c r="H178" s="6" t="str">
        <f t="shared" si="64"/>
        <v/>
      </c>
      <c r="I178" s="6" t="str">
        <f t="shared" si="65"/>
        <v/>
      </c>
      <c r="J178" s="6" t="str">
        <f t="shared" si="73"/>
        <v/>
      </c>
      <c r="K178" s="6" t="str">
        <f t="shared" si="74"/>
        <v/>
      </c>
      <c r="L178" s="6" t="str">
        <f t="shared" si="51"/>
        <v/>
      </c>
      <c r="M178" s="6" t="str">
        <f t="shared" si="57"/>
        <v/>
      </c>
      <c r="N178" s="5" t="str">
        <f t="shared" si="69"/>
        <v/>
      </c>
      <c r="O178" s="6" t="str">
        <f t="shared" si="66"/>
        <v/>
      </c>
      <c r="P178" s="5" t="str">
        <f>IF(A178="","",VLOOKUP(B178,'جدول نرخ فوت-امراض خاص-سرطان'!$A$2:$B$100,2,FALSE))</f>
        <v/>
      </c>
      <c r="Q178" s="6" t="str">
        <f t="shared" si="58"/>
        <v/>
      </c>
      <c r="R178" s="6" t="str">
        <f t="shared" si="67"/>
        <v/>
      </c>
      <c r="S178" s="6" t="str">
        <f t="shared" si="52"/>
        <v/>
      </c>
      <c r="T178" s="6" t="str">
        <f t="shared" si="53"/>
        <v/>
      </c>
      <c r="U178" s="6" t="str">
        <f>IF(A178="","",T178*VLOOKUP(محاسبات!B178,'جدول نرخ فوت-امراض خاص-سرطان'!$C$2:$D$97,2,FALSE)/1000000)</f>
        <v/>
      </c>
      <c r="V178" s="6" t="str">
        <f>IF(A178="","",IF($F$7="ندارد",0,IF(B178&gt;74,0,VLOOKUP(محاسبات!A178,'جدول نرخ فوت-امراض خاص-سرطان'!$I$2:$J$31,2,FALSE)*محاسبات!O178)))</f>
        <v/>
      </c>
      <c r="W178" s="6" t="str">
        <f>IF(A178="","",V178*VLOOKUP(B178,'جدول نرخ فوت-امراض خاص-سرطان'!$E$2:$F$100,2,FALSE)/1000000)</f>
        <v/>
      </c>
      <c r="X178" s="6" t="str">
        <f t="shared" si="70"/>
        <v/>
      </c>
      <c r="Y178" s="6" t="str">
        <f>IF(A178="","",IF(A178&gt;64,0,VLOOKUP(B178,'جدول نرخ فوت-امراض خاص-سرطان'!$G$2:$H$100,2,FALSE)*X178))</f>
        <v/>
      </c>
      <c r="Z178" s="6" t="str">
        <f t="shared" si="54"/>
        <v/>
      </c>
      <c r="AA178" s="6" t="str">
        <f t="shared" si="55"/>
        <v/>
      </c>
      <c r="AB178" s="6" t="str">
        <f t="shared" si="56"/>
        <v/>
      </c>
      <c r="AC178" s="6" t="str">
        <f t="shared" si="68"/>
        <v/>
      </c>
      <c r="AD178" s="6" t="str">
        <f t="shared" si="71"/>
        <v/>
      </c>
      <c r="AE178" s="6" t="str">
        <f t="shared" si="72"/>
        <v/>
      </c>
    </row>
    <row r="179" spans="1:31" x14ac:dyDescent="0.2">
      <c r="A179" s="5" t="str">
        <f t="shared" si="59"/>
        <v/>
      </c>
      <c r="B179" s="5" t="str">
        <f t="shared" si="60"/>
        <v/>
      </c>
      <c r="C179" s="4"/>
      <c r="D179" s="6" t="str">
        <f>IF(A179="","",IF($B$3="سالانه",D178*(1+$B$6),IF($B$3="ماهانه",(F179*12)/'جدول لیست ها'!$D$1,IF(محاسبات!$B$3="دوماهه",(G179*6)/'جدول لیست ها'!$D$2,IF(محاسبات!$B$3="سه ماهه",(H179*4)/'جدول لیست ها'!$D$3,I179*2/'جدول لیست ها'!$D$4)))))</f>
        <v/>
      </c>
      <c r="E179" s="6" t="str">
        <f t="shared" si="61"/>
        <v/>
      </c>
      <c r="F179" s="6" t="str">
        <f t="shared" si="62"/>
        <v/>
      </c>
      <c r="G179" s="6" t="str">
        <f t="shared" si="63"/>
        <v/>
      </c>
      <c r="H179" s="6" t="str">
        <f t="shared" si="64"/>
        <v/>
      </c>
      <c r="I179" s="6" t="str">
        <f t="shared" si="65"/>
        <v/>
      </c>
      <c r="J179" s="6" t="str">
        <f t="shared" si="73"/>
        <v/>
      </c>
      <c r="K179" s="6" t="str">
        <f t="shared" si="74"/>
        <v/>
      </c>
      <c r="L179" s="6" t="str">
        <f t="shared" si="51"/>
        <v/>
      </c>
      <c r="M179" s="6" t="str">
        <f t="shared" si="57"/>
        <v/>
      </c>
      <c r="N179" s="5" t="str">
        <f t="shared" si="69"/>
        <v/>
      </c>
      <c r="O179" s="6" t="str">
        <f t="shared" si="66"/>
        <v/>
      </c>
      <c r="P179" s="5" t="str">
        <f>IF(A179="","",VLOOKUP(B179,'جدول نرخ فوت-امراض خاص-سرطان'!$A$2:$B$100,2,FALSE))</f>
        <v/>
      </c>
      <c r="Q179" s="6" t="str">
        <f t="shared" si="58"/>
        <v/>
      </c>
      <c r="R179" s="6" t="str">
        <f t="shared" si="67"/>
        <v/>
      </c>
      <c r="S179" s="6" t="str">
        <f t="shared" si="52"/>
        <v/>
      </c>
      <c r="T179" s="6" t="str">
        <f t="shared" si="53"/>
        <v/>
      </c>
      <c r="U179" s="6" t="str">
        <f>IF(A179="","",T179*VLOOKUP(محاسبات!B179,'جدول نرخ فوت-امراض خاص-سرطان'!$C$2:$D$97,2,FALSE)/1000000)</f>
        <v/>
      </c>
      <c r="V179" s="6" t="str">
        <f>IF(A179="","",IF($F$7="ندارد",0,IF(B179&gt;74,0,VLOOKUP(محاسبات!A179,'جدول نرخ فوت-امراض خاص-سرطان'!$I$2:$J$31,2,FALSE)*محاسبات!O179)))</f>
        <v/>
      </c>
      <c r="W179" s="6" t="str">
        <f>IF(A179="","",V179*VLOOKUP(B179,'جدول نرخ فوت-امراض خاص-سرطان'!$E$2:$F$100,2,FALSE)/1000000)</f>
        <v/>
      </c>
      <c r="X179" s="6" t="str">
        <f t="shared" si="70"/>
        <v/>
      </c>
      <c r="Y179" s="6" t="str">
        <f>IF(A179="","",IF(A179&gt;64,0,VLOOKUP(B179,'جدول نرخ فوت-امراض خاص-سرطان'!$G$2:$H$100,2,FALSE)*X179))</f>
        <v/>
      </c>
      <c r="Z179" s="6" t="str">
        <f t="shared" si="54"/>
        <v/>
      </c>
      <c r="AA179" s="6" t="str">
        <f t="shared" si="55"/>
        <v/>
      </c>
      <c r="AB179" s="6" t="str">
        <f t="shared" si="56"/>
        <v/>
      </c>
      <c r="AC179" s="6" t="str">
        <f t="shared" si="68"/>
        <v/>
      </c>
      <c r="AD179" s="6" t="str">
        <f t="shared" si="71"/>
        <v/>
      </c>
      <c r="AE179" s="6" t="str">
        <f t="shared" si="72"/>
        <v/>
      </c>
    </row>
    <row r="180" spans="1:31" x14ac:dyDescent="0.2">
      <c r="A180" s="5" t="str">
        <f t="shared" si="59"/>
        <v/>
      </c>
      <c r="B180" s="5" t="str">
        <f t="shared" si="60"/>
        <v/>
      </c>
      <c r="C180" s="4"/>
      <c r="D180" s="6" t="str">
        <f>IF(A180="","",IF($B$3="سالانه",D179*(1+$B$6),IF($B$3="ماهانه",(F180*12)/'جدول لیست ها'!$D$1,IF(محاسبات!$B$3="دوماهه",(G180*6)/'جدول لیست ها'!$D$2,IF(محاسبات!$B$3="سه ماهه",(H180*4)/'جدول لیست ها'!$D$3,I180*2/'جدول لیست ها'!$D$4)))))</f>
        <v/>
      </c>
      <c r="E180" s="6" t="str">
        <f t="shared" si="61"/>
        <v/>
      </c>
      <c r="F180" s="6" t="str">
        <f t="shared" si="62"/>
        <v/>
      </c>
      <c r="G180" s="6" t="str">
        <f t="shared" si="63"/>
        <v/>
      </c>
      <c r="H180" s="6" t="str">
        <f t="shared" si="64"/>
        <v/>
      </c>
      <c r="I180" s="6" t="str">
        <f t="shared" si="65"/>
        <v/>
      </c>
      <c r="J180" s="6" t="str">
        <f t="shared" si="73"/>
        <v/>
      </c>
      <c r="K180" s="6" t="str">
        <f t="shared" si="74"/>
        <v/>
      </c>
      <c r="L180" s="6" t="str">
        <f t="shared" si="51"/>
        <v/>
      </c>
      <c r="M180" s="6" t="str">
        <f t="shared" si="57"/>
        <v/>
      </c>
      <c r="N180" s="5" t="str">
        <f t="shared" si="69"/>
        <v/>
      </c>
      <c r="O180" s="6" t="str">
        <f t="shared" si="66"/>
        <v/>
      </c>
      <c r="P180" s="5" t="str">
        <f>IF(A180="","",VLOOKUP(B180,'جدول نرخ فوت-امراض خاص-سرطان'!$A$2:$B$100,2,FALSE))</f>
        <v/>
      </c>
      <c r="Q180" s="6" t="str">
        <f t="shared" si="58"/>
        <v/>
      </c>
      <c r="R180" s="6" t="str">
        <f t="shared" si="67"/>
        <v/>
      </c>
      <c r="S180" s="6" t="str">
        <f t="shared" si="52"/>
        <v/>
      </c>
      <c r="T180" s="6" t="str">
        <f t="shared" si="53"/>
        <v/>
      </c>
      <c r="U180" s="6" t="str">
        <f>IF(A180="","",T180*VLOOKUP(محاسبات!B180,'جدول نرخ فوت-امراض خاص-سرطان'!$C$2:$D$97,2,FALSE)/1000000)</f>
        <v/>
      </c>
      <c r="V180" s="6" t="str">
        <f>IF(A180="","",IF($F$7="ندارد",0,IF(B180&gt;74,0,VLOOKUP(محاسبات!A180,'جدول نرخ فوت-امراض خاص-سرطان'!$I$2:$J$31,2,FALSE)*محاسبات!O180)))</f>
        <v/>
      </c>
      <c r="W180" s="6" t="str">
        <f>IF(A180="","",V180*VLOOKUP(B180,'جدول نرخ فوت-امراض خاص-سرطان'!$E$2:$F$100,2,FALSE)/1000000)</f>
        <v/>
      </c>
      <c r="X180" s="6" t="str">
        <f t="shared" si="70"/>
        <v/>
      </c>
      <c r="Y180" s="6" t="str">
        <f>IF(A180="","",IF(A180&gt;64,0,VLOOKUP(B180,'جدول نرخ فوت-امراض خاص-سرطان'!$G$2:$H$100,2,FALSE)*X180))</f>
        <v/>
      </c>
      <c r="Z180" s="6" t="str">
        <f t="shared" si="54"/>
        <v/>
      </c>
      <c r="AA180" s="6" t="str">
        <f t="shared" si="55"/>
        <v/>
      </c>
      <c r="AB180" s="6" t="str">
        <f t="shared" si="56"/>
        <v/>
      </c>
      <c r="AC180" s="6" t="str">
        <f t="shared" si="68"/>
        <v/>
      </c>
      <c r="AD180" s="6" t="str">
        <f t="shared" si="71"/>
        <v/>
      </c>
      <c r="AE180" s="6" t="str">
        <f t="shared" si="72"/>
        <v/>
      </c>
    </row>
    <row r="181" spans="1:31" x14ac:dyDescent="0.2">
      <c r="A181" s="5" t="str">
        <f t="shared" si="59"/>
        <v/>
      </c>
      <c r="B181" s="5" t="str">
        <f t="shared" si="60"/>
        <v/>
      </c>
      <c r="C181" s="4"/>
      <c r="D181" s="6" t="str">
        <f>IF(A181="","",IF($B$3="سالانه",D180*(1+$B$6),IF($B$3="ماهانه",(F181*12)/'جدول لیست ها'!$D$1,IF(محاسبات!$B$3="دوماهه",(G181*6)/'جدول لیست ها'!$D$2,IF(محاسبات!$B$3="سه ماهه",(H181*4)/'جدول لیست ها'!$D$3,I181*2/'جدول لیست ها'!$D$4)))))</f>
        <v/>
      </c>
      <c r="E181" s="6" t="str">
        <f t="shared" si="61"/>
        <v/>
      </c>
      <c r="F181" s="6" t="str">
        <f t="shared" si="62"/>
        <v/>
      </c>
      <c r="G181" s="6" t="str">
        <f t="shared" si="63"/>
        <v/>
      </c>
      <c r="H181" s="6" t="str">
        <f t="shared" si="64"/>
        <v/>
      </c>
      <c r="I181" s="6" t="str">
        <f t="shared" si="65"/>
        <v/>
      </c>
      <c r="J181" s="6" t="str">
        <f t="shared" si="73"/>
        <v/>
      </c>
      <c r="K181" s="6" t="str">
        <f t="shared" si="74"/>
        <v/>
      </c>
      <c r="L181" s="6" t="str">
        <f t="shared" si="51"/>
        <v/>
      </c>
      <c r="M181" s="6" t="str">
        <f t="shared" si="57"/>
        <v/>
      </c>
      <c r="N181" s="5" t="str">
        <f t="shared" si="69"/>
        <v/>
      </c>
      <c r="O181" s="6" t="str">
        <f t="shared" si="66"/>
        <v/>
      </c>
      <c r="P181" s="5" t="str">
        <f>IF(A181="","",VLOOKUP(B181,'جدول نرخ فوت-امراض خاص-سرطان'!$A$2:$B$100,2,FALSE))</f>
        <v/>
      </c>
      <c r="Q181" s="6" t="str">
        <f t="shared" si="58"/>
        <v/>
      </c>
      <c r="R181" s="6" t="str">
        <f t="shared" si="67"/>
        <v/>
      </c>
      <c r="S181" s="6" t="str">
        <f t="shared" si="52"/>
        <v/>
      </c>
      <c r="T181" s="6" t="str">
        <f t="shared" si="53"/>
        <v/>
      </c>
      <c r="U181" s="6" t="str">
        <f>IF(A181="","",T181*VLOOKUP(محاسبات!B181,'جدول نرخ فوت-امراض خاص-سرطان'!$C$2:$D$97,2,FALSE)/1000000)</f>
        <v/>
      </c>
      <c r="V181" s="6" t="str">
        <f>IF(A181="","",IF($F$7="ندارد",0,IF(B181&gt;74,0,VLOOKUP(محاسبات!A181,'جدول نرخ فوت-امراض خاص-سرطان'!$I$2:$J$31,2,FALSE)*محاسبات!O181)))</f>
        <v/>
      </c>
      <c r="W181" s="6" t="str">
        <f>IF(A181="","",V181*VLOOKUP(B181,'جدول نرخ فوت-امراض خاص-سرطان'!$E$2:$F$100,2,FALSE)/1000000)</f>
        <v/>
      </c>
      <c r="X181" s="6" t="str">
        <f t="shared" si="70"/>
        <v/>
      </c>
      <c r="Y181" s="6" t="str">
        <f>IF(A181="","",IF(A181&gt;64,0,VLOOKUP(B181,'جدول نرخ فوت-امراض خاص-سرطان'!$G$2:$H$100,2,FALSE)*X181))</f>
        <v/>
      </c>
      <c r="Z181" s="6" t="str">
        <f t="shared" si="54"/>
        <v/>
      </c>
      <c r="AA181" s="6" t="str">
        <f t="shared" si="55"/>
        <v/>
      </c>
      <c r="AB181" s="6" t="str">
        <f t="shared" si="56"/>
        <v/>
      </c>
      <c r="AC181" s="6" t="str">
        <f t="shared" si="68"/>
        <v/>
      </c>
      <c r="AD181" s="6" t="str">
        <f t="shared" si="71"/>
        <v/>
      </c>
      <c r="AE181" s="6" t="str">
        <f t="shared" si="72"/>
        <v/>
      </c>
    </row>
    <row r="182" spans="1:31" x14ac:dyDescent="0.2">
      <c r="A182" s="5" t="str">
        <f t="shared" si="59"/>
        <v/>
      </c>
      <c r="B182" s="5" t="str">
        <f t="shared" si="60"/>
        <v/>
      </c>
      <c r="C182" s="4"/>
      <c r="D182" s="6" t="str">
        <f>IF(A182="","",IF($B$3="سالانه",D181*(1+$B$6),IF($B$3="ماهانه",(F182*12)/'جدول لیست ها'!$D$1,IF(محاسبات!$B$3="دوماهه",(G182*6)/'جدول لیست ها'!$D$2,IF(محاسبات!$B$3="سه ماهه",(H182*4)/'جدول لیست ها'!$D$3,I182*2/'جدول لیست ها'!$D$4)))))</f>
        <v/>
      </c>
      <c r="E182" s="6" t="str">
        <f t="shared" si="61"/>
        <v/>
      </c>
      <c r="F182" s="6" t="str">
        <f t="shared" si="62"/>
        <v/>
      </c>
      <c r="G182" s="6" t="str">
        <f t="shared" si="63"/>
        <v/>
      </c>
      <c r="H182" s="6" t="str">
        <f t="shared" si="64"/>
        <v/>
      </c>
      <c r="I182" s="6" t="str">
        <f t="shared" si="65"/>
        <v/>
      </c>
      <c r="J182" s="6" t="str">
        <f t="shared" si="73"/>
        <v/>
      </c>
      <c r="K182" s="6" t="str">
        <f t="shared" si="74"/>
        <v/>
      </c>
      <c r="L182" s="6" t="str">
        <f t="shared" si="51"/>
        <v/>
      </c>
      <c r="M182" s="6" t="str">
        <f t="shared" si="57"/>
        <v/>
      </c>
      <c r="N182" s="5" t="str">
        <f t="shared" si="69"/>
        <v/>
      </c>
      <c r="O182" s="6" t="str">
        <f t="shared" si="66"/>
        <v/>
      </c>
      <c r="P182" s="5" t="str">
        <f>IF(A182="","",VLOOKUP(B182,'جدول نرخ فوت-امراض خاص-سرطان'!$A$2:$B$100,2,FALSE))</f>
        <v/>
      </c>
      <c r="Q182" s="6" t="str">
        <f t="shared" si="58"/>
        <v/>
      </c>
      <c r="R182" s="6" t="str">
        <f t="shared" si="67"/>
        <v/>
      </c>
      <c r="S182" s="6" t="str">
        <f t="shared" si="52"/>
        <v/>
      </c>
      <c r="T182" s="6" t="str">
        <f t="shared" si="53"/>
        <v/>
      </c>
      <c r="U182" s="6" t="str">
        <f>IF(A182="","",T182*VLOOKUP(محاسبات!B182,'جدول نرخ فوت-امراض خاص-سرطان'!$C$2:$D$97,2,FALSE)/1000000)</f>
        <v/>
      </c>
      <c r="V182" s="6" t="str">
        <f>IF(A182="","",IF($F$7="ندارد",0,IF(B182&gt;74,0,VLOOKUP(محاسبات!A182,'جدول نرخ فوت-امراض خاص-سرطان'!$I$2:$J$31,2,FALSE)*محاسبات!O182)))</f>
        <v/>
      </c>
      <c r="W182" s="6" t="str">
        <f>IF(A182="","",V182*VLOOKUP(B182,'جدول نرخ فوت-امراض خاص-سرطان'!$E$2:$F$100,2,FALSE)/1000000)</f>
        <v/>
      </c>
      <c r="X182" s="6" t="str">
        <f t="shared" si="70"/>
        <v/>
      </c>
      <c r="Y182" s="6" t="str">
        <f>IF(A182="","",IF(A182&gt;64,0,VLOOKUP(B182,'جدول نرخ فوت-امراض خاص-سرطان'!$G$2:$H$100,2,FALSE)*X182))</f>
        <v/>
      </c>
      <c r="Z182" s="6" t="str">
        <f t="shared" si="54"/>
        <v/>
      </c>
      <c r="AA182" s="6" t="str">
        <f t="shared" si="55"/>
        <v/>
      </c>
      <c r="AB182" s="6" t="str">
        <f t="shared" si="56"/>
        <v/>
      </c>
      <c r="AC182" s="6" t="str">
        <f t="shared" si="68"/>
        <v/>
      </c>
      <c r="AD182" s="6" t="str">
        <f t="shared" si="71"/>
        <v/>
      </c>
      <c r="AE182" s="6" t="str">
        <f t="shared" si="72"/>
        <v/>
      </c>
    </row>
    <row r="183" spans="1:31" x14ac:dyDescent="0.2">
      <c r="A183" s="5" t="str">
        <f t="shared" si="59"/>
        <v/>
      </c>
      <c r="B183" s="5" t="str">
        <f t="shared" si="60"/>
        <v/>
      </c>
      <c r="C183" s="4"/>
      <c r="D183" s="6" t="str">
        <f>IF(A183="","",IF($B$3="سالانه",D182*(1+$B$6),IF($B$3="ماهانه",(F183*12)/'جدول لیست ها'!$D$1,IF(محاسبات!$B$3="دوماهه",(G183*6)/'جدول لیست ها'!$D$2,IF(محاسبات!$B$3="سه ماهه",(H183*4)/'جدول لیست ها'!$D$3,I183*2/'جدول لیست ها'!$D$4)))))</f>
        <v/>
      </c>
      <c r="E183" s="6" t="str">
        <f t="shared" si="61"/>
        <v/>
      </c>
      <c r="F183" s="6" t="str">
        <f t="shared" si="62"/>
        <v/>
      </c>
      <c r="G183" s="6" t="str">
        <f t="shared" si="63"/>
        <v/>
      </c>
      <c r="H183" s="6" t="str">
        <f t="shared" si="64"/>
        <v/>
      </c>
      <c r="I183" s="6" t="str">
        <f t="shared" si="65"/>
        <v/>
      </c>
      <c r="J183" s="6" t="str">
        <f t="shared" si="73"/>
        <v/>
      </c>
      <c r="K183" s="6" t="str">
        <f t="shared" si="74"/>
        <v/>
      </c>
      <c r="L183" s="6" t="str">
        <f t="shared" si="51"/>
        <v/>
      </c>
      <c r="M183" s="6" t="str">
        <f t="shared" si="57"/>
        <v/>
      </c>
      <c r="N183" s="5" t="str">
        <f t="shared" si="69"/>
        <v/>
      </c>
      <c r="O183" s="6" t="str">
        <f t="shared" si="66"/>
        <v/>
      </c>
      <c r="P183" s="5" t="str">
        <f>IF(A183="","",VLOOKUP(B183,'جدول نرخ فوت-امراض خاص-سرطان'!$A$2:$B$100,2,FALSE))</f>
        <v/>
      </c>
      <c r="Q183" s="6" t="str">
        <f t="shared" si="58"/>
        <v/>
      </c>
      <c r="R183" s="6" t="str">
        <f t="shared" si="67"/>
        <v/>
      </c>
      <c r="S183" s="6" t="str">
        <f t="shared" si="52"/>
        <v/>
      </c>
      <c r="T183" s="6" t="str">
        <f t="shared" si="53"/>
        <v/>
      </c>
      <c r="U183" s="6" t="str">
        <f>IF(A183="","",T183*VLOOKUP(محاسبات!B183,'جدول نرخ فوت-امراض خاص-سرطان'!$C$2:$D$97,2,FALSE)/1000000)</f>
        <v/>
      </c>
      <c r="V183" s="6" t="str">
        <f>IF(A183="","",IF($F$7="ندارد",0,IF(B183&gt;74,0,VLOOKUP(محاسبات!A183,'جدول نرخ فوت-امراض خاص-سرطان'!$I$2:$J$31,2,FALSE)*محاسبات!O183)))</f>
        <v/>
      </c>
      <c r="W183" s="6" t="str">
        <f>IF(A183="","",V183*VLOOKUP(B183,'جدول نرخ فوت-امراض خاص-سرطان'!$E$2:$F$100,2,FALSE)/1000000)</f>
        <v/>
      </c>
      <c r="X183" s="6" t="str">
        <f t="shared" si="70"/>
        <v/>
      </c>
      <c r="Y183" s="6" t="str">
        <f>IF(A183="","",IF(A183&gt;64,0,VLOOKUP(B183,'جدول نرخ فوت-امراض خاص-سرطان'!$G$2:$H$100,2,FALSE)*X183))</f>
        <v/>
      </c>
      <c r="Z183" s="6" t="str">
        <f t="shared" si="54"/>
        <v/>
      </c>
      <c r="AA183" s="6" t="str">
        <f t="shared" si="55"/>
        <v/>
      </c>
      <c r="AB183" s="6" t="str">
        <f t="shared" si="56"/>
        <v/>
      </c>
      <c r="AC183" s="6" t="str">
        <f t="shared" si="68"/>
        <v/>
      </c>
      <c r="AD183" s="6" t="str">
        <f t="shared" si="71"/>
        <v/>
      </c>
      <c r="AE183" s="6" t="str">
        <f t="shared" si="72"/>
        <v/>
      </c>
    </row>
    <row r="184" spans="1:31" x14ac:dyDescent="0.2">
      <c r="A184" s="5" t="str">
        <f t="shared" si="59"/>
        <v/>
      </c>
      <c r="B184" s="5" t="str">
        <f t="shared" si="60"/>
        <v/>
      </c>
      <c r="C184" s="4"/>
      <c r="D184" s="6" t="str">
        <f>IF(A184="","",IF($B$3="سالانه",D183*(1+$B$6),IF($B$3="ماهانه",(F184*12)/'جدول لیست ها'!$D$1,IF(محاسبات!$B$3="دوماهه",(G184*6)/'جدول لیست ها'!$D$2,IF(محاسبات!$B$3="سه ماهه",(H184*4)/'جدول لیست ها'!$D$3,I184*2/'جدول لیست ها'!$D$4)))))</f>
        <v/>
      </c>
      <c r="E184" s="6" t="str">
        <f t="shared" si="61"/>
        <v/>
      </c>
      <c r="F184" s="6" t="str">
        <f t="shared" si="62"/>
        <v/>
      </c>
      <c r="G184" s="6" t="str">
        <f t="shared" si="63"/>
        <v/>
      </c>
      <c r="H184" s="6" t="str">
        <f t="shared" si="64"/>
        <v/>
      </c>
      <c r="I184" s="6" t="str">
        <f t="shared" si="65"/>
        <v/>
      </c>
      <c r="J184" s="6" t="str">
        <f t="shared" si="73"/>
        <v/>
      </c>
      <c r="K184" s="6" t="str">
        <f t="shared" si="74"/>
        <v/>
      </c>
      <c r="L184" s="6" t="str">
        <f t="shared" si="51"/>
        <v/>
      </c>
      <c r="M184" s="6" t="str">
        <f t="shared" si="57"/>
        <v/>
      </c>
      <c r="N184" s="5" t="str">
        <f t="shared" si="69"/>
        <v/>
      </c>
      <c r="O184" s="6" t="str">
        <f t="shared" si="66"/>
        <v/>
      </c>
      <c r="P184" s="5" t="str">
        <f>IF(A184="","",VLOOKUP(B184,'جدول نرخ فوت-امراض خاص-سرطان'!$A$2:$B$100,2,FALSE))</f>
        <v/>
      </c>
      <c r="Q184" s="6" t="str">
        <f t="shared" si="58"/>
        <v/>
      </c>
      <c r="R184" s="6" t="str">
        <f t="shared" si="67"/>
        <v/>
      </c>
      <c r="S184" s="6" t="str">
        <f t="shared" si="52"/>
        <v/>
      </c>
      <c r="T184" s="6" t="str">
        <f t="shared" si="53"/>
        <v/>
      </c>
      <c r="U184" s="6" t="str">
        <f>IF(A184="","",T184*VLOOKUP(محاسبات!B184,'جدول نرخ فوت-امراض خاص-سرطان'!$C$2:$D$97,2,FALSE)/1000000)</f>
        <v/>
      </c>
      <c r="V184" s="6" t="str">
        <f>IF(A184="","",IF($F$7="ندارد",0,IF(B184&gt;74,0,VLOOKUP(محاسبات!A184,'جدول نرخ فوت-امراض خاص-سرطان'!$I$2:$J$31,2,FALSE)*محاسبات!O184)))</f>
        <v/>
      </c>
      <c r="W184" s="6" t="str">
        <f>IF(A184="","",V184*VLOOKUP(B184,'جدول نرخ فوت-امراض خاص-سرطان'!$E$2:$F$100,2,FALSE)/1000000)</f>
        <v/>
      </c>
      <c r="X184" s="6" t="str">
        <f t="shared" si="70"/>
        <v/>
      </c>
      <c r="Y184" s="6" t="str">
        <f>IF(A184="","",IF(A184&gt;64,0,VLOOKUP(B184,'جدول نرخ فوت-امراض خاص-سرطان'!$G$2:$H$100,2,FALSE)*X184))</f>
        <v/>
      </c>
      <c r="Z184" s="6" t="str">
        <f t="shared" si="54"/>
        <v/>
      </c>
      <c r="AA184" s="6" t="str">
        <f t="shared" si="55"/>
        <v/>
      </c>
      <c r="AB184" s="6" t="str">
        <f t="shared" si="56"/>
        <v/>
      </c>
      <c r="AC184" s="6" t="str">
        <f t="shared" si="68"/>
        <v/>
      </c>
      <c r="AD184" s="6" t="str">
        <f t="shared" si="71"/>
        <v/>
      </c>
      <c r="AE184" s="6" t="str">
        <f t="shared" si="72"/>
        <v/>
      </c>
    </row>
    <row r="185" spans="1:31" x14ac:dyDescent="0.2">
      <c r="A185" s="5" t="str">
        <f t="shared" si="59"/>
        <v/>
      </c>
      <c r="B185" s="5" t="str">
        <f t="shared" si="60"/>
        <v/>
      </c>
      <c r="C185" s="4"/>
      <c r="D185" s="6" t="str">
        <f>IF(A185="","",IF($B$3="سالانه",D184*(1+$B$6),IF($B$3="ماهانه",(F185*12)/'جدول لیست ها'!$D$1,IF(محاسبات!$B$3="دوماهه",(G185*6)/'جدول لیست ها'!$D$2,IF(محاسبات!$B$3="سه ماهه",(H185*4)/'جدول لیست ها'!$D$3,I185*2/'جدول لیست ها'!$D$4)))))</f>
        <v/>
      </c>
      <c r="E185" s="6" t="str">
        <f t="shared" si="61"/>
        <v/>
      </c>
      <c r="F185" s="6" t="str">
        <f t="shared" si="62"/>
        <v/>
      </c>
      <c r="G185" s="6" t="str">
        <f t="shared" si="63"/>
        <v/>
      </c>
      <c r="H185" s="6" t="str">
        <f t="shared" si="64"/>
        <v/>
      </c>
      <c r="I185" s="6" t="str">
        <f t="shared" si="65"/>
        <v/>
      </c>
      <c r="J185" s="6" t="str">
        <f t="shared" si="73"/>
        <v/>
      </c>
      <c r="K185" s="6" t="str">
        <f t="shared" si="74"/>
        <v/>
      </c>
      <c r="L185" s="6" t="str">
        <f t="shared" si="51"/>
        <v/>
      </c>
      <c r="M185" s="6" t="str">
        <f t="shared" si="57"/>
        <v/>
      </c>
      <c r="N185" s="5" t="str">
        <f t="shared" si="69"/>
        <v/>
      </c>
      <c r="O185" s="6" t="str">
        <f t="shared" si="66"/>
        <v/>
      </c>
      <c r="P185" s="5" t="str">
        <f>IF(A185="","",VLOOKUP(B185,'جدول نرخ فوت-امراض خاص-سرطان'!$A$2:$B$100,2,FALSE))</f>
        <v/>
      </c>
      <c r="Q185" s="6" t="str">
        <f t="shared" si="58"/>
        <v/>
      </c>
      <c r="R185" s="6" t="str">
        <f t="shared" si="67"/>
        <v/>
      </c>
      <c r="S185" s="6" t="str">
        <f t="shared" si="52"/>
        <v/>
      </c>
      <c r="T185" s="6" t="str">
        <f t="shared" si="53"/>
        <v/>
      </c>
      <c r="U185" s="6" t="str">
        <f>IF(A185="","",T185*VLOOKUP(محاسبات!B185,'جدول نرخ فوت-امراض خاص-سرطان'!$C$2:$D$97,2,FALSE)/1000000)</f>
        <v/>
      </c>
      <c r="V185" s="6" t="str">
        <f>IF(A185="","",IF($F$7="ندارد",0,IF(B185&gt;74,0,VLOOKUP(محاسبات!A185,'جدول نرخ فوت-امراض خاص-سرطان'!$I$2:$J$31,2,FALSE)*محاسبات!O185)))</f>
        <v/>
      </c>
      <c r="W185" s="6" t="str">
        <f>IF(A185="","",V185*VLOOKUP(B185,'جدول نرخ فوت-امراض خاص-سرطان'!$E$2:$F$100,2,FALSE)/1000000)</f>
        <v/>
      </c>
      <c r="X185" s="6" t="str">
        <f t="shared" si="70"/>
        <v/>
      </c>
      <c r="Y185" s="6" t="str">
        <f>IF(A185="","",IF(A185&gt;64,0,VLOOKUP(B185,'جدول نرخ فوت-امراض خاص-سرطان'!$G$2:$H$100,2,FALSE)*X185))</f>
        <v/>
      </c>
      <c r="Z185" s="6" t="str">
        <f t="shared" si="54"/>
        <v/>
      </c>
      <c r="AA185" s="6" t="str">
        <f t="shared" si="55"/>
        <v/>
      </c>
      <c r="AB185" s="6" t="str">
        <f t="shared" si="56"/>
        <v/>
      </c>
      <c r="AC185" s="6" t="str">
        <f t="shared" si="68"/>
        <v/>
      </c>
      <c r="AD185" s="6" t="str">
        <f t="shared" si="71"/>
        <v/>
      </c>
      <c r="AE185" s="6" t="str">
        <f t="shared" si="72"/>
        <v/>
      </c>
    </row>
    <row r="186" spans="1:31" x14ac:dyDescent="0.2">
      <c r="A186" s="5" t="str">
        <f t="shared" si="59"/>
        <v/>
      </c>
      <c r="B186" s="5" t="str">
        <f t="shared" si="60"/>
        <v/>
      </c>
      <c r="C186" s="4"/>
      <c r="D186" s="6" t="str">
        <f>IF(A186="","",IF($B$3="سالانه",D185*(1+$B$6),IF($B$3="ماهانه",(F186*12)/'جدول لیست ها'!$D$1,IF(محاسبات!$B$3="دوماهه",(G186*6)/'جدول لیست ها'!$D$2,IF(محاسبات!$B$3="سه ماهه",(H186*4)/'جدول لیست ها'!$D$3,I186*2/'جدول لیست ها'!$D$4)))))</f>
        <v/>
      </c>
      <c r="E186" s="6" t="str">
        <f t="shared" si="61"/>
        <v/>
      </c>
      <c r="F186" s="6" t="str">
        <f t="shared" si="62"/>
        <v/>
      </c>
      <c r="G186" s="6" t="str">
        <f t="shared" si="63"/>
        <v/>
      </c>
      <c r="H186" s="6" t="str">
        <f t="shared" si="64"/>
        <v/>
      </c>
      <c r="I186" s="6" t="str">
        <f t="shared" si="65"/>
        <v/>
      </c>
      <c r="J186" s="6" t="str">
        <f t="shared" si="73"/>
        <v/>
      </c>
      <c r="K186" s="6" t="str">
        <f t="shared" si="74"/>
        <v/>
      </c>
      <c r="L186" s="6" t="str">
        <f t="shared" si="51"/>
        <v/>
      </c>
      <c r="M186" s="6" t="str">
        <f t="shared" si="57"/>
        <v/>
      </c>
      <c r="N186" s="5" t="str">
        <f t="shared" si="69"/>
        <v/>
      </c>
      <c r="O186" s="6" t="str">
        <f t="shared" si="66"/>
        <v/>
      </c>
      <c r="P186" s="5" t="str">
        <f>IF(A186="","",VLOOKUP(B186,'جدول نرخ فوت-امراض خاص-سرطان'!$A$2:$B$100,2,FALSE))</f>
        <v/>
      </c>
      <c r="Q186" s="6" t="str">
        <f t="shared" si="58"/>
        <v/>
      </c>
      <c r="R186" s="6" t="str">
        <f t="shared" si="67"/>
        <v/>
      </c>
      <c r="S186" s="6" t="str">
        <f t="shared" si="52"/>
        <v/>
      </c>
      <c r="T186" s="6" t="str">
        <f t="shared" si="53"/>
        <v/>
      </c>
      <c r="U186" s="6" t="str">
        <f>IF(A186="","",T186*VLOOKUP(محاسبات!B186,'جدول نرخ فوت-امراض خاص-سرطان'!$C$2:$D$97,2,FALSE)/1000000)</f>
        <v/>
      </c>
      <c r="V186" s="6" t="str">
        <f>IF(A186="","",IF($F$7="ندارد",0,IF(B186&gt;74,0,VLOOKUP(محاسبات!A186,'جدول نرخ فوت-امراض خاص-سرطان'!$I$2:$J$31,2,FALSE)*محاسبات!O186)))</f>
        <v/>
      </c>
      <c r="W186" s="6" t="str">
        <f>IF(A186="","",V186*VLOOKUP(B186,'جدول نرخ فوت-امراض خاص-سرطان'!$E$2:$F$100,2,FALSE)/1000000)</f>
        <v/>
      </c>
      <c r="X186" s="6" t="str">
        <f t="shared" si="70"/>
        <v/>
      </c>
      <c r="Y186" s="6" t="str">
        <f>IF(A186="","",IF(A186&gt;64,0,VLOOKUP(B186,'جدول نرخ فوت-امراض خاص-سرطان'!$G$2:$H$100,2,FALSE)*X186))</f>
        <v/>
      </c>
      <c r="Z186" s="6" t="str">
        <f t="shared" si="54"/>
        <v/>
      </c>
      <c r="AA186" s="6" t="str">
        <f t="shared" si="55"/>
        <v/>
      </c>
      <c r="AB186" s="6" t="str">
        <f t="shared" si="56"/>
        <v/>
      </c>
      <c r="AC186" s="6" t="str">
        <f t="shared" si="68"/>
        <v/>
      </c>
      <c r="AD186" s="6" t="str">
        <f t="shared" si="71"/>
        <v/>
      </c>
      <c r="AE186" s="6" t="str">
        <f t="shared" si="72"/>
        <v/>
      </c>
    </row>
    <row r="187" spans="1:31" x14ac:dyDescent="0.2">
      <c r="A187" s="5" t="str">
        <f t="shared" si="59"/>
        <v/>
      </c>
      <c r="B187" s="5" t="str">
        <f t="shared" si="60"/>
        <v/>
      </c>
      <c r="C187" s="4"/>
      <c r="D187" s="6" t="str">
        <f>IF(A187="","",IF($B$3="سالانه",D186*(1+$B$6),IF($B$3="ماهانه",(F187*12)/'جدول لیست ها'!$D$1,IF(محاسبات!$B$3="دوماهه",(G187*6)/'جدول لیست ها'!$D$2,IF(محاسبات!$B$3="سه ماهه",(H187*4)/'جدول لیست ها'!$D$3,I187*2/'جدول لیست ها'!$D$4)))))</f>
        <v/>
      </c>
      <c r="E187" s="6" t="str">
        <f t="shared" si="61"/>
        <v/>
      </c>
      <c r="F187" s="6" t="str">
        <f t="shared" si="62"/>
        <v/>
      </c>
      <c r="G187" s="6" t="str">
        <f t="shared" si="63"/>
        <v/>
      </c>
      <c r="H187" s="6" t="str">
        <f t="shared" si="64"/>
        <v/>
      </c>
      <c r="I187" s="6" t="str">
        <f t="shared" si="65"/>
        <v/>
      </c>
      <c r="J187" s="6" t="str">
        <f t="shared" si="73"/>
        <v/>
      </c>
      <c r="K187" s="6" t="str">
        <f t="shared" si="74"/>
        <v/>
      </c>
      <c r="L187" s="6" t="str">
        <f t="shared" si="51"/>
        <v/>
      </c>
      <c r="M187" s="6" t="str">
        <f t="shared" si="57"/>
        <v/>
      </c>
      <c r="N187" s="5" t="str">
        <f t="shared" si="69"/>
        <v/>
      </c>
      <c r="O187" s="6" t="str">
        <f t="shared" si="66"/>
        <v/>
      </c>
      <c r="P187" s="5" t="str">
        <f>IF(A187="","",VLOOKUP(B187,'جدول نرخ فوت-امراض خاص-سرطان'!$A$2:$B$100,2,FALSE))</f>
        <v/>
      </c>
      <c r="Q187" s="6" t="str">
        <f t="shared" si="58"/>
        <v/>
      </c>
      <c r="R187" s="6" t="str">
        <f t="shared" si="67"/>
        <v/>
      </c>
      <c r="S187" s="6" t="str">
        <f t="shared" si="52"/>
        <v/>
      </c>
      <c r="T187" s="6" t="str">
        <f t="shared" si="53"/>
        <v/>
      </c>
      <c r="U187" s="6" t="str">
        <f>IF(A187="","",T187*VLOOKUP(محاسبات!B187,'جدول نرخ فوت-امراض خاص-سرطان'!$C$2:$D$97,2,FALSE)/1000000)</f>
        <v/>
      </c>
      <c r="V187" s="6" t="str">
        <f>IF(A187="","",IF($F$7="ندارد",0,IF(B187&gt;74,0,VLOOKUP(محاسبات!A187,'جدول نرخ فوت-امراض خاص-سرطان'!$I$2:$J$31,2,FALSE)*محاسبات!O187)))</f>
        <v/>
      </c>
      <c r="W187" s="6" t="str">
        <f>IF(A187="","",V187*VLOOKUP(B187,'جدول نرخ فوت-امراض خاص-سرطان'!$E$2:$F$100,2,FALSE)/1000000)</f>
        <v/>
      </c>
      <c r="X187" s="6" t="str">
        <f t="shared" si="70"/>
        <v/>
      </c>
      <c r="Y187" s="6" t="str">
        <f>IF(A187="","",IF(A187&gt;64,0,VLOOKUP(B187,'جدول نرخ فوت-امراض خاص-سرطان'!$G$2:$H$100,2,FALSE)*X187))</f>
        <v/>
      </c>
      <c r="Z187" s="6" t="str">
        <f t="shared" si="54"/>
        <v/>
      </c>
      <c r="AA187" s="6" t="str">
        <f t="shared" si="55"/>
        <v/>
      </c>
      <c r="AB187" s="6" t="str">
        <f t="shared" si="56"/>
        <v/>
      </c>
      <c r="AC187" s="6" t="str">
        <f t="shared" si="68"/>
        <v/>
      </c>
      <c r="AD187" s="6" t="str">
        <f t="shared" si="71"/>
        <v/>
      </c>
      <c r="AE187" s="6" t="str">
        <f t="shared" si="72"/>
        <v/>
      </c>
    </row>
    <row r="188" spans="1:31" x14ac:dyDescent="0.2">
      <c r="A188" s="5" t="str">
        <f t="shared" si="59"/>
        <v/>
      </c>
      <c r="B188" s="5" t="str">
        <f t="shared" si="60"/>
        <v/>
      </c>
      <c r="C188" s="4"/>
      <c r="D188" s="6" t="str">
        <f>IF(A188="","",IF($B$3="سالانه",D187*(1+$B$6),IF($B$3="ماهانه",(F188*12)/'جدول لیست ها'!$D$1,IF(محاسبات!$B$3="دوماهه",(G188*6)/'جدول لیست ها'!$D$2,IF(محاسبات!$B$3="سه ماهه",(H188*4)/'جدول لیست ها'!$D$3,I188*2/'جدول لیست ها'!$D$4)))))</f>
        <v/>
      </c>
      <c r="E188" s="6" t="str">
        <f t="shared" si="61"/>
        <v/>
      </c>
      <c r="F188" s="6" t="str">
        <f t="shared" si="62"/>
        <v/>
      </c>
      <c r="G188" s="6" t="str">
        <f t="shared" si="63"/>
        <v/>
      </c>
      <c r="H188" s="6" t="str">
        <f t="shared" si="64"/>
        <v/>
      </c>
      <c r="I188" s="6" t="str">
        <f t="shared" si="65"/>
        <v/>
      </c>
      <c r="J188" s="6" t="str">
        <f t="shared" si="73"/>
        <v/>
      </c>
      <c r="K188" s="6" t="str">
        <f t="shared" si="74"/>
        <v/>
      </c>
      <c r="L188" s="6" t="str">
        <f t="shared" si="51"/>
        <v/>
      </c>
      <c r="M188" s="6" t="str">
        <f t="shared" si="57"/>
        <v/>
      </c>
      <c r="N188" s="5" t="str">
        <f t="shared" si="69"/>
        <v/>
      </c>
      <c r="O188" s="6" t="str">
        <f t="shared" si="66"/>
        <v/>
      </c>
      <c r="P188" s="5" t="str">
        <f>IF(A188="","",VLOOKUP(B188,'جدول نرخ فوت-امراض خاص-سرطان'!$A$2:$B$100,2,FALSE))</f>
        <v/>
      </c>
      <c r="Q188" s="6" t="str">
        <f t="shared" si="58"/>
        <v/>
      </c>
      <c r="R188" s="6" t="str">
        <f t="shared" si="67"/>
        <v/>
      </c>
      <c r="S188" s="6" t="str">
        <f t="shared" si="52"/>
        <v/>
      </c>
      <c r="T188" s="6" t="str">
        <f t="shared" si="53"/>
        <v/>
      </c>
      <c r="U188" s="6" t="str">
        <f>IF(A188="","",T188*VLOOKUP(محاسبات!B188,'جدول نرخ فوت-امراض خاص-سرطان'!$C$2:$D$97,2,FALSE)/1000000)</f>
        <v/>
      </c>
      <c r="V188" s="6" t="str">
        <f>IF(A188="","",IF($F$7="ندارد",0,IF(B188&gt;74,0,VLOOKUP(محاسبات!A188,'جدول نرخ فوت-امراض خاص-سرطان'!$I$2:$J$31,2,FALSE)*محاسبات!O188)))</f>
        <v/>
      </c>
      <c r="W188" s="6" t="str">
        <f>IF(A188="","",V188*VLOOKUP(B188,'جدول نرخ فوت-امراض خاص-سرطان'!$E$2:$F$100,2,FALSE)/1000000)</f>
        <v/>
      </c>
      <c r="X188" s="6" t="str">
        <f t="shared" si="70"/>
        <v/>
      </c>
      <c r="Y188" s="6" t="str">
        <f>IF(A188="","",IF(A188&gt;64,0,VLOOKUP(B188,'جدول نرخ فوت-امراض خاص-سرطان'!$G$2:$H$100,2,FALSE)*X188))</f>
        <v/>
      </c>
      <c r="Z188" s="6" t="str">
        <f t="shared" si="54"/>
        <v/>
      </c>
      <c r="AA188" s="6" t="str">
        <f t="shared" si="55"/>
        <v/>
      </c>
      <c r="AB188" s="6" t="str">
        <f t="shared" si="56"/>
        <v/>
      </c>
      <c r="AC188" s="6" t="str">
        <f t="shared" si="68"/>
        <v/>
      </c>
      <c r="AD188" s="6" t="str">
        <f t="shared" si="71"/>
        <v/>
      </c>
      <c r="AE188" s="6" t="str">
        <f t="shared" si="72"/>
        <v/>
      </c>
    </row>
    <row r="189" spans="1:31" x14ac:dyDescent="0.2">
      <c r="A189" s="5" t="str">
        <f t="shared" si="59"/>
        <v/>
      </c>
      <c r="B189" s="5" t="str">
        <f t="shared" si="60"/>
        <v/>
      </c>
      <c r="C189" s="4"/>
      <c r="D189" s="6" t="str">
        <f>IF(A189="","",IF($B$3="سالانه",D188*(1+$B$6),IF($B$3="ماهانه",(F189*12)/'جدول لیست ها'!$D$1,IF(محاسبات!$B$3="دوماهه",(G189*6)/'جدول لیست ها'!$D$2,IF(محاسبات!$B$3="سه ماهه",(H189*4)/'جدول لیست ها'!$D$3,I189*2/'جدول لیست ها'!$D$4)))))</f>
        <v/>
      </c>
      <c r="E189" s="6" t="str">
        <f t="shared" si="61"/>
        <v/>
      </c>
      <c r="F189" s="6" t="str">
        <f t="shared" si="62"/>
        <v/>
      </c>
      <c r="G189" s="6" t="str">
        <f t="shared" si="63"/>
        <v/>
      </c>
      <c r="H189" s="6" t="str">
        <f t="shared" si="64"/>
        <v/>
      </c>
      <c r="I189" s="6" t="str">
        <f t="shared" si="65"/>
        <v/>
      </c>
      <c r="J189" s="6" t="str">
        <f t="shared" si="73"/>
        <v/>
      </c>
      <c r="K189" s="6" t="str">
        <f t="shared" si="74"/>
        <v/>
      </c>
      <c r="L189" s="6" t="str">
        <f t="shared" si="51"/>
        <v/>
      </c>
      <c r="M189" s="6" t="str">
        <f t="shared" si="57"/>
        <v/>
      </c>
      <c r="N189" s="5" t="str">
        <f t="shared" si="69"/>
        <v/>
      </c>
      <c r="O189" s="6" t="str">
        <f t="shared" si="66"/>
        <v/>
      </c>
      <c r="P189" s="5" t="str">
        <f>IF(A189="","",VLOOKUP(B189,'جدول نرخ فوت-امراض خاص-سرطان'!$A$2:$B$100,2,FALSE))</f>
        <v/>
      </c>
      <c r="Q189" s="6" t="str">
        <f t="shared" si="58"/>
        <v/>
      </c>
      <c r="R189" s="6" t="str">
        <f t="shared" si="67"/>
        <v/>
      </c>
      <c r="S189" s="6" t="str">
        <f t="shared" si="52"/>
        <v/>
      </c>
      <c r="T189" s="6" t="str">
        <f t="shared" si="53"/>
        <v/>
      </c>
      <c r="U189" s="6" t="str">
        <f>IF(A189="","",T189*VLOOKUP(محاسبات!B189,'جدول نرخ فوت-امراض خاص-سرطان'!$C$2:$D$97,2,FALSE)/1000000)</f>
        <v/>
      </c>
      <c r="V189" s="6" t="str">
        <f>IF(A189="","",IF($F$7="ندارد",0,IF(B189&gt;74,0,VLOOKUP(محاسبات!A189,'جدول نرخ فوت-امراض خاص-سرطان'!$I$2:$J$31,2,FALSE)*محاسبات!O189)))</f>
        <v/>
      </c>
      <c r="W189" s="6" t="str">
        <f>IF(A189="","",V189*VLOOKUP(B189,'جدول نرخ فوت-امراض خاص-سرطان'!$E$2:$F$100,2,FALSE)/1000000)</f>
        <v/>
      </c>
      <c r="X189" s="6" t="str">
        <f t="shared" si="70"/>
        <v/>
      </c>
      <c r="Y189" s="6" t="str">
        <f>IF(A189="","",IF(A189&gt;64,0,VLOOKUP(B189,'جدول نرخ فوت-امراض خاص-سرطان'!$G$2:$H$100,2,FALSE)*X189))</f>
        <v/>
      </c>
      <c r="Z189" s="6" t="str">
        <f t="shared" si="54"/>
        <v/>
      </c>
      <c r="AA189" s="6" t="str">
        <f t="shared" si="55"/>
        <v/>
      </c>
      <c r="AB189" s="6" t="str">
        <f t="shared" si="56"/>
        <v/>
      </c>
      <c r="AC189" s="6" t="str">
        <f t="shared" si="68"/>
        <v/>
      </c>
      <c r="AD189" s="6" t="str">
        <f t="shared" si="71"/>
        <v/>
      </c>
      <c r="AE189" s="6" t="str">
        <f t="shared" si="72"/>
        <v/>
      </c>
    </row>
    <row r="190" spans="1:31" x14ac:dyDescent="0.2">
      <c r="A190" s="5" t="str">
        <f t="shared" si="59"/>
        <v/>
      </c>
      <c r="B190" s="5" t="str">
        <f t="shared" si="60"/>
        <v/>
      </c>
      <c r="C190" s="4"/>
      <c r="D190" s="6" t="str">
        <f>IF(A190="","",IF($B$3="سالانه",D189*(1+$B$6),IF($B$3="ماهانه",(F190*12)/'جدول لیست ها'!$D$1,IF(محاسبات!$B$3="دوماهه",(G190*6)/'جدول لیست ها'!$D$2,IF(محاسبات!$B$3="سه ماهه",(H190*4)/'جدول لیست ها'!$D$3,I190*2/'جدول لیست ها'!$D$4)))))</f>
        <v/>
      </c>
      <c r="E190" s="6" t="str">
        <f t="shared" si="61"/>
        <v/>
      </c>
      <c r="F190" s="6" t="str">
        <f t="shared" si="62"/>
        <v/>
      </c>
      <c r="G190" s="6" t="str">
        <f t="shared" si="63"/>
        <v/>
      </c>
      <c r="H190" s="6" t="str">
        <f t="shared" si="64"/>
        <v/>
      </c>
      <c r="I190" s="6" t="str">
        <f t="shared" si="65"/>
        <v/>
      </c>
      <c r="J190" s="6" t="str">
        <f t="shared" si="73"/>
        <v/>
      </c>
      <c r="K190" s="6" t="str">
        <f t="shared" si="74"/>
        <v/>
      </c>
      <c r="L190" s="6" t="str">
        <f t="shared" si="51"/>
        <v/>
      </c>
      <c r="M190" s="6" t="str">
        <f t="shared" si="57"/>
        <v/>
      </c>
      <c r="N190" s="5" t="str">
        <f t="shared" si="69"/>
        <v/>
      </c>
      <c r="O190" s="6" t="str">
        <f t="shared" si="66"/>
        <v/>
      </c>
      <c r="P190" s="5" t="str">
        <f>IF(A190="","",VLOOKUP(B190,'جدول نرخ فوت-امراض خاص-سرطان'!$A$2:$B$100,2,FALSE))</f>
        <v/>
      </c>
      <c r="Q190" s="6" t="str">
        <f t="shared" si="58"/>
        <v/>
      </c>
      <c r="R190" s="6" t="str">
        <f t="shared" si="67"/>
        <v/>
      </c>
      <c r="S190" s="6" t="str">
        <f t="shared" si="52"/>
        <v/>
      </c>
      <c r="T190" s="6" t="str">
        <f t="shared" si="53"/>
        <v/>
      </c>
      <c r="U190" s="6" t="str">
        <f>IF(A190="","",T190*VLOOKUP(محاسبات!B190,'جدول نرخ فوت-امراض خاص-سرطان'!$C$2:$D$97,2,FALSE)/1000000)</f>
        <v/>
      </c>
      <c r="V190" s="6" t="str">
        <f>IF(A190="","",IF($F$7="ندارد",0,IF(B190&gt;74,0,VLOOKUP(محاسبات!A190,'جدول نرخ فوت-امراض خاص-سرطان'!$I$2:$J$31,2,FALSE)*محاسبات!O190)))</f>
        <v/>
      </c>
      <c r="W190" s="6" t="str">
        <f>IF(A190="","",V190*VLOOKUP(B190,'جدول نرخ فوت-امراض خاص-سرطان'!$E$2:$F$100,2,FALSE)/1000000)</f>
        <v/>
      </c>
      <c r="X190" s="6" t="str">
        <f t="shared" si="70"/>
        <v/>
      </c>
      <c r="Y190" s="6" t="str">
        <f>IF(A190="","",IF(A190&gt;64,0,VLOOKUP(B190,'جدول نرخ فوت-امراض خاص-سرطان'!$G$2:$H$100,2,FALSE)*X190))</f>
        <v/>
      </c>
      <c r="Z190" s="6" t="str">
        <f t="shared" si="54"/>
        <v/>
      </c>
      <c r="AA190" s="6" t="str">
        <f t="shared" si="55"/>
        <v/>
      </c>
      <c r="AB190" s="6" t="str">
        <f t="shared" si="56"/>
        <v/>
      </c>
      <c r="AC190" s="6" t="str">
        <f t="shared" si="68"/>
        <v/>
      </c>
      <c r="AD190" s="6" t="str">
        <f t="shared" si="71"/>
        <v/>
      </c>
      <c r="AE190" s="6" t="str">
        <f t="shared" si="72"/>
        <v/>
      </c>
    </row>
    <row r="191" spans="1:31" x14ac:dyDescent="0.2">
      <c r="A191" s="5" t="str">
        <f t="shared" si="59"/>
        <v/>
      </c>
      <c r="B191" s="5" t="str">
        <f t="shared" si="60"/>
        <v/>
      </c>
      <c r="C191" s="4"/>
      <c r="D191" s="6" t="str">
        <f>IF(A191="","",IF($B$3="سالانه",D190*(1+$B$6),IF($B$3="ماهانه",(F191*12)/'جدول لیست ها'!$D$1,IF(محاسبات!$B$3="دوماهه",(G191*6)/'جدول لیست ها'!$D$2,IF(محاسبات!$B$3="سه ماهه",(H191*4)/'جدول لیست ها'!$D$3,I191*2/'جدول لیست ها'!$D$4)))))</f>
        <v/>
      </c>
      <c r="E191" s="6" t="str">
        <f t="shared" si="61"/>
        <v/>
      </c>
      <c r="F191" s="6" t="str">
        <f t="shared" si="62"/>
        <v/>
      </c>
      <c r="G191" s="6" t="str">
        <f t="shared" si="63"/>
        <v/>
      </c>
      <c r="H191" s="6" t="str">
        <f t="shared" si="64"/>
        <v/>
      </c>
      <c r="I191" s="6" t="str">
        <f t="shared" si="65"/>
        <v/>
      </c>
      <c r="J191" s="6" t="str">
        <f t="shared" si="73"/>
        <v/>
      </c>
      <c r="K191" s="6" t="str">
        <f t="shared" si="74"/>
        <v/>
      </c>
      <c r="L191" s="6" t="str">
        <f t="shared" si="51"/>
        <v/>
      </c>
      <c r="M191" s="6" t="str">
        <f t="shared" si="57"/>
        <v/>
      </c>
      <c r="N191" s="5" t="str">
        <f t="shared" si="69"/>
        <v/>
      </c>
      <c r="O191" s="6" t="str">
        <f t="shared" si="66"/>
        <v/>
      </c>
      <c r="P191" s="5" t="str">
        <f>IF(A191="","",VLOOKUP(B191,'جدول نرخ فوت-امراض خاص-سرطان'!$A$2:$B$100,2,FALSE))</f>
        <v/>
      </c>
      <c r="Q191" s="6" t="str">
        <f t="shared" si="58"/>
        <v/>
      </c>
      <c r="R191" s="6" t="str">
        <f t="shared" si="67"/>
        <v/>
      </c>
      <c r="S191" s="6" t="str">
        <f t="shared" si="52"/>
        <v/>
      </c>
      <c r="T191" s="6" t="str">
        <f t="shared" si="53"/>
        <v/>
      </c>
      <c r="U191" s="6" t="str">
        <f>IF(A191="","",T191*VLOOKUP(محاسبات!B191,'جدول نرخ فوت-امراض خاص-سرطان'!$C$2:$D$97,2,FALSE)/1000000)</f>
        <v/>
      </c>
      <c r="V191" s="6" t="str">
        <f>IF(A191="","",IF($F$7="ندارد",0,IF(B191&gt;74,0,VLOOKUP(محاسبات!A191,'جدول نرخ فوت-امراض خاص-سرطان'!$I$2:$J$31,2,FALSE)*محاسبات!O191)))</f>
        <v/>
      </c>
      <c r="W191" s="6" t="str">
        <f>IF(A191="","",V191*VLOOKUP(B191,'جدول نرخ فوت-امراض خاص-سرطان'!$E$2:$F$100,2,FALSE)/1000000)</f>
        <v/>
      </c>
      <c r="X191" s="6" t="str">
        <f t="shared" si="70"/>
        <v/>
      </c>
      <c r="Y191" s="6" t="str">
        <f>IF(A191="","",IF(A191&gt;64,0,VLOOKUP(B191,'جدول نرخ فوت-امراض خاص-سرطان'!$G$2:$H$100,2,FALSE)*X191))</f>
        <v/>
      </c>
      <c r="Z191" s="6" t="str">
        <f t="shared" si="54"/>
        <v/>
      </c>
      <c r="AA191" s="6" t="str">
        <f t="shared" si="55"/>
        <v/>
      </c>
      <c r="AB191" s="6" t="str">
        <f t="shared" si="56"/>
        <v/>
      </c>
      <c r="AC191" s="6" t="str">
        <f t="shared" si="68"/>
        <v/>
      </c>
      <c r="AD191" s="6" t="str">
        <f t="shared" si="71"/>
        <v/>
      </c>
      <c r="AE191" s="6" t="str">
        <f t="shared" si="72"/>
        <v/>
      </c>
    </row>
    <row r="192" spans="1:31" x14ac:dyDescent="0.2">
      <c r="A192" s="5" t="str">
        <f t="shared" si="59"/>
        <v/>
      </c>
      <c r="B192" s="5" t="str">
        <f t="shared" si="60"/>
        <v/>
      </c>
      <c r="C192" s="4"/>
      <c r="D192" s="6" t="str">
        <f>IF(A192="","",IF($B$3="سالانه",D191*(1+$B$6),IF($B$3="ماهانه",(F192*12)/'جدول لیست ها'!$D$1,IF(محاسبات!$B$3="دوماهه",(G192*6)/'جدول لیست ها'!$D$2,IF(محاسبات!$B$3="سه ماهه",(H192*4)/'جدول لیست ها'!$D$3,I192*2/'جدول لیست ها'!$D$4)))))</f>
        <v/>
      </c>
      <c r="E192" s="6" t="str">
        <f t="shared" si="61"/>
        <v/>
      </c>
      <c r="F192" s="6" t="str">
        <f t="shared" si="62"/>
        <v/>
      </c>
      <c r="G192" s="6" t="str">
        <f t="shared" si="63"/>
        <v/>
      </c>
      <c r="H192" s="6" t="str">
        <f t="shared" si="64"/>
        <v/>
      </c>
      <c r="I192" s="6" t="str">
        <f t="shared" si="65"/>
        <v/>
      </c>
      <c r="J192" s="6" t="str">
        <f t="shared" si="73"/>
        <v/>
      </c>
      <c r="K192" s="6" t="str">
        <f t="shared" si="74"/>
        <v/>
      </c>
      <c r="L192" s="6" t="str">
        <f t="shared" si="51"/>
        <v/>
      </c>
      <c r="M192" s="6" t="str">
        <f t="shared" si="57"/>
        <v/>
      </c>
      <c r="N192" s="5" t="str">
        <f t="shared" si="69"/>
        <v/>
      </c>
      <c r="O192" s="6" t="str">
        <f t="shared" si="66"/>
        <v/>
      </c>
      <c r="P192" s="5" t="str">
        <f>IF(A192="","",VLOOKUP(B192,'جدول نرخ فوت-امراض خاص-سرطان'!$A$2:$B$100,2,FALSE))</f>
        <v/>
      </c>
      <c r="Q192" s="6" t="str">
        <f t="shared" si="58"/>
        <v/>
      </c>
      <c r="R192" s="6" t="str">
        <f t="shared" si="67"/>
        <v/>
      </c>
      <c r="S192" s="6" t="str">
        <f t="shared" si="52"/>
        <v/>
      </c>
      <c r="T192" s="6" t="str">
        <f t="shared" si="53"/>
        <v/>
      </c>
      <c r="U192" s="6" t="str">
        <f>IF(A192="","",T192*VLOOKUP(محاسبات!B192,'جدول نرخ فوت-امراض خاص-سرطان'!$C$2:$D$97,2,FALSE)/1000000)</f>
        <v/>
      </c>
      <c r="V192" s="6" t="str">
        <f>IF(A192="","",IF($F$7="ندارد",0,IF(B192&gt;74,0,VLOOKUP(محاسبات!A192,'جدول نرخ فوت-امراض خاص-سرطان'!$I$2:$J$31,2,FALSE)*محاسبات!O192)))</f>
        <v/>
      </c>
      <c r="W192" s="6" t="str">
        <f>IF(A192="","",V192*VLOOKUP(B192,'جدول نرخ فوت-امراض خاص-سرطان'!$E$2:$F$100,2,FALSE)/1000000)</f>
        <v/>
      </c>
      <c r="X192" s="6" t="str">
        <f t="shared" si="70"/>
        <v/>
      </c>
      <c r="Y192" s="6" t="str">
        <f>IF(A192="","",IF(A192&gt;64,0,VLOOKUP(B192,'جدول نرخ فوت-امراض خاص-سرطان'!$G$2:$H$100,2,FALSE)*X192))</f>
        <v/>
      </c>
      <c r="Z192" s="6" t="str">
        <f t="shared" si="54"/>
        <v/>
      </c>
      <c r="AA192" s="6" t="str">
        <f t="shared" si="55"/>
        <v/>
      </c>
      <c r="AB192" s="6" t="str">
        <f t="shared" si="56"/>
        <v/>
      </c>
      <c r="AC192" s="6" t="str">
        <f t="shared" si="68"/>
        <v/>
      </c>
      <c r="AD192" s="6" t="str">
        <f t="shared" si="71"/>
        <v/>
      </c>
      <c r="AE192" s="6" t="str">
        <f t="shared" si="72"/>
        <v/>
      </c>
    </row>
    <row r="193" spans="1:31" x14ac:dyDescent="0.2">
      <c r="A193" s="5" t="str">
        <f t="shared" si="59"/>
        <v/>
      </c>
      <c r="B193" s="5" t="str">
        <f t="shared" si="60"/>
        <v/>
      </c>
      <c r="C193" s="4"/>
      <c r="D193" s="6" t="str">
        <f>IF(A193="","",IF($B$3="سالانه",D192*(1+$B$6),IF($B$3="ماهانه",(F193*12)/'جدول لیست ها'!$D$1,IF(محاسبات!$B$3="دوماهه",(G193*6)/'جدول لیست ها'!$D$2,IF(محاسبات!$B$3="سه ماهه",(H193*4)/'جدول لیست ها'!$D$3,I193*2/'جدول لیست ها'!$D$4)))))</f>
        <v/>
      </c>
      <c r="E193" s="6" t="str">
        <f t="shared" si="61"/>
        <v/>
      </c>
      <c r="F193" s="6" t="str">
        <f t="shared" si="62"/>
        <v/>
      </c>
      <c r="G193" s="6" t="str">
        <f t="shared" si="63"/>
        <v/>
      </c>
      <c r="H193" s="6" t="str">
        <f t="shared" si="64"/>
        <v/>
      </c>
      <c r="I193" s="6" t="str">
        <f t="shared" si="65"/>
        <v/>
      </c>
      <c r="J193" s="6" t="str">
        <f t="shared" si="73"/>
        <v/>
      </c>
      <c r="K193" s="6" t="str">
        <f t="shared" si="74"/>
        <v/>
      </c>
      <c r="L193" s="6" t="str">
        <f t="shared" si="51"/>
        <v/>
      </c>
      <c r="M193" s="6" t="str">
        <f t="shared" si="57"/>
        <v/>
      </c>
      <c r="N193" s="5" t="str">
        <f t="shared" si="69"/>
        <v/>
      </c>
      <c r="O193" s="6" t="str">
        <f t="shared" si="66"/>
        <v/>
      </c>
      <c r="P193" s="5" t="str">
        <f>IF(A193="","",VLOOKUP(B193,'جدول نرخ فوت-امراض خاص-سرطان'!$A$2:$B$100,2,FALSE))</f>
        <v/>
      </c>
      <c r="Q193" s="6" t="str">
        <f t="shared" si="58"/>
        <v/>
      </c>
      <c r="R193" s="6" t="str">
        <f t="shared" si="67"/>
        <v/>
      </c>
      <c r="S193" s="6" t="str">
        <f t="shared" si="52"/>
        <v/>
      </c>
      <c r="T193" s="6" t="str">
        <f t="shared" si="53"/>
        <v/>
      </c>
      <c r="U193" s="6" t="str">
        <f>IF(A193="","",T193*VLOOKUP(محاسبات!B193,'جدول نرخ فوت-امراض خاص-سرطان'!$C$2:$D$97,2,FALSE)/1000000)</f>
        <v/>
      </c>
      <c r="V193" s="6" t="str">
        <f>IF(A193="","",IF($F$7="ندارد",0,IF(B193&gt;74,0,VLOOKUP(محاسبات!A193,'جدول نرخ فوت-امراض خاص-سرطان'!$I$2:$J$31,2,FALSE)*محاسبات!O193)))</f>
        <v/>
      </c>
      <c r="W193" s="6" t="str">
        <f>IF(A193="","",V193*VLOOKUP(B193,'جدول نرخ فوت-امراض خاص-سرطان'!$E$2:$F$100,2,FALSE)/1000000)</f>
        <v/>
      </c>
      <c r="X193" s="6" t="str">
        <f t="shared" si="70"/>
        <v/>
      </c>
      <c r="Y193" s="6" t="str">
        <f>IF(A193="","",IF(A193&gt;64,0,VLOOKUP(B193,'جدول نرخ فوت-امراض خاص-سرطان'!$G$2:$H$100,2,FALSE)*X193))</f>
        <v/>
      </c>
      <c r="Z193" s="6" t="str">
        <f t="shared" si="54"/>
        <v/>
      </c>
      <c r="AA193" s="6" t="str">
        <f t="shared" si="55"/>
        <v/>
      </c>
      <c r="AB193" s="6" t="str">
        <f t="shared" si="56"/>
        <v/>
      </c>
      <c r="AC193" s="6" t="str">
        <f t="shared" si="68"/>
        <v/>
      </c>
      <c r="AD193" s="6" t="str">
        <f t="shared" si="71"/>
        <v/>
      </c>
      <c r="AE193" s="6" t="str">
        <f t="shared" si="72"/>
        <v/>
      </c>
    </row>
    <row r="194" spans="1:31" x14ac:dyDescent="0.2">
      <c r="A194" s="5" t="str">
        <f t="shared" si="59"/>
        <v/>
      </c>
      <c r="B194" s="5" t="str">
        <f t="shared" si="60"/>
        <v/>
      </c>
      <c r="C194" s="4"/>
      <c r="D194" s="6" t="str">
        <f>IF(A194="","",IF($B$3="سالانه",D193*(1+$B$6),IF($B$3="ماهانه",(F194*12)/'جدول لیست ها'!$D$1,IF(محاسبات!$B$3="دوماهه",(G194*6)/'جدول لیست ها'!$D$2,IF(محاسبات!$B$3="سه ماهه",(H194*4)/'جدول لیست ها'!$D$3,I194*2/'جدول لیست ها'!$D$4)))))</f>
        <v/>
      </c>
      <c r="E194" s="6" t="str">
        <f t="shared" si="61"/>
        <v/>
      </c>
      <c r="F194" s="6" t="str">
        <f t="shared" si="62"/>
        <v/>
      </c>
      <c r="G194" s="6" t="str">
        <f t="shared" si="63"/>
        <v/>
      </c>
      <c r="H194" s="6" t="str">
        <f t="shared" si="64"/>
        <v/>
      </c>
      <c r="I194" s="6" t="str">
        <f t="shared" si="65"/>
        <v/>
      </c>
      <c r="J194" s="6" t="str">
        <f t="shared" si="73"/>
        <v/>
      </c>
      <c r="K194" s="6" t="str">
        <f t="shared" si="74"/>
        <v/>
      </c>
      <c r="L194" s="6" t="str">
        <f t="shared" si="51"/>
        <v/>
      </c>
      <c r="M194" s="6" t="str">
        <f t="shared" si="57"/>
        <v/>
      </c>
      <c r="N194" s="5" t="str">
        <f t="shared" si="69"/>
        <v/>
      </c>
      <c r="O194" s="6" t="str">
        <f t="shared" si="66"/>
        <v/>
      </c>
      <c r="P194" s="5" t="str">
        <f>IF(A194="","",VLOOKUP(B194,'جدول نرخ فوت-امراض خاص-سرطان'!$A$2:$B$100,2,FALSE))</f>
        <v/>
      </c>
      <c r="Q194" s="6" t="str">
        <f t="shared" si="58"/>
        <v/>
      </c>
      <c r="R194" s="6" t="str">
        <f t="shared" si="67"/>
        <v/>
      </c>
      <c r="S194" s="6" t="str">
        <f t="shared" si="52"/>
        <v/>
      </c>
      <c r="T194" s="6" t="str">
        <f t="shared" si="53"/>
        <v/>
      </c>
      <c r="U194" s="6" t="str">
        <f>IF(A194="","",T194*VLOOKUP(محاسبات!B194,'جدول نرخ فوت-امراض خاص-سرطان'!$C$2:$D$97,2,FALSE)/1000000)</f>
        <v/>
      </c>
      <c r="V194" s="6" t="str">
        <f>IF(A194="","",IF($F$7="ندارد",0,IF(B194&gt;74,0,VLOOKUP(محاسبات!A194,'جدول نرخ فوت-امراض خاص-سرطان'!$I$2:$J$31,2,FALSE)*محاسبات!O194)))</f>
        <v/>
      </c>
      <c r="W194" s="6" t="str">
        <f>IF(A194="","",V194*VLOOKUP(B194,'جدول نرخ فوت-امراض خاص-سرطان'!$E$2:$F$100,2,FALSE)/1000000)</f>
        <v/>
      </c>
      <c r="X194" s="6" t="str">
        <f t="shared" si="70"/>
        <v/>
      </c>
      <c r="Y194" s="6" t="str">
        <f>IF(A194="","",IF(A194&gt;64,0,VLOOKUP(B194,'جدول نرخ فوت-امراض خاص-سرطان'!$G$2:$H$100,2,FALSE)*X194))</f>
        <v/>
      </c>
      <c r="Z194" s="6" t="str">
        <f t="shared" si="54"/>
        <v/>
      </c>
      <c r="AA194" s="6" t="str">
        <f t="shared" si="55"/>
        <v/>
      </c>
      <c r="AB194" s="6" t="str">
        <f t="shared" si="56"/>
        <v/>
      </c>
      <c r="AC194" s="6" t="str">
        <f t="shared" si="68"/>
        <v/>
      </c>
      <c r="AD194" s="6" t="str">
        <f t="shared" si="71"/>
        <v/>
      </c>
      <c r="AE194" s="6" t="str">
        <f t="shared" si="72"/>
        <v/>
      </c>
    </row>
    <row r="195" spans="1:31" x14ac:dyDescent="0.2">
      <c r="A195" s="5" t="str">
        <f t="shared" si="59"/>
        <v/>
      </c>
      <c r="B195" s="5" t="str">
        <f t="shared" si="60"/>
        <v/>
      </c>
      <c r="C195" s="4"/>
      <c r="D195" s="6" t="str">
        <f>IF(A195="","",IF($B$3="سالانه",D194*(1+$B$6),IF($B$3="ماهانه",(F195*12)/'جدول لیست ها'!$D$1,IF(محاسبات!$B$3="دوماهه",(G195*6)/'جدول لیست ها'!$D$2,IF(محاسبات!$B$3="سه ماهه",(H195*4)/'جدول لیست ها'!$D$3,I195*2/'جدول لیست ها'!$D$4)))))</f>
        <v/>
      </c>
      <c r="E195" s="6" t="str">
        <f t="shared" si="61"/>
        <v/>
      </c>
      <c r="F195" s="6" t="str">
        <f t="shared" si="62"/>
        <v/>
      </c>
      <c r="G195" s="6" t="str">
        <f t="shared" si="63"/>
        <v/>
      </c>
      <c r="H195" s="6" t="str">
        <f t="shared" si="64"/>
        <v/>
      </c>
      <c r="I195" s="6" t="str">
        <f t="shared" si="65"/>
        <v/>
      </c>
      <c r="J195" s="6" t="str">
        <f t="shared" si="73"/>
        <v/>
      </c>
      <c r="K195" s="6" t="str">
        <f t="shared" si="74"/>
        <v/>
      </c>
      <c r="L195" s="6" t="str">
        <f t="shared" si="51"/>
        <v/>
      </c>
      <c r="M195" s="6" t="str">
        <f t="shared" si="57"/>
        <v/>
      </c>
      <c r="N195" s="5" t="str">
        <f t="shared" si="69"/>
        <v/>
      </c>
      <c r="O195" s="6" t="str">
        <f t="shared" si="66"/>
        <v/>
      </c>
      <c r="P195" s="5" t="str">
        <f>IF(A195="","",VLOOKUP(B195,'جدول نرخ فوت-امراض خاص-سرطان'!$A$2:$B$100,2,FALSE))</f>
        <v/>
      </c>
      <c r="Q195" s="6" t="str">
        <f t="shared" si="58"/>
        <v/>
      </c>
      <c r="R195" s="6" t="str">
        <f t="shared" si="67"/>
        <v/>
      </c>
      <c r="S195" s="6" t="str">
        <f t="shared" si="52"/>
        <v/>
      </c>
      <c r="T195" s="6" t="str">
        <f t="shared" si="53"/>
        <v/>
      </c>
      <c r="U195" s="6" t="str">
        <f>IF(A195="","",T195*VLOOKUP(محاسبات!B195,'جدول نرخ فوت-امراض خاص-سرطان'!$C$2:$D$97,2,FALSE)/1000000)</f>
        <v/>
      </c>
      <c r="V195" s="6" t="str">
        <f>IF(A195="","",IF($F$7="ندارد",0,IF(B195&gt;74,0,VLOOKUP(محاسبات!A195,'جدول نرخ فوت-امراض خاص-سرطان'!$I$2:$J$31,2,FALSE)*محاسبات!O195)))</f>
        <v/>
      </c>
      <c r="W195" s="6" t="str">
        <f>IF(A195="","",V195*VLOOKUP(B195,'جدول نرخ فوت-امراض خاص-سرطان'!$E$2:$F$100,2,FALSE)/1000000)</f>
        <v/>
      </c>
      <c r="X195" s="6" t="str">
        <f t="shared" si="70"/>
        <v/>
      </c>
      <c r="Y195" s="6" t="str">
        <f>IF(A195="","",IF(A195&gt;64,0,VLOOKUP(B195,'جدول نرخ فوت-امراض خاص-سرطان'!$G$2:$H$100,2,FALSE)*X195))</f>
        <v/>
      </c>
      <c r="Z195" s="6" t="str">
        <f t="shared" si="54"/>
        <v/>
      </c>
      <c r="AA195" s="6" t="str">
        <f t="shared" si="55"/>
        <v/>
      </c>
      <c r="AB195" s="6" t="str">
        <f t="shared" si="56"/>
        <v/>
      </c>
      <c r="AC195" s="6" t="str">
        <f t="shared" si="68"/>
        <v/>
      </c>
      <c r="AD195" s="6" t="str">
        <f t="shared" si="71"/>
        <v/>
      </c>
      <c r="AE195" s="6" t="str">
        <f t="shared" si="72"/>
        <v/>
      </c>
    </row>
    <row r="196" spans="1:31" x14ac:dyDescent="0.2">
      <c r="A196" s="5" t="str">
        <f t="shared" si="59"/>
        <v/>
      </c>
      <c r="B196" s="5" t="str">
        <f t="shared" si="60"/>
        <v/>
      </c>
      <c r="C196" s="4"/>
      <c r="D196" s="6" t="str">
        <f>IF(A196="","",IF($B$3="سالانه",D195*(1+$B$6),IF($B$3="ماهانه",(F196*12)/'جدول لیست ها'!$D$1,IF(محاسبات!$B$3="دوماهه",(G196*6)/'جدول لیست ها'!$D$2,IF(محاسبات!$B$3="سه ماهه",(H196*4)/'جدول لیست ها'!$D$3,I196*2/'جدول لیست ها'!$D$4)))))</f>
        <v/>
      </c>
      <c r="E196" s="6" t="str">
        <f t="shared" si="61"/>
        <v/>
      </c>
      <c r="F196" s="6" t="str">
        <f t="shared" si="62"/>
        <v/>
      </c>
      <c r="G196" s="6" t="str">
        <f t="shared" si="63"/>
        <v/>
      </c>
      <c r="H196" s="6" t="str">
        <f t="shared" si="64"/>
        <v/>
      </c>
      <c r="I196" s="6" t="str">
        <f t="shared" si="65"/>
        <v/>
      </c>
      <c r="J196" s="6" t="str">
        <f t="shared" si="73"/>
        <v/>
      </c>
      <c r="K196" s="6" t="str">
        <f t="shared" si="74"/>
        <v/>
      </c>
      <c r="L196" s="6" t="str">
        <f t="shared" si="51"/>
        <v/>
      </c>
      <c r="M196" s="6" t="str">
        <f t="shared" si="57"/>
        <v/>
      </c>
      <c r="N196" s="5" t="str">
        <f t="shared" si="69"/>
        <v/>
      </c>
      <c r="O196" s="6" t="str">
        <f t="shared" si="66"/>
        <v/>
      </c>
      <c r="P196" s="5" t="str">
        <f>IF(A196="","",VLOOKUP(B196,'جدول نرخ فوت-امراض خاص-سرطان'!$A$2:$B$100,2,FALSE))</f>
        <v/>
      </c>
      <c r="Q196" s="6" t="str">
        <f t="shared" si="58"/>
        <v/>
      </c>
      <c r="R196" s="6" t="str">
        <f t="shared" si="67"/>
        <v/>
      </c>
      <c r="S196" s="6" t="str">
        <f t="shared" si="52"/>
        <v/>
      </c>
      <c r="T196" s="6" t="str">
        <f t="shared" si="53"/>
        <v/>
      </c>
      <c r="U196" s="6" t="str">
        <f>IF(A196="","",T196*VLOOKUP(محاسبات!B196,'جدول نرخ فوت-امراض خاص-سرطان'!$C$2:$D$97,2,FALSE)/1000000)</f>
        <v/>
      </c>
      <c r="V196" s="6" t="str">
        <f>IF(A196="","",IF($F$7="ندارد",0,IF(B196&gt;74,0,VLOOKUP(محاسبات!A196,'جدول نرخ فوت-امراض خاص-سرطان'!$I$2:$J$31,2,FALSE)*محاسبات!O196)))</f>
        <v/>
      </c>
      <c r="W196" s="6" t="str">
        <f>IF(A196="","",V196*VLOOKUP(B196,'جدول نرخ فوت-امراض خاص-سرطان'!$E$2:$F$100,2,FALSE)/1000000)</f>
        <v/>
      </c>
      <c r="X196" s="6" t="str">
        <f t="shared" si="70"/>
        <v/>
      </c>
      <c r="Y196" s="6" t="str">
        <f>IF(A196="","",IF(A196&gt;64,0,VLOOKUP(B196,'جدول نرخ فوت-امراض خاص-سرطان'!$G$2:$H$100,2,FALSE)*X196))</f>
        <v/>
      </c>
      <c r="Z196" s="6" t="str">
        <f t="shared" si="54"/>
        <v/>
      </c>
      <c r="AA196" s="6" t="str">
        <f t="shared" si="55"/>
        <v/>
      </c>
      <c r="AB196" s="6" t="str">
        <f t="shared" si="56"/>
        <v/>
      </c>
      <c r="AC196" s="6" t="str">
        <f t="shared" si="68"/>
        <v/>
      </c>
      <c r="AD196" s="6" t="str">
        <f t="shared" si="71"/>
        <v/>
      </c>
      <c r="AE196" s="6" t="str">
        <f t="shared" si="72"/>
        <v/>
      </c>
    </row>
    <row r="197" spans="1:31" x14ac:dyDescent="0.2">
      <c r="A197" s="5" t="str">
        <f t="shared" si="59"/>
        <v/>
      </c>
      <c r="B197" s="5" t="str">
        <f t="shared" si="60"/>
        <v/>
      </c>
      <c r="C197" s="4"/>
      <c r="D197" s="6" t="str">
        <f>IF(A197="","",IF($B$3="سالانه",D196*(1+$B$6),IF($B$3="ماهانه",(F197*12)/'جدول لیست ها'!$D$1,IF(محاسبات!$B$3="دوماهه",(G197*6)/'جدول لیست ها'!$D$2,IF(محاسبات!$B$3="سه ماهه",(H197*4)/'جدول لیست ها'!$D$3,I197*2/'جدول لیست ها'!$D$4)))))</f>
        <v/>
      </c>
      <c r="E197" s="6" t="str">
        <f t="shared" si="61"/>
        <v/>
      </c>
      <c r="F197" s="6" t="str">
        <f t="shared" si="62"/>
        <v/>
      </c>
      <c r="G197" s="6" t="str">
        <f t="shared" si="63"/>
        <v/>
      </c>
      <c r="H197" s="6" t="str">
        <f t="shared" si="64"/>
        <v/>
      </c>
      <c r="I197" s="6" t="str">
        <f t="shared" si="65"/>
        <v/>
      </c>
      <c r="J197" s="6" t="str">
        <f t="shared" si="73"/>
        <v/>
      </c>
      <c r="K197" s="6" t="str">
        <f t="shared" si="74"/>
        <v/>
      </c>
      <c r="L197" s="6" t="str">
        <f t="shared" si="51"/>
        <v/>
      </c>
      <c r="M197" s="6" t="str">
        <f t="shared" si="57"/>
        <v/>
      </c>
      <c r="N197" s="5" t="str">
        <f t="shared" si="69"/>
        <v/>
      </c>
      <c r="O197" s="6" t="str">
        <f t="shared" si="66"/>
        <v/>
      </c>
      <c r="P197" s="5" t="str">
        <f>IF(A197="","",VLOOKUP(B197,'جدول نرخ فوت-امراض خاص-سرطان'!$A$2:$B$100,2,FALSE))</f>
        <v/>
      </c>
      <c r="Q197" s="6" t="str">
        <f t="shared" si="58"/>
        <v/>
      </c>
      <c r="R197" s="6" t="str">
        <f t="shared" si="67"/>
        <v/>
      </c>
      <c r="S197" s="6" t="str">
        <f t="shared" si="52"/>
        <v/>
      </c>
      <c r="T197" s="6" t="str">
        <f t="shared" si="53"/>
        <v/>
      </c>
      <c r="U197" s="6" t="str">
        <f>IF(A197="","",T197*VLOOKUP(محاسبات!B197,'جدول نرخ فوت-امراض خاص-سرطان'!$C$2:$D$97,2,FALSE)/1000000)</f>
        <v/>
      </c>
      <c r="V197" s="6" t="str">
        <f>IF(A197="","",IF($F$7="ندارد",0,IF(B197&gt;74,0,VLOOKUP(محاسبات!A197,'جدول نرخ فوت-امراض خاص-سرطان'!$I$2:$J$31,2,FALSE)*محاسبات!O197)))</f>
        <v/>
      </c>
      <c r="W197" s="6" t="str">
        <f>IF(A197="","",V197*VLOOKUP(B197,'جدول نرخ فوت-امراض خاص-سرطان'!$E$2:$F$100,2,FALSE)/1000000)</f>
        <v/>
      </c>
      <c r="X197" s="6" t="str">
        <f t="shared" si="70"/>
        <v/>
      </c>
      <c r="Y197" s="6" t="str">
        <f>IF(A197="","",IF(A197&gt;64,0,VLOOKUP(B197,'جدول نرخ فوت-امراض خاص-سرطان'!$G$2:$H$100,2,FALSE)*X197))</f>
        <v/>
      </c>
      <c r="Z197" s="6" t="str">
        <f t="shared" si="54"/>
        <v/>
      </c>
      <c r="AA197" s="6" t="str">
        <f t="shared" si="55"/>
        <v/>
      </c>
      <c r="AB197" s="6" t="str">
        <f t="shared" si="56"/>
        <v/>
      </c>
      <c r="AC197" s="6" t="str">
        <f t="shared" si="68"/>
        <v/>
      </c>
      <c r="AD197" s="6" t="str">
        <f t="shared" si="71"/>
        <v/>
      </c>
      <c r="AE197" s="6" t="str">
        <f t="shared" si="72"/>
        <v/>
      </c>
    </row>
    <row r="198" spans="1:31" x14ac:dyDescent="0.2">
      <c r="A198" s="5" t="str">
        <f t="shared" si="59"/>
        <v/>
      </c>
      <c r="B198" s="5" t="str">
        <f t="shared" si="60"/>
        <v/>
      </c>
      <c r="C198" s="4"/>
      <c r="D198" s="6" t="str">
        <f>IF(A198="","",IF($B$3="سالانه",D197*(1+$B$6),IF($B$3="ماهانه",(F198*12)/'جدول لیست ها'!$D$1,IF(محاسبات!$B$3="دوماهه",(G198*6)/'جدول لیست ها'!$D$2,IF(محاسبات!$B$3="سه ماهه",(H198*4)/'جدول لیست ها'!$D$3,I198*2/'جدول لیست ها'!$D$4)))))</f>
        <v/>
      </c>
      <c r="E198" s="6" t="str">
        <f t="shared" si="61"/>
        <v/>
      </c>
      <c r="F198" s="6" t="str">
        <f t="shared" si="62"/>
        <v/>
      </c>
      <c r="G198" s="6" t="str">
        <f t="shared" si="63"/>
        <v/>
      </c>
      <c r="H198" s="6" t="str">
        <f t="shared" si="64"/>
        <v/>
      </c>
      <c r="I198" s="6" t="str">
        <f t="shared" si="65"/>
        <v/>
      </c>
      <c r="J198" s="6" t="str">
        <f t="shared" si="73"/>
        <v/>
      </c>
      <c r="K198" s="6" t="str">
        <f t="shared" si="74"/>
        <v/>
      </c>
      <c r="L198" s="6" t="str">
        <f t="shared" si="51"/>
        <v/>
      </c>
      <c r="M198" s="6" t="str">
        <f t="shared" si="57"/>
        <v/>
      </c>
      <c r="N198" s="5" t="str">
        <f t="shared" si="69"/>
        <v/>
      </c>
      <c r="O198" s="6" t="str">
        <f t="shared" si="66"/>
        <v/>
      </c>
      <c r="P198" s="5" t="str">
        <f>IF(A198="","",VLOOKUP(B198,'جدول نرخ فوت-امراض خاص-سرطان'!$A$2:$B$100,2,FALSE))</f>
        <v/>
      </c>
      <c r="Q198" s="6" t="str">
        <f t="shared" si="58"/>
        <v/>
      </c>
      <c r="R198" s="6" t="str">
        <f t="shared" si="67"/>
        <v/>
      </c>
      <c r="S198" s="6" t="str">
        <f t="shared" si="52"/>
        <v/>
      </c>
      <c r="T198" s="6" t="str">
        <f t="shared" si="53"/>
        <v/>
      </c>
      <c r="U198" s="6" t="str">
        <f>IF(A198="","",T198*VLOOKUP(محاسبات!B198,'جدول نرخ فوت-امراض خاص-سرطان'!$C$2:$D$97,2,FALSE)/1000000)</f>
        <v/>
      </c>
      <c r="V198" s="6" t="str">
        <f>IF(A198="","",IF($F$7="ندارد",0,IF(B198&gt;74,0,VLOOKUP(محاسبات!A198,'جدول نرخ فوت-امراض خاص-سرطان'!$I$2:$J$31,2,FALSE)*محاسبات!O198)))</f>
        <v/>
      </c>
      <c r="W198" s="6" t="str">
        <f>IF(A198="","",V198*VLOOKUP(B198,'جدول نرخ فوت-امراض خاص-سرطان'!$E$2:$F$100,2,FALSE)/1000000)</f>
        <v/>
      </c>
      <c r="X198" s="6" t="str">
        <f t="shared" si="70"/>
        <v/>
      </c>
      <c r="Y198" s="6" t="str">
        <f>IF(A198="","",IF(A198&gt;64,0,VLOOKUP(B198,'جدول نرخ فوت-امراض خاص-سرطان'!$G$2:$H$100,2,FALSE)*X198))</f>
        <v/>
      </c>
      <c r="Z198" s="6" t="str">
        <f t="shared" si="54"/>
        <v/>
      </c>
      <c r="AA198" s="6" t="str">
        <f t="shared" si="55"/>
        <v/>
      </c>
      <c r="AB198" s="6" t="str">
        <f t="shared" si="56"/>
        <v/>
      </c>
      <c r="AC198" s="6" t="str">
        <f t="shared" si="68"/>
        <v/>
      </c>
      <c r="AD198" s="6" t="str">
        <f t="shared" si="71"/>
        <v/>
      </c>
      <c r="AE198" s="6" t="str">
        <f t="shared" si="72"/>
        <v/>
      </c>
    </row>
    <row r="199" spans="1:31" x14ac:dyDescent="0.2">
      <c r="A199" s="5" t="str">
        <f t="shared" si="59"/>
        <v/>
      </c>
      <c r="B199" s="5" t="str">
        <f t="shared" si="60"/>
        <v/>
      </c>
      <c r="C199" s="4"/>
      <c r="D199" s="6" t="str">
        <f>IF(A199="","",IF($B$3="سالانه",D198*(1+$B$6),IF($B$3="ماهانه",(F199*12)/'جدول لیست ها'!$D$1,IF(محاسبات!$B$3="دوماهه",(G199*6)/'جدول لیست ها'!$D$2,IF(محاسبات!$B$3="سه ماهه",(H199*4)/'جدول لیست ها'!$D$3,I199*2/'جدول لیست ها'!$D$4)))))</f>
        <v/>
      </c>
      <c r="E199" s="6" t="str">
        <f t="shared" si="61"/>
        <v/>
      </c>
      <c r="F199" s="6" t="str">
        <f t="shared" si="62"/>
        <v/>
      </c>
      <c r="G199" s="6" t="str">
        <f t="shared" si="63"/>
        <v/>
      </c>
      <c r="H199" s="6" t="str">
        <f t="shared" si="64"/>
        <v/>
      </c>
      <c r="I199" s="6" t="str">
        <f t="shared" si="65"/>
        <v/>
      </c>
      <c r="J199" s="6" t="str">
        <f t="shared" si="73"/>
        <v/>
      </c>
      <c r="K199" s="6" t="str">
        <f t="shared" si="74"/>
        <v/>
      </c>
      <c r="L199" s="6" t="str">
        <f t="shared" si="51"/>
        <v/>
      </c>
      <c r="M199" s="6" t="str">
        <f t="shared" si="57"/>
        <v/>
      </c>
      <c r="N199" s="5" t="str">
        <f t="shared" si="69"/>
        <v/>
      </c>
      <c r="O199" s="6" t="str">
        <f t="shared" si="66"/>
        <v/>
      </c>
      <c r="P199" s="5" t="str">
        <f>IF(A199="","",VLOOKUP(B199,'جدول نرخ فوت-امراض خاص-سرطان'!$A$2:$B$100,2,FALSE))</f>
        <v/>
      </c>
      <c r="Q199" s="6" t="str">
        <f t="shared" si="58"/>
        <v/>
      </c>
      <c r="R199" s="6" t="str">
        <f t="shared" si="67"/>
        <v/>
      </c>
      <c r="S199" s="6" t="str">
        <f t="shared" si="52"/>
        <v/>
      </c>
      <c r="T199" s="6" t="str">
        <f t="shared" si="53"/>
        <v/>
      </c>
      <c r="U199" s="6" t="str">
        <f>IF(A199="","",T199*VLOOKUP(محاسبات!B199,'جدول نرخ فوت-امراض خاص-سرطان'!$C$2:$D$97,2,FALSE)/1000000)</f>
        <v/>
      </c>
      <c r="V199" s="6" t="str">
        <f>IF(A199="","",IF($F$7="ندارد",0,IF(B199&gt;74,0,VLOOKUP(محاسبات!A199,'جدول نرخ فوت-امراض خاص-سرطان'!$I$2:$J$31,2,FALSE)*محاسبات!O199)))</f>
        <v/>
      </c>
      <c r="W199" s="6" t="str">
        <f>IF(A199="","",V199*VLOOKUP(B199,'جدول نرخ فوت-امراض خاص-سرطان'!$E$2:$F$100,2,FALSE)/1000000)</f>
        <v/>
      </c>
      <c r="X199" s="6" t="str">
        <f t="shared" si="70"/>
        <v/>
      </c>
      <c r="Y199" s="6" t="str">
        <f>IF(A199="","",IF(A199&gt;64,0,VLOOKUP(B199,'جدول نرخ فوت-امراض خاص-سرطان'!$G$2:$H$100,2,FALSE)*X199))</f>
        <v/>
      </c>
      <c r="Z199" s="6" t="str">
        <f t="shared" si="54"/>
        <v/>
      </c>
      <c r="AA199" s="6" t="str">
        <f t="shared" si="55"/>
        <v/>
      </c>
      <c r="AB199" s="6" t="str">
        <f t="shared" si="56"/>
        <v/>
      </c>
      <c r="AC199" s="6" t="str">
        <f t="shared" si="68"/>
        <v/>
      </c>
      <c r="AD199" s="6" t="str">
        <f t="shared" si="71"/>
        <v/>
      </c>
      <c r="AE199" s="6" t="str">
        <f t="shared" si="72"/>
        <v/>
      </c>
    </row>
    <row r="200" spans="1:31" x14ac:dyDescent="0.2">
      <c r="A200" s="5" t="str">
        <f t="shared" si="59"/>
        <v/>
      </c>
      <c r="B200" s="5" t="str">
        <f t="shared" si="60"/>
        <v/>
      </c>
      <c r="C200" s="4"/>
      <c r="D200" s="6" t="str">
        <f>IF(A200="","",IF($B$3="سالانه",D199*(1+$B$6),IF($B$3="ماهانه",(F200*12)/'جدول لیست ها'!$D$1,IF(محاسبات!$B$3="دوماهه",(G200*6)/'جدول لیست ها'!$D$2,IF(محاسبات!$B$3="سه ماهه",(H200*4)/'جدول لیست ها'!$D$3,I200*2/'جدول لیست ها'!$D$4)))))</f>
        <v/>
      </c>
      <c r="E200" s="6" t="str">
        <f t="shared" si="61"/>
        <v/>
      </c>
      <c r="F200" s="6" t="str">
        <f t="shared" si="62"/>
        <v/>
      </c>
      <c r="G200" s="6" t="str">
        <f t="shared" si="63"/>
        <v/>
      </c>
      <c r="H200" s="6" t="str">
        <f t="shared" si="64"/>
        <v/>
      </c>
      <c r="I200" s="6" t="str">
        <f t="shared" si="65"/>
        <v/>
      </c>
      <c r="J200" s="6" t="str">
        <f t="shared" si="73"/>
        <v/>
      </c>
      <c r="K200" s="6" t="str">
        <f t="shared" si="74"/>
        <v/>
      </c>
      <c r="L200" s="6" t="str">
        <f t="shared" si="51"/>
        <v/>
      </c>
      <c r="M200" s="6" t="str">
        <f t="shared" si="57"/>
        <v/>
      </c>
      <c r="N200" s="5" t="str">
        <f t="shared" si="69"/>
        <v/>
      </c>
      <c r="O200" s="6" t="str">
        <f t="shared" si="66"/>
        <v/>
      </c>
      <c r="P200" s="5" t="str">
        <f>IF(A200="","",VLOOKUP(B200,'جدول نرخ فوت-امراض خاص-سرطان'!$A$2:$B$100,2,FALSE))</f>
        <v/>
      </c>
      <c r="Q200" s="6" t="str">
        <f t="shared" si="58"/>
        <v/>
      </c>
      <c r="R200" s="6" t="str">
        <f t="shared" si="67"/>
        <v/>
      </c>
      <c r="S200" s="6" t="str">
        <f t="shared" si="52"/>
        <v/>
      </c>
      <c r="T200" s="6" t="str">
        <f t="shared" si="53"/>
        <v/>
      </c>
      <c r="U200" s="6" t="str">
        <f>IF(A200="","",T200*VLOOKUP(محاسبات!B200,'جدول نرخ فوت-امراض خاص-سرطان'!$C$2:$D$97,2,FALSE)/1000000)</f>
        <v/>
      </c>
      <c r="V200" s="6" t="str">
        <f>IF(A200="","",IF($F$7="ندارد",0,IF(B200&gt;74,0,VLOOKUP(محاسبات!A200,'جدول نرخ فوت-امراض خاص-سرطان'!$I$2:$J$31,2,FALSE)*محاسبات!O200)))</f>
        <v/>
      </c>
      <c r="W200" s="6" t="str">
        <f>IF(A200="","",V200*VLOOKUP(B200,'جدول نرخ فوت-امراض خاص-سرطان'!$E$2:$F$100,2,FALSE)/1000000)</f>
        <v/>
      </c>
      <c r="X200" s="6" t="str">
        <f t="shared" si="70"/>
        <v/>
      </c>
      <c r="Y200" s="6" t="str">
        <f>IF(A200="","",IF(A200&gt;64,0,VLOOKUP(B200,'جدول نرخ فوت-امراض خاص-سرطان'!$G$2:$H$100,2,FALSE)*X200))</f>
        <v/>
      </c>
      <c r="Z200" s="6" t="str">
        <f t="shared" si="54"/>
        <v/>
      </c>
      <c r="AA200" s="6" t="str">
        <f t="shared" si="55"/>
        <v/>
      </c>
      <c r="AB200" s="6" t="str">
        <f t="shared" si="56"/>
        <v/>
      </c>
      <c r="AC200" s="6" t="str">
        <f t="shared" si="68"/>
        <v/>
      </c>
      <c r="AD200" s="6" t="str">
        <f t="shared" si="71"/>
        <v/>
      </c>
      <c r="AE200" s="6" t="str">
        <f t="shared" si="72"/>
        <v/>
      </c>
    </row>
    <row r="201" spans="1:31" x14ac:dyDescent="0.2">
      <c r="A201" s="5" t="str">
        <f t="shared" si="59"/>
        <v/>
      </c>
      <c r="B201" s="5" t="str">
        <f t="shared" si="60"/>
        <v/>
      </c>
      <c r="C201" s="4"/>
      <c r="D201" s="6" t="str">
        <f>IF(A201="","",IF($B$3="سالانه",D200*(1+$B$6),IF($B$3="ماهانه",(F201*12)/'جدول لیست ها'!$D$1,IF(محاسبات!$B$3="دوماهه",(G201*6)/'جدول لیست ها'!$D$2,IF(محاسبات!$B$3="سه ماهه",(H201*4)/'جدول لیست ها'!$D$3,I201*2/'جدول لیست ها'!$D$4)))))</f>
        <v/>
      </c>
      <c r="E201" s="6" t="str">
        <f t="shared" si="61"/>
        <v/>
      </c>
      <c r="F201" s="6" t="str">
        <f t="shared" si="62"/>
        <v/>
      </c>
      <c r="G201" s="6" t="str">
        <f t="shared" si="63"/>
        <v/>
      </c>
      <c r="H201" s="6" t="str">
        <f t="shared" si="64"/>
        <v/>
      </c>
      <c r="I201" s="6" t="str">
        <f t="shared" si="65"/>
        <v/>
      </c>
      <c r="J201" s="6" t="str">
        <f t="shared" si="73"/>
        <v/>
      </c>
      <c r="K201" s="6" t="str">
        <f t="shared" si="74"/>
        <v/>
      </c>
      <c r="L201" s="6" t="str">
        <f t="shared" si="51"/>
        <v/>
      </c>
      <c r="M201" s="6" t="str">
        <f t="shared" si="57"/>
        <v/>
      </c>
      <c r="N201" s="5" t="str">
        <f t="shared" si="69"/>
        <v/>
      </c>
      <c r="O201" s="6" t="str">
        <f t="shared" si="66"/>
        <v/>
      </c>
      <c r="P201" s="5" t="str">
        <f>IF(A201="","",VLOOKUP(B201,'جدول نرخ فوت-امراض خاص-سرطان'!$A$2:$B$100,2,FALSE))</f>
        <v/>
      </c>
      <c r="Q201" s="6" t="str">
        <f t="shared" si="58"/>
        <v/>
      </c>
      <c r="R201" s="6" t="str">
        <f t="shared" si="67"/>
        <v/>
      </c>
      <c r="S201" s="6" t="str">
        <f t="shared" si="52"/>
        <v/>
      </c>
      <c r="T201" s="6" t="str">
        <f t="shared" si="53"/>
        <v/>
      </c>
      <c r="U201" s="6" t="str">
        <f>IF(A201="","",T201*VLOOKUP(محاسبات!B201,'جدول نرخ فوت-امراض خاص-سرطان'!$C$2:$D$97,2,FALSE)/1000000)</f>
        <v/>
      </c>
      <c r="V201" s="6" t="str">
        <f>IF(A201="","",IF($F$7="ندارد",0,IF(B201&gt;74,0,VLOOKUP(محاسبات!A201,'جدول نرخ فوت-امراض خاص-سرطان'!$I$2:$J$31,2,FALSE)*محاسبات!O201)))</f>
        <v/>
      </c>
      <c r="W201" s="6" t="str">
        <f>IF(A201="","",V201*VLOOKUP(B201,'جدول نرخ فوت-امراض خاص-سرطان'!$E$2:$F$100,2,FALSE)/1000000)</f>
        <v/>
      </c>
      <c r="X201" s="6" t="str">
        <f t="shared" si="70"/>
        <v/>
      </c>
      <c r="Y201" s="6" t="str">
        <f>IF(A201="","",IF(A201&gt;64,0,VLOOKUP(B201,'جدول نرخ فوت-امراض خاص-سرطان'!$G$2:$H$100,2,FALSE)*X201))</f>
        <v/>
      </c>
      <c r="Z201" s="6" t="str">
        <f t="shared" si="54"/>
        <v/>
      </c>
      <c r="AA201" s="6" t="str">
        <f t="shared" si="55"/>
        <v/>
      </c>
      <c r="AB201" s="6" t="str">
        <f t="shared" si="56"/>
        <v/>
      </c>
      <c r="AC201" s="6" t="str">
        <f t="shared" si="68"/>
        <v/>
      </c>
      <c r="AD201" s="6" t="str">
        <f t="shared" si="71"/>
        <v/>
      </c>
      <c r="AE201" s="6" t="str">
        <f t="shared" si="72"/>
        <v/>
      </c>
    </row>
    <row r="202" spans="1:31" x14ac:dyDescent="0.2">
      <c r="A202" s="5" t="str">
        <f t="shared" si="59"/>
        <v/>
      </c>
      <c r="B202" s="5" t="str">
        <f t="shared" si="60"/>
        <v/>
      </c>
      <c r="C202" s="4"/>
      <c r="D202" s="6" t="str">
        <f>IF(A202="","",IF($B$3="سالانه",D201*(1+$B$6),IF($B$3="ماهانه",(F202*12)/'جدول لیست ها'!$D$1,IF(محاسبات!$B$3="دوماهه",(G202*6)/'جدول لیست ها'!$D$2,IF(محاسبات!$B$3="سه ماهه",(H202*4)/'جدول لیست ها'!$D$3,I202*2/'جدول لیست ها'!$D$4)))))</f>
        <v/>
      </c>
      <c r="E202" s="6" t="str">
        <f t="shared" si="61"/>
        <v/>
      </c>
      <c r="F202" s="6" t="str">
        <f t="shared" si="62"/>
        <v/>
      </c>
      <c r="G202" s="6" t="str">
        <f t="shared" si="63"/>
        <v/>
      </c>
      <c r="H202" s="6" t="str">
        <f t="shared" si="64"/>
        <v/>
      </c>
      <c r="I202" s="6" t="str">
        <f t="shared" si="65"/>
        <v/>
      </c>
      <c r="J202" s="6" t="str">
        <f t="shared" si="73"/>
        <v/>
      </c>
      <c r="K202" s="6" t="str">
        <f t="shared" si="74"/>
        <v/>
      </c>
      <c r="L202" s="6" t="str">
        <f t="shared" si="51"/>
        <v/>
      </c>
      <c r="M202" s="6" t="str">
        <f t="shared" si="57"/>
        <v/>
      </c>
      <c r="N202" s="5" t="str">
        <f t="shared" si="69"/>
        <v/>
      </c>
      <c r="O202" s="6" t="str">
        <f t="shared" si="66"/>
        <v/>
      </c>
      <c r="P202" s="5" t="str">
        <f>IF(A202="","",VLOOKUP(B202,'جدول نرخ فوت-امراض خاص-سرطان'!$A$2:$B$100,2,FALSE))</f>
        <v/>
      </c>
      <c r="Q202" s="6" t="str">
        <f t="shared" si="58"/>
        <v/>
      </c>
      <c r="R202" s="6" t="str">
        <f t="shared" si="67"/>
        <v/>
      </c>
      <c r="S202" s="6" t="str">
        <f t="shared" si="52"/>
        <v/>
      </c>
      <c r="T202" s="6" t="str">
        <f t="shared" si="53"/>
        <v/>
      </c>
      <c r="U202" s="6" t="str">
        <f>IF(A202="","",T202*VLOOKUP(محاسبات!B202,'جدول نرخ فوت-امراض خاص-سرطان'!$C$2:$D$97,2,FALSE)/1000000)</f>
        <v/>
      </c>
      <c r="V202" s="6" t="str">
        <f>IF(A202="","",IF($F$7="ندارد",0,IF(B202&gt;74,0,VLOOKUP(محاسبات!A202,'جدول نرخ فوت-امراض خاص-سرطان'!$I$2:$J$31,2,FALSE)*محاسبات!O202)))</f>
        <v/>
      </c>
      <c r="W202" s="6" t="str">
        <f>IF(A202="","",V202*VLOOKUP(B202,'جدول نرخ فوت-امراض خاص-سرطان'!$E$2:$F$100,2,FALSE)/1000000)</f>
        <v/>
      </c>
      <c r="X202" s="6" t="str">
        <f t="shared" si="70"/>
        <v/>
      </c>
      <c r="Y202" s="6" t="str">
        <f>IF(A202="","",IF(A202&gt;64,0,VLOOKUP(B202,'جدول نرخ فوت-امراض خاص-سرطان'!$G$2:$H$100,2,FALSE)*X202))</f>
        <v/>
      </c>
      <c r="Z202" s="6" t="str">
        <f t="shared" si="54"/>
        <v/>
      </c>
      <c r="AA202" s="6" t="str">
        <f t="shared" si="55"/>
        <v/>
      </c>
      <c r="AB202" s="6" t="str">
        <f t="shared" si="56"/>
        <v/>
      </c>
      <c r="AC202" s="6" t="str">
        <f t="shared" si="68"/>
        <v/>
      </c>
      <c r="AD202" s="6" t="str">
        <f t="shared" si="71"/>
        <v/>
      </c>
      <c r="AE202" s="6" t="str">
        <f t="shared" si="72"/>
        <v/>
      </c>
    </row>
    <row r="203" spans="1:31" x14ac:dyDescent="0.2">
      <c r="A203" s="5" t="str">
        <f t="shared" si="59"/>
        <v/>
      </c>
      <c r="B203" s="5" t="str">
        <f t="shared" si="60"/>
        <v/>
      </c>
      <c r="C203" s="4"/>
      <c r="D203" s="6" t="str">
        <f>IF(A203="","",IF($B$3="سالانه",D202*(1+$B$6),IF($B$3="ماهانه",(F203*12)/'جدول لیست ها'!$D$1,IF(محاسبات!$B$3="دوماهه",(G203*6)/'جدول لیست ها'!$D$2,IF(محاسبات!$B$3="سه ماهه",(H203*4)/'جدول لیست ها'!$D$3,I203*2/'جدول لیست ها'!$D$4)))))</f>
        <v/>
      </c>
      <c r="E203" s="6" t="str">
        <f t="shared" si="61"/>
        <v/>
      </c>
      <c r="F203" s="6" t="str">
        <f t="shared" si="62"/>
        <v/>
      </c>
      <c r="G203" s="6" t="str">
        <f t="shared" si="63"/>
        <v/>
      </c>
      <c r="H203" s="6" t="str">
        <f t="shared" si="64"/>
        <v/>
      </c>
      <c r="I203" s="6" t="str">
        <f t="shared" si="65"/>
        <v/>
      </c>
      <c r="J203" s="6" t="str">
        <f t="shared" si="73"/>
        <v/>
      </c>
      <c r="K203" s="6" t="str">
        <f t="shared" si="74"/>
        <v/>
      </c>
      <c r="L203" s="6" t="str">
        <f t="shared" si="51"/>
        <v/>
      </c>
      <c r="M203" s="6" t="str">
        <f t="shared" si="57"/>
        <v/>
      </c>
      <c r="N203" s="5" t="str">
        <f t="shared" si="69"/>
        <v/>
      </c>
      <c r="O203" s="6" t="str">
        <f t="shared" si="66"/>
        <v/>
      </c>
      <c r="P203" s="5" t="str">
        <f>IF(A203="","",VLOOKUP(B203,'جدول نرخ فوت-امراض خاص-سرطان'!$A$2:$B$100,2,FALSE))</f>
        <v/>
      </c>
      <c r="Q203" s="6" t="str">
        <f t="shared" si="58"/>
        <v/>
      </c>
      <c r="R203" s="6" t="str">
        <f t="shared" si="67"/>
        <v/>
      </c>
      <c r="S203" s="6" t="str">
        <f t="shared" si="52"/>
        <v/>
      </c>
      <c r="T203" s="6" t="str">
        <f t="shared" si="53"/>
        <v/>
      </c>
      <c r="U203" s="6" t="str">
        <f>IF(A203="","",T203*VLOOKUP(محاسبات!B203,'جدول نرخ فوت-امراض خاص-سرطان'!$C$2:$D$97,2,FALSE)/1000000)</f>
        <v/>
      </c>
      <c r="V203" s="6" t="str">
        <f>IF(A203="","",IF($F$7="ندارد",0,IF(B203&gt;74,0,VLOOKUP(محاسبات!A203,'جدول نرخ فوت-امراض خاص-سرطان'!$I$2:$J$31,2,FALSE)*محاسبات!O203)))</f>
        <v/>
      </c>
      <c r="W203" s="6" t="str">
        <f>IF(A203="","",V203*VLOOKUP(B203,'جدول نرخ فوت-امراض خاص-سرطان'!$E$2:$F$100,2,FALSE)/1000000)</f>
        <v/>
      </c>
      <c r="X203" s="6" t="str">
        <f t="shared" si="70"/>
        <v/>
      </c>
      <c r="Y203" s="6" t="str">
        <f>IF(A203="","",IF(A203&gt;64,0,VLOOKUP(B203,'جدول نرخ فوت-امراض خاص-سرطان'!$G$2:$H$100,2,FALSE)*X203))</f>
        <v/>
      </c>
      <c r="Z203" s="6" t="str">
        <f t="shared" si="54"/>
        <v/>
      </c>
      <c r="AA203" s="6" t="str">
        <f t="shared" si="55"/>
        <v/>
      </c>
      <c r="AB203" s="6" t="str">
        <f t="shared" si="56"/>
        <v/>
      </c>
      <c r="AC203" s="6" t="str">
        <f t="shared" si="68"/>
        <v/>
      </c>
      <c r="AD203" s="6" t="str">
        <f t="shared" si="71"/>
        <v/>
      </c>
      <c r="AE203" s="6" t="str">
        <f t="shared" si="72"/>
        <v/>
      </c>
    </row>
    <row r="204" spans="1:31" x14ac:dyDescent="0.2">
      <c r="A204" s="5" t="str">
        <f t="shared" si="59"/>
        <v/>
      </c>
      <c r="B204" s="5" t="str">
        <f t="shared" si="60"/>
        <v/>
      </c>
      <c r="C204" s="4"/>
      <c r="D204" s="6" t="str">
        <f>IF(A204="","",IF($B$3="سالانه",D203*(1+$B$6),IF($B$3="ماهانه",(F204*12)/'جدول لیست ها'!$D$1,IF(محاسبات!$B$3="دوماهه",(G204*6)/'جدول لیست ها'!$D$2,IF(محاسبات!$B$3="سه ماهه",(H204*4)/'جدول لیست ها'!$D$3,I204*2/'جدول لیست ها'!$D$4)))))</f>
        <v/>
      </c>
      <c r="E204" s="6" t="str">
        <f t="shared" si="61"/>
        <v/>
      </c>
      <c r="F204" s="6" t="str">
        <f t="shared" si="62"/>
        <v/>
      </c>
      <c r="G204" s="6" t="str">
        <f t="shared" si="63"/>
        <v/>
      </c>
      <c r="H204" s="6" t="str">
        <f t="shared" si="64"/>
        <v/>
      </c>
      <c r="I204" s="6" t="str">
        <f t="shared" si="65"/>
        <v/>
      </c>
      <c r="J204" s="6" t="str">
        <f t="shared" si="73"/>
        <v/>
      </c>
      <c r="K204" s="6" t="str">
        <f t="shared" si="74"/>
        <v/>
      </c>
      <c r="L204" s="6" t="str">
        <f t="shared" si="51"/>
        <v/>
      </c>
      <c r="M204" s="6" t="str">
        <f t="shared" si="57"/>
        <v/>
      </c>
      <c r="N204" s="5" t="str">
        <f t="shared" si="69"/>
        <v/>
      </c>
      <c r="O204" s="6" t="str">
        <f t="shared" si="66"/>
        <v/>
      </c>
      <c r="P204" s="5" t="str">
        <f>IF(A204="","",VLOOKUP(B204,'جدول نرخ فوت-امراض خاص-سرطان'!$A$2:$B$100,2,FALSE))</f>
        <v/>
      </c>
      <c r="Q204" s="6" t="str">
        <f t="shared" si="58"/>
        <v/>
      </c>
      <c r="R204" s="6" t="str">
        <f t="shared" si="67"/>
        <v/>
      </c>
      <c r="S204" s="6" t="str">
        <f t="shared" si="52"/>
        <v/>
      </c>
      <c r="T204" s="6" t="str">
        <f t="shared" si="53"/>
        <v/>
      </c>
      <c r="U204" s="6" t="str">
        <f>IF(A204="","",T204*VLOOKUP(محاسبات!B204,'جدول نرخ فوت-امراض خاص-سرطان'!$C$2:$D$97,2,FALSE)/1000000)</f>
        <v/>
      </c>
      <c r="V204" s="6" t="str">
        <f>IF(A204="","",IF($F$7="ندارد",0,IF(B204&gt;74,0,VLOOKUP(محاسبات!A204,'جدول نرخ فوت-امراض خاص-سرطان'!$I$2:$J$31,2,FALSE)*محاسبات!O204)))</f>
        <v/>
      </c>
      <c r="W204" s="6" t="str">
        <f>IF(A204="","",V204*VLOOKUP(B204,'جدول نرخ فوت-امراض خاص-سرطان'!$E$2:$F$100,2,FALSE)/1000000)</f>
        <v/>
      </c>
      <c r="X204" s="6" t="str">
        <f t="shared" si="70"/>
        <v/>
      </c>
      <c r="Y204" s="6" t="str">
        <f>IF(A204="","",IF(A204&gt;64,0,VLOOKUP(B204,'جدول نرخ فوت-امراض خاص-سرطان'!$G$2:$H$100,2,FALSE)*X204))</f>
        <v/>
      </c>
      <c r="Z204" s="6" t="str">
        <f t="shared" si="54"/>
        <v/>
      </c>
      <c r="AA204" s="6" t="str">
        <f t="shared" si="55"/>
        <v/>
      </c>
      <c r="AB204" s="6" t="str">
        <f t="shared" si="56"/>
        <v/>
      </c>
      <c r="AC204" s="6" t="str">
        <f t="shared" si="68"/>
        <v/>
      </c>
      <c r="AD204" s="6" t="str">
        <f t="shared" si="71"/>
        <v/>
      </c>
      <c r="AE204" s="6" t="str">
        <f t="shared" si="72"/>
        <v/>
      </c>
    </row>
    <row r="205" spans="1:31" x14ac:dyDescent="0.2">
      <c r="A205" s="5" t="str">
        <f t="shared" si="59"/>
        <v/>
      </c>
      <c r="B205" s="5" t="str">
        <f t="shared" si="60"/>
        <v/>
      </c>
      <c r="C205" s="4"/>
      <c r="D205" s="6" t="str">
        <f>IF(A205="","",IF($B$3="سالانه",D204*(1+$B$6),IF($B$3="ماهانه",(F205*12)/'جدول لیست ها'!$D$1,IF(محاسبات!$B$3="دوماهه",(G205*6)/'جدول لیست ها'!$D$2,IF(محاسبات!$B$3="سه ماهه",(H205*4)/'جدول لیست ها'!$D$3,I205*2/'جدول لیست ها'!$D$4)))))</f>
        <v/>
      </c>
      <c r="E205" s="6" t="str">
        <f t="shared" si="61"/>
        <v/>
      </c>
      <c r="F205" s="6" t="str">
        <f t="shared" si="62"/>
        <v/>
      </c>
      <c r="G205" s="6" t="str">
        <f t="shared" si="63"/>
        <v/>
      </c>
      <c r="H205" s="6" t="str">
        <f t="shared" si="64"/>
        <v/>
      </c>
      <c r="I205" s="6" t="str">
        <f t="shared" si="65"/>
        <v/>
      </c>
      <c r="J205" s="6" t="str">
        <f t="shared" si="73"/>
        <v/>
      </c>
      <c r="K205" s="6" t="str">
        <f t="shared" si="74"/>
        <v/>
      </c>
      <c r="L205" s="6" t="str">
        <f t="shared" si="51"/>
        <v/>
      </c>
      <c r="M205" s="6" t="str">
        <f t="shared" si="57"/>
        <v/>
      </c>
      <c r="N205" s="5" t="str">
        <f t="shared" si="69"/>
        <v/>
      </c>
      <c r="O205" s="6" t="str">
        <f t="shared" si="66"/>
        <v/>
      </c>
      <c r="P205" s="5" t="str">
        <f>IF(A205="","",VLOOKUP(B205,'جدول نرخ فوت-امراض خاص-سرطان'!$A$2:$B$100,2,FALSE))</f>
        <v/>
      </c>
      <c r="Q205" s="6" t="str">
        <f t="shared" si="58"/>
        <v/>
      </c>
      <c r="R205" s="6" t="str">
        <f t="shared" si="67"/>
        <v/>
      </c>
      <c r="S205" s="6" t="str">
        <f t="shared" si="52"/>
        <v/>
      </c>
      <c r="T205" s="6" t="str">
        <f t="shared" si="53"/>
        <v/>
      </c>
      <c r="U205" s="6" t="str">
        <f>IF(A205="","",T205*VLOOKUP(محاسبات!B205,'جدول نرخ فوت-امراض خاص-سرطان'!$C$2:$D$97,2,FALSE)/1000000)</f>
        <v/>
      </c>
      <c r="V205" s="6" t="str">
        <f>IF(A205="","",IF($F$7="ندارد",0,IF(B205&gt;74,0,VLOOKUP(محاسبات!A205,'جدول نرخ فوت-امراض خاص-سرطان'!$I$2:$J$31,2,FALSE)*محاسبات!O205)))</f>
        <v/>
      </c>
      <c r="W205" s="6" t="str">
        <f>IF(A205="","",V205*VLOOKUP(B205,'جدول نرخ فوت-امراض خاص-سرطان'!$E$2:$F$100,2,FALSE)/1000000)</f>
        <v/>
      </c>
      <c r="X205" s="6" t="str">
        <f t="shared" si="70"/>
        <v/>
      </c>
      <c r="Y205" s="6" t="str">
        <f>IF(A205="","",IF(A205&gt;64,0,VLOOKUP(B205,'جدول نرخ فوت-امراض خاص-سرطان'!$G$2:$H$100,2,FALSE)*X205))</f>
        <v/>
      </c>
      <c r="Z205" s="6" t="str">
        <f t="shared" si="54"/>
        <v/>
      </c>
      <c r="AA205" s="6" t="str">
        <f t="shared" si="55"/>
        <v/>
      </c>
      <c r="AB205" s="6" t="str">
        <f t="shared" si="56"/>
        <v/>
      </c>
      <c r="AC205" s="6" t="str">
        <f t="shared" si="68"/>
        <v/>
      </c>
      <c r="AD205" s="6" t="str">
        <f t="shared" si="71"/>
        <v/>
      </c>
      <c r="AE205" s="6" t="str">
        <f t="shared" si="72"/>
        <v/>
      </c>
    </row>
    <row r="206" spans="1:31" x14ac:dyDescent="0.2">
      <c r="A206" s="5" t="str">
        <f t="shared" si="59"/>
        <v/>
      </c>
      <c r="B206" s="5" t="str">
        <f t="shared" si="60"/>
        <v/>
      </c>
      <c r="C206" s="4"/>
      <c r="D206" s="6" t="str">
        <f>IF(A206="","",IF($B$3="سالانه",D205*(1+$B$6),IF($B$3="ماهانه",(F206*12)/'جدول لیست ها'!$D$1,IF(محاسبات!$B$3="دوماهه",(G206*6)/'جدول لیست ها'!$D$2,IF(محاسبات!$B$3="سه ماهه",(H206*4)/'جدول لیست ها'!$D$3,I206*2/'جدول لیست ها'!$D$4)))))</f>
        <v/>
      </c>
      <c r="E206" s="6" t="str">
        <f t="shared" si="61"/>
        <v/>
      </c>
      <c r="F206" s="6" t="str">
        <f t="shared" si="62"/>
        <v/>
      </c>
      <c r="G206" s="6" t="str">
        <f t="shared" si="63"/>
        <v/>
      </c>
      <c r="H206" s="6" t="str">
        <f t="shared" si="64"/>
        <v/>
      </c>
      <c r="I206" s="6" t="str">
        <f t="shared" si="65"/>
        <v/>
      </c>
      <c r="J206" s="6" t="str">
        <f t="shared" si="73"/>
        <v/>
      </c>
      <c r="K206" s="6" t="str">
        <f t="shared" si="74"/>
        <v/>
      </c>
      <c r="L206" s="6" t="str">
        <f t="shared" si="51"/>
        <v/>
      </c>
      <c r="M206" s="6" t="str">
        <f t="shared" si="57"/>
        <v/>
      </c>
      <c r="N206" s="5" t="str">
        <f t="shared" si="69"/>
        <v/>
      </c>
      <c r="O206" s="6" t="str">
        <f t="shared" si="66"/>
        <v/>
      </c>
      <c r="P206" s="5" t="str">
        <f>IF(A206="","",VLOOKUP(B206,'جدول نرخ فوت-امراض خاص-سرطان'!$A$2:$B$100,2,FALSE))</f>
        <v/>
      </c>
      <c r="Q206" s="6" t="str">
        <f t="shared" si="58"/>
        <v/>
      </c>
      <c r="R206" s="6" t="str">
        <f t="shared" si="67"/>
        <v/>
      </c>
      <c r="S206" s="6" t="str">
        <f t="shared" si="52"/>
        <v/>
      </c>
      <c r="T206" s="6" t="str">
        <f t="shared" si="53"/>
        <v/>
      </c>
      <c r="U206" s="6" t="str">
        <f>IF(A206="","",T206*VLOOKUP(محاسبات!B206,'جدول نرخ فوت-امراض خاص-سرطان'!$C$2:$D$97,2,FALSE)/1000000)</f>
        <v/>
      </c>
      <c r="V206" s="6" t="str">
        <f>IF(A206="","",IF($F$7="ندارد",0,IF(B206&gt;74,0,VLOOKUP(محاسبات!A206,'جدول نرخ فوت-امراض خاص-سرطان'!$I$2:$J$31,2,FALSE)*محاسبات!O206)))</f>
        <v/>
      </c>
      <c r="W206" s="6" t="str">
        <f>IF(A206="","",V206*VLOOKUP(B206,'جدول نرخ فوت-امراض خاص-سرطان'!$E$2:$F$100,2,FALSE)/1000000)</f>
        <v/>
      </c>
      <c r="X206" s="6" t="str">
        <f t="shared" si="70"/>
        <v/>
      </c>
      <c r="Y206" s="6" t="str">
        <f>IF(A206="","",IF(A206&gt;64,0,VLOOKUP(B206,'جدول نرخ فوت-امراض خاص-سرطان'!$G$2:$H$100,2,FALSE)*X206))</f>
        <v/>
      </c>
      <c r="Z206" s="6" t="str">
        <f t="shared" si="54"/>
        <v/>
      </c>
      <c r="AA206" s="6" t="str">
        <f t="shared" si="55"/>
        <v/>
      </c>
      <c r="AB206" s="6" t="str">
        <f t="shared" si="56"/>
        <v/>
      </c>
      <c r="AC206" s="6" t="str">
        <f t="shared" si="68"/>
        <v/>
      </c>
      <c r="AD206" s="6" t="str">
        <f t="shared" si="71"/>
        <v/>
      </c>
      <c r="AE206" s="6" t="str">
        <f t="shared" si="72"/>
        <v/>
      </c>
    </row>
    <row r="207" spans="1:31" x14ac:dyDescent="0.2">
      <c r="A207" s="5" t="str">
        <f t="shared" si="59"/>
        <v/>
      </c>
      <c r="B207" s="5" t="str">
        <f t="shared" si="60"/>
        <v/>
      </c>
      <c r="C207" s="4"/>
      <c r="D207" s="6" t="str">
        <f>IF(A207="","",IF($B$3="سالانه",D206*(1+$B$6),IF($B$3="ماهانه",(F207*12)/'جدول لیست ها'!$D$1,IF(محاسبات!$B$3="دوماهه",(G207*6)/'جدول لیست ها'!$D$2,IF(محاسبات!$B$3="سه ماهه",(H207*4)/'جدول لیست ها'!$D$3,I207*2/'جدول لیست ها'!$D$4)))))</f>
        <v/>
      </c>
      <c r="E207" s="6" t="str">
        <f t="shared" si="61"/>
        <v/>
      </c>
      <c r="F207" s="6" t="str">
        <f t="shared" si="62"/>
        <v/>
      </c>
      <c r="G207" s="6" t="str">
        <f t="shared" si="63"/>
        <v/>
      </c>
      <c r="H207" s="6" t="str">
        <f t="shared" si="64"/>
        <v/>
      </c>
      <c r="I207" s="6" t="str">
        <f t="shared" si="65"/>
        <v/>
      </c>
      <c r="J207" s="6" t="str">
        <f t="shared" si="73"/>
        <v/>
      </c>
      <c r="K207" s="6" t="str">
        <f t="shared" si="74"/>
        <v/>
      </c>
      <c r="L207" s="6" t="str">
        <f t="shared" ref="L207:L270" si="75">IF(A207="","",IF(A207&lt;=5,$J$3*(1-$M$2)*O207,0))</f>
        <v/>
      </c>
      <c r="M207" s="6" t="str">
        <f t="shared" si="57"/>
        <v/>
      </c>
      <c r="N207" s="5" t="str">
        <f t="shared" si="69"/>
        <v/>
      </c>
      <c r="O207" s="6" t="str">
        <f t="shared" si="66"/>
        <v/>
      </c>
      <c r="P207" s="5" t="str">
        <f>IF(A207="","",VLOOKUP(B207,'جدول نرخ فوت-امراض خاص-سرطان'!$A$2:$B$100,2,FALSE))</f>
        <v/>
      </c>
      <c r="Q207" s="6" t="str">
        <f t="shared" si="58"/>
        <v/>
      </c>
      <c r="R207" s="6" t="str">
        <f t="shared" si="67"/>
        <v/>
      </c>
      <c r="S207" s="6" t="str">
        <f t="shared" ref="S207:S270" si="76">IF(A207="","",$J$4/1000*R207)</f>
        <v/>
      </c>
      <c r="T207" s="6" t="str">
        <f t="shared" ref="T207:T270" si="77">IF(A207="","",IF(B207&gt;64,0,MIN($F$3*O207,$F$5)))</f>
        <v/>
      </c>
      <c r="U207" s="6" t="str">
        <f>IF(A207="","",T207*VLOOKUP(محاسبات!B207,'جدول نرخ فوت-امراض خاص-سرطان'!$C$2:$D$97,2,FALSE)/1000000)</f>
        <v/>
      </c>
      <c r="V207" s="6" t="str">
        <f>IF(A207="","",IF($F$7="ندارد",0,IF(B207&gt;74,0,VLOOKUP(محاسبات!A207,'جدول نرخ فوت-امراض خاص-سرطان'!$I$2:$J$31,2,FALSE)*محاسبات!O207)))</f>
        <v/>
      </c>
      <c r="W207" s="6" t="str">
        <f>IF(A207="","",V207*VLOOKUP(B207,'جدول نرخ فوت-امراض خاص-سرطان'!$E$2:$F$100,2,FALSE)/1000000)</f>
        <v/>
      </c>
      <c r="X207" s="6" t="str">
        <f t="shared" si="70"/>
        <v/>
      </c>
      <c r="Y207" s="6" t="str">
        <f>IF(A207="","",IF(A207&gt;64,0,VLOOKUP(B207,'جدول نرخ فوت-امراض خاص-سرطان'!$G$2:$H$100,2,FALSE)*X207))</f>
        <v/>
      </c>
      <c r="Z207" s="6" t="str">
        <f t="shared" ref="Z207:Z270" si="78">IF(A207="","",Y207+W207+U207+S207)</f>
        <v/>
      </c>
      <c r="AA207" s="6" t="str">
        <f t="shared" ref="AA207:AA270" si="79">IF(A207="","",0.25*(S207)+0.15*(U207+W207+Y207))</f>
        <v/>
      </c>
      <c r="AB207" s="6" t="str">
        <f t="shared" ref="AB207:AB270" si="80">IF(A207="","",$B$10*(M207+Z207+Q207))</f>
        <v/>
      </c>
      <c r="AC207" s="6" t="str">
        <f t="shared" si="68"/>
        <v/>
      </c>
      <c r="AD207" s="6" t="str">
        <f t="shared" si="71"/>
        <v/>
      </c>
      <c r="AE207" s="6" t="str">
        <f t="shared" si="72"/>
        <v/>
      </c>
    </row>
    <row r="208" spans="1:31" x14ac:dyDescent="0.2">
      <c r="A208" s="5" t="str">
        <f t="shared" si="59"/>
        <v/>
      </c>
      <c r="B208" s="5" t="str">
        <f t="shared" si="60"/>
        <v/>
      </c>
      <c r="C208" s="4"/>
      <c r="D208" s="6" t="str">
        <f>IF(A208="","",IF($B$3="سالانه",D207*(1+$B$6),IF($B$3="ماهانه",(F208*12)/'جدول لیست ها'!$D$1,IF(محاسبات!$B$3="دوماهه",(G208*6)/'جدول لیست ها'!$D$2,IF(محاسبات!$B$3="سه ماهه",(H208*4)/'جدول لیست ها'!$D$3,I208*2/'جدول لیست ها'!$D$4)))))</f>
        <v/>
      </c>
      <c r="E208" s="6" t="str">
        <f t="shared" si="61"/>
        <v/>
      </c>
      <c r="F208" s="6" t="str">
        <f t="shared" si="62"/>
        <v/>
      </c>
      <c r="G208" s="6" t="str">
        <f t="shared" si="63"/>
        <v/>
      </c>
      <c r="H208" s="6" t="str">
        <f t="shared" si="64"/>
        <v/>
      </c>
      <c r="I208" s="6" t="str">
        <f t="shared" si="65"/>
        <v/>
      </c>
      <c r="J208" s="6" t="str">
        <f t="shared" si="73"/>
        <v/>
      </c>
      <c r="K208" s="6" t="str">
        <f t="shared" si="74"/>
        <v/>
      </c>
      <c r="L208" s="6" t="str">
        <f t="shared" si="75"/>
        <v/>
      </c>
      <c r="M208" s="6" t="str">
        <f t="shared" ref="M208:M271" si="81">IF(A208="","",J208+K208+L208)</f>
        <v/>
      </c>
      <c r="N208" s="5" t="str">
        <f t="shared" si="69"/>
        <v/>
      </c>
      <c r="O208" s="6" t="str">
        <f t="shared" si="66"/>
        <v/>
      </c>
      <c r="P208" s="5" t="str">
        <f>IF(A208="","",VLOOKUP(B208,'جدول نرخ فوت-امراض خاص-سرطان'!$A$2:$B$100,2,FALSE))</f>
        <v/>
      </c>
      <c r="Q208" s="6" t="str">
        <f t="shared" ref="Q208:Q271" si="82">IF(A208="","",P208*O208*N208^0.5*(1+$J$1))</f>
        <v/>
      </c>
      <c r="R208" s="6" t="str">
        <f t="shared" si="67"/>
        <v/>
      </c>
      <c r="S208" s="6" t="str">
        <f t="shared" si="76"/>
        <v/>
      </c>
      <c r="T208" s="6" t="str">
        <f t="shared" si="77"/>
        <v/>
      </c>
      <c r="U208" s="6" t="str">
        <f>IF(A208="","",T208*VLOOKUP(محاسبات!B208,'جدول نرخ فوت-امراض خاص-سرطان'!$C$2:$D$97,2,FALSE)/1000000)</f>
        <v/>
      </c>
      <c r="V208" s="6" t="str">
        <f>IF(A208="","",IF($F$7="ندارد",0,IF(B208&gt;74,0,VLOOKUP(محاسبات!A208,'جدول نرخ فوت-امراض خاص-سرطان'!$I$2:$J$31,2,FALSE)*محاسبات!O208)))</f>
        <v/>
      </c>
      <c r="W208" s="6" t="str">
        <f>IF(A208="","",V208*VLOOKUP(B208,'جدول نرخ فوت-امراض خاص-سرطان'!$E$2:$F$100,2,FALSE)/1000000)</f>
        <v/>
      </c>
      <c r="X208" s="6" t="str">
        <f t="shared" si="70"/>
        <v/>
      </c>
      <c r="Y208" s="6" t="str">
        <f>IF(A208="","",IF(A208&gt;64,0,VLOOKUP(B208,'جدول نرخ فوت-امراض خاص-سرطان'!$G$2:$H$100,2,FALSE)*X208))</f>
        <v/>
      </c>
      <c r="Z208" s="6" t="str">
        <f t="shared" si="78"/>
        <v/>
      </c>
      <c r="AA208" s="6" t="str">
        <f t="shared" si="79"/>
        <v/>
      </c>
      <c r="AB208" s="6" t="str">
        <f t="shared" si="80"/>
        <v/>
      </c>
      <c r="AC208" s="6" t="str">
        <f t="shared" si="68"/>
        <v/>
      </c>
      <c r="AD208" s="6" t="str">
        <f t="shared" si="71"/>
        <v/>
      </c>
      <c r="AE208" s="6" t="str">
        <f t="shared" si="72"/>
        <v/>
      </c>
    </row>
    <row r="209" spans="1:31" x14ac:dyDescent="0.2">
      <c r="A209" s="5" t="str">
        <f t="shared" ref="A209:A272" si="83">IF(A208&lt;$B$1,A208+1,"")</f>
        <v/>
      </c>
      <c r="B209" s="5" t="str">
        <f t="shared" ref="B209:B272" si="84">IF(A209="","",B208+1)</f>
        <v/>
      </c>
      <c r="C209" s="4"/>
      <c r="D209" s="6" t="str">
        <f>IF(A209="","",IF($B$3="سالانه",D208*(1+$B$6),IF($B$3="ماهانه",(F209*12)/'جدول لیست ها'!$D$1,IF(محاسبات!$B$3="دوماهه",(G209*6)/'جدول لیست ها'!$D$2,IF(محاسبات!$B$3="سه ماهه",(H209*4)/'جدول لیست ها'!$D$3,I209*2/'جدول لیست ها'!$D$4)))))</f>
        <v/>
      </c>
      <c r="E209" s="6" t="str">
        <f t="shared" ref="E209:E272" si="85">IF(A209="","",IF($B$3="سالانه",D209+E208,(I209+H209+G209+F209)*$C$3+E208))</f>
        <v/>
      </c>
      <c r="F209" s="6" t="str">
        <f t="shared" ref="F209:F272" si="86">IF(A209="","",IF(F208="","",F208*(1+$B$6)))</f>
        <v/>
      </c>
      <c r="G209" s="6" t="str">
        <f t="shared" ref="G209:G272" si="87">IF(A209="","",IF(G208="","",G208*(1+$B$6)))</f>
        <v/>
      </c>
      <c r="H209" s="6" t="str">
        <f t="shared" ref="H209:H272" si="88">IF(A209="","",IF(H208="","",H208*(1+$B$6)))</f>
        <v/>
      </c>
      <c r="I209" s="6" t="str">
        <f t="shared" ref="I209:I272" si="89">IF(A209="","",IF(I208="","",I208*(1+$B$6)))</f>
        <v/>
      </c>
      <c r="J209" s="6" t="str">
        <f t="shared" si="73"/>
        <v/>
      </c>
      <c r="K209" s="6" t="str">
        <f t="shared" si="74"/>
        <v/>
      </c>
      <c r="L209" s="6" t="str">
        <f t="shared" si="75"/>
        <v/>
      </c>
      <c r="M209" s="6" t="str">
        <f t="shared" si="81"/>
        <v/>
      </c>
      <c r="N209" s="5" t="str">
        <f t="shared" si="69"/>
        <v/>
      </c>
      <c r="O209" s="6" t="str">
        <f t="shared" ref="O209:O272" si="90">IF(A209="","",MIN(O208*(1+$B$7),4000000000))</f>
        <v/>
      </c>
      <c r="P209" s="5" t="str">
        <f>IF(A209="","",VLOOKUP(B209,'جدول نرخ فوت-امراض خاص-سرطان'!$A$2:$B$100,2,FALSE))</f>
        <v/>
      </c>
      <c r="Q209" s="6" t="str">
        <f t="shared" si="82"/>
        <v/>
      </c>
      <c r="R209" s="6" t="str">
        <f t="shared" ref="R209:R272" si="91">IF(A209="","",IF(B209&gt;74,0,MIN(4000000000,R208*(1+$B$7))))</f>
        <v/>
      </c>
      <c r="S209" s="6" t="str">
        <f t="shared" si="76"/>
        <v/>
      </c>
      <c r="T209" s="6" t="str">
        <f t="shared" si="77"/>
        <v/>
      </c>
      <c r="U209" s="6" t="str">
        <f>IF(A209="","",T209*VLOOKUP(محاسبات!B209,'جدول نرخ فوت-امراض خاص-سرطان'!$C$2:$D$97,2,FALSE)/1000000)</f>
        <v/>
      </c>
      <c r="V209" s="6" t="str">
        <f>IF(A209="","",IF($F$7="ندارد",0,IF(B209&gt;74,0,VLOOKUP(محاسبات!A209,'جدول نرخ فوت-امراض خاص-سرطان'!$I$2:$J$31,2,FALSE)*محاسبات!O209)))</f>
        <v/>
      </c>
      <c r="W209" s="6" t="str">
        <f>IF(A209="","",V209*VLOOKUP(B209,'جدول نرخ فوت-امراض خاص-سرطان'!$E$2:$F$100,2,FALSE)/1000000)</f>
        <v/>
      </c>
      <c r="X209" s="6" t="str">
        <f t="shared" si="70"/>
        <v/>
      </c>
      <c r="Y209" s="6" t="str">
        <f>IF(A209="","",IF(A209&gt;64,0,VLOOKUP(B209,'جدول نرخ فوت-امراض خاص-سرطان'!$G$2:$H$100,2,FALSE)*X209))</f>
        <v/>
      </c>
      <c r="Z209" s="6" t="str">
        <f t="shared" si="78"/>
        <v/>
      </c>
      <c r="AA209" s="6" t="str">
        <f t="shared" si="79"/>
        <v/>
      </c>
      <c r="AB209" s="6" t="str">
        <f t="shared" si="80"/>
        <v/>
      </c>
      <c r="AC209" s="6" t="str">
        <f t="shared" ref="AC209:AC272" si="92">IF(A209="","",D209-Z209-M209-Q209-AB209)</f>
        <v/>
      </c>
      <c r="AD209" s="6" t="str">
        <f t="shared" si="71"/>
        <v/>
      </c>
      <c r="AE209" s="6" t="str">
        <f t="shared" si="72"/>
        <v/>
      </c>
    </row>
    <row r="210" spans="1:31" x14ac:dyDescent="0.2">
      <c r="A210" s="5" t="str">
        <f t="shared" si="83"/>
        <v/>
      </c>
      <c r="B210" s="5" t="str">
        <f t="shared" si="84"/>
        <v/>
      </c>
      <c r="C210" s="4"/>
      <c r="D210" s="6" t="str">
        <f>IF(A210="","",IF($B$3="سالانه",D209*(1+$B$6),IF($B$3="ماهانه",(F210*12)/'جدول لیست ها'!$D$1,IF(محاسبات!$B$3="دوماهه",(G210*6)/'جدول لیست ها'!$D$2,IF(محاسبات!$B$3="سه ماهه",(H210*4)/'جدول لیست ها'!$D$3,I210*2/'جدول لیست ها'!$D$4)))))</f>
        <v/>
      </c>
      <c r="E210" s="6" t="str">
        <f t="shared" si="85"/>
        <v/>
      </c>
      <c r="F210" s="6" t="str">
        <f t="shared" si="86"/>
        <v/>
      </c>
      <c r="G210" s="6" t="str">
        <f t="shared" si="87"/>
        <v/>
      </c>
      <c r="H210" s="6" t="str">
        <f t="shared" si="88"/>
        <v/>
      </c>
      <c r="I210" s="6" t="str">
        <f t="shared" si="89"/>
        <v/>
      </c>
      <c r="J210" s="6" t="str">
        <f t="shared" si="73"/>
        <v/>
      </c>
      <c r="K210" s="6" t="str">
        <f t="shared" si="74"/>
        <v/>
      </c>
      <c r="L210" s="6" t="str">
        <f t="shared" si="75"/>
        <v/>
      </c>
      <c r="M210" s="6" t="str">
        <f t="shared" si="81"/>
        <v/>
      </c>
      <c r="N210" s="5" t="str">
        <f t="shared" ref="N210:N273" si="93">IF(A210="","",IF(A210&lt;=2,$Q$2,IF(A210&lt;=4,$R$2,$S$2)))</f>
        <v/>
      </c>
      <c r="O210" s="6" t="str">
        <f t="shared" si="90"/>
        <v/>
      </c>
      <c r="P210" s="5" t="str">
        <f>IF(A210="","",VLOOKUP(B210,'جدول نرخ فوت-امراض خاص-سرطان'!$A$2:$B$100,2,FALSE))</f>
        <v/>
      </c>
      <c r="Q210" s="6" t="str">
        <f t="shared" si="82"/>
        <v/>
      </c>
      <c r="R210" s="6" t="str">
        <f t="shared" si="91"/>
        <v/>
      </c>
      <c r="S210" s="6" t="str">
        <f t="shared" si="76"/>
        <v/>
      </c>
      <c r="T210" s="6" t="str">
        <f t="shared" si="77"/>
        <v/>
      </c>
      <c r="U210" s="6" t="str">
        <f>IF(A210="","",T210*VLOOKUP(محاسبات!B210,'جدول نرخ فوت-امراض خاص-سرطان'!$C$2:$D$97,2,FALSE)/1000000)</f>
        <v/>
      </c>
      <c r="V210" s="6" t="str">
        <f>IF(A210="","",IF($F$7="ندارد",0,IF(B210&gt;74,0,VLOOKUP(محاسبات!A210,'جدول نرخ فوت-امراض خاص-سرطان'!$I$2:$J$31,2,FALSE)*محاسبات!O210)))</f>
        <v/>
      </c>
      <c r="W210" s="6" t="str">
        <f>IF(A210="","",V210*VLOOKUP(B210,'جدول نرخ فوت-امراض خاص-سرطان'!$E$2:$F$100,2,FALSE)/1000000)</f>
        <v/>
      </c>
      <c r="X210" s="6" t="str">
        <f t="shared" ref="X210:X273" si="94">IF(A210="","",IF($F$6="ندارد",0,IF(A211="",0,D211*N210^0.5+X211*N210)))</f>
        <v/>
      </c>
      <c r="Y210" s="6" t="str">
        <f>IF(A210="","",IF(A210&gt;64,0,VLOOKUP(B210,'جدول نرخ فوت-امراض خاص-سرطان'!$G$2:$H$100,2,FALSE)*X210))</f>
        <v/>
      </c>
      <c r="Z210" s="6" t="str">
        <f t="shared" si="78"/>
        <v/>
      </c>
      <c r="AA210" s="6" t="str">
        <f t="shared" si="79"/>
        <v/>
      </c>
      <c r="AB210" s="6" t="str">
        <f t="shared" si="80"/>
        <v/>
      </c>
      <c r="AC210" s="6" t="str">
        <f t="shared" si="92"/>
        <v/>
      </c>
      <c r="AD210" s="6" t="str">
        <f t="shared" si="71"/>
        <v/>
      </c>
      <c r="AE210" s="6" t="str">
        <f t="shared" si="72"/>
        <v/>
      </c>
    </row>
    <row r="211" spans="1:31" x14ac:dyDescent="0.2">
      <c r="A211" s="5" t="str">
        <f t="shared" si="83"/>
        <v/>
      </c>
      <c r="B211" s="5" t="str">
        <f t="shared" si="84"/>
        <v/>
      </c>
      <c r="C211" s="4"/>
      <c r="D211" s="6" t="str">
        <f>IF(A211="","",IF($B$3="سالانه",D210*(1+$B$6),IF($B$3="ماهانه",(F211*12)/'جدول لیست ها'!$D$1,IF(محاسبات!$B$3="دوماهه",(G211*6)/'جدول لیست ها'!$D$2,IF(محاسبات!$B$3="سه ماهه",(H211*4)/'جدول لیست ها'!$D$3,I211*2/'جدول لیست ها'!$D$4)))))</f>
        <v/>
      </c>
      <c r="E211" s="6" t="str">
        <f t="shared" si="85"/>
        <v/>
      </c>
      <c r="F211" s="6" t="str">
        <f t="shared" si="86"/>
        <v/>
      </c>
      <c r="G211" s="6" t="str">
        <f t="shared" si="87"/>
        <v/>
      </c>
      <c r="H211" s="6" t="str">
        <f t="shared" si="88"/>
        <v/>
      </c>
      <c r="I211" s="6" t="str">
        <f t="shared" si="89"/>
        <v/>
      </c>
      <c r="J211" s="6" t="str">
        <f t="shared" si="73"/>
        <v/>
      </c>
      <c r="K211" s="6" t="str">
        <f t="shared" si="74"/>
        <v/>
      </c>
      <c r="L211" s="6" t="str">
        <f t="shared" si="75"/>
        <v/>
      </c>
      <c r="M211" s="6" t="str">
        <f t="shared" si="81"/>
        <v/>
      </c>
      <c r="N211" s="5" t="str">
        <f t="shared" si="93"/>
        <v/>
      </c>
      <c r="O211" s="6" t="str">
        <f t="shared" si="90"/>
        <v/>
      </c>
      <c r="P211" s="5" t="str">
        <f>IF(A211="","",VLOOKUP(B211,'جدول نرخ فوت-امراض خاص-سرطان'!$A$2:$B$100,2,FALSE))</f>
        <v/>
      </c>
      <c r="Q211" s="6" t="str">
        <f t="shared" si="82"/>
        <v/>
      </c>
      <c r="R211" s="6" t="str">
        <f t="shared" si="91"/>
        <v/>
      </c>
      <c r="S211" s="6" t="str">
        <f t="shared" si="76"/>
        <v/>
      </c>
      <c r="T211" s="6" t="str">
        <f t="shared" si="77"/>
        <v/>
      </c>
      <c r="U211" s="6" t="str">
        <f>IF(A211="","",T211*VLOOKUP(محاسبات!B211,'جدول نرخ فوت-امراض خاص-سرطان'!$C$2:$D$97,2,FALSE)/1000000)</f>
        <v/>
      </c>
      <c r="V211" s="6" t="str">
        <f>IF(A211="","",IF($F$7="ندارد",0,IF(B211&gt;74,0,VLOOKUP(محاسبات!A211,'جدول نرخ فوت-امراض خاص-سرطان'!$I$2:$J$31,2,FALSE)*محاسبات!O211)))</f>
        <v/>
      </c>
      <c r="W211" s="6" t="str">
        <f>IF(A211="","",V211*VLOOKUP(B211,'جدول نرخ فوت-امراض خاص-سرطان'!$E$2:$F$100,2,FALSE)/1000000)</f>
        <v/>
      </c>
      <c r="X211" s="6" t="str">
        <f t="shared" si="94"/>
        <v/>
      </c>
      <c r="Y211" s="6" t="str">
        <f>IF(A211="","",IF(A211&gt;64,0,VLOOKUP(B211,'جدول نرخ فوت-امراض خاص-سرطان'!$G$2:$H$100,2,FALSE)*X211))</f>
        <v/>
      </c>
      <c r="Z211" s="6" t="str">
        <f t="shared" si="78"/>
        <v/>
      </c>
      <c r="AA211" s="6" t="str">
        <f t="shared" si="79"/>
        <v/>
      </c>
      <c r="AB211" s="6" t="str">
        <f t="shared" si="80"/>
        <v/>
      </c>
      <c r="AC211" s="6" t="str">
        <f t="shared" si="92"/>
        <v/>
      </c>
      <c r="AD211" s="6" t="str">
        <f t="shared" ref="AD211:AD274" si="95">IF(A211="","",(AC211+AD210)*(1+$S$1))</f>
        <v/>
      </c>
      <c r="AE211" s="6" t="str">
        <f t="shared" ref="AE211:AE274" si="96">IF(A211="","",AD211)</f>
        <v/>
      </c>
    </row>
    <row r="212" spans="1:31" x14ac:dyDescent="0.2">
      <c r="A212" s="5" t="str">
        <f t="shared" si="83"/>
        <v/>
      </c>
      <c r="B212" s="5" t="str">
        <f t="shared" si="84"/>
        <v/>
      </c>
      <c r="C212" s="4"/>
      <c r="D212" s="6" t="str">
        <f>IF(A212="","",IF($B$3="سالانه",D211*(1+$B$6),IF($B$3="ماهانه",(F212*12)/'جدول لیست ها'!$D$1,IF(محاسبات!$B$3="دوماهه",(G212*6)/'جدول لیست ها'!$D$2,IF(محاسبات!$B$3="سه ماهه",(H212*4)/'جدول لیست ها'!$D$3,I212*2/'جدول لیست ها'!$D$4)))))</f>
        <v/>
      </c>
      <c r="E212" s="6" t="str">
        <f t="shared" si="85"/>
        <v/>
      </c>
      <c r="F212" s="6" t="str">
        <f t="shared" si="86"/>
        <v/>
      </c>
      <c r="G212" s="6" t="str">
        <f t="shared" si="87"/>
        <v/>
      </c>
      <c r="H212" s="6" t="str">
        <f t="shared" si="88"/>
        <v/>
      </c>
      <c r="I212" s="6" t="str">
        <f t="shared" si="89"/>
        <v/>
      </c>
      <c r="J212" s="6" t="str">
        <f t="shared" si="73"/>
        <v/>
      </c>
      <c r="K212" s="6" t="str">
        <f t="shared" si="74"/>
        <v/>
      </c>
      <c r="L212" s="6" t="str">
        <f t="shared" si="75"/>
        <v/>
      </c>
      <c r="M212" s="6" t="str">
        <f t="shared" si="81"/>
        <v/>
      </c>
      <c r="N212" s="5" t="str">
        <f t="shared" si="93"/>
        <v/>
      </c>
      <c r="O212" s="6" t="str">
        <f t="shared" si="90"/>
        <v/>
      </c>
      <c r="P212" s="5" t="str">
        <f>IF(A212="","",VLOOKUP(B212,'جدول نرخ فوت-امراض خاص-سرطان'!$A$2:$B$100,2,FALSE))</f>
        <v/>
      </c>
      <c r="Q212" s="6" t="str">
        <f t="shared" si="82"/>
        <v/>
      </c>
      <c r="R212" s="6" t="str">
        <f t="shared" si="91"/>
        <v/>
      </c>
      <c r="S212" s="6" t="str">
        <f t="shared" si="76"/>
        <v/>
      </c>
      <c r="T212" s="6" t="str">
        <f t="shared" si="77"/>
        <v/>
      </c>
      <c r="U212" s="6" t="str">
        <f>IF(A212="","",T212*VLOOKUP(محاسبات!B212,'جدول نرخ فوت-امراض خاص-سرطان'!$C$2:$D$97,2,FALSE)/1000000)</f>
        <v/>
      </c>
      <c r="V212" s="6" t="str">
        <f>IF(A212="","",IF($F$7="ندارد",0,IF(B212&gt;74,0,VLOOKUP(محاسبات!A212,'جدول نرخ فوت-امراض خاص-سرطان'!$I$2:$J$31,2,FALSE)*محاسبات!O212)))</f>
        <v/>
      </c>
      <c r="W212" s="6" t="str">
        <f>IF(A212="","",V212*VLOOKUP(B212,'جدول نرخ فوت-امراض خاص-سرطان'!$E$2:$F$100,2,FALSE)/1000000)</f>
        <v/>
      </c>
      <c r="X212" s="6" t="str">
        <f t="shared" si="94"/>
        <v/>
      </c>
      <c r="Y212" s="6" t="str">
        <f>IF(A212="","",IF(A212&gt;64,0,VLOOKUP(B212,'جدول نرخ فوت-امراض خاص-سرطان'!$G$2:$H$100,2,FALSE)*X212))</f>
        <v/>
      </c>
      <c r="Z212" s="6" t="str">
        <f t="shared" si="78"/>
        <v/>
      </c>
      <c r="AA212" s="6" t="str">
        <f t="shared" si="79"/>
        <v/>
      </c>
      <c r="AB212" s="6" t="str">
        <f t="shared" si="80"/>
        <v/>
      </c>
      <c r="AC212" s="6" t="str">
        <f t="shared" si="92"/>
        <v/>
      </c>
      <c r="AD212" s="6" t="str">
        <f t="shared" si="95"/>
        <v/>
      </c>
      <c r="AE212" s="6" t="str">
        <f t="shared" si="96"/>
        <v/>
      </c>
    </row>
    <row r="213" spans="1:31" x14ac:dyDescent="0.2">
      <c r="A213" s="5" t="str">
        <f t="shared" si="83"/>
        <v/>
      </c>
      <c r="B213" s="5" t="str">
        <f t="shared" si="84"/>
        <v/>
      </c>
      <c r="C213" s="4"/>
      <c r="D213" s="6" t="str">
        <f>IF(A213="","",IF($B$3="سالانه",D212*(1+$B$6),IF($B$3="ماهانه",(F213*12)/'جدول لیست ها'!$D$1,IF(محاسبات!$B$3="دوماهه",(G213*6)/'جدول لیست ها'!$D$2,IF(محاسبات!$B$3="سه ماهه",(H213*4)/'جدول لیست ها'!$D$3,I213*2/'جدول لیست ها'!$D$4)))))</f>
        <v/>
      </c>
      <c r="E213" s="6" t="str">
        <f t="shared" si="85"/>
        <v/>
      </c>
      <c r="F213" s="6" t="str">
        <f t="shared" si="86"/>
        <v/>
      </c>
      <c r="G213" s="6" t="str">
        <f t="shared" si="87"/>
        <v/>
      </c>
      <c r="H213" s="6" t="str">
        <f t="shared" si="88"/>
        <v/>
      </c>
      <c r="I213" s="6" t="str">
        <f t="shared" si="89"/>
        <v/>
      </c>
      <c r="J213" s="6" t="str">
        <f t="shared" ref="J213:J276" si="97">IF(A213="","",0)</f>
        <v/>
      </c>
      <c r="K213" s="6" t="str">
        <f t="shared" si="74"/>
        <v/>
      </c>
      <c r="L213" s="6" t="str">
        <f t="shared" si="75"/>
        <v/>
      </c>
      <c r="M213" s="6" t="str">
        <f t="shared" si="81"/>
        <v/>
      </c>
      <c r="N213" s="5" t="str">
        <f t="shared" si="93"/>
        <v/>
      </c>
      <c r="O213" s="6" t="str">
        <f t="shared" si="90"/>
        <v/>
      </c>
      <c r="P213" s="5" t="str">
        <f>IF(A213="","",VLOOKUP(B213,'جدول نرخ فوت-امراض خاص-سرطان'!$A$2:$B$100,2,FALSE))</f>
        <v/>
      </c>
      <c r="Q213" s="6" t="str">
        <f t="shared" si="82"/>
        <v/>
      </c>
      <c r="R213" s="6" t="str">
        <f t="shared" si="91"/>
        <v/>
      </c>
      <c r="S213" s="6" t="str">
        <f t="shared" si="76"/>
        <v/>
      </c>
      <c r="T213" s="6" t="str">
        <f t="shared" si="77"/>
        <v/>
      </c>
      <c r="U213" s="6" t="str">
        <f>IF(A213="","",T213*VLOOKUP(محاسبات!B213,'جدول نرخ فوت-امراض خاص-سرطان'!$C$2:$D$97,2,FALSE)/1000000)</f>
        <v/>
      </c>
      <c r="V213" s="6" t="str">
        <f>IF(A213="","",IF($F$7="ندارد",0,IF(B213&gt;74,0,VLOOKUP(محاسبات!A213,'جدول نرخ فوت-امراض خاص-سرطان'!$I$2:$J$31,2,FALSE)*محاسبات!O213)))</f>
        <v/>
      </c>
      <c r="W213" s="6" t="str">
        <f>IF(A213="","",V213*VLOOKUP(B213,'جدول نرخ فوت-امراض خاص-سرطان'!$E$2:$F$100,2,FALSE)/1000000)</f>
        <v/>
      </c>
      <c r="X213" s="6" t="str">
        <f t="shared" si="94"/>
        <v/>
      </c>
      <c r="Y213" s="6" t="str">
        <f>IF(A213="","",IF(A213&gt;64,0,VLOOKUP(B213,'جدول نرخ فوت-امراض خاص-سرطان'!$G$2:$H$100,2,FALSE)*X213))</f>
        <v/>
      </c>
      <c r="Z213" s="6" t="str">
        <f t="shared" si="78"/>
        <v/>
      </c>
      <c r="AA213" s="6" t="str">
        <f t="shared" si="79"/>
        <v/>
      </c>
      <c r="AB213" s="6" t="str">
        <f t="shared" si="80"/>
        <v/>
      </c>
      <c r="AC213" s="6" t="str">
        <f t="shared" si="92"/>
        <v/>
      </c>
      <c r="AD213" s="6" t="str">
        <f t="shared" si="95"/>
        <v/>
      </c>
      <c r="AE213" s="6" t="str">
        <f t="shared" si="96"/>
        <v/>
      </c>
    </row>
    <row r="214" spans="1:31" x14ac:dyDescent="0.2">
      <c r="A214" s="5" t="str">
        <f t="shared" si="83"/>
        <v/>
      </c>
      <c r="B214" s="5" t="str">
        <f t="shared" si="84"/>
        <v/>
      </c>
      <c r="C214" s="4"/>
      <c r="D214" s="6" t="str">
        <f>IF(A214="","",IF($B$3="سالانه",D213*(1+$B$6),IF($B$3="ماهانه",(F214*12)/'جدول لیست ها'!$D$1,IF(محاسبات!$B$3="دوماهه",(G214*6)/'جدول لیست ها'!$D$2,IF(محاسبات!$B$3="سه ماهه",(H214*4)/'جدول لیست ها'!$D$3,I214*2/'جدول لیست ها'!$D$4)))))</f>
        <v/>
      </c>
      <c r="E214" s="6" t="str">
        <f t="shared" si="85"/>
        <v/>
      </c>
      <c r="F214" s="6" t="str">
        <f t="shared" si="86"/>
        <v/>
      </c>
      <c r="G214" s="6" t="str">
        <f t="shared" si="87"/>
        <v/>
      </c>
      <c r="H214" s="6" t="str">
        <f t="shared" si="88"/>
        <v/>
      </c>
      <c r="I214" s="6" t="str">
        <f t="shared" si="89"/>
        <v/>
      </c>
      <c r="J214" s="6" t="str">
        <f t="shared" si="97"/>
        <v/>
      </c>
      <c r="K214" s="6" t="str">
        <f t="shared" si="74"/>
        <v/>
      </c>
      <c r="L214" s="6" t="str">
        <f t="shared" si="75"/>
        <v/>
      </c>
      <c r="M214" s="6" t="str">
        <f t="shared" si="81"/>
        <v/>
      </c>
      <c r="N214" s="5" t="str">
        <f t="shared" si="93"/>
        <v/>
      </c>
      <c r="O214" s="6" t="str">
        <f t="shared" si="90"/>
        <v/>
      </c>
      <c r="P214" s="5" t="str">
        <f>IF(A214="","",VLOOKUP(B214,'جدول نرخ فوت-امراض خاص-سرطان'!$A$2:$B$100,2,FALSE))</f>
        <v/>
      </c>
      <c r="Q214" s="6" t="str">
        <f t="shared" si="82"/>
        <v/>
      </c>
      <c r="R214" s="6" t="str">
        <f t="shared" si="91"/>
        <v/>
      </c>
      <c r="S214" s="6" t="str">
        <f t="shared" si="76"/>
        <v/>
      </c>
      <c r="T214" s="6" t="str">
        <f t="shared" si="77"/>
        <v/>
      </c>
      <c r="U214" s="6" t="str">
        <f>IF(A214="","",T214*VLOOKUP(محاسبات!B214,'جدول نرخ فوت-امراض خاص-سرطان'!$C$2:$D$97,2,FALSE)/1000000)</f>
        <v/>
      </c>
      <c r="V214" s="6" t="str">
        <f>IF(A214="","",IF($F$7="ندارد",0,IF(B214&gt;74,0,VLOOKUP(محاسبات!A214,'جدول نرخ فوت-امراض خاص-سرطان'!$I$2:$J$31,2,FALSE)*محاسبات!O214)))</f>
        <v/>
      </c>
      <c r="W214" s="6" t="str">
        <f>IF(A214="","",V214*VLOOKUP(B214,'جدول نرخ فوت-امراض خاص-سرطان'!$E$2:$F$100,2,FALSE)/1000000)</f>
        <v/>
      </c>
      <c r="X214" s="6" t="str">
        <f t="shared" si="94"/>
        <v/>
      </c>
      <c r="Y214" s="6" t="str">
        <f>IF(A214="","",IF(A214&gt;64,0,VLOOKUP(B214,'جدول نرخ فوت-امراض خاص-سرطان'!$G$2:$H$100,2,FALSE)*X214))</f>
        <v/>
      </c>
      <c r="Z214" s="6" t="str">
        <f t="shared" si="78"/>
        <v/>
      </c>
      <c r="AA214" s="6" t="str">
        <f t="shared" si="79"/>
        <v/>
      </c>
      <c r="AB214" s="6" t="str">
        <f t="shared" si="80"/>
        <v/>
      </c>
      <c r="AC214" s="6" t="str">
        <f t="shared" si="92"/>
        <v/>
      </c>
      <c r="AD214" s="6" t="str">
        <f t="shared" si="95"/>
        <v/>
      </c>
      <c r="AE214" s="6" t="str">
        <f t="shared" si="96"/>
        <v/>
      </c>
    </row>
    <row r="215" spans="1:31" x14ac:dyDescent="0.2">
      <c r="A215" s="5" t="str">
        <f t="shared" si="83"/>
        <v/>
      </c>
      <c r="B215" s="5" t="str">
        <f t="shared" si="84"/>
        <v/>
      </c>
      <c r="D215" s="6" t="str">
        <f>IF(A215="","",IF($B$3="سالانه",D214*(1+$B$6),IF($B$3="ماهانه",(F215*12)/'جدول لیست ها'!$D$1,IF(محاسبات!$B$3="دوماهه",(G215*6)/'جدول لیست ها'!$D$2,IF(محاسبات!$B$3="سه ماهه",(H215*4)/'جدول لیست ها'!$D$3,I215*2/'جدول لیست ها'!$D$4)))))</f>
        <v/>
      </c>
      <c r="E215" s="6" t="str">
        <f t="shared" si="85"/>
        <v/>
      </c>
      <c r="F215" s="6" t="str">
        <f t="shared" si="86"/>
        <v/>
      </c>
      <c r="G215" s="6" t="str">
        <f t="shared" si="87"/>
        <v/>
      </c>
      <c r="H215" s="6" t="str">
        <f t="shared" si="88"/>
        <v/>
      </c>
      <c r="I215" s="6" t="str">
        <f t="shared" si="89"/>
        <v/>
      </c>
      <c r="J215" s="6" t="str">
        <f t="shared" si="97"/>
        <v/>
      </c>
      <c r="K215" s="6" t="str">
        <f t="shared" si="74"/>
        <v/>
      </c>
      <c r="L215" s="6" t="str">
        <f t="shared" si="75"/>
        <v/>
      </c>
      <c r="M215" s="6" t="str">
        <f t="shared" si="81"/>
        <v/>
      </c>
      <c r="N215" s="5" t="str">
        <f t="shared" si="93"/>
        <v/>
      </c>
      <c r="O215" s="6" t="str">
        <f t="shared" si="90"/>
        <v/>
      </c>
      <c r="P215" s="5" t="str">
        <f>IF(A215="","",VLOOKUP(B215,'جدول نرخ فوت-امراض خاص-سرطان'!$A$2:$B$100,2,FALSE))</f>
        <v/>
      </c>
      <c r="Q215" s="6" t="str">
        <f t="shared" si="82"/>
        <v/>
      </c>
      <c r="R215" s="6" t="str">
        <f t="shared" si="91"/>
        <v/>
      </c>
      <c r="S215" s="6" t="str">
        <f t="shared" si="76"/>
        <v/>
      </c>
      <c r="T215" s="6" t="str">
        <f t="shared" si="77"/>
        <v/>
      </c>
      <c r="U215" s="6" t="str">
        <f>IF(A215="","",T215*VLOOKUP(محاسبات!B215,'جدول نرخ فوت-امراض خاص-سرطان'!$C$2:$D$97,2,FALSE)/1000000)</f>
        <v/>
      </c>
      <c r="V215" s="6" t="str">
        <f>IF(A215="","",IF($F$7="ندارد",0,IF(B215&gt;74,0,VLOOKUP(محاسبات!A215,'جدول نرخ فوت-امراض خاص-سرطان'!$I$2:$J$31,2,FALSE)*محاسبات!O215)))</f>
        <v/>
      </c>
      <c r="W215" s="6" t="str">
        <f>IF(A215="","",V215*VLOOKUP(B215,'جدول نرخ فوت-امراض خاص-سرطان'!$E$2:$F$100,2,FALSE)/1000000)</f>
        <v/>
      </c>
      <c r="X215" s="6" t="str">
        <f t="shared" si="94"/>
        <v/>
      </c>
      <c r="Y215" s="6" t="str">
        <f>IF(A215="","",IF(A215&gt;64,0,VLOOKUP(B215,'جدول نرخ فوت-امراض خاص-سرطان'!$G$2:$H$100,2,FALSE)*X215))</f>
        <v/>
      </c>
      <c r="Z215" s="6" t="str">
        <f t="shared" si="78"/>
        <v/>
      </c>
      <c r="AA215" s="6" t="str">
        <f t="shared" si="79"/>
        <v/>
      </c>
      <c r="AB215" s="6" t="str">
        <f t="shared" si="80"/>
        <v/>
      </c>
      <c r="AC215" s="6" t="str">
        <f t="shared" si="92"/>
        <v/>
      </c>
      <c r="AD215" s="6" t="str">
        <f t="shared" si="95"/>
        <v/>
      </c>
      <c r="AE215" s="6" t="str">
        <f t="shared" si="96"/>
        <v/>
      </c>
    </row>
    <row r="216" spans="1:31" x14ac:dyDescent="0.2">
      <c r="A216" s="5" t="str">
        <f t="shared" si="83"/>
        <v/>
      </c>
      <c r="B216" s="5" t="str">
        <f t="shared" si="84"/>
        <v/>
      </c>
      <c r="D216" s="6" t="str">
        <f>IF(A216="","",IF($B$3="سالانه",D215*(1+$B$6),IF($B$3="ماهانه",(F216*12)/'جدول لیست ها'!$D$1,IF(محاسبات!$B$3="دوماهه",(G216*6)/'جدول لیست ها'!$D$2,IF(محاسبات!$B$3="سه ماهه",(H216*4)/'جدول لیست ها'!$D$3,I216*2/'جدول لیست ها'!$D$4)))))</f>
        <v/>
      </c>
      <c r="E216" s="6" t="str">
        <f t="shared" si="85"/>
        <v/>
      </c>
      <c r="F216" s="6" t="str">
        <f t="shared" si="86"/>
        <v/>
      </c>
      <c r="G216" s="6" t="str">
        <f t="shared" si="87"/>
        <v/>
      </c>
      <c r="H216" s="6" t="str">
        <f t="shared" si="88"/>
        <v/>
      </c>
      <c r="I216" s="6" t="str">
        <f t="shared" si="89"/>
        <v/>
      </c>
      <c r="J216" s="6" t="str">
        <f t="shared" si="97"/>
        <v/>
      </c>
      <c r="K216" s="6" t="str">
        <f t="shared" si="74"/>
        <v/>
      </c>
      <c r="L216" s="6" t="str">
        <f t="shared" si="75"/>
        <v/>
      </c>
      <c r="M216" s="6" t="str">
        <f t="shared" si="81"/>
        <v/>
      </c>
      <c r="N216" s="5" t="str">
        <f t="shared" si="93"/>
        <v/>
      </c>
      <c r="O216" s="6" t="str">
        <f t="shared" si="90"/>
        <v/>
      </c>
      <c r="P216" s="5" t="str">
        <f>IF(A216="","",VLOOKUP(B216,'جدول نرخ فوت-امراض خاص-سرطان'!$A$2:$B$100,2,FALSE))</f>
        <v/>
      </c>
      <c r="Q216" s="6" t="str">
        <f t="shared" si="82"/>
        <v/>
      </c>
      <c r="R216" s="6" t="str">
        <f t="shared" si="91"/>
        <v/>
      </c>
      <c r="S216" s="6" t="str">
        <f t="shared" si="76"/>
        <v/>
      </c>
      <c r="T216" s="6" t="str">
        <f t="shared" si="77"/>
        <v/>
      </c>
      <c r="U216" s="6" t="str">
        <f>IF(A216="","",T216*VLOOKUP(محاسبات!B216,'جدول نرخ فوت-امراض خاص-سرطان'!$C$2:$D$97,2,FALSE)/1000000)</f>
        <v/>
      </c>
      <c r="V216" s="6" t="str">
        <f>IF(A216="","",IF($F$7="ندارد",0,IF(B216&gt;74,0,VLOOKUP(محاسبات!A216,'جدول نرخ فوت-امراض خاص-سرطان'!$I$2:$J$31,2,FALSE)*محاسبات!O216)))</f>
        <v/>
      </c>
      <c r="W216" s="6" t="str">
        <f>IF(A216="","",V216*VLOOKUP(B216,'جدول نرخ فوت-امراض خاص-سرطان'!$E$2:$F$100,2,FALSE)/1000000)</f>
        <v/>
      </c>
      <c r="X216" s="6" t="str">
        <f t="shared" si="94"/>
        <v/>
      </c>
      <c r="Y216" s="6" t="str">
        <f>IF(A216="","",IF(A216&gt;64,0,VLOOKUP(B216,'جدول نرخ فوت-امراض خاص-سرطان'!$G$2:$H$100,2,FALSE)*X216))</f>
        <v/>
      </c>
      <c r="Z216" s="6" t="str">
        <f t="shared" si="78"/>
        <v/>
      </c>
      <c r="AA216" s="6" t="str">
        <f t="shared" si="79"/>
        <v/>
      </c>
      <c r="AB216" s="6" t="str">
        <f t="shared" si="80"/>
        <v/>
      </c>
      <c r="AC216" s="6" t="str">
        <f t="shared" si="92"/>
        <v/>
      </c>
      <c r="AD216" s="6" t="str">
        <f t="shared" si="95"/>
        <v/>
      </c>
      <c r="AE216" s="6" t="str">
        <f t="shared" si="96"/>
        <v/>
      </c>
    </row>
    <row r="217" spans="1:31" x14ac:dyDescent="0.2">
      <c r="A217" s="5" t="str">
        <f t="shared" si="83"/>
        <v/>
      </c>
      <c r="B217" s="5" t="str">
        <f t="shared" si="84"/>
        <v/>
      </c>
      <c r="D217" s="6" t="str">
        <f>IF(A217="","",IF($B$3="سالانه",D216*(1+$B$6),IF($B$3="ماهانه",(F217*12)/'جدول لیست ها'!$D$1,IF(محاسبات!$B$3="دوماهه",(G217*6)/'جدول لیست ها'!$D$2,IF(محاسبات!$B$3="سه ماهه",(H217*4)/'جدول لیست ها'!$D$3,I217*2/'جدول لیست ها'!$D$4)))))</f>
        <v/>
      </c>
      <c r="E217" s="6" t="str">
        <f t="shared" si="85"/>
        <v/>
      </c>
      <c r="F217" s="6" t="str">
        <f t="shared" si="86"/>
        <v/>
      </c>
      <c r="G217" s="6" t="str">
        <f t="shared" si="87"/>
        <v/>
      </c>
      <c r="H217" s="6" t="str">
        <f t="shared" si="88"/>
        <v/>
      </c>
      <c r="I217" s="6" t="str">
        <f t="shared" si="89"/>
        <v/>
      </c>
      <c r="J217" s="6" t="str">
        <f t="shared" si="97"/>
        <v/>
      </c>
      <c r="K217" s="6" t="str">
        <f t="shared" si="74"/>
        <v/>
      </c>
      <c r="L217" s="6" t="str">
        <f t="shared" si="75"/>
        <v/>
      </c>
      <c r="M217" s="6" t="str">
        <f t="shared" si="81"/>
        <v/>
      </c>
      <c r="N217" s="5" t="str">
        <f t="shared" si="93"/>
        <v/>
      </c>
      <c r="O217" s="6" t="str">
        <f t="shared" si="90"/>
        <v/>
      </c>
      <c r="P217" s="5" t="str">
        <f>IF(A217="","",VLOOKUP(B217,'جدول نرخ فوت-امراض خاص-سرطان'!$A$2:$B$100,2,FALSE))</f>
        <v/>
      </c>
      <c r="Q217" s="6" t="str">
        <f t="shared" si="82"/>
        <v/>
      </c>
      <c r="R217" s="6" t="str">
        <f t="shared" si="91"/>
        <v/>
      </c>
      <c r="S217" s="6" t="str">
        <f t="shared" si="76"/>
        <v/>
      </c>
      <c r="T217" s="6" t="str">
        <f t="shared" si="77"/>
        <v/>
      </c>
      <c r="U217" s="6" t="str">
        <f>IF(A217="","",T217*VLOOKUP(محاسبات!B217,'جدول نرخ فوت-امراض خاص-سرطان'!$C$2:$D$97,2,FALSE)/1000000)</f>
        <v/>
      </c>
      <c r="V217" s="6" t="str">
        <f>IF(A217="","",IF($F$7="ندارد",0,IF(B217&gt;74,0,VLOOKUP(محاسبات!A217,'جدول نرخ فوت-امراض خاص-سرطان'!$I$2:$J$31,2,FALSE)*محاسبات!O217)))</f>
        <v/>
      </c>
      <c r="W217" s="6" t="str">
        <f>IF(A217="","",V217*VLOOKUP(B217,'جدول نرخ فوت-امراض خاص-سرطان'!$E$2:$F$100,2,FALSE)/1000000)</f>
        <v/>
      </c>
      <c r="X217" s="6" t="str">
        <f t="shared" si="94"/>
        <v/>
      </c>
      <c r="Y217" s="6" t="str">
        <f>IF(A217="","",IF(A217&gt;64,0,VLOOKUP(B217,'جدول نرخ فوت-امراض خاص-سرطان'!$G$2:$H$100,2,FALSE)*X217))</f>
        <v/>
      </c>
      <c r="Z217" s="6" t="str">
        <f t="shared" si="78"/>
        <v/>
      </c>
      <c r="AA217" s="6" t="str">
        <f t="shared" si="79"/>
        <v/>
      </c>
      <c r="AB217" s="6" t="str">
        <f t="shared" si="80"/>
        <v/>
      </c>
      <c r="AC217" s="6" t="str">
        <f t="shared" si="92"/>
        <v/>
      </c>
      <c r="AD217" s="6" t="str">
        <f t="shared" si="95"/>
        <v/>
      </c>
      <c r="AE217" s="6" t="str">
        <f t="shared" si="96"/>
        <v/>
      </c>
    </row>
    <row r="218" spans="1:31" x14ac:dyDescent="0.2">
      <c r="A218" s="5" t="str">
        <f t="shared" si="83"/>
        <v/>
      </c>
      <c r="B218" s="5" t="str">
        <f t="shared" si="84"/>
        <v/>
      </c>
      <c r="D218" s="6" t="str">
        <f>IF(A218="","",IF($B$3="سالانه",D217*(1+$B$6),IF($B$3="ماهانه",(F218*12)/'جدول لیست ها'!$D$1,IF(محاسبات!$B$3="دوماهه",(G218*6)/'جدول لیست ها'!$D$2,IF(محاسبات!$B$3="سه ماهه",(H218*4)/'جدول لیست ها'!$D$3,I218*2/'جدول لیست ها'!$D$4)))))</f>
        <v/>
      </c>
      <c r="E218" s="6" t="str">
        <f t="shared" si="85"/>
        <v/>
      </c>
      <c r="F218" s="6" t="str">
        <f t="shared" si="86"/>
        <v/>
      </c>
      <c r="G218" s="6" t="str">
        <f t="shared" si="87"/>
        <v/>
      </c>
      <c r="H218" s="6" t="str">
        <f t="shared" si="88"/>
        <v/>
      </c>
      <c r="I218" s="6" t="str">
        <f t="shared" si="89"/>
        <v/>
      </c>
      <c r="J218" s="6" t="str">
        <f t="shared" si="97"/>
        <v/>
      </c>
      <c r="K218" s="6" t="str">
        <f t="shared" si="74"/>
        <v/>
      </c>
      <c r="L218" s="6" t="str">
        <f t="shared" si="75"/>
        <v/>
      </c>
      <c r="M218" s="6" t="str">
        <f t="shared" si="81"/>
        <v/>
      </c>
      <c r="N218" s="5" t="str">
        <f t="shared" si="93"/>
        <v/>
      </c>
      <c r="O218" s="6" t="str">
        <f t="shared" si="90"/>
        <v/>
      </c>
      <c r="P218" s="5" t="str">
        <f>IF(A218="","",VLOOKUP(B218,'جدول نرخ فوت-امراض خاص-سرطان'!$A$2:$B$100,2,FALSE))</f>
        <v/>
      </c>
      <c r="Q218" s="6" t="str">
        <f t="shared" si="82"/>
        <v/>
      </c>
      <c r="R218" s="6" t="str">
        <f t="shared" si="91"/>
        <v/>
      </c>
      <c r="S218" s="6" t="str">
        <f t="shared" si="76"/>
        <v/>
      </c>
      <c r="T218" s="6" t="str">
        <f t="shared" si="77"/>
        <v/>
      </c>
      <c r="U218" s="6" t="str">
        <f>IF(A218="","",T218*VLOOKUP(محاسبات!B218,'جدول نرخ فوت-امراض خاص-سرطان'!$C$2:$D$97,2,FALSE)/1000000)</f>
        <v/>
      </c>
      <c r="V218" s="6" t="str">
        <f>IF(A218="","",IF($F$7="ندارد",0,IF(B218&gt;74,0,VLOOKUP(محاسبات!A218,'جدول نرخ فوت-امراض خاص-سرطان'!$I$2:$J$31,2,FALSE)*محاسبات!O218)))</f>
        <v/>
      </c>
      <c r="W218" s="6" t="str">
        <f>IF(A218="","",V218*VLOOKUP(B218,'جدول نرخ فوت-امراض خاص-سرطان'!$E$2:$F$100,2,FALSE)/1000000)</f>
        <v/>
      </c>
      <c r="X218" s="6" t="str">
        <f t="shared" si="94"/>
        <v/>
      </c>
      <c r="Y218" s="6" t="str">
        <f>IF(A218="","",IF(A218&gt;64,0,VLOOKUP(B218,'جدول نرخ فوت-امراض خاص-سرطان'!$G$2:$H$100,2,FALSE)*X218))</f>
        <v/>
      </c>
      <c r="Z218" s="6" t="str">
        <f t="shared" si="78"/>
        <v/>
      </c>
      <c r="AA218" s="6" t="str">
        <f t="shared" si="79"/>
        <v/>
      </c>
      <c r="AB218" s="6" t="str">
        <f t="shared" si="80"/>
        <v/>
      </c>
      <c r="AC218" s="6" t="str">
        <f t="shared" si="92"/>
        <v/>
      </c>
      <c r="AD218" s="6" t="str">
        <f t="shared" si="95"/>
        <v/>
      </c>
      <c r="AE218" s="6" t="str">
        <f t="shared" si="96"/>
        <v/>
      </c>
    </row>
    <row r="219" spans="1:31" x14ac:dyDescent="0.2">
      <c r="A219" s="5" t="str">
        <f t="shared" si="83"/>
        <v/>
      </c>
      <c r="B219" s="5" t="str">
        <f t="shared" si="84"/>
        <v/>
      </c>
      <c r="D219" s="6" t="str">
        <f>IF(A219="","",IF($B$3="سالانه",D218*(1+$B$6),IF($B$3="ماهانه",(F219*12)/'جدول لیست ها'!$D$1,IF(محاسبات!$B$3="دوماهه",(G219*6)/'جدول لیست ها'!$D$2,IF(محاسبات!$B$3="سه ماهه",(H219*4)/'جدول لیست ها'!$D$3,I219*2/'جدول لیست ها'!$D$4)))))</f>
        <v/>
      </c>
      <c r="E219" s="6" t="str">
        <f t="shared" si="85"/>
        <v/>
      </c>
      <c r="F219" s="6" t="str">
        <f t="shared" si="86"/>
        <v/>
      </c>
      <c r="G219" s="6" t="str">
        <f t="shared" si="87"/>
        <v/>
      </c>
      <c r="H219" s="6" t="str">
        <f t="shared" si="88"/>
        <v/>
      </c>
      <c r="I219" s="6" t="str">
        <f t="shared" si="89"/>
        <v/>
      </c>
      <c r="J219" s="6" t="str">
        <f t="shared" si="97"/>
        <v/>
      </c>
      <c r="K219" s="6" t="str">
        <f t="shared" si="74"/>
        <v/>
      </c>
      <c r="L219" s="6" t="str">
        <f t="shared" si="75"/>
        <v/>
      </c>
      <c r="M219" s="6" t="str">
        <f t="shared" si="81"/>
        <v/>
      </c>
      <c r="N219" s="5" t="str">
        <f t="shared" si="93"/>
        <v/>
      </c>
      <c r="O219" s="6" t="str">
        <f t="shared" si="90"/>
        <v/>
      </c>
      <c r="P219" s="5" t="str">
        <f>IF(A219="","",VLOOKUP(B219,'جدول نرخ فوت-امراض خاص-سرطان'!$A$2:$B$100,2,FALSE))</f>
        <v/>
      </c>
      <c r="Q219" s="6" t="str">
        <f t="shared" si="82"/>
        <v/>
      </c>
      <c r="R219" s="6" t="str">
        <f t="shared" si="91"/>
        <v/>
      </c>
      <c r="S219" s="6" t="str">
        <f t="shared" si="76"/>
        <v/>
      </c>
      <c r="T219" s="6" t="str">
        <f t="shared" si="77"/>
        <v/>
      </c>
      <c r="U219" s="6" t="str">
        <f>IF(A219="","",T219*VLOOKUP(محاسبات!B219,'جدول نرخ فوت-امراض خاص-سرطان'!$C$2:$D$97,2,FALSE)/1000000)</f>
        <v/>
      </c>
      <c r="V219" s="6" t="str">
        <f>IF(A219="","",IF($F$7="ندارد",0,IF(B219&gt;74,0,VLOOKUP(محاسبات!A219,'جدول نرخ فوت-امراض خاص-سرطان'!$I$2:$J$31,2,FALSE)*محاسبات!O219)))</f>
        <v/>
      </c>
      <c r="W219" s="6" t="str">
        <f>IF(A219="","",V219*VLOOKUP(B219,'جدول نرخ فوت-امراض خاص-سرطان'!$E$2:$F$100,2,FALSE)/1000000)</f>
        <v/>
      </c>
      <c r="X219" s="6" t="str">
        <f t="shared" si="94"/>
        <v/>
      </c>
      <c r="Y219" s="6" t="str">
        <f>IF(A219="","",IF(A219&gt;64,0,VLOOKUP(B219,'جدول نرخ فوت-امراض خاص-سرطان'!$G$2:$H$100,2,FALSE)*X219))</f>
        <v/>
      </c>
      <c r="Z219" s="6" t="str">
        <f t="shared" si="78"/>
        <v/>
      </c>
      <c r="AA219" s="6" t="str">
        <f t="shared" si="79"/>
        <v/>
      </c>
      <c r="AB219" s="6" t="str">
        <f t="shared" si="80"/>
        <v/>
      </c>
      <c r="AC219" s="6" t="str">
        <f t="shared" si="92"/>
        <v/>
      </c>
      <c r="AD219" s="6" t="str">
        <f t="shared" si="95"/>
        <v/>
      </c>
      <c r="AE219" s="6" t="str">
        <f t="shared" si="96"/>
        <v/>
      </c>
    </row>
    <row r="220" spans="1:31" x14ac:dyDescent="0.2">
      <c r="A220" s="5" t="str">
        <f t="shared" si="83"/>
        <v/>
      </c>
      <c r="B220" s="5" t="str">
        <f t="shared" si="84"/>
        <v/>
      </c>
      <c r="D220" s="6" t="str">
        <f>IF(A220="","",IF($B$3="سالانه",D219*(1+$B$6),IF($B$3="ماهانه",(F220*12)/'جدول لیست ها'!$D$1,IF(محاسبات!$B$3="دوماهه",(G220*6)/'جدول لیست ها'!$D$2,IF(محاسبات!$B$3="سه ماهه",(H220*4)/'جدول لیست ها'!$D$3,I220*2/'جدول لیست ها'!$D$4)))))</f>
        <v/>
      </c>
      <c r="E220" s="6" t="str">
        <f t="shared" si="85"/>
        <v/>
      </c>
      <c r="F220" s="6" t="str">
        <f t="shared" si="86"/>
        <v/>
      </c>
      <c r="G220" s="6" t="str">
        <f t="shared" si="87"/>
        <v/>
      </c>
      <c r="H220" s="6" t="str">
        <f t="shared" si="88"/>
        <v/>
      </c>
      <c r="I220" s="6" t="str">
        <f t="shared" si="89"/>
        <v/>
      </c>
      <c r="J220" s="6" t="str">
        <f t="shared" si="97"/>
        <v/>
      </c>
      <c r="K220" s="6" t="str">
        <f t="shared" si="74"/>
        <v/>
      </c>
      <c r="L220" s="6" t="str">
        <f t="shared" si="75"/>
        <v/>
      </c>
      <c r="M220" s="6" t="str">
        <f t="shared" si="81"/>
        <v/>
      </c>
      <c r="N220" s="5" t="str">
        <f t="shared" si="93"/>
        <v/>
      </c>
      <c r="O220" s="6" t="str">
        <f t="shared" si="90"/>
        <v/>
      </c>
      <c r="P220" s="5" t="str">
        <f>IF(A220="","",VLOOKUP(B220,'جدول نرخ فوت-امراض خاص-سرطان'!$A$2:$B$100,2,FALSE))</f>
        <v/>
      </c>
      <c r="Q220" s="6" t="str">
        <f t="shared" si="82"/>
        <v/>
      </c>
      <c r="R220" s="6" t="str">
        <f t="shared" si="91"/>
        <v/>
      </c>
      <c r="S220" s="6" t="str">
        <f t="shared" si="76"/>
        <v/>
      </c>
      <c r="T220" s="6" t="str">
        <f t="shared" si="77"/>
        <v/>
      </c>
      <c r="U220" s="6" t="str">
        <f>IF(A220="","",T220*VLOOKUP(محاسبات!B220,'جدول نرخ فوت-امراض خاص-سرطان'!$C$2:$D$97,2,FALSE)/1000000)</f>
        <v/>
      </c>
      <c r="V220" s="6" t="str">
        <f>IF(A220="","",IF($F$7="ندارد",0,IF(B220&gt;74,0,VLOOKUP(محاسبات!A220,'جدول نرخ فوت-امراض خاص-سرطان'!$I$2:$J$31,2,FALSE)*محاسبات!O220)))</f>
        <v/>
      </c>
      <c r="W220" s="6" t="str">
        <f>IF(A220="","",V220*VLOOKUP(B220,'جدول نرخ فوت-امراض خاص-سرطان'!$E$2:$F$100,2,FALSE)/1000000)</f>
        <v/>
      </c>
      <c r="X220" s="6" t="str">
        <f t="shared" si="94"/>
        <v/>
      </c>
      <c r="Y220" s="6" t="str">
        <f>IF(A220="","",IF(A220&gt;64,0,VLOOKUP(B220,'جدول نرخ فوت-امراض خاص-سرطان'!$G$2:$H$100,2,FALSE)*X220))</f>
        <v/>
      </c>
      <c r="Z220" s="6" t="str">
        <f t="shared" si="78"/>
        <v/>
      </c>
      <c r="AA220" s="6" t="str">
        <f t="shared" si="79"/>
        <v/>
      </c>
      <c r="AB220" s="6" t="str">
        <f t="shared" si="80"/>
        <v/>
      </c>
      <c r="AC220" s="6" t="str">
        <f t="shared" si="92"/>
        <v/>
      </c>
      <c r="AD220" s="6" t="str">
        <f t="shared" si="95"/>
        <v/>
      </c>
      <c r="AE220" s="6" t="str">
        <f t="shared" si="96"/>
        <v/>
      </c>
    </row>
    <row r="221" spans="1:31" x14ac:dyDescent="0.2">
      <c r="A221" s="5" t="str">
        <f t="shared" si="83"/>
        <v/>
      </c>
      <c r="B221" s="5" t="str">
        <f t="shared" si="84"/>
        <v/>
      </c>
      <c r="D221" s="6" t="str">
        <f>IF(A221="","",IF($B$3="سالانه",D220*(1+$B$6),IF($B$3="ماهانه",(F221*12)/'جدول لیست ها'!$D$1,IF(محاسبات!$B$3="دوماهه",(G221*6)/'جدول لیست ها'!$D$2,IF(محاسبات!$B$3="سه ماهه",(H221*4)/'جدول لیست ها'!$D$3,I221*2/'جدول لیست ها'!$D$4)))))</f>
        <v/>
      </c>
      <c r="E221" s="6" t="str">
        <f t="shared" si="85"/>
        <v/>
      </c>
      <c r="F221" s="6" t="str">
        <f t="shared" si="86"/>
        <v/>
      </c>
      <c r="G221" s="6" t="str">
        <f t="shared" si="87"/>
        <v/>
      </c>
      <c r="H221" s="6" t="str">
        <f t="shared" si="88"/>
        <v/>
      </c>
      <c r="I221" s="6" t="str">
        <f t="shared" si="89"/>
        <v/>
      </c>
      <c r="J221" s="6" t="str">
        <f t="shared" si="97"/>
        <v/>
      </c>
      <c r="K221" s="6" t="str">
        <f t="shared" si="74"/>
        <v/>
      </c>
      <c r="L221" s="6" t="str">
        <f t="shared" si="75"/>
        <v/>
      </c>
      <c r="M221" s="6" t="str">
        <f t="shared" si="81"/>
        <v/>
      </c>
      <c r="N221" s="5" t="str">
        <f t="shared" si="93"/>
        <v/>
      </c>
      <c r="O221" s="6" t="str">
        <f t="shared" si="90"/>
        <v/>
      </c>
      <c r="P221" s="5" t="str">
        <f>IF(A221="","",VLOOKUP(B221,'جدول نرخ فوت-امراض خاص-سرطان'!$A$2:$B$100,2,FALSE))</f>
        <v/>
      </c>
      <c r="Q221" s="6" t="str">
        <f t="shared" si="82"/>
        <v/>
      </c>
      <c r="R221" s="6" t="str">
        <f t="shared" si="91"/>
        <v/>
      </c>
      <c r="S221" s="6" t="str">
        <f t="shared" si="76"/>
        <v/>
      </c>
      <c r="T221" s="6" t="str">
        <f t="shared" si="77"/>
        <v/>
      </c>
      <c r="U221" s="6" t="str">
        <f>IF(A221="","",T221*VLOOKUP(محاسبات!B221,'جدول نرخ فوت-امراض خاص-سرطان'!$C$2:$D$97,2,FALSE)/1000000)</f>
        <v/>
      </c>
      <c r="V221" s="6" t="str">
        <f>IF(A221="","",IF($F$7="ندارد",0,IF(B221&gt;74,0,VLOOKUP(محاسبات!A221,'جدول نرخ فوت-امراض خاص-سرطان'!$I$2:$J$31,2,FALSE)*محاسبات!O221)))</f>
        <v/>
      </c>
      <c r="W221" s="6" t="str">
        <f>IF(A221="","",V221*VLOOKUP(B221,'جدول نرخ فوت-امراض خاص-سرطان'!$E$2:$F$100,2,FALSE)/1000000)</f>
        <v/>
      </c>
      <c r="X221" s="6" t="str">
        <f t="shared" si="94"/>
        <v/>
      </c>
      <c r="Y221" s="6" t="str">
        <f>IF(A221="","",IF(A221&gt;64,0,VLOOKUP(B221,'جدول نرخ فوت-امراض خاص-سرطان'!$G$2:$H$100,2,FALSE)*X221))</f>
        <v/>
      </c>
      <c r="Z221" s="6" t="str">
        <f t="shared" si="78"/>
        <v/>
      </c>
      <c r="AA221" s="6" t="str">
        <f t="shared" si="79"/>
        <v/>
      </c>
      <c r="AB221" s="6" t="str">
        <f t="shared" si="80"/>
        <v/>
      </c>
      <c r="AC221" s="6" t="str">
        <f t="shared" si="92"/>
        <v/>
      </c>
      <c r="AD221" s="6" t="str">
        <f t="shared" si="95"/>
        <v/>
      </c>
      <c r="AE221" s="6" t="str">
        <f t="shared" si="96"/>
        <v/>
      </c>
    </row>
    <row r="222" spans="1:31" x14ac:dyDescent="0.2">
      <c r="A222" s="5" t="str">
        <f t="shared" si="83"/>
        <v/>
      </c>
      <c r="B222" s="5" t="str">
        <f t="shared" si="84"/>
        <v/>
      </c>
      <c r="D222" s="6" t="str">
        <f>IF(A222="","",IF($B$3="سالانه",D221*(1+$B$6),IF($B$3="ماهانه",(F222*12)/'جدول لیست ها'!$D$1,IF(محاسبات!$B$3="دوماهه",(G222*6)/'جدول لیست ها'!$D$2,IF(محاسبات!$B$3="سه ماهه",(H222*4)/'جدول لیست ها'!$D$3,I222*2/'جدول لیست ها'!$D$4)))))</f>
        <v/>
      </c>
      <c r="E222" s="6" t="str">
        <f t="shared" si="85"/>
        <v/>
      </c>
      <c r="F222" s="6" t="str">
        <f t="shared" si="86"/>
        <v/>
      </c>
      <c r="G222" s="6" t="str">
        <f t="shared" si="87"/>
        <v/>
      </c>
      <c r="H222" s="6" t="str">
        <f t="shared" si="88"/>
        <v/>
      </c>
      <c r="I222" s="6" t="str">
        <f t="shared" si="89"/>
        <v/>
      </c>
      <c r="J222" s="6" t="str">
        <f t="shared" si="97"/>
        <v/>
      </c>
      <c r="K222" s="6" t="str">
        <f t="shared" si="74"/>
        <v/>
      </c>
      <c r="L222" s="6" t="str">
        <f t="shared" si="75"/>
        <v/>
      </c>
      <c r="M222" s="6" t="str">
        <f t="shared" si="81"/>
        <v/>
      </c>
      <c r="N222" s="5" t="str">
        <f t="shared" si="93"/>
        <v/>
      </c>
      <c r="O222" s="6" t="str">
        <f t="shared" si="90"/>
        <v/>
      </c>
      <c r="P222" s="5" t="str">
        <f>IF(A222="","",VLOOKUP(B222,'جدول نرخ فوت-امراض خاص-سرطان'!$A$2:$B$100,2,FALSE))</f>
        <v/>
      </c>
      <c r="Q222" s="6" t="str">
        <f t="shared" si="82"/>
        <v/>
      </c>
      <c r="R222" s="6" t="str">
        <f t="shared" si="91"/>
        <v/>
      </c>
      <c r="S222" s="6" t="str">
        <f t="shared" si="76"/>
        <v/>
      </c>
      <c r="T222" s="6" t="str">
        <f t="shared" si="77"/>
        <v/>
      </c>
      <c r="U222" s="6" t="str">
        <f>IF(A222="","",T222*VLOOKUP(محاسبات!B222,'جدول نرخ فوت-امراض خاص-سرطان'!$C$2:$D$97,2,FALSE)/1000000)</f>
        <v/>
      </c>
      <c r="V222" s="6" t="str">
        <f>IF(A222="","",IF($F$7="ندارد",0,IF(B222&gt;74,0,VLOOKUP(محاسبات!A222,'جدول نرخ فوت-امراض خاص-سرطان'!$I$2:$J$31,2,FALSE)*محاسبات!O222)))</f>
        <v/>
      </c>
      <c r="W222" s="6" t="str">
        <f>IF(A222="","",V222*VLOOKUP(B222,'جدول نرخ فوت-امراض خاص-سرطان'!$E$2:$F$100,2,FALSE)/1000000)</f>
        <v/>
      </c>
      <c r="X222" s="6" t="str">
        <f t="shared" si="94"/>
        <v/>
      </c>
      <c r="Y222" s="6" t="str">
        <f>IF(A222="","",IF(A222&gt;64,0,VLOOKUP(B222,'جدول نرخ فوت-امراض خاص-سرطان'!$G$2:$H$100,2,FALSE)*X222))</f>
        <v/>
      </c>
      <c r="Z222" s="6" t="str">
        <f t="shared" si="78"/>
        <v/>
      </c>
      <c r="AA222" s="6" t="str">
        <f t="shared" si="79"/>
        <v/>
      </c>
      <c r="AB222" s="6" t="str">
        <f t="shared" si="80"/>
        <v/>
      </c>
      <c r="AC222" s="6" t="str">
        <f t="shared" si="92"/>
        <v/>
      </c>
      <c r="AD222" s="6" t="str">
        <f t="shared" si="95"/>
        <v/>
      </c>
      <c r="AE222" s="6" t="str">
        <f t="shared" si="96"/>
        <v/>
      </c>
    </row>
    <row r="223" spans="1:31" x14ac:dyDescent="0.2">
      <c r="A223" s="5" t="str">
        <f t="shared" si="83"/>
        <v/>
      </c>
      <c r="B223" s="5" t="str">
        <f t="shared" si="84"/>
        <v/>
      </c>
      <c r="D223" s="6" t="str">
        <f>IF(A223="","",IF($B$3="سالانه",D222*(1+$B$6),IF($B$3="ماهانه",(F223*12)/'جدول لیست ها'!$D$1,IF(محاسبات!$B$3="دوماهه",(G223*6)/'جدول لیست ها'!$D$2,IF(محاسبات!$B$3="سه ماهه",(H223*4)/'جدول لیست ها'!$D$3,I223*2/'جدول لیست ها'!$D$4)))))</f>
        <v/>
      </c>
      <c r="E223" s="6" t="str">
        <f t="shared" si="85"/>
        <v/>
      </c>
      <c r="F223" s="6" t="str">
        <f t="shared" si="86"/>
        <v/>
      </c>
      <c r="G223" s="6" t="str">
        <f t="shared" si="87"/>
        <v/>
      </c>
      <c r="H223" s="6" t="str">
        <f t="shared" si="88"/>
        <v/>
      </c>
      <c r="I223" s="6" t="str">
        <f t="shared" si="89"/>
        <v/>
      </c>
      <c r="J223" s="6" t="str">
        <f t="shared" si="97"/>
        <v/>
      </c>
      <c r="K223" s="6" t="str">
        <f t="shared" si="74"/>
        <v/>
      </c>
      <c r="L223" s="6" t="str">
        <f t="shared" si="75"/>
        <v/>
      </c>
      <c r="M223" s="6" t="str">
        <f t="shared" si="81"/>
        <v/>
      </c>
      <c r="N223" s="5" t="str">
        <f t="shared" si="93"/>
        <v/>
      </c>
      <c r="O223" s="6" t="str">
        <f t="shared" si="90"/>
        <v/>
      </c>
      <c r="P223" s="5" t="str">
        <f>IF(A223="","",VLOOKUP(B223,'جدول نرخ فوت-امراض خاص-سرطان'!$A$2:$B$100,2,FALSE))</f>
        <v/>
      </c>
      <c r="Q223" s="6" t="str">
        <f t="shared" si="82"/>
        <v/>
      </c>
      <c r="R223" s="6" t="str">
        <f t="shared" si="91"/>
        <v/>
      </c>
      <c r="S223" s="6" t="str">
        <f t="shared" si="76"/>
        <v/>
      </c>
      <c r="T223" s="6" t="str">
        <f t="shared" si="77"/>
        <v/>
      </c>
      <c r="U223" s="6" t="str">
        <f>IF(A223="","",T223*VLOOKUP(محاسبات!B223,'جدول نرخ فوت-امراض خاص-سرطان'!$C$2:$D$97,2,FALSE)/1000000)</f>
        <v/>
      </c>
      <c r="V223" s="6" t="str">
        <f>IF(A223="","",IF($F$7="ندارد",0,IF(B223&gt;74,0,VLOOKUP(محاسبات!A223,'جدول نرخ فوت-امراض خاص-سرطان'!$I$2:$J$31,2,FALSE)*محاسبات!O223)))</f>
        <v/>
      </c>
      <c r="W223" s="6" t="str">
        <f>IF(A223="","",V223*VLOOKUP(B223,'جدول نرخ فوت-امراض خاص-سرطان'!$E$2:$F$100,2,FALSE)/1000000)</f>
        <v/>
      </c>
      <c r="X223" s="6" t="str">
        <f t="shared" si="94"/>
        <v/>
      </c>
      <c r="Y223" s="6" t="str">
        <f>IF(A223="","",IF(A223&gt;64,0,VLOOKUP(B223,'جدول نرخ فوت-امراض خاص-سرطان'!$G$2:$H$100,2,FALSE)*X223))</f>
        <v/>
      </c>
      <c r="Z223" s="6" t="str">
        <f t="shared" si="78"/>
        <v/>
      </c>
      <c r="AA223" s="6" t="str">
        <f t="shared" si="79"/>
        <v/>
      </c>
      <c r="AB223" s="6" t="str">
        <f t="shared" si="80"/>
        <v/>
      </c>
      <c r="AC223" s="6" t="str">
        <f t="shared" si="92"/>
        <v/>
      </c>
      <c r="AD223" s="6" t="str">
        <f t="shared" si="95"/>
        <v/>
      </c>
      <c r="AE223" s="6" t="str">
        <f t="shared" si="96"/>
        <v/>
      </c>
    </row>
    <row r="224" spans="1:31" x14ac:dyDescent="0.2">
      <c r="A224" s="5" t="str">
        <f t="shared" si="83"/>
        <v/>
      </c>
      <c r="B224" s="5" t="str">
        <f t="shared" si="84"/>
        <v/>
      </c>
      <c r="D224" s="6" t="str">
        <f>IF(A224="","",IF($B$3="سالانه",D223*(1+$B$6),IF($B$3="ماهانه",(F224*12)/'جدول لیست ها'!$D$1,IF(محاسبات!$B$3="دوماهه",(G224*6)/'جدول لیست ها'!$D$2,IF(محاسبات!$B$3="سه ماهه",(H224*4)/'جدول لیست ها'!$D$3,I224*2/'جدول لیست ها'!$D$4)))))</f>
        <v/>
      </c>
      <c r="E224" s="6" t="str">
        <f t="shared" si="85"/>
        <v/>
      </c>
      <c r="F224" s="6" t="str">
        <f t="shared" si="86"/>
        <v/>
      </c>
      <c r="G224" s="6" t="str">
        <f t="shared" si="87"/>
        <v/>
      </c>
      <c r="H224" s="6" t="str">
        <f t="shared" si="88"/>
        <v/>
      </c>
      <c r="I224" s="6" t="str">
        <f t="shared" si="89"/>
        <v/>
      </c>
      <c r="J224" s="6" t="str">
        <f t="shared" si="97"/>
        <v/>
      </c>
      <c r="K224" s="6" t="str">
        <f t="shared" si="74"/>
        <v/>
      </c>
      <c r="L224" s="6" t="str">
        <f t="shared" si="75"/>
        <v/>
      </c>
      <c r="M224" s="6" t="str">
        <f t="shared" si="81"/>
        <v/>
      </c>
      <c r="N224" s="5" t="str">
        <f t="shared" si="93"/>
        <v/>
      </c>
      <c r="O224" s="6" t="str">
        <f t="shared" si="90"/>
        <v/>
      </c>
      <c r="P224" s="5" t="str">
        <f>IF(A224="","",VLOOKUP(B224,'جدول نرخ فوت-امراض خاص-سرطان'!$A$2:$B$100,2,FALSE))</f>
        <v/>
      </c>
      <c r="Q224" s="6" t="str">
        <f t="shared" si="82"/>
        <v/>
      </c>
      <c r="R224" s="6" t="str">
        <f t="shared" si="91"/>
        <v/>
      </c>
      <c r="S224" s="6" t="str">
        <f t="shared" si="76"/>
        <v/>
      </c>
      <c r="T224" s="6" t="str">
        <f t="shared" si="77"/>
        <v/>
      </c>
      <c r="U224" s="6" t="str">
        <f>IF(A224="","",T224*VLOOKUP(محاسبات!B224,'جدول نرخ فوت-امراض خاص-سرطان'!$C$2:$D$97,2,FALSE)/1000000)</f>
        <v/>
      </c>
      <c r="V224" s="6" t="str">
        <f>IF(A224="","",IF($F$7="ندارد",0,IF(B224&gt;74,0,VLOOKUP(محاسبات!A224,'جدول نرخ فوت-امراض خاص-سرطان'!$I$2:$J$31,2,FALSE)*محاسبات!O224)))</f>
        <v/>
      </c>
      <c r="W224" s="6" t="str">
        <f>IF(A224="","",V224*VLOOKUP(B224,'جدول نرخ فوت-امراض خاص-سرطان'!$E$2:$F$100,2,FALSE)/1000000)</f>
        <v/>
      </c>
      <c r="X224" s="6" t="str">
        <f t="shared" si="94"/>
        <v/>
      </c>
      <c r="Y224" s="6" t="str">
        <f>IF(A224="","",IF(A224&gt;64,0,VLOOKUP(B224,'جدول نرخ فوت-امراض خاص-سرطان'!$G$2:$H$100,2,FALSE)*X224))</f>
        <v/>
      </c>
      <c r="Z224" s="6" t="str">
        <f t="shared" si="78"/>
        <v/>
      </c>
      <c r="AA224" s="6" t="str">
        <f t="shared" si="79"/>
        <v/>
      </c>
      <c r="AB224" s="6" t="str">
        <f t="shared" si="80"/>
        <v/>
      </c>
      <c r="AC224" s="6" t="str">
        <f t="shared" si="92"/>
        <v/>
      </c>
      <c r="AD224" s="6" t="str">
        <f t="shared" si="95"/>
        <v/>
      </c>
      <c r="AE224" s="6" t="str">
        <f t="shared" si="96"/>
        <v/>
      </c>
    </row>
    <row r="225" spans="1:31" x14ac:dyDescent="0.2">
      <c r="A225" s="5" t="str">
        <f t="shared" si="83"/>
        <v/>
      </c>
      <c r="B225" s="5" t="str">
        <f t="shared" si="84"/>
        <v/>
      </c>
      <c r="D225" s="6" t="str">
        <f>IF(A225="","",IF($B$3="سالانه",D224*(1+$B$6),IF($B$3="ماهانه",(F225*12)/'جدول لیست ها'!$D$1,IF(محاسبات!$B$3="دوماهه",(G225*6)/'جدول لیست ها'!$D$2,IF(محاسبات!$B$3="سه ماهه",(H225*4)/'جدول لیست ها'!$D$3,I225*2/'جدول لیست ها'!$D$4)))))</f>
        <v/>
      </c>
      <c r="E225" s="6" t="str">
        <f t="shared" si="85"/>
        <v/>
      </c>
      <c r="F225" s="6" t="str">
        <f t="shared" si="86"/>
        <v/>
      </c>
      <c r="G225" s="6" t="str">
        <f t="shared" si="87"/>
        <v/>
      </c>
      <c r="H225" s="6" t="str">
        <f t="shared" si="88"/>
        <v/>
      </c>
      <c r="I225" s="6" t="str">
        <f t="shared" si="89"/>
        <v/>
      </c>
      <c r="J225" s="6" t="str">
        <f t="shared" si="97"/>
        <v/>
      </c>
      <c r="K225" s="6" t="str">
        <f t="shared" si="74"/>
        <v/>
      </c>
      <c r="L225" s="6" t="str">
        <f t="shared" si="75"/>
        <v/>
      </c>
      <c r="M225" s="6" t="str">
        <f t="shared" si="81"/>
        <v/>
      </c>
      <c r="N225" s="5" t="str">
        <f t="shared" si="93"/>
        <v/>
      </c>
      <c r="O225" s="6" t="str">
        <f t="shared" si="90"/>
        <v/>
      </c>
      <c r="P225" s="5" t="str">
        <f>IF(A225="","",VLOOKUP(B225,'جدول نرخ فوت-امراض خاص-سرطان'!$A$2:$B$100,2,FALSE))</f>
        <v/>
      </c>
      <c r="Q225" s="6" t="str">
        <f t="shared" si="82"/>
        <v/>
      </c>
      <c r="R225" s="6" t="str">
        <f t="shared" si="91"/>
        <v/>
      </c>
      <c r="S225" s="6" t="str">
        <f t="shared" si="76"/>
        <v/>
      </c>
      <c r="T225" s="6" t="str">
        <f t="shared" si="77"/>
        <v/>
      </c>
      <c r="U225" s="6" t="str">
        <f>IF(A225="","",T225*VLOOKUP(محاسبات!B225,'جدول نرخ فوت-امراض خاص-سرطان'!$C$2:$D$97,2,FALSE)/1000000)</f>
        <v/>
      </c>
      <c r="V225" s="6" t="str">
        <f>IF(A225="","",IF($F$7="ندارد",0,IF(B225&gt;74,0,VLOOKUP(محاسبات!A225,'جدول نرخ فوت-امراض خاص-سرطان'!$I$2:$J$31,2,FALSE)*محاسبات!O225)))</f>
        <v/>
      </c>
      <c r="W225" s="6" t="str">
        <f>IF(A225="","",V225*VLOOKUP(B225,'جدول نرخ فوت-امراض خاص-سرطان'!$E$2:$F$100,2,FALSE)/1000000)</f>
        <v/>
      </c>
      <c r="X225" s="6" t="str">
        <f t="shared" si="94"/>
        <v/>
      </c>
      <c r="Y225" s="6" t="str">
        <f>IF(A225="","",IF(A225&gt;64,0,VLOOKUP(B225,'جدول نرخ فوت-امراض خاص-سرطان'!$G$2:$H$100,2,FALSE)*X225))</f>
        <v/>
      </c>
      <c r="Z225" s="6" t="str">
        <f t="shared" si="78"/>
        <v/>
      </c>
      <c r="AA225" s="6" t="str">
        <f t="shared" si="79"/>
        <v/>
      </c>
      <c r="AB225" s="6" t="str">
        <f t="shared" si="80"/>
        <v/>
      </c>
      <c r="AC225" s="6" t="str">
        <f t="shared" si="92"/>
        <v/>
      </c>
      <c r="AD225" s="6" t="str">
        <f t="shared" si="95"/>
        <v/>
      </c>
      <c r="AE225" s="6" t="str">
        <f t="shared" si="96"/>
        <v/>
      </c>
    </row>
    <row r="226" spans="1:31" x14ac:dyDescent="0.2">
      <c r="A226" s="5" t="str">
        <f t="shared" si="83"/>
        <v/>
      </c>
      <c r="B226" s="5" t="str">
        <f t="shared" si="84"/>
        <v/>
      </c>
      <c r="D226" s="6" t="str">
        <f>IF(A226="","",IF($B$3="سالانه",D225*(1+$B$6),IF($B$3="ماهانه",(F226*12)/'جدول لیست ها'!$D$1,IF(محاسبات!$B$3="دوماهه",(G226*6)/'جدول لیست ها'!$D$2,IF(محاسبات!$B$3="سه ماهه",(H226*4)/'جدول لیست ها'!$D$3,I226*2/'جدول لیست ها'!$D$4)))))</f>
        <v/>
      </c>
      <c r="E226" s="6" t="str">
        <f t="shared" si="85"/>
        <v/>
      </c>
      <c r="F226" s="6" t="str">
        <f t="shared" si="86"/>
        <v/>
      </c>
      <c r="G226" s="6" t="str">
        <f t="shared" si="87"/>
        <v/>
      </c>
      <c r="H226" s="6" t="str">
        <f t="shared" si="88"/>
        <v/>
      </c>
      <c r="I226" s="6" t="str">
        <f t="shared" si="89"/>
        <v/>
      </c>
      <c r="J226" s="6" t="str">
        <f t="shared" si="97"/>
        <v/>
      </c>
      <c r="K226" s="6" t="str">
        <f t="shared" si="74"/>
        <v/>
      </c>
      <c r="L226" s="6" t="str">
        <f t="shared" si="75"/>
        <v/>
      </c>
      <c r="M226" s="6" t="str">
        <f t="shared" si="81"/>
        <v/>
      </c>
      <c r="N226" s="5" t="str">
        <f t="shared" si="93"/>
        <v/>
      </c>
      <c r="O226" s="6" t="str">
        <f t="shared" si="90"/>
        <v/>
      </c>
      <c r="P226" s="5" t="str">
        <f>IF(A226="","",VLOOKUP(B226,'جدول نرخ فوت-امراض خاص-سرطان'!$A$2:$B$100,2,FALSE))</f>
        <v/>
      </c>
      <c r="Q226" s="6" t="str">
        <f t="shared" si="82"/>
        <v/>
      </c>
      <c r="R226" s="6" t="str">
        <f t="shared" si="91"/>
        <v/>
      </c>
      <c r="S226" s="6" t="str">
        <f t="shared" si="76"/>
        <v/>
      </c>
      <c r="T226" s="6" t="str">
        <f t="shared" si="77"/>
        <v/>
      </c>
      <c r="U226" s="6" t="str">
        <f>IF(A226="","",T226*VLOOKUP(محاسبات!B226,'جدول نرخ فوت-امراض خاص-سرطان'!$C$2:$D$97,2,FALSE)/1000000)</f>
        <v/>
      </c>
      <c r="V226" s="6" t="str">
        <f>IF(A226="","",IF($F$7="ندارد",0,IF(B226&gt;74,0,VLOOKUP(محاسبات!A226,'جدول نرخ فوت-امراض خاص-سرطان'!$I$2:$J$31,2,FALSE)*محاسبات!O226)))</f>
        <v/>
      </c>
      <c r="W226" s="6" t="str">
        <f>IF(A226="","",V226*VLOOKUP(B226,'جدول نرخ فوت-امراض خاص-سرطان'!$E$2:$F$100,2,FALSE)/1000000)</f>
        <v/>
      </c>
      <c r="X226" s="6" t="str">
        <f t="shared" si="94"/>
        <v/>
      </c>
      <c r="Y226" s="6" t="str">
        <f>IF(A226="","",IF(A226&gt;64,0,VLOOKUP(B226,'جدول نرخ فوت-امراض خاص-سرطان'!$G$2:$H$100,2,FALSE)*X226))</f>
        <v/>
      </c>
      <c r="Z226" s="6" t="str">
        <f t="shared" si="78"/>
        <v/>
      </c>
      <c r="AA226" s="6" t="str">
        <f t="shared" si="79"/>
        <v/>
      </c>
      <c r="AB226" s="6" t="str">
        <f t="shared" si="80"/>
        <v/>
      </c>
      <c r="AC226" s="6" t="str">
        <f t="shared" si="92"/>
        <v/>
      </c>
      <c r="AD226" s="6" t="str">
        <f t="shared" si="95"/>
        <v/>
      </c>
      <c r="AE226" s="6" t="str">
        <f t="shared" si="96"/>
        <v/>
      </c>
    </row>
    <row r="227" spans="1:31" x14ac:dyDescent="0.2">
      <c r="A227" s="5" t="str">
        <f t="shared" si="83"/>
        <v/>
      </c>
      <c r="B227" s="5" t="str">
        <f t="shared" si="84"/>
        <v/>
      </c>
      <c r="D227" s="6" t="str">
        <f>IF(A227="","",IF($B$3="سالانه",D226*(1+$B$6),IF($B$3="ماهانه",(F227*12)/'جدول لیست ها'!$D$1,IF(محاسبات!$B$3="دوماهه",(G227*6)/'جدول لیست ها'!$D$2,IF(محاسبات!$B$3="سه ماهه",(H227*4)/'جدول لیست ها'!$D$3,I227*2/'جدول لیست ها'!$D$4)))))</f>
        <v/>
      </c>
      <c r="E227" s="6" t="str">
        <f t="shared" si="85"/>
        <v/>
      </c>
      <c r="F227" s="6" t="str">
        <f t="shared" si="86"/>
        <v/>
      </c>
      <c r="G227" s="6" t="str">
        <f t="shared" si="87"/>
        <v/>
      </c>
      <c r="H227" s="6" t="str">
        <f t="shared" si="88"/>
        <v/>
      </c>
      <c r="I227" s="6" t="str">
        <f t="shared" si="89"/>
        <v/>
      </c>
      <c r="J227" s="6" t="str">
        <f t="shared" si="97"/>
        <v/>
      </c>
      <c r="K227" s="6" t="str">
        <f t="shared" si="74"/>
        <v/>
      </c>
      <c r="L227" s="6" t="str">
        <f t="shared" si="75"/>
        <v/>
      </c>
      <c r="M227" s="6" t="str">
        <f t="shared" si="81"/>
        <v/>
      </c>
      <c r="N227" s="5" t="str">
        <f t="shared" si="93"/>
        <v/>
      </c>
      <c r="O227" s="6" t="str">
        <f t="shared" si="90"/>
        <v/>
      </c>
      <c r="P227" s="5" t="str">
        <f>IF(A227="","",VLOOKUP(B227,'جدول نرخ فوت-امراض خاص-سرطان'!$A$2:$B$100,2,FALSE))</f>
        <v/>
      </c>
      <c r="Q227" s="6" t="str">
        <f t="shared" si="82"/>
        <v/>
      </c>
      <c r="R227" s="6" t="str">
        <f t="shared" si="91"/>
        <v/>
      </c>
      <c r="S227" s="6" t="str">
        <f t="shared" si="76"/>
        <v/>
      </c>
      <c r="T227" s="6" t="str">
        <f t="shared" si="77"/>
        <v/>
      </c>
      <c r="U227" s="6" t="str">
        <f>IF(A227="","",T227*VLOOKUP(محاسبات!B227,'جدول نرخ فوت-امراض خاص-سرطان'!$C$2:$D$97,2,FALSE)/1000000)</f>
        <v/>
      </c>
      <c r="V227" s="6" t="str">
        <f>IF(A227="","",IF($F$7="ندارد",0,IF(B227&gt;74,0,VLOOKUP(محاسبات!A227,'جدول نرخ فوت-امراض خاص-سرطان'!$I$2:$J$31,2,FALSE)*محاسبات!O227)))</f>
        <v/>
      </c>
      <c r="W227" s="6" t="str">
        <f>IF(A227="","",V227*VLOOKUP(B227,'جدول نرخ فوت-امراض خاص-سرطان'!$E$2:$F$100,2,FALSE)/1000000)</f>
        <v/>
      </c>
      <c r="X227" s="6" t="str">
        <f t="shared" si="94"/>
        <v/>
      </c>
      <c r="Y227" s="6" t="str">
        <f>IF(A227="","",IF(A227&gt;64,0,VLOOKUP(B227,'جدول نرخ فوت-امراض خاص-سرطان'!$G$2:$H$100,2,FALSE)*X227))</f>
        <v/>
      </c>
      <c r="Z227" s="6" t="str">
        <f t="shared" si="78"/>
        <v/>
      </c>
      <c r="AA227" s="6" t="str">
        <f t="shared" si="79"/>
        <v/>
      </c>
      <c r="AB227" s="6" t="str">
        <f t="shared" si="80"/>
        <v/>
      </c>
      <c r="AC227" s="6" t="str">
        <f t="shared" si="92"/>
        <v/>
      </c>
      <c r="AD227" s="6" t="str">
        <f t="shared" si="95"/>
        <v/>
      </c>
      <c r="AE227" s="6" t="str">
        <f t="shared" si="96"/>
        <v/>
      </c>
    </row>
    <row r="228" spans="1:31" x14ac:dyDescent="0.2">
      <c r="A228" s="5" t="str">
        <f t="shared" si="83"/>
        <v/>
      </c>
      <c r="B228" s="5" t="str">
        <f t="shared" si="84"/>
        <v/>
      </c>
      <c r="D228" s="6" t="str">
        <f>IF(A228="","",IF($B$3="سالانه",D227*(1+$B$6),IF($B$3="ماهانه",(F228*12)/'جدول لیست ها'!$D$1,IF(محاسبات!$B$3="دوماهه",(G228*6)/'جدول لیست ها'!$D$2,IF(محاسبات!$B$3="سه ماهه",(H228*4)/'جدول لیست ها'!$D$3,I228*2/'جدول لیست ها'!$D$4)))))</f>
        <v/>
      </c>
      <c r="E228" s="6" t="str">
        <f t="shared" si="85"/>
        <v/>
      </c>
      <c r="F228" s="6" t="str">
        <f t="shared" si="86"/>
        <v/>
      </c>
      <c r="G228" s="6" t="str">
        <f t="shared" si="87"/>
        <v/>
      </c>
      <c r="H228" s="6" t="str">
        <f t="shared" si="88"/>
        <v/>
      </c>
      <c r="I228" s="6" t="str">
        <f t="shared" si="89"/>
        <v/>
      </c>
      <c r="J228" s="6" t="str">
        <f t="shared" si="97"/>
        <v/>
      </c>
      <c r="K228" s="6" t="str">
        <f t="shared" si="74"/>
        <v/>
      </c>
      <c r="L228" s="6" t="str">
        <f t="shared" si="75"/>
        <v/>
      </c>
      <c r="M228" s="6" t="str">
        <f t="shared" si="81"/>
        <v/>
      </c>
      <c r="N228" s="5" t="str">
        <f t="shared" si="93"/>
        <v/>
      </c>
      <c r="O228" s="6" t="str">
        <f t="shared" si="90"/>
        <v/>
      </c>
      <c r="P228" s="5" t="str">
        <f>IF(A228="","",VLOOKUP(B228,'جدول نرخ فوت-امراض خاص-سرطان'!$A$2:$B$100,2,FALSE))</f>
        <v/>
      </c>
      <c r="Q228" s="6" t="str">
        <f t="shared" si="82"/>
        <v/>
      </c>
      <c r="R228" s="6" t="str">
        <f t="shared" si="91"/>
        <v/>
      </c>
      <c r="S228" s="6" t="str">
        <f t="shared" si="76"/>
        <v/>
      </c>
      <c r="T228" s="6" t="str">
        <f t="shared" si="77"/>
        <v/>
      </c>
      <c r="U228" s="6" t="str">
        <f>IF(A228="","",T228*VLOOKUP(محاسبات!B228,'جدول نرخ فوت-امراض خاص-سرطان'!$C$2:$D$97,2,FALSE)/1000000)</f>
        <v/>
      </c>
      <c r="V228" s="6" t="str">
        <f>IF(A228="","",IF($F$7="ندارد",0,IF(B228&gt;74,0,VLOOKUP(محاسبات!A228,'جدول نرخ فوت-امراض خاص-سرطان'!$I$2:$J$31,2,FALSE)*محاسبات!O228)))</f>
        <v/>
      </c>
      <c r="W228" s="6" t="str">
        <f>IF(A228="","",V228*VLOOKUP(B228,'جدول نرخ فوت-امراض خاص-سرطان'!$E$2:$F$100,2,FALSE)/1000000)</f>
        <v/>
      </c>
      <c r="X228" s="6" t="str">
        <f t="shared" si="94"/>
        <v/>
      </c>
      <c r="Y228" s="6" t="str">
        <f>IF(A228="","",IF(A228&gt;64,0,VLOOKUP(B228,'جدول نرخ فوت-امراض خاص-سرطان'!$G$2:$H$100,2,FALSE)*X228))</f>
        <v/>
      </c>
      <c r="Z228" s="6" t="str">
        <f t="shared" si="78"/>
        <v/>
      </c>
      <c r="AA228" s="6" t="str">
        <f t="shared" si="79"/>
        <v/>
      </c>
      <c r="AB228" s="6" t="str">
        <f t="shared" si="80"/>
        <v/>
      </c>
      <c r="AC228" s="6" t="str">
        <f t="shared" si="92"/>
        <v/>
      </c>
      <c r="AD228" s="6" t="str">
        <f t="shared" si="95"/>
        <v/>
      </c>
      <c r="AE228" s="6" t="str">
        <f t="shared" si="96"/>
        <v/>
      </c>
    </row>
    <row r="229" spans="1:31" x14ac:dyDescent="0.2">
      <c r="A229" s="5" t="str">
        <f t="shared" si="83"/>
        <v/>
      </c>
      <c r="B229" s="5" t="str">
        <f t="shared" si="84"/>
        <v/>
      </c>
      <c r="D229" s="6" t="str">
        <f>IF(A229="","",IF($B$3="سالانه",D228*(1+$B$6),IF($B$3="ماهانه",(F229*12)/'جدول لیست ها'!$D$1,IF(محاسبات!$B$3="دوماهه",(G229*6)/'جدول لیست ها'!$D$2,IF(محاسبات!$B$3="سه ماهه",(H229*4)/'جدول لیست ها'!$D$3,I229*2/'جدول لیست ها'!$D$4)))))</f>
        <v/>
      </c>
      <c r="E229" s="6" t="str">
        <f t="shared" si="85"/>
        <v/>
      </c>
      <c r="F229" s="6" t="str">
        <f t="shared" si="86"/>
        <v/>
      </c>
      <c r="G229" s="6" t="str">
        <f t="shared" si="87"/>
        <v/>
      </c>
      <c r="H229" s="6" t="str">
        <f t="shared" si="88"/>
        <v/>
      </c>
      <c r="I229" s="6" t="str">
        <f t="shared" si="89"/>
        <v/>
      </c>
      <c r="J229" s="6" t="str">
        <f t="shared" si="97"/>
        <v/>
      </c>
      <c r="K229" s="6" t="str">
        <f t="shared" si="74"/>
        <v/>
      </c>
      <c r="L229" s="6" t="str">
        <f t="shared" si="75"/>
        <v/>
      </c>
      <c r="M229" s="6" t="str">
        <f t="shared" si="81"/>
        <v/>
      </c>
      <c r="N229" s="5" t="str">
        <f t="shared" si="93"/>
        <v/>
      </c>
      <c r="O229" s="6" t="str">
        <f t="shared" si="90"/>
        <v/>
      </c>
      <c r="P229" s="5" t="str">
        <f>IF(A229="","",VLOOKUP(B229,'جدول نرخ فوت-امراض خاص-سرطان'!$A$2:$B$100,2,FALSE))</f>
        <v/>
      </c>
      <c r="Q229" s="6" t="str">
        <f t="shared" si="82"/>
        <v/>
      </c>
      <c r="R229" s="6" t="str">
        <f t="shared" si="91"/>
        <v/>
      </c>
      <c r="S229" s="6" t="str">
        <f t="shared" si="76"/>
        <v/>
      </c>
      <c r="T229" s="6" t="str">
        <f t="shared" si="77"/>
        <v/>
      </c>
      <c r="U229" s="6" t="str">
        <f>IF(A229="","",T229*VLOOKUP(محاسبات!B229,'جدول نرخ فوت-امراض خاص-سرطان'!$C$2:$D$97,2,FALSE)/1000000)</f>
        <v/>
      </c>
      <c r="V229" s="6" t="str">
        <f>IF(A229="","",IF($F$7="ندارد",0,IF(B229&gt;74,0,VLOOKUP(محاسبات!A229,'جدول نرخ فوت-امراض خاص-سرطان'!$I$2:$J$31,2,FALSE)*محاسبات!O229)))</f>
        <v/>
      </c>
      <c r="W229" s="6" t="str">
        <f>IF(A229="","",V229*VLOOKUP(B229,'جدول نرخ فوت-امراض خاص-سرطان'!$E$2:$F$100,2,FALSE)/1000000)</f>
        <v/>
      </c>
      <c r="X229" s="6" t="str">
        <f t="shared" si="94"/>
        <v/>
      </c>
      <c r="Y229" s="6" t="str">
        <f>IF(A229="","",IF(A229&gt;64,0,VLOOKUP(B229,'جدول نرخ فوت-امراض خاص-سرطان'!$G$2:$H$100,2,FALSE)*X229))</f>
        <v/>
      </c>
      <c r="Z229" s="6" t="str">
        <f t="shared" si="78"/>
        <v/>
      </c>
      <c r="AA229" s="6" t="str">
        <f t="shared" si="79"/>
        <v/>
      </c>
      <c r="AB229" s="6" t="str">
        <f t="shared" si="80"/>
        <v/>
      </c>
      <c r="AC229" s="6" t="str">
        <f t="shared" si="92"/>
        <v/>
      </c>
      <c r="AD229" s="6" t="str">
        <f t="shared" si="95"/>
        <v/>
      </c>
      <c r="AE229" s="6" t="str">
        <f t="shared" si="96"/>
        <v/>
      </c>
    </row>
    <row r="230" spans="1:31" x14ac:dyDescent="0.2">
      <c r="A230" s="5" t="str">
        <f t="shared" si="83"/>
        <v/>
      </c>
      <c r="B230" s="5" t="str">
        <f t="shared" si="84"/>
        <v/>
      </c>
      <c r="D230" s="6" t="str">
        <f>IF(A230="","",IF($B$3="سالانه",D229*(1+$B$6),IF($B$3="ماهانه",(F230*12)/'جدول لیست ها'!$D$1,IF(محاسبات!$B$3="دوماهه",(G230*6)/'جدول لیست ها'!$D$2,IF(محاسبات!$B$3="سه ماهه",(H230*4)/'جدول لیست ها'!$D$3,I230*2/'جدول لیست ها'!$D$4)))))</f>
        <v/>
      </c>
      <c r="E230" s="6" t="str">
        <f t="shared" si="85"/>
        <v/>
      </c>
      <c r="F230" s="6" t="str">
        <f t="shared" si="86"/>
        <v/>
      </c>
      <c r="G230" s="6" t="str">
        <f t="shared" si="87"/>
        <v/>
      </c>
      <c r="H230" s="6" t="str">
        <f t="shared" si="88"/>
        <v/>
      </c>
      <c r="I230" s="6" t="str">
        <f t="shared" si="89"/>
        <v/>
      </c>
      <c r="J230" s="6" t="str">
        <f t="shared" si="97"/>
        <v/>
      </c>
      <c r="K230" s="6" t="str">
        <f t="shared" si="74"/>
        <v/>
      </c>
      <c r="L230" s="6" t="str">
        <f t="shared" si="75"/>
        <v/>
      </c>
      <c r="M230" s="6" t="str">
        <f t="shared" si="81"/>
        <v/>
      </c>
      <c r="N230" s="5" t="str">
        <f t="shared" si="93"/>
        <v/>
      </c>
      <c r="O230" s="6" t="str">
        <f t="shared" si="90"/>
        <v/>
      </c>
      <c r="P230" s="5" t="str">
        <f>IF(A230="","",VLOOKUP(B230,'جدول نرخ فوت-امراض خاص-سرطان'!$A$2:$B$100,2,FALSE))</f>
        <v/>
      </c>
      <c r="Q230" s="6" t="str">
        <f t="shared" si="82"/>
        <v/>
      </c>
      <c r="R230" s="6" t="str">
        <f t="shared" si="91"/>
        <v/>
      </c>
      <c r="S230" s="6" t="str">
        <f t="shared" si="76"/>
        <v/>
      </c>
      <c r="T230" s="6" t="str">
        <f t="shared" si="77"/>
        <v/>
      </c>
      <c r="U230" s="6" t="str">
        <f>IF(A230="","",T230*VLOOKUP(محاسبات!B230,'جدول نرخ فوت-امراض خاص-سرطان'!$C$2:$D$97,2,FALSE)/1000000)</f>
        <v/>
      </c>
      <c r="V230" s="6" t="str">
        <f>IF(A230="","",IF($F$7="ندارد",0,IF(B230&gt;74,0,VLOOKUP(محاسبات!A230,'جدول نرخ فوت-امراض خاص-سرطان'!$I$2:$J$31,2,FALSE)*محاسبات!O230)))</f>
        <v/>
      </c>
      <c r="W230" s="6" t="str">
        <f>IF(A230="","",V230*VLOOKUP(B230,'جدول نرخ فوت-امراض خاص-سرطان'!$E$2:$F$100,2,FALSE)/1000000)</f>
        <v/>
      </c>
      <c r="X230" s="6" t="str">
        <f t="shared" si="94"/>
        <v/>
      </c>
      <c r="Y230" s="6" t="str">
        <f>IF(A230="","",IF(A230&gt;64,0,VLOOKUP(B230,'جدول نرخ فوت-امراض خاص-سرطان'!$G$2:$H$100,2,FALSE)*X230))</f>
        <v/>
      </c>
      <c r="Z230" s="6" t="str">
        <f t="shared" si="78"/>
        <v/>
      </c>
      <c r="AA230" s="6" t="str">
        <f t="shared" si="79"/>
        <v/>
      </c>
      <c r="AB230" s="6" t="str">
        <f t="shared" si="80"/>
        <v/>
      </c>
      <c r="AC230" s="6" t="str">
        <f t="shared" si="92"/>
        <v/>
      </c>
      <c r="AD230" s="6" t="str">
        <f t="shared" si="95"/>
        <v/>
      </c>
      <c r="AE230" s="6" t="str">
        <f t="shared" si="96"/>
        <v/>
      </c>
    </row>
    <row r="231" spans="1:31" x14ac:dyDescent="0.2">
      <c r="A231" s="5" t="str">
        <f t="shared" si="83"/>
        <v/>
      </c>
      <c r="B231" s="5" t="str">
        <f t="shared" si="84"/>
        <v/>
      </c>
      <c r="D231" s="6" t="str">
        <f>IF(A231="","",IF($B$3="سالانه",D230*(1+$B$6),IF($B$3="ماهانه",(F231*12)/'جدول لیست ها'!$D$1,IF(محاسبات!$B$3="دوماهه",(G231*6)/'جدول لیست ها'!$D$2,IF(محاسبات!$B$3="سه ماهه",(H231*4)/'جدول لیست ها'!$D$3,I231*2/'جدول لیست ها'!$D$4)))))</f>
        <v/>
      </c>
      <c r="E231" s="6" t="str">
        <f t="shared" si="85"/>
        <v/>
      </c>
      <c r="F231" s="6" t="str">
        <f t="shared" si="86"/>
        <v/>
      </c>
      <c r="G231" s="6" t="str">
        <f t="shared" si="87"/>
        <v/>
      </c>
      <c r="H231" s="6" t="str">
        <f t="shared" si="88"/>
        <v/>
      </c>
      <c r="I231" s="6" t="str">
        <f t="shared" si="89"/>
        <v/>
      </c>
      <c r="J231" s="6" t="str">
        <f t="shared" si="97"/>
        <v/>
      </c>
      <c r="K231" s="6" t="str">
        <f t="shared" si="74"/>
        <v/>
      </c>
      <c r="L231" s="6" t="str">
        <f t="shared" si="75"/>
        <v/>
      </c>
      <c r="M231" s="6" t="str">
        <f t="shared" si="81"/>
        <v/>
      </c>
      <c r="N231" s="5" t="str">
        <f t="shared" si="93"/>
        <v/>
      </c>
      <c r="O231" s="6" t="str">
        <f t="shared" si="90"/>
        <v/>
      </c>
      <c r="P231" s="5" t="str">
        <f>IF(A231="","",VLOOKUP(B231,'جدول نرخ فوت-امراض خاص-سرطان'!$A$2:$B$100,2,FALSE))</f>
        <v/>
      </c>
      <c r="Q231" s="6" t="str">
        <f t="shared" si="82"/>
        <v/>
      </c>
      <c r="R231" s="6" t="str">
        <f t="shared" si="91"/>
        <v/>
      </c>
      <c r="S231" s="6" t="str">
        <f t="shared" si="76"/>
        <v/>
      </c>
      <c r="T231" s="6" t="str">
        <f t="shared" si="77"/>
        <v/>
      </c>
      <c r="U231" s="6" t="str">
        <f>IF(A231="","",T231*VLOOKUP(محاسبات!B231,'جدول نرخ فوت-امراض خاص-سرطان'!$C$2:$D$97,2,FALSE)/1000000)</f>
        <v/>
      </c>
      <c r="V231" s="6" t="str">
        <f>IF(A231="","",IF($F$7="ندارد",0,IF(B231&gt;74,0,VLOOKUP(محاسبات!A231,'جدول نرخ فوت-امراض خاص-سرطان'!$I$2:$J$31,2,FALSE)*محاسبات!O231)))</f>
        <v/>
      </c>
      <c r="W231" s="6" t="str">
        <f>IF(A231="","",V231*VLOOKUP(B231,'جدول نرخ فوت-امراض خاص-سرطان'!$E$2:$F$100,2,FALSE)/1000000)</f>
        <v/>
      </c>
      <c r="X231" s="6" t="str">
        <f t="shared" si="94"/>
        <v/>
      </c>
      <c r="Y231" s="6" t="str">
        <f>IF(A231="","",IF(A231&gt;64,0,VLOOKUP(B231,'جدول نرخ فوت-امراض خاص-سرطان'!$G$2:$H$100,2,FALSE)*X231))</f>
        <v/>
      </c>
      <c r="Z231" s="6" t="str">
        <f t="shared" si="78"/>
        <v/>
      </c>
      <c r="AA231" s="6" t="str">
        <f t="shared" si="79"/>
        <v/>
      </c>
      <c r="AB231" s="6" t="str">
        <f t="shared" si="80"/>
        <v/>
      </c>
      <c r="AC231" s="6" t="str">
        <f t="shared" si="92"/>
        <v/>
      </c>
      <c r="AD231" s="6" t="str">
        <f t="shared" si="95"/>
        <v/>
      </c>
      <c r="AE231" s="6" t="str">
        <f t="shared" si="96"/>
        <v/>
      </c>
    </row>
    <row r="232" spans="1:31" x14ac:dyDescent="0.2">
      <c r="A232" s="5" t="str">
        <f t="shared" si="83"/>
        <v/>
      </c>
      <c r="B232" s="5" t="str">
        <f t="shared" si="84"/>
        <v/>
      </c>
      <c r="D232" s="6" t="str">
        <f>IF(A232="","",IF($B$3="سالانه",D231*(1+$B$6),IF($B$3="ماهانه",(F232*12)/'جدول لیست ها'!$D$1,IF(محاسبات!$B$3="دوماهه",(G232*6)/'جدول لیست ها'!$D$2,IF(محاسبات!$B$3="سه ماهه",(H232*4)/'جدول لیست ها'!$D$3,I232*2/'جدول لیست ها'!$D$4)))))</f>
        <v/>
      </c>
      <c r="E232" s="6" t="str">
        <f t="shared" si="85"/>
        <v/>
      </c>
      <c r="F232" s="6" t="str">
        <f t="shared" si="86"/>
        <v/>
      </c>
      <c r="G232" s="6" t="str">
        <f t="shared" si="87"/>
        <v/>
      </c>
      <c r="H232" s="6" t="str">
        <f t="shared" si="88"/>
        <v/>
      </c>
      <c r="I232" s="6" t="str">
        <f t="shared" si="89"/>
        <v/>
      </c>
      <c r="J232" s="6" t="str">
        <f t="shared" si="97"/>
        <v/>
      </c>
      <c r="K232" s="6" t="str">
        <f t="shared" si="74"/>
        <v/>
      </c>
      <c r="L232" s="6" t="str">
        <f t="shared" si="75"/>
        <v/>
      </c>
      <c r="M232" s="6" t="str">
        <f t="shared" si="81"/>
        <v/>
      </c>
      <c r="N232" s="5" t="str">
        <f t="shared" si="93"/>
        <v/>
      </c>
      <c r="O232" s="6" t="str">
        <f t="shared" si="90"/>
        <v/>
      </c>
      <c r="P232" s="5" t="str">
        <f>IF(A232="","",VLOOKUP(B232,'جدول نرخ فوت-امراض خاص-سرطان'!$A$2:$B$100,2,FALSE))</f>
        <v/>
      </c>
      <c r="Q232" s="6" t="str">
        <f t="shared" si="82"/>
        <v/>
      </c>
      <c r="R232" s="6" t="str">
        <f t="shared" si="91"/>
        <v/>
      </c>
      <c r="S232" s="6" t="str">
        <f t="shared" si="76"/>
        <v/>
      </c>
      <c r="T232" s="6" t="str">
        <f t="shared" si="77"/>
        <v/>
      </c>
      <c r="U232" s="6" t="str">
        <f>IF(A232="","",T232*VLOOKUP(محاسبات!B232,'جدول نرخ فوت-امراض خاص-سرطان'!$C$2:$D$97,2,FALSE)/1000000)</f>
        <v/>
      </c>
      <c r="V232" s="6" t="str">
        <f>IF(A232="","",IF($F$7="ندارد",0,IF(B232&gt;74,0,VLOOKUP(محاسبات!A232,'جدول نرخ فوت-امراض خاص-سرطان'!$I$2:$J$31,2,FALSE)*محاسبات!O232)))</f>
        <v/>
      </c>
      <c r="W232" s="6" t="str">
        <f>IF(A232="","",V232*VLOOKUP(B232,'جدول نرخ فوت-امراض خاص-سرطان'!$E$2:$F$100,2,FALSE)/1000000)</f>
        <v/>
      </c>
      <c r="X232" s="6" t="str">
        <f t="shared" si="94"/>
        <v/>
      </c>
      <c r="Y232" s="6" t="str">
        <f>IF(A232="","",IF(A232&gt;64,0,VLOOKUP(B232,'جدول نرخ فوت-امراض خاص-سرطان'!$G$2:$H$100,2,FALSE)*X232))</f>
        <v/>
      </c>
      <c r="Z232" s="6" t="str">
        <f t="shared" si="78"/>
        <v/>
      </c>
      <c r="AA232" s="6" t="str">
        <f t="shared" si="79"/>
        <v/>
      </c>
      <c r="AB232" s="6" t="str">
        <f t="shared" si="80"/>
        <v/>
      </c>
      <c r="AC232" s="6" t="str">
        <f t="shared" si="92"/>
        <v/>
      </c>
      <c r="AD232" s="6" t="str">
        <f t="shared" si="95"/>
        <v/>
      </c>
      <c r="AE232" s="6" t="str">
        <f t="shared" si="96"/>
        <v/>
      </c>
    </row>
    <row r="233" spans="1:31" x14ac:dyDescent="0.2">
      <c r="A233" s="5" t="str">
        <f t="shared" si="83"/>
        <v/>
      </c>
      <c r="B233" s="5" t="str">
        <f t="shared" si="84"/>
        <v/>
      </c>
      <c r="D233" s="6" t="str">
        <f>IF(A233="","",IF($B$3="سالانه",D232*(1+$B$6),IF($B$3="ماهانه",(F233*12)/'جدول لیست ها'!$D$1,IF(محاسبات!$B$3="دوماهه",(G233*6)/'جدول لیست ها'!$D$2,IF(محاسبات!$B$3="سه ماهه",(H233*4)/'جدول لیست ها'!$D$3,I233*2/'جدول لیست ها'!$D$4)))))</f>
        <v/>
      </c>
      <c r="E233" s="6" t="str">
        <f t="shared" si="85"/>
        <v/>
      </c>
      <c r="F233" s="6" t="str">
        <f t="shared" si="86"/>
        <v/>
      </c>
      <c r="G233" s="6" t="str">
        <f t="shared" si="87"/>
        <v/>
      </c>
      <c r="H233" s="6" t="str">
        <f t="shared" si="88"/>
        <v/>
      </c>
      <c r="I233" s="6" t="str">
        <f t="shared" si="89"/>
        <v/>
      </c>
      <c r="J233" s="6" t="str">
        <f t="shared" si="97"/>
        <v/>
      </c>
      <c r="K233" s="6" t="str">
        <f t="shared" si="74"/>
        <v/>
      </c>
      <c r="L233" s="6" t="str">
        <f t="shared" si="75"/>
        <v/>
      </c>
      <c r="M233" s="6" t="str">
        <f t="shared" si="81"/>
        <v/>
      </c>
      <c r="N233" s="5" t="str">
        <f t="shared" si="93"/>
        <v/>
      </c>
      <c r="O233" s="6" t="str">
        <f t="shared" si="90"/>
        <v/>
      </c>
      <c r="P233" s="5" t="str">
        <f>IF(A233="","",VLOOKUP(B233,'جدول نرخ فوت-امراض خاص-سرطان'!$A$2:$B$100,2,FALSE))</f>
        <v/>
      </c>
      <c r="Q233" s="6" t="str">
        <f t="shared" si="82"/>
        <v/>
      </c>
      <c r="R233" s="6" t="str">
        <f t="shared" si="91"/>
        <v/>
      </c>
      <c r="S233" s="6" t="str">
        <f t="shared" si="76"/>
        <v/>
      </c>
      <c r="T233" s="6" t="str">
        <f t="shared" si="77"/>
        <v/>
      </c>
      <c r="U233" s="6" t="str">
        <f>IF(A233="","",T233*VLOOKUP(محاسبات!B233,'جدول نرخ فوت-امراض خاص-سرطان'!$C$2:$D$97,2,FALSE)/1000000)</f>
        <v/>
      </c>
      <c r="V233" s="6" t="str">
        <f>IF(A233="","",IF($F$7="ندارد",0,IF(B233&gt;74,0,VLOOKUP(محاسبات!A233,'جدول نرخ فوت-امراض خاص-سرطان'!$I$2:$J$31,2,FALSE)*محاسبات!O233)))</f>
        <v/>
      </c>
      <c r="W233" s="6" t="str">
        <f>IF(A233="","",V233*VLOOKUP(B233,'جدول نرخ فوت-امراض خاص-سرطان'!$E$2:$F$100,2,FALSE)/1000000)</f>
        <v/>
      </c>
      <c r="X233" s="6" t="str">
        <f t="shared" si="94"/>
        <v/>
      </c>
      <c r="Y233" s="6" t="str">
        <f>IF(A233="","",IF(A233&gt;64,0,VLOOKUP(B233,'جدول نرخ فوت-امراض خاص-سرطان'!$G$2:$H$100,2,FALSE)*X233))</f>
        <v/>
      </c>
      <c r="Z233" s="6" t="str">
        <f t="shared" si="78"/>
        <v/>
      </c>
      <c r="AA233" s="6" t="str">
        <f t="shared" si="79"/>
        <v/>
      </c>
      <c r="AB233" s="6" t="str">
        <f t="shared" si="80"/>
        <v/>
      </c>
      <c r="AC233" s="6" t="str">
        <f t="shared" si="92"/>
        <v/>
      </c>
      <c r="AD233" s="6" t="str">
        <f t="shared" si="95"/>
        <v/>
      </c>
      <c r="AE233" s="6" t="str">
        <f t="shared" si="96"/>
        <v/>
      </c>
    </row>
    <row r="234" spans="1:31" x14ac:dyDescent="0.2">
      <c r="A234" s="5" t="str">
        <f t="shared" si="83"/>
        <v/>
      </c>
      <c r="B234" s="5" t="str">
        <f t="shared" si="84"/>
        <v/>
      </c>
      <c r="D234" s="6" t="str">
        <f>IF(A234="","",IF($B$3="سالانه",D233*(1+$B$6),IF($B$3="ماهانه",(F234*12)/'جدول لیست ها'!$D$1,IF(محاسبات!$B$3="دوماهه",(G234*6)/'جدول لیست ها'!$D$2,IF(محاسبات!$B$3="سه ماهه",(H234*4)/'جدول لیست ها'!$D$3,I234*2/'جدول لیست ها'!$D$4)))))</f>
        <v/>
      </c>
      <c r="E234" s="6" t="str">
        <f t="shared" si="85"/>
        <v/>
      </c>
      <c r="F234" s="6" t="str">
        <f t="shared" si="86"/>
        <v/>
      </c>
      <c r="G234" s="6" t="str">
        <f t="shared" si="87"/>
        <v/>
      </c>
      <c r="H234" s="6" t="str">
        <f t="shared" si="88"/>
        <v/>
      </c>
      <c r="I234" s="6" t="str">
        <f t="shared" si="89"/>
        <v/>
      </c>
      <c r="J234" s="6" t="str">
        <f t="shared" si="97"/>
        <v/>
      </c>
      <c r="K234" s="6" t="str">
        <f t="shared" si="74"/>
        <v/>
      </c>
      <c r="L234" s="6" t="str">
        <f t="shared" si="75"/>
        <v/>
      </c>
      <c r="M234" s="6" t="str">
        <f t="shared" si="81"/>
        <v/>
      </c>
      <c r="N234" s="5" t="str">
        <f t="shared" si="93"/>
        <v/>
      </c>
      <c r="O234" s="6" t="str">
        <f t="shared" si="90"/>
        <v/>
      </c>
      <c r="P234" s="5" t="str">
        <f>IF(A234="","",VLOOKUP(B234,'جدول نرخ فوت-امراض خاص-سرطان'!$A$2:$B$100,2,FALSE))</f>
        <v/>
      </c>
      <c r="Q234" s="6" t="str">
        <f t="shared" si="82"/>
        <v/>
      </c>
      <c r="R234" s="6" t="str">
        <f t="shared" si="91"/>
        <v/>
      </c>
      <c r="S234" s="6" t="str">
        <f t="shared" si="76"/>
        <v/>
      </c>
      <c r="T234" s="6" t="str">
        <f t="shared" si="77"/>
        <v/>
      </c>
      <c r="U234" s="6" t="str">
        <f>IF(A234="","",T234*VLOOKUP(محاسبات!B234,'جدول نرخ فوت-امراض خاص-سرطان'!$C$2:$D$97,2,FALSE)/1000000)</f>
        <v/>
      </c>
      <c r="V234" s="6" t="str">
        <f>IF(A234="","",IF($F$7="ندارد",0,IF(B234&gt;74,0,VLOOKUP(محاسبات!A234,'جدول نرخ فوت-امراض خاص-سرطان'!$I$2:$J$31,2,FALSE)*محاسبات!O234)))</f>
        <v/>
      </c>
      <c r="W234" s="6" t="str">
        <f>IF(A234="","",V234*VLOOKUP(B234,'جدول نرخ فوت-امراض خاص-سرطان'!$E$2:$F$100,2,FALSE)/1000000)</f>
        <v/>
      </c>
      <c r="X234" s="6" t="str">
        <f t="shared" si="94"/>
        <v/>
      </c>
      <c r="Y234" s="6" t="str">
        <f>IF(A234="","",IF(A234&gt;64,0,VLOOKUP(B234,'جدول نرخ فوت-امراض خاص-سرطان'!$G$2:$H$100,2,FALSE)*X234))</f>
        <v/>
      </c>
      <c r="Z234" s="6" t="str">
        <f t="shared" si="78"/>
        <v/>
      </c>
      <c r="AA234" s="6" t="str">
        <f t="shared" si="79"/>
        <v/>
      </c>
      <c r="AB234" s="6" t="str">
        <f t="shared" si="80"/>
        <v/>
      </c>
      <c r="AC234" s="6" t="str">
        <f t="shared" si="92"/>
        <v/>
      </c>
      <c r="AD234" s="6" t="str">
        <f t="shared" si="95"/>
        <v/>
      </c>
      <c r="AE234" s="6" t="str">
        <f t="shared" si="96"/>
        <v/>
      </c>
    </row>
    <row r="235" spans="1:31" x14ac:dyDescent="0.2">
      <c r="A235" s="5" t="str">
        <f t="shared" si="83"/>
        <v/>
      </c>
      <c r="B235" s="5" t="str">
        <f t="shared" si="84"/>
        <v/>
      </c>
      <c r="D235" s="6" t="str">
        <f>IF(A235="","",IF($B$3="سالانه",D234*(1+$B$6),IF($B$3="ماهانه",(F235*12)/'جدول لیست ها'!$D$1,IF(محاسبات!$B$3="دوماهه",(G235*6)/'جدول لیست ها'!$D$2,IF(محاسبات!$B$3="سه ماهه",(H235*4)/'جدول لیست ها'!$D$3,I235*2/'جدول لیست ها'!$D$4)))))</f>
        <v/>
      </c>
      <c r="E235" s="6" t="str">
        <f t="shared" si="85"/>
        <v/>
      </c>
      <c r="F235" s="6" t="str">
        <f t="shared" si="86"/>
        <v/>
      </c>
      <c r="G235" s="6" t="str">
        <f t="shared" si="87"/>
        <v/>
      </c>
      <c r="H235" s="6" t="str">
        <f t="shared" si="88"/>
        <v/>
      </c>
      <c r="I235" s="6" t="str">
        <f t="shared" si="89"/>
        <v/>
      </c>
      <c r="J235" s="6" t="str">
        <f t="shared" si="97"/>
        <v/>
      </c>
      <c r="K235" s="6" t="str">
        <f t="shared" ref="K235:K298" si="98">IF(A235="","",$J$2*(1-$M$3)*(D235-Z235))</f>
        <v/>
      </c>
      <c r="L235" s="6" t="str">
        <f t="shared" si="75"/>
        <v/>
      </c>
      <c r="M235" s="6" t="str">
        <f t="shared" si="81"/>
        <v/>
      </c>
      <c r="N235" s="5" t="str">
        <f t="shared" si="93"/>
        <v/>
      </c>
      <c r="O235" s="6" t="str">
        <f t="shared" si="90"/>
        <v/>
      </c>
      <c r="P235" s="5" t="str">
        <f>IF(A235="","",VLOOKUP(B235,'جدول نرخ فوت-امراض خاص-سرطان'!$A$2:$B$100,2,FALSE))</f>
        <v/>
      </c>
      <c r="Q235" s="6" t="str">
        <f t="shared" si="82"/>
        <v/>
      </c>
      <c r="R235" s="6" t="str">
        <f t="shared" si="91"/>
        <v/>
      </c>
      <c r="S235" s="6" t="str">
        <f t="shared" si="76"/>
        <v/>
      </c>
      <c r="T235" s="6" t="str">
        <f t="shared" si="77"/>
        <v/>
      </c>
      <c r="U235" s="6" t="str">
        <f>IF(A235="","",T235*VLOOKUP(محاسبات!B235,'جدول نرخ فوت-امراض خاص-سرطان'!$C$2:$D$97,2,FALSE)/1000000)</f>
        <v/>
      </c>
      <c r="V235" s="6" t="str">
        <f>IF(A235="","",IF($F$7="ندارد",0,IF(B235&gt;74,0,VLOOKUP(محاسبات!A235,'جدول نرخ فوت-امراض خاص-سرطان'!$I$2:$J$31,2,FALSE)*محاسبات!O235)))</f>
        <v/>
      </c>
      <c r="W235" s="6" t="str">
        <f>IF(A235="","",V235*VLOOKUP(B235,'جدول نرخ فوت-امراض خاص-سرطان'!$E$2:$F$100,2,FALSE)/1000000)</f>
        <v/>
      </c>
      <c r="X235" s="6" t="str">
        <f t="shared" si="94"/>
        <v/>
      </c>
      <c r="Y235" s="6" t="str">
        <f>IF(A235="","",IF(A235&gt;64,0,VLOOKUP(B235,'جدول نرخ فوت-امراض خاص-سرطان'!$G$2:$H$100,2,FALSE)*X235))</f>
        <v/>
      </c>
      <c r="Z235" s="6" t="str">
        <f t="shared" si="78"/>
        <v/>
      </c>
      <c r="AA235" s="6" t="str">
        <f t="shared" si="79"/>
        <v/>
      </c>
      <c r="AB235" s="6" t="str">
        <f t="shared" si="80"/>
        <v/>
      </c>
      <c r="AC235" s="6" t="str">
        <f t="shared" si="92"/>
        <v/>
      </c>
      <c r="AD235" s="6" t="str">
        <f t="shared" si="95"/>
        <v/>
      </c>
      <c r="AE235" s="6" t="str">
        <f t="shared" si="96"/>
        <v/>
      </c>
    </row>
    <row r="236" spans="1:31" x14ac:dyDescent="0.2">
      <c r="A236" s="5" t="str">
        <f t="shared" si="83"/>
        <v/>
      </c>
      <c r="B236" s="5" t="str">
        <f t="shared" si="84"/>
        <v/>
      </c>
      <c r="D236" s="6" t="str">
        <f>IF(A236="","",IF($B$3="سالانه",D235*(1+$B$6),IF($B$3="ماهانه",(F236*12)/'جدول لیست ها'!$D$1,IF(محاسبات!$B$3="دوماهه",(G236*6)/'جدول لیست ها'!$D$2,IF(محاسبات!$B$3="سه ماهه",(H236*4)/'جدول لیست ها'!$D$3,I236*2/'جدول لیست ها'!$D$4)))))</f>
        <v/>
      </c>
      <c r="E236" s="6" t="str">
        <f t="shared" si="85"/>
        <v/>
      </c>
      <c r="F236" s="6" t="str">
        <f t="shared" si="86"/>
        <v/>
      </c>
      <c r="G236" s="6" t="str">
        <f t="shared" si="87"/>
        <v/>
      </c>
      <c r="H236" s="6" t="str">
        <f t="shared" si="88"/>
        <v/>
      </c>
      <c r="I236" s="6" t="str">
        <f t="shared" si="89"/>
        <v/>
      </c>
      <c r="J236" s="6" t="str">
        <f t="shared" si="97"/>
        <v/>
      </c>
      <c r="K236" s="6" t="str">
        <f t="shared" si="98"/>
        <v/>
      </c>
      <c r="L236" s="6" t="str">
        <f t="shared" si="75"/>
        <v/>
      </c>
      <c r="M236" s="6" t="str">
        <f t="shared" si="81"/>
        <v/>
      </c>
      <c r="N236" s="5" t="str">
        <f t="shared" si="93"/>
        <v/>
      </c>
      <c r="O236" s="6" t="str">
        <f t="shared" si="90"/>
        <v/>
      </c>
      <c r="P236" s="5" t="str">
        <f>IF(A236="","",VLOOKUP(B236,'جدول نرخ فوت-امراض خاص-سرطان'!$A$2:$B$100,2,FALSE))</f>
        <v/>
      </c>
      <c r="Q236" s="6" t="str">
        <f t="shared" si="82"/>
        <v/>
      </c>
      <c r="R236" s="6" t="str">
        <f t="shared" si="91"/>
        <v/>
      </c>
      <c r="S236" s="6" t="str">
        <f t="shared" si="76"/>
        <v/>
      </c>
      <c r="T236" s="6" t="str">
        <f t="shared" si="77"/>
        <v/>
      </c>
      <c r="U236" s="6" t="str">
        <f>IF(A236="","",T236*VLOOKUP(محاسبات!B236,'جدول نرخ فوت-امراض خاص-سرطان'!$C$2:$D$97,2,FALSE)/1000000)</f>
        <v/>
      </c>
      <c r="V236" s="6" t="str">
        <f>IF(A236="","",IF($F$7="ندارد",0,IF(B236&gt;74,0,VLOOKUP(محاسبات!A236,'جدول نرخ فوت-امراض خاص-سرطان'!$I$2:$J$31,2,FALSE)*محاسبات!O236)))</f>
        <v/>
      </c>
      <c r="W236" s="6" t="str">
        <f>IF(A236="","",V236*VLOOKUP(B236,'جدول نرخ فوت-امراض خاص-سرطان'!$E$2:$F$100,2,FALSE)/1000000)</f>
        <v/>
      </c>
      <c r="X236" s="6" t="str">
        <f t="shared" si="94"/>
        <v/>
      </c>
      <c r="Y236" s="6" t="str">
        <f>IF(A236="","",IF(A236&gt;64,0,VLOOKUP(B236,'جدول نرخ فوت-امراض خاص-سرطان'!$G$2:$H$100,2,FALSE)*X236))</f>
        <v/>
      </c>
      <c r="Z236" s="6" t="str">
        <f t="shared" si="78"/>
        <v/>
      </c>
      <c r="AA236" s="6" t="str">
        <f t="shared" si="79"/>
        <v/>
      </c>
      <c r="AB236" s="6" t="str">
        <f t="shared" si="80"/>
        <v/>
      </c>
      <c r="AC236" s="6" t="str">
        <f t="shared" si="92"/>
        <v/>
      </c>
      <c r="AD236" s="6" t="str">
        <f t="shared" si="95"/>
        <v/>
      </c>
      <c r="AE236" s="6" t="str">
        <f t="shared" si="96"/>
        <v/>
      </c>
    </row>
    <row r="237" spans="1:31" x14ac:dyDescent="0.2">
      <c r="A237" s="5" t="str">
        <f t="shared" si="83"/>
        <v/>
      </c>
      <c r="B237" s="5" t="str">
        <f t="shared" si="84"/>
        <v/>
      </c>
      <c r="D237" s="6" t="str">
        <f>IF(A237="","",IF($B$3="سالانه",D236*(1+$B$6),IF($B$3="ماهانه",(F237*12)/'جدول لیست ها'!$D$1,IF(محاسبات!$B$3="دوماهه",(G237*6)/'جدول لیست ها'!$D$2,IF(محاسبات!$B$3="سه ماهه",(H237*4)/'جدول لیست ها'!$D$3,I237*2/'جدول لیست ها'!$D$4)))))</f>
        <v/>
      </c>
      <c r="E237" s="6" t="str">
        <f t="shared" si="85"/>
        <v/>
      </c>
      <c r="F237" s="6" t="str">
        <f t="shared" si="86"/>
        <v/>
      </c>
      <c r="G237" s="6" t="str">
        <f t="shared" si="87"/>
        <v/>
      </c>
      <c r="H237" s="6" t="str">
        <f t="shared" si="88"/>
        <v/>
      </c>
      <c r="I237" s="6" t="str">
        <f t="shared" si="89"/>
        <v/>
      </c>
      <c r="J237" s="6" t="str">
        <f t="shared" si="97"/>
        <v/>
      </c>
      <c r="K237" s="6" t="str">
        <f t="shared" si="98"/>
        <v/>
      </c>
      <c r="L237" s="6" t="str">
        <f t="shared" si="75"/>
        <v/>
      </c>
      <c r="M237" s="6" t="str">
        <f t="shared" si="81"/>
        <v/>
      </c>
      <c r="N237" s="5" t="str">
        <f t="shared" si="93"/>
        <v/>
      </c>
      <c r="O237" s="6" t="str">
        <f t="shared" si="90"/>
        <v/>
      </c>
      <c r="P237" s="5" t="str">
        <f>IF(A237="","",VLOOKUP(B237,'جدول نرخ فوت-امراض خاص-سرطان'!$A$2:$B$100,2,FALSE))</f>
        <v/>
      </c>
      <c r="Q237" s="6" t="str">
        <f t="shared" si="82"/>
        <v/>
      </c>
      <c r="R237" s="6" t="str">
        <f t="shared" si="91"/>
        <v/>
      </c>
      <c r="S237" s="6" t="str">
        <f t="shared" si="76"/>
        <v/>
      </c>
      <c r="T237" s="6" t="str">
        <f t="shared" si="77"/>
        <v/>
      </c>
      <c r="U237" s="6" t="str">
        <f>IF(A237="","",T237*VLOOKUP(محاسبات!B237,'جدول نرخ فوت-امراض خاص-سرطان'!$C$2:$D$97,2,FALSE)/1000000)</f>
        <v/>
      </c>
      <c r="V237" s="6" t="str">
        <f>IF(A237="","",IF($F$7="ندارد",0,IF(B237&gt;74,0,VLOOKUP(محاسبات!A237,'جدول نرخ فوت-امراض خاص-سرطان'!$I$2:$J$31,2,FALSE)*محاسبات!O237)))</f>
        <v/>
      </c>
      <c r="W237" s="6" t="str">
        <f>IF(A237="","",V237*VLOOKUP(B237,'جدول نرخ فوت-امراض خاص-سرطان'!$E$2:$F$100,2,FALSE)/1000000)</f>
        <v/>
      </c>
      <c r="X237" s="6" t="str">
        <f t="shared" si="94"/>
        <v/>
      </c>
      <c r="Y237" s="6" t="str">
        <f>IF(A237="","",IF(A237&gt;64,0,VLOOKUP(B237,'جدول نرخ فوت-امراض خاص-سرطان'!$G$2:$H$100,2,FALSE)*X237))</f>
        <v/>
      </c>
      <c r="Z237" s="6" t="str">
        <f t="shared" si="78"/>
        <v/>
      </c>
      <c r="AA237" s="6" t="str">
        <f t="shared" si="79"/>
        <v/>
      </c>
      <c r="AB237" s="6" t="str">
        <f t="shared" si="80"/>
        <v/>
      </c>
      <c r="AC237" s="6" t="str">
        <f t="shared" si="92"/>
        <v/>
      </c>
      <c r="AD237" s="6" t="str">
        <f t="shared" si="95"/>
        <v/>
      </c>
      <c r="AE237" s="6" t="str">
        <f t="shared" si="96"/>
        <v/>
      </c>
    </row>
    <row r="238" spans="1:31" x14ac:dyDescent="0.2">
      <c r="A238" s="5" t="str">
        <f t="shared" si="83"/>
        <v/>
      </c>
      <c r="B238" s="5" t="str">
        <f t="shared" si="84"/>
        <v/>
      </c>
      <c r="D238" s="6" t="str">
        <f>IF(A238="","",IF($B$3="سالانه",D237*(1+$B$6),IF($B$3="ماهانه",(F238*12)/'جدول لیست ها'!$D$1,IF(محاسبات!$B$3="دوماهه",(G238*6)/'جدول لیست ها'!$D$2,IF(محاسبات!$B$3="سه ماهه",(H238*4)/'جدول لیست ها'!$D$3,I238*2/'جدول لیست ها'!$D$4)))))</f>
        <v/>
      </c>
      <c r="E238" s="6" t="str">
        <f t="shared" si="85"/>
        <v/>
      </c>
      <c r="F238" s="6" t="str">
        <f t="shared" si="86"/>
        <v/>
      </c>
      <c r="G238" s="6" t="str">
        <f t="shared" si="87"/>
        <v/>
      </c>
      <c r="H238" s="6" t="str">
        <f t="shared" si="88"/>
        <v/>
      </c>
      <c r="I238" s="6" t="str">
        <f t="shared" si="89"/>
        <v/>
      </c>
      <c r="J238" s="6" t="str">
        <f t="shared" si="97"/>
        <v/>
      </c>
      <c r="K238" s="6" t="str">
        <f t="shared" si="98"/>
        <v/>
      </c>
      <c r="L238" s="6" t="str">
        <f t="shared" si="75"/>
        <v/>
      </c>
      <c r="M238" s="6" t="str">
        <f t="shared" si="81"/>
        <v/>
      </c>
      <c r="N238" s="5" t="str">
        <f t="shared" si="93"/>
        <v/>
      </c>
      <c r="O238" s="6" t="str">
        <f t="shared" si="90"/>
        <v/>
      </c>
      <c r="P238" s="5" t="str">
        <f>IF(A238="","",VLOOKUP(B238,'جدول نرخ فوت-امراض خاص-سرطان'!$A$2:$B$100,2,FALSE))</f>
        <v/>
      </c>
      <c r="Q238" s="6" t="str">
        <f t="shared" si="82"/>
        <v/>
      </c>
      <c r="R238" s="6" t="str">
        <f t="shared" si="91"/>
        <v/>
      </c>
      <c r="S238" s="6" t="str">
        <f t="shared" si="76"/>
        <v/>
      </c>
      <c r="T238" s="6" t="str">
        <f t="shared" si="77"/>
        <v/>
      </c>
      <c r="U238" s="6" t="str">
        <f>IF(A238="","",T238*VLOOKUP(محاسبات!B238,'جدول نرخ فوت-امراض خاص-سرطان'!$C$2:$D$97,2,FALSE)/1000000)</f>
        <v/>
      </c>
      <c r="V238" s="6" t="str">
        <f>IF(A238="","",IF($F$7="ندارد",0,IF(B238&gt;74,0,VLOOKUP(محاسبات!A238,'جدول نرخ فوت-امراض خاص-سرطان'!$I$2:$J$31,2,FALSE)*محاسبات!O238)))</f>
        <v/>
      </c>
      <c r="W238" s="6" t="str">
        <f>IF(A238="","",V238*VLOOKUP(B238,'جدول نرخ فوت-امراض خاص-سرطان'!$E$2:$F$100,2,FALSE)/1000000)</f>
        <v/>
      </c>
      <c r="X238" s="6" t="str">
        <f t="shared" si="94"/>
        <v/>
      </c>
      <c r="Y238" s="6" t="str">
        <f>IF(A238="","",IF(A238&gt;64,0,VLOOKUP(B238,'جدول نرخ فوت-امراض خاص-سرطان'!$G$2:$H$100,2,FALSE)*X238))</f>
        <v/>
      </c>
      <c r="Z238" s="6" t="str">
        <f t="shared" si="78"/>
        <v/>
      </c>
      <c r="AA238" s="6" t="str">
        <f t="shared" si="79"/>
        <v/>
      </c>
      <c r="AB238" s="6" t="str">
        <f t="shared" si="80"/>
        <v/>
      </c>
      <c r="AC238" s="6" t="str">
        <f t="shared" si="92"/>
        <v/>
      </c>
      <c r="AD238" s="6" t="str">
        <f t="shared" si="95"/>
        <v/>
      </c>
      <c r="AE238" s="6" t="str">
        <f t="shared" si="96"/>
        <v/>
      </c>
    </row>
    <row r="239" spans="1:31" x14ac:dyDescent="0.2">
      <c r="A239" s="5" t="str">
        <f t="shared" si="83"/>
        <v/>
      </c>
      <c r="B239" s="5" t="str">
        <f t="shared" si="84"/>
        <v/>
      </c>
      <c r="D239" s="6" t="str">
        <f>IF(A239="","",IF($B$3="سالانه",D238*(1+$B$6),IF($B$3="ماهانه",(F239*12)/'جدول لیست ها'!$D$1,IF(محاسبات!$B$3="دوماهه",(G239*6)/'جدول لیست ها'!$D$2,IF(محاسبات!$B$3="سه ماهه",(H239*4)/'جدول لیست ها'!$D$3,I239*2/'جدول لیست ها'!$D$4)))))</f>
        <v/>
      </c>
      <c r="E239" s="6" t="str">
        <f t="shared" si="85"/>
        <v/>
      </c>
      <c r="F239" s="6" t="str">
        <f t="shared" si="86"/>
        <v/>
      </c>
      <c r="G239" s="6" t="str">
        <f t="shared" si="87"/>
        <v/>
      </c>
      <c r="H239" s="6" t="str">
        <f t="shared" si="88"/>
        <v/>
      </c>
      <c r="I239" s="6" t="str">
        <f t="shared" si="89"/>
        <v/>
      </c>
      <c r="J239" s="6" t="str">
        <f t="shared" si="97"/>
        <v/>
      </c>
      <c r="K239" s="6" t="str">
        <f t="shared" si="98"/>
        <v/>
      </c>
      <c r="L239" s="6" t="str">
        <f t="shared" si="75"/>
        <v/>
      </c>
      <c r="M239" s="6" t="str">
        <f t="shared" si="81"/>
        <v/>
      </c>
      <c r="N239" s="5" t="str">
        <f t="shared" si="93"/>
        <v/>
      </c>
      <c r="O239" s="6" t="str">
        <f t="shared" si="90"/>
        <v/>
      </c>
      <c r="P239" s="5" t="str">
        <f>IF(A239="","",VLOOKUP(B239,'جدول نرخ فوت-امراض خاص-سرطان'!$A$2:$B$100,2,FALSE))</f>
        <v/>
      </c>
      <c r="Q239" s="6" t="str">
        <f t="shared" si="82"/>
        <v/>
      </c>
      <c r="R239" s="6" t="str">
        <f t="shared" si="91"/>
        <v/>
      </c>
      <c r="S239" s="6" t="str">
        <f t="shared" si="76"/>
        <v/>
      </c>
      <c r="T239" s="6" t="str">
        <f t="shared" si="77"/>
        <v/>
      </c>
      <c r="U239" s="6" t="str">
        <f>IF(A239="","",T239*VLOOKUP(محاسبات!B239,'جدول نرخ فوت-امراض خاص-سرطان'!$C$2:$D$97,2,FALSE)/1000000)</f>
        <v/>
      </c>
      <c r="V239" s="6" t="str">
        <f>IF(A239="","",IF($F$7="ندارد",0,IF(B239&gt;74,0,VLOOKUP(محاسبات!A239,'جدول نرخ فوت-امراض خاص-سرطان'!$I$2:$J$31,2,FALSE)*محاسبات!O239)))</f>
        <v/>
      </c>
      <c r="W239" s="6" t="str">
        <f>IF(A239="","",V239*VLOOKUP(B239,'جدول نرخ فوت-امراض خاص-سرطان'!$E$2:$F$100,2,FALSE)/1000000)</f>
        <v/>
      </c>
      <c r="X239" s="6" t="str">
        <f t="shared" si="94"/>
        <v/>
      </c>
      <c r="Y239" s="6" t="str">
        <f>IF(A239="","",IF(A239&gt;64,0,VLOOKUP(B239,'جدول نرخ فوت-امراض خاص-سرطان'!$G$2:$H$100,2,FALSE)*X239))</f>
        <v/>
      </c>
      <c r="Z239" s="6" t="str">
        <f t="shared" si="78"/>
        <v/>
      </c>
      <c r="AA239" s="6" t="str">
        <f t="shared" si="79"/>
        <v/>
      </c>
      <c r="AB239" s="6" t="str">
        <f t="shared" si="80"/>
        <v/>
      </c>
      <c r="AC239" s="6" t="str">
        <f t="shared" si="92"/>
        <v/>
      </c>
      <c r="AD239" s="6" t="str">
        <f t="shared" si="95"/>
        <v/>
      </c>
      <c r="AE239" s="6" t="str">
        <f t="shared" si="96"/>
        <v/>
      </c>
    </row>
    <row r="240" spans="1:31" x14ac:dyDescent="0.2">
      <c r="A240" s="5" t="str">
        <f t="shared" si="83"/>
        <v/>
      </c>
      <c r="B240" s="5" t="str">
        <f t="shared" si="84"/>
        <v/>
      </c>
      <c r="D240" s="6" t="str">
        <f>IF(A240="","",IF($B$3="سالانه",D239*(1+$B$6),IF($B$3="ماهانه",(F240*12)/'جدول لیست ها'!$D$1,IF(محاسبات!$B$3="دوماهه",(G240*6)/'جدول لیست ها'!$D$2,IF(محاسبات!$B$3="سه ماهه",(H240*4)/'جدول لیست ها'!$D$3,I240*2/'جدول لیست ها'!$D$4)))))</f>
        <v/>
      </c>
      <c r="E240" s="6" t="str">
        <f t="shared" si="85"/>
        <v/>
      </c>
      <c r="F240" s="6" t="str">
        <f t="shared" si="86"/>
        <v/>
      </c>
      <c r="G240" s="6" t="str">
        <f t="shared" si="87"/>
        <v/>
      </c>
      <c r="H240" s="6" t="str">
        <f t="shared" si="88"/>
        <v/>
      </c>
      <c r="I240" s="6" t="str">
        <f t="shared" si="89"/>
        <v/>
      </c>
      <c r="J240" s="6" t="str">
        <f t="shared" si="97"/>
        <v/>
      </c>
      <c r="K240" s="6" t="str">
        <f t="shared" si="98"/>
        <v/>
      </c>
      <c r="L240" s="6" t="str">
        <f t="shared" si="75"/>
        <v/>
      </c>
      <c r="M240" s="6" t="str">
        <f t="shared" si="81"/>
        <v/>
      </c>
      <c r="N240" s="5" t="str">
        <f t="shared" si="93"/>
        <v/>
      </c>
      <c r="O240" s="6" t="str">
        <f t="shared" si="90"/>
        <v/>
      </c>
      <c r="P240" s="5" t="str">
        <f>IF(A240="","",VLOOKUP(B240,'جدول نرخ فوت-امراض خاص-سرطان'!$A$2:$B$100,2,FALSE))</f>
        <v/>
      </c>
      <c r="Q240" s="6" t="str">
        <f t="shared" si="82"/>
        <v/>
      </c>
      <c r="R240" s="6" t="str">
        <f t="shared" si="91"/>
        <v/>
      </c>
      <c r="S240" s="6" t="str">
        <f t="shared" si="76"/>
        <v/>
      </c>
      <c r="T240" s="6" t="str">
        <f t="shared" si="77"/>
        <v/>
      </c>
      <c r="U240" s="6" t="str">
        <f>IF(A240="","",T240*VLOOKUP(محاسبات!B240,'جدول نرخ فوت-امراض خاص-سرطان'!$C$2:$D$97,2,FALSE)/1000000)</f>
        <v/>
      </c>
      <c r="V240" s="6" t="str">
        <f>IF(A240="","",IF($F$7="ندارد",0,IF(B240&gt;74,0,VLOOKUP(محاسبات!A240,'جدول نرخ فوت-امراض خاص-سرطان'!$I$2:$J$31,2,FALSE)*محاسبات!O240)))</f>
        <v/>
      </c>
      <c r="W240" s="6" t="str">
        <f>IF(A240="","",V240*VLOOKUP(B240,'جدول نرخ فوت-امراض خاص-سرطان'!$E$2:$F$100,2,FALSE)/1000000)</f>
        <v/>
      </c>
      <c r="X240" s="6" t="str">
        <f t="shared" si="94"/>
        <v/>
      </c>
      <c r="Y240" s="6" t="str">
        <f>IF(A240="","",IF(A240&gt;64,0,VLOOKUP(B240,'جدول نرخ فوت-امراض خاص-سرطان'!$G$2:$H$100,2,FALSE)*X240))</f>
        <v/>
      </c>
      <c r="Z240" s="6" t="str">
        <f t="shared" si="78"/>
        <v/>
      </c>
      <c r="AA240" s="6" t="str">
        <f t="shared" si="79"/>
        <v/>
      </c>
      <c r="AB240" s="6" t="str">
        <f t="shared" si="80"/>
        <v/>
      </c>
      <c r="AC240" s="6" t="str">
        <f t="shared" si="92"/>
        <v/>
      </c>
      <c r="AD240" s="6" t="str">
        <f t="shared" si="95"/>
        <v/>
      </c>
      <c r="AE240" s="6" t="str">
        <f t="shared" si="96"/>
        <v/>
      </c>
    </row>
    <row r="241" spans="1:31" x14ac:dyDescent="0.2">
      <c r="A241" s="5" t="str">
        <f t="shared" si="83"/>
        <v/>
      </c>
      <c r="B241" s="5" t="str">
        <f t="shared" si="84"/>
        <v/>
      </c>
      <c r="D241" s="6" t="str">
        <f>IF(A241="","",IF($B$3="سالانه",D240*(1+$B$6),IF($B$3="ماهانه",(F241*12)/'جدول لیست ها'!$D$1,IF(محاسبات!$B$3="دوماهه",(G241*6)/'جدول لیست ها'!$D$2,IF(محاسبات!$B$3="سه ماهه",(H241*4)/'جدول لیست ها'!$D$3,I241*2/'جدول لیست ها'!$D$4)))))</f>
        <v/>
      </c>
      <c r="E241" s="6" t="str">
        <f t="shared" si="85"/>
        <v/>
      </c>
      <c r="F241" s="6" t="str">
        <f t="shared" si="86"/>
        <v/>
      </c>
      <c r="G241" s="6" t="str">
        <f t="shared" si="87"/>
        <v/>
      </c>
      <c r="H241" s="6" t="str">
        <f t="shared" si="88"/>
        <v/>
      </c>
      <c r="I241" s="6" t="str">
        <f t="shared" si="89"/>
        <v/>
      </c>
      <c r="J241" s="6" t="str">
        <f t="shared" si="97"/>
        <v/>
      </c>
      <c r="K241" s="6" t="str">
        <f t="shared" si="98"/>
        <v/>
      </c>
      <c r="L241" s="6" t="str">
        <f t="shared" si="75"/>
        <v/>
      </c>
      <c r="M241" s="6" t="str">
        <f t="shared" si="81"/>
        <v/>
      </c>
      <c r="N241" s="5" t="str">
        <f t="shared" si="93"/>
        <v/>
      </c>
      <c r="O241" s="6" t="str">
        <f t="shared" si="90"/>
        <v/>
      </c>
      <c r="P241" s="5" t="str">
        <f>IF(A241="","",VLOOKUP(B241,'جدول نرخ فوت-امراض خاص-سرطان'!$A$2:$B$100,2,FALSE))</f>
        <v/>
      </c>
      <c r="Q241" s="6" t="str">
        <f t="shared" si="82"/>
        <v/>
      </c>
      <c r="R241" s="6" t="str">
        <f t="shared" si="91"/>
        <v/>
      </c>
      <c r="S241" s="6" t="str">
        <f t="shared" si="76"/>
        <v/>
      </c>
      <c r="T241" s="6" t="str">
        <f t="shared" si="77"/>
        <v/>
      </c>
      <c r="U241" s="6" t="str">
        <f>IF(A241="","",T241*VLOOKUP(محاسبات!B241,'جدول نرخ فوت-امراض خاص-سرطان'!$C$2:$D$97,2,FALSE)/1000000)</f>
        <v/>
      </c>
      <c r="V241" s="6" t="str">
        <f>IF(A241="","",IF($F$7="ندارد",0,IF(B241&gt;74,0,VLOOKUP(محاسبات!A241,'جدول نرخ فوت-امراض خاص-سرطان'!$I$2:$J$31,2,FALSE)*محاسبات!O241)))</f>
        <v/>
      </c>
      <c r="W241" s="6" t="str">
        <f>IF(A241="","",V241*VLOOKUP(B241,'جدول نرخ فوت-امراض خاص-سرطان'!$E$2:$F$100,2,FALSE)/1000000)</f>
        <v/>
      </c>
      <c r="X241" s="6" t="str">
        <f t="shared" si="94"/>
        <v/>
      </c>
      <c r="Y241" s="6" t="str">
        <f>IF(A241="","",IF(A241&gt;64,0,VLOOKUP(B241,'جدول نرخ فوت-امراض خاص-سرطان'!$G$2:$H$100,2,FALSE)*X241))</f>
        <v/>
      </c>
      <c r="Z241" s="6" t="str">
        <f t="shared" si="78"/>
        <v/>
      </c>
      <c r="AA241" s="6" t="str">
        <f t="shared" si="79"/>
        <v/>
      </c>
      <c r="AB241" s="6" t="str">
        <f t="shared" si="80"/>
        <v/>
      </c>
      <c r="AC241" s="6" t="str">
        <f t="shared" si="92"/>
        <v/>
      </c>
      <c r="AD241" s="6" t="str">
        <f t="shared" si="95"/>
        <v/>
      </c>
      <c r="AE241" s="6" t="str">
        <f t="shared" si="96"/>
        <v/>
      </c>
    </row>
    <row r="242" spans="1:31" x14ac:dyDescent="0.2">
      <c r="A242" s="5" t="str">
        <f t="shared" si="83"/>
        <v/>
      </c>
      <c r="B242" s="5" t="str">
        <f t="shared" si="84"/>
        <v/>
      </c>
      <c r="D242" s="6" t="str">
        <f>IF(A242="","",IF($B$3="سالانه",D241*(1+$B$6),IF($B$3="ماهانه",(F242*12)/'جدول لیست ها'!$D$1,IF(محاسبات!$B$3="دوماهه",(G242*6)/'جدول لیست ها'!$D$2,IF(محاسبات!$B$3="سه ماهه",(H242*4)/'جدول لیست ها'!$D$3,I242*2/'جدول لیست ها'!$D$4)))))</f>
        <v/>
      </c>
      <c r="E242" s="6" t="str">
        <f t="shared" si="85"/>
        <v/>
      </c>
      <c r="F242" s="6" t="str">
        <f t="shared" si="86"/>
        <v/>
      </c>
      <c r="G242" s="6" t="str">
        <f t="shared" si="87"/>
        <v/>
      </c>
      <c r="H242" s="6" t="str">
        <f t="shared" si="88"/>
        <v/>
      </c>
      <c r="I242" s="6" t="str">
        <f t="shared" si="89"/>
        <v/>
      </c>
      <c r="J242" s="6" t="str">
        <f t="shared" si="97"/>
        <v/>
      </c>
      <c r="K242" s="6" t="str">
        <f t="shared" si="98"/>
        <v/>
      </c>
      <c r="L242" s="6" t="str">
        <f t="shared" si="75"/>
        <v/>
      </c>
      <c r="M242" s="6" t="str">
        <f t="shared" si="81"/>
        <v/>
      </c>
      <c r="N242" s="5" t="str">
        <f t="shared" si="93"/>
        <v/>
      </c>
      <c r="O242" s="6" t="str">
        <f t="shared" si="90"/>
        <v/>
      </c>
      <c r="P242" s="5" t="str">
        <f>IF(A242="","",VLOOKUP(B242,'جدول نرخ فوت-امراض خاص-سرطان'!$A$2:$B$100,2,FALSE))</f>
        <v/>
      </c>
      <c r="Q242" s="6" t="str">
        <f t="shared" si="82"/>
        <v/>
      </c>
      <c r="R242" s="6" t="str">
        <f t="shared" si="91"/>
        <v/>
      </c>
      <c r="S242" s="6" t="str">
        <f t="shared" si="76"/>
        <v/>
      </c>
      <c r="T242" s="6" t="str">
        <f t="shared" si="77"/>
        <v/>
      </c>
      <c r="U242" s="6" t="str">
        <f>IF(A242="","",T242*VLOOKUP(محاسبات!B242,'جدول نرخ فوت-امراض خاص-سرطان'!$C$2:$D$97,2,FALSE)/1000000)</f>
        <v/>
      </c>
      <c r="V242" s="6" t="str">
        <f>IF(A242="","",IF($F$7="ندارد",0,IF(B242&gt;74,0,VLOOKUP(محاسبات!A242,'جدول نرخ فوت-امراض خاص-سرطان'!$I$2:$J$31,2,FALSE)*محاسبات!O242)))</f>
        <v/>
      </c>
      <c r="W242" s="6" t="str">
        <f>IF(A242="","",V242*VLOOKUP(B242,'جدول نرخ فوت-امراض خاص-سرطان'!$E$2:$F$100,2,FALSE)/1000000)</f>
        <v/>
      </c>
      <c r="X242" s="6" t="str">
        <f t="shared" si="94"/>
        <v/>
      </c>
      <c r="Y242" s="6" t="str">
        <f>IF(A242="","",IF(A242&gt;64,0,VLOOKUP(B242,'جدول نرخ فوت-امراض خاص-سرطان'!$G$2:$H$100,2,FALSE)*X242))</f>
        <v/>
      </c>
      <c r="Z242" s="6" t="str">
        <f t="shared" si="78"/>
        <v/>
      </c>
      <c r="AA242" s="6" t="str">
        <f t="shared" si="79"/>
        <v/>
      </c>
      <c r="AB242" s="6" t="str">
        <f t="shared" si="80"/>
        <v/>
      </c>
      <c r="AC242" s="6" t="str">
        <f t="shared" si="92"/>
        <v/>
      </c>
      <c r="AD242" s="6" t="str">
        <f t="shared" si="95"/>
        <v/>
      </c>
      <c r="AE242" s="6" t="str">
        <f t="shared" si="96"/>
        <v/>
      </c>
    </row>
    <row r="243" spans="1:31" x14ac:dyDescent="0.2">
      <c r="A243" s="5" t="str">
        <f t="shared" si="83"/>
        <v/>
      </c>
      <c r="B243" s="5" t="str">
        <f t="shared" si="84"/>
        <v/>
      </c>
      <c r="D243" s="6" t="str">
        <f>IF(A243="","",IF($B$3="سالانه",D242*(1+$B$6),IF($B$3="ماهانه",(F243*12)/'جدول لیست ها'!$D$1,IF(محاسبات!$B$3="دوماهه",(G243*6)/'جدول لیست ها'!$D$2,IF(محاسبات!$B$3="سه ماهه",(H243*4)/'جدول لیست ها'!$D$3,I243*2/'جدول لیست ها'!$D$4)))))</f>
        <v/>
      </c>
      <c r="E243" s="6" t="str">
        <f t="shared" si="85"/>
        <v/>
      </c>
      <c r="F243" s="6" t="str">
        <f t="shared" si="86"/>
        <v/>
      </c>
      <c r="G243" s="6" t="str">
        <f t="shared" si="87"/>
        <v/>
      </c>
      <c r="H243" s="6" t="str">
        <f t="shared" si="88"/>
        <v/>
      </c>
      <c r="I243" s="6" t="str">
        <f t="shared" si="89"/>
        <v/>
      </c>
      <c r="J243" s="6" t="str">
        <f t="shared" si="97"/>
        <v/>
      </c>
      <c r="K243" s="6" t="str">
        <f t="shared" si="98"/>
        <v/>
      </c>
      <c r="L243" s="6" t="str">
        <f t="shared" si="75"/>
        <v/>
      </c>
      <c r="M243" s="6" t="str">
        <f t="shared" si="81"/>
        <v/>
      </c>
      <c r="N243" s="5" t="str">
        <f t="shared" si="93"/>
        <v/>
      </c>
      <c r="O243" s="6" t="str">
        <f t="shared" si="90"/>
        <v/>
      </c>
      <c r="P243" s="5" t="str">
        <f>IF(A243="","",VLOOKUP(B243,'جدول نرخ فوت-امراض خاص-سرطان'!$A$2:$B$100,2,FALSE))</f>
        <v/>
      </c>
      <c r="Q243" s="6" t="str">
        <f t="shared" si="82"/>
        <v/>
      </c>
      <c r="R243" s="6" t="str">
        <f t="shared" si="91"/>
        <v/>
      </c>
      <c r="S243" s="6" t="str">
        <f t="shared" si="76"/>
        <v/>
      </c>
      <c r="T243" s="6" t="str">
        <f t="shared" si="77"/>
        <v/>
      </c>
      <c r="U243" s="6" t="str">
        <f>IF(A243="","",T243*VLOOKUP(محاسبات!B243,'جدول نرخ فوت-امراض خاص-سرطان'!$C$2:$D$97,2,FALSE)/1000000)</f>
        <v/>
      </c>
      <c r="V243" s="6" t="str">
        <f>IF(A243="","",IF($F$7="ندارد",0,IF(B243&gt;74,0,VLOOKUP(محاسبات!A243,'جدول نرخ فوت-امراض خاص-سرطان'!$I$2:$J$31,2,FALSE)*محاسبات!O243)))</f>
        <v/>
      </c>
      <c r="W243" s="6" t="str">
        <f>IF(A243="","",V243*VLOOKUP(B243,'جدول نرخ فوت-امراض خاص-سرطان'!$E$2:$F$100,2,FALSE)/1000000)</f>
        <v/>
      </c>
      <c r="X243" s="6" t="str">
        <f t="shared" si="94"/>
        <v/>
      </c>
      <c r="Y243" s="6" t="str">
        <f>IF(A243="","",IF(A243&gt;64,0,VLOOKUP(B243,'جدول نرخ فوت-امراض خاص-سرطان'!$G$2:$H$100,2,FALSE)*X243))</f>
        <v/>
      </c>
      <c r="Z243" s="6" t="str">
        <f t="shared" si="78"/>
        <v/>
      </c>
      <c r="AA243" s="6" t="str">
        <f t="shared" si="79"/>
        <v/>
      </c>
      <c r="AB243" s="6" t="str">
        <f t="shared" si="80"/>
        <v/>
      </c>
      <c r="AC243" s="6" t="str">
        <f t="shared" si="92"/>
        <v/>
      </c>
      <c r="AD243" s="6" t="str">
        <f t="shared" si="95"/>
        <v/>
      </c>
      <c r="AE243" s="6" t="str">
        <f t="shared" si="96"/>
        <v/>
      </c>
    </row>
    <row r="244" spans="1:31" x14ac:dyDescent="0.2">
      <c r="A244" s="5" t="str">
        <f t="shared" si="83"/>
        <v/>
      </c>
      <c r="B244" s="5" t="str">
        <f t="shared" si="84"/>
        <v/>
      </c>
      <c r="D244" s="6" t="str">
        <f>IF(A244="","",IF($B$3="سالانه",D243*(1+$B$6),IF($B$3="ماهانه",(F244*12)/'جدول لیست ها'!$D$1,IF(محاسبات!$B$3="دوماهه",(G244*6)/'جدول لیست ها'!$D$2,IF(محاسبات!$B$3="سه ماهه",(H244*4)/'جدول لیست ها'!$D$3,I244*2/'جدول لیست ها'!$D$4)))))</f>
        <v/>
      </c>
      <c r="E244" s="6" t="str">
        <f t="shared" si="85"/>
        <v/>
      </c>
      <c r="F244" s="6" t="str">
        <f t="shared" si="86"/>
        <v/>
      </c>
      <c r="G244" s="6" t="str">
        <f t="shared" si="87"/>
        <v/>
      </c>
      <c r="H244" s="6" t="str">
        <f t="shared" si="88"/>
        <v/>
      </c>
      <c r="I244" s="6" t="str">
        <f t="shared" si="89"/>
        <v/>
      </c>
      <c r="J244" s="6" t="str">
        <f t="shared" si="97"/>
        <v/>
      </c>
      <c r="K244" s="6" t="str">
        <f t="shared" si="98"/>
        <v/>
      </c>
      <c r="L244" s="6" t="str">
        <f t="shared" si="75"/>
        <v/>
      </c>
      <c r="M244" s="6" t="str">
        <f t="shared" si="81"/>
        <v/>
      </c>
      <c r="N244" s="5" t="str">
        <f t="shared" si="93"/>
        <v/>
      </c>
      <c r="O244" s="6" t="str">
        <f t="shared" si="90"/>
        <v/>
      </c>
      <c r="P244" s="5" t="str">
        <f>IF(A244="","",VLOOKUP(B244,'جدول نرخ فوت-امراض خاص-سرطان'!$A$2:$B$100,2,FALSE))</f>
        <v/>
      </c>
      <c r="Q244" s="6" t="str">
        <f t="shared" si="82"/>
        <v/>
      </c>
      <c r="R244" s="6" t="str">
        <f t="shared" si="91"/>
        <v/>
      </c>
      <c r="S244" s="6" t="str">
        <f t="shared" si="76"/>
        <v/>
      </c>
      <c r="T244" s="6" t="str">
        <f t="shared" si="77"/>
        <v/>
      </c>
      <c r="U244" s="6" t="str">
        <f>IF(A244="","",T244*VLOOKUP(محاسبات!B244,'جدول نرخ فوت-امراض خاص-سرطان'!$C$2:$D$97,2,FALSE)/1000000)</f>
        <v/>
      </c>
      <c r="V244" s="6" t="str">
        <f>IF(A244="","",IF($F$7="ندارد",0,IF(B244&gt;74,0,VLOOKUP(محاسبات!A244,'جدول نرخ فوت-امراض خاص-سرطان'!$I$2:$J$31,2,FALSE)*محاسبات!O244)))</f>
        <v/>
      </c>
      <c r="W244" s="6" t="str">
        <f>IF(A244="","",V244*VLOOKUP(B244,'جدول نرخ فوت-امراض خاص-سرطان'!$E$2:$F$100,2,FALSE)/1000000)</f>
        <v/>
      </c>
      <c r="X244" s="6" t="str">
        <f t="shared" si="94"/>
        <v/>
      </c>
      <c r="Y244" s="6" t="str">
        <f>IF(A244="","",IF(A244&gt;64,0,VLOOKUP(B244,'جدول نرخ فوت-امراض خاص-سرطان'!$G$2:$H$100,2,FALSE)*X244))</f>
        <v/>
      </c>
      <c r="Z244" s="6" t="str">
        <f t="shared" si="78"/>
        <v/>
      </c>
      <c r="AA244" s="6" t="str">
        <f t="shared" si="79"/>
        <v/>
      </c>
      <c r="AB244" s="6" t="str">
        <f t="shared" si="80"/>
        <v/>
      </c>
      <c r="AC244" s="6" t="str">
        <f t="shared" si="92"/>
        <v/>
      </c>
      <c r="AD244" s="6" t="str">
        <f t="shared" si="95"/>
        <v/>
      </c>
      <c r="AE244" s="6" t="str">
        <f t="shared" si="96"/>
        <v/>
      </c>
    </row>
    <row r="245" spans="1:31" x14ac:dyDescent="0.2">
      <c r="A245" s="5" t="str">
        <f t="shared" si="83"/>
        <v/>
      </c>
      <c r="B245" s="5" t="str">
        <f t="shared" si="84"/>
        <v/>
      </c>
      <c r="D245" s="6" t="str">
        <f>IF(A245="","",IF($B$3="سالانه",D244*(1+$B$6),IF($B$3="ماهانه",(F245*12)/'جدول لیست ها'!$D$1,IF(محاسبات!$B$3="دوماهه",(G245*6)/'جدول لیست ها'!$D$2,IF(محاسبات!$B$3="سه ماهه",(H245*4)/'جدول لیست ها'!$D$3,I245*2/'جدول لیست ها'!$D$4)))))</f>
        <v/>
      </c>
      <c r="E245" s="6" t="str">
        <f t="shared" si="85"/>
        <v/>
      </c>
      <c r="F245" s="6" t="str">
        <f t="shared" si="86"/>
        <v/>
      </c>
      <c r="G245" s="6" t="str">
        <f t="shared" si="87"/>
        <v/>
      </c>
      <c r="H245" s="6" t="str">
        <f t="shared" si="88"/>
        <v/>
      </c>
      <c r="I245" s="6" t="str">
        <f t="shared" si="89"/>
        <v/>
      </c>
      <c r="J245" s="6" t="str">
        <f t="shared" si="97"/>
        <v/>
      </c>
      <c r="K245" s="6" t="str">
        <f t="shared" si="98"/>
        <v/>
      </c>
      <c r="L245" s="6" t="str">
        <f t="shared" si="75"/>
        <v/>
      </c>
      <c r="M245" s="6" t="str">
        <f t="shared" si="81"/>
        <v/>
      </c>
      <c r="N245" s="5" t="str">
        <f t="shared" si="93"/>
        <v/>
      </c>
      <c r="O245" s="6" t="str">
        <f t="shared" si="90"/>
        <v/>
      </c>
      <c r="P245" s="5" t="str">
        <f>IF(A245="","",VLOOKUP(B245,'جدول نرخ فوت-امراض خاص-سرطان'!$A$2:$B$100,2,FALSE))</f>
        <v/>
      </c>
      <c r="Q245" s="6" t="str">
        <f t="shared" si="82"/>
        <v/>
      </c>
      <c r="R245" s="6" t="str">
        <f t="shared" si="91"/>
        <v/>
      </c>
      <c r="S245" s="6" t="str">
        <f t="shared" si="76"/>
        <v/>
      </c>
      <c r="T245" s="6" t="str">
        <f t="shared" si="77"/>
        <v/>
      </c>
      <c r="U245" s="6" t="str">
        <f>IF(A245="","",T245*VLOOKUP(محاسبات!B245,'جدول نرخ فوت-امراض خاص-سرطان'!$C$2:$D$97,2,FALSE)/1000000)</f>
        <v/>
      </c>
      <c r="V245" s="6" t="str">
        <f>IF(A245="","",IF($F$7="ندارد",0,IF(B245&gt;74,0,VLOOKUP(محاسبات!A245,'جدول نرخ فوت-امراض خاص-سرطان'!$I$2:$J$31,2,FALSE)*محاسبات!O245)))</f>
        <v/>
      </c>
      <c r="W245" s="6" t="str">
        <f>IF(A245="","",V245*VLOOKUP(B245,'جدول نرخ فوت-امراض خاص-سرطان'!$E$2:$F$100,2,FALSE)/1000000)</f>
        <v/>
      </c>
      <c r="X245" s="6" t="str">
        <f t="shared" si="94"/>
        <v/>
      </c>
      <c r="Y245" s="6" t="str">
        <f>IF(A245="","",IF(A245&gt;64,0,VLOOKUP(B245,'جدول نرخ فوت-امراض خاص-سرطان'!$G$2:$H$100,2,FALSE)*X245))</f>
        <v/>
      </c>
      <c r="Z245" s="6" t="str">
        <f t="shared" si="78"/>
        <v/>
      </c>
      <c r="AA245" s="6" t="str">
        <f t="shared" si="79"/>
        <v/>
      </c>
      <c r="AB245" s="6" t="str">
        <f t="shared" si="80"/>
        <v/>
      </c>
      <c r="AC245" s="6" t="str">
        <f t="shared" si="92"/>
        <v/>
      </c>
      <c r="AD245" s="6" t="str">
        <f t="shared" si="95"/>
        <v/>
      </c>
      <c r="AE245" s="6" t="str">
        <f t="shared" si="96"/>
        <v/>
      </c>
    </row>
    <row r="246" spans="1:31" x14ac:dyDescent="0.2">
      <c r="A246" s="5" t="str">
        <f t="shared" si="83"/>
        <v/>
      </c>
      <c r="B246" s="5" t="str">
        <f t="shared" si="84"/>
        <v/>
      </c>
      <c r="D246" s="6" t="str">
        <f>IF(A246="","",IF($B$3="سالانه",D245*(1+$B$6),IF($B$3="ماهانه",(F246*12)/'جدول لیست ها'!$D$1,IF(محاسبات!$B$3="دوماهه",(G246*6)/'جدول لیست ها'!$D$2,IF(محاسبات!$B$3="سه ماهه",(H246*4)/'جدول لیست ها'!$D$3,I246*2/'جدول لیست ها'!$D$4)))))</f>
        <v/>
      </c>
      <c r="E246" s="6" t="str">
        <f t="shared" si="85"/>
        <v/>
      </c>
      <c r="F246" s="6" t="str">
        <f t="shared" si="86"/>
        <v/>
      </c>
      <c r="G246" s="6" t="str">
        <f t="shared" si="87"/>
        <v/>
      </c>
      <c r="H246" s="6" t="str">
        <f t="shared" si="88"/>
        <v/>
      </c>
      <c r="I246" s="6" t="str">
        <f t="shared" si="89"/>
        <v/>
      </c>
      <c r="J246" s="6" t="str">
        <f t="shared" si="97"/>
        <v/>
      </c>
      <c r="K246" s="6" t="str">
        <f t="shared" si="98"/>
        <v/>
      </c>
      <c r="L246" s="6" t="str">
        <f t="shared" si="75"/>
        <v/>
      </c>
      <c r="M246" s="6" t="str">
        <f t="shared" si="81"/>
        <v/>
      </c>
      <c r="N246" s="5" t="str">
        <f t="shared" si="93"/>
        <v/>
      </c>
      <c r="O246" s="6" t="str">
        <f t="shared" si="90"/>
        <v/>
      </c>
      <c r="P246" s="5" t="str">
        <f>IF(A246="","",VLOOKUP(B246,'جدول نرخ فوت-امراض خاص-سرطان'!$A$2:$B$100,2,FALSE))</f>
        <v/>
      </c>
      <c r="Q246" s="6" t="str">
        <f t="shared" si="82"/>
        <v/>
      </c>
      <c r="R246" s="6" t="str">
        <f t="shared" si="91"/>
        <v/>
      </c>
      <c r="S246" s="6" t="str">
        <f t="shared" si="76"/>
        <v/>
      </c>
      <c r="T246" s="6" t="str">
        <f t="shared" si="77"/>
        <v/>
      </c>
      <c r="U246" s="6" t="str">
        <f>IF(A246="","",T246*VLOOKUP(محاسبات!B246,'جدول نرخ فوت-امراض خاص-سرطان'!$C$2:$D$97,2,FALSE)/1000000)</f>
        <v/>
      </c>
      <c r="V246" s="6" t="str">
        <f>IF(A246="","",IF($F$7="ندارد",0,IF(B246&gt;74,0,VLOOKUP(محاسبات!A246,'جدول نرخ فوت-امراض خاص-سرطان'!$I$2:$J$31,2,FALSE)*محاسبات!O246)))</f>
        <v/>
      </c>
      <c r="W246" s="6" t="str">
        <f>IF(A246="","",V246*VLOOKUP(B246,'جدول نرخ فوت-امراض خاص-سرطان'!$E$2:$F$100,2,FALSE)/1000000)</f>
        <v/>
      </c>
      <c r="X246" s="6" t="str">
        <f t="shared" si="94"/>
        <v/>
      </c>
      <c r="Y246" s="6" t="str">
        <f>IF(A246="","",IF(A246&gt;64,0,VLOOKUP(B246,'جدول نرخ فوت-امراض خاص-سرطان'!$G$2:$H$100,2,FALSE)*X246))</f>
        <v/>
      </c>
      <c r="Z246" s="6" t="str">
        <f t="shared" si="78"/>
        <v/>
      </c>
      <c r="AA246" s="6" t="str">
        <f t="shared" si="79"/>
        <v/>
      </c>
      <c r="AB246" s="6" t="str">
        <f t="shared" si="80"/>
        <v/>
      </c>
      <c r="AC246" s="6" t="str">
        <f t="shared" si="92"/>
        <v/>
      </c>
      <c r="AD246" s="6" t="str">
        <f t="shared" si="95"/>
        <v/>
      </c>
      <c r="AE246" s="6" t="str">
        <f t="shared" si="96"/>
        <v/>
      </c>
    </row>
    <row r="247" spans="1:31" x14ac:dyDescent="0.2">
      <c r="A247" s="5" t="str">
        <f t="shared" si="83"/>
        <v/>
      </c>
      <c r="B247" s="5" t="str">
        <f t="shared" si="84"/>
        <v/>
      </c>
      <c r="D247" s="6" t="str">
        <f>IF(A247="","",IF($B$3="سالانه",D246*(1+$B$6),IF($B$3="ماهانه",(F247*12)/'جدول لیست ها'!$D$1,IF(محاسبات!$B$3="دوماهه",(G247*6)/'جدول لیست ها'!$D$2,IF(محاسبات!$B$3="سه ماهه",(H247*4)/'جدول لیست ها'!$D$3,I247*2/'جدول لیست ها'!$D$4)))))</f>
        <v/>
      </c>
      <c r="E247" s="6" t="str">
        <f t="shared" si="85"/>
        <v/>
      </c>
      <c r="F247" s="6" t="str">
        <f t="shared" si="86"/>
        <v/>
      </c>
      <c r="G247" s="6" t="str">
        <f t="shared" si="87"/>
        <v/>
      </c>
      <c r="H247" s="6" t="str">
        <f t="shared" si="88"/>
        <v/>
      </c>
      <c r="I247" s="6" t="str">
        <f t="shared" si="89"/>
        <v/>
      </c>
      <c r="J247" s="6" t="str">
        <f t="shared" si="97"/>
        <v/>
      </c>
      <c r="K247" s="6" t="str">
        <f t="shared" si="98"/>
        <v/>
      </c>
      <c r="L247" s="6" t="str">
        <f t="shared" si="75"/>
        <v/>
      </c>
      <c r="M247" s="6" t="str">
        <f t="shared" si="81"/>
        <v/>
      </c>
      <c r="N247" s="5" t="str">
        <f t="shared" si="93"/>
        <v/>
      </c>
      <c r="O247" s="6" t="str">
        <f t="shared" si="90"/>
        <v/>
      </c>
      <c r="P247" s="5" t="str">
        <f>IF(A247="","",VLOOKUP(B247,'جدول نرخ فوت-امراض خاص-سرطان'!$A$2:$B$100,2,FALSE))</f>
        <v/>
      </c>
      <c r="Q247" s="6" t="str">
        <f t="shared" si="82"/>
        <v/>
      </c>
      <c r="R247" s="6" t="str">
        <f t="shared" si="91"/>
        <v/>
      </c>
      <c r="S247" s="6" t="str">
        <f t="shared" si="76"/>
        <v/>
      </c>
      <c r="T247" s="6" t="str">
        <f t="shared" si="77"/>
        <v/>
      </c>
      <c r="U247" s="6" t="str">
        <f>IF(A247="","",T247*VLOOKUP(محاسبات!B247,'جدول نرخ فوت-امراض خاص-سرطان'!$C$2:$D$97,2,FALSE)/1000000)</f>
        <v/>
      </c>
      <c r="V247" s="6" t="str">
        <f>IF(A247="","",IF($F$7="ندارد",0,IF(B247&gt;74,0,VLOOKUP(محاسبات!A247,'جدول نرخ فوت-امراض خاص-سرطان'!$I$2:$J$31,2,FALSE)*محاسبات!O247)))</f>
        <v/>
      </c>
      <c r="W247" s="6" t="str">
        <f>IF(A247="","",V247*VLOOKUP(B247,'جدول نرخ فوت-امراض خاص-سرطان'!$E$2:$F$100,2,FALSE)/1000000)</f>
        <v/>
      </c>
      <c r="X247" s="6" t="str">
        <f t="shared" si="94"/>
        <v/>
      </c>
      <c r="Y247" s="6" t="str">
        <f>IF(A247="","",IF(A247&gt;64,0,VLOOKUP(B247,'جدول نرخ فوت-امراض خاص-سرطان'!$G$2:$H$100,2,FALSE)*X247))</f>
        <v/>
      </c>
      <c r="Z247" s="6" t="str">
        <f t="shared" si="78"/>
        <v/>
      </c>
      <c r="AA247" s="6" t="str">
        <f t="shared" si="79"/>
        <v/>
      </c>
      <c r="AB247" s="6" t="str">
        <f t="shared" si="80"/>
        <v/>
      </c>
      <c r="AC247" s="6" t="str">
        <f t="shared" si="92"/>
        <v/>
      </c>
      <c r="AD247" s="6" t="str">
        <f t="shared" si="95"/>
        <v/>
      </c>
      <c r="AE247" s="6" t="str">
        <f t="shared" si="96"/>
        <v/>
      </c>
    </row>
    <row r="248" spans="1:31" x14ac:dyDescent="0.2">
      <c r="A248" s="5" t="str">
        <f t="shared" si="83"/>
        <v/>
      </c>
      <c r="B248" s="5" t="str">
        <f t="shared" si="84"/>
        <v/>
      </c>
      <c r="D248" s="6" t="str">
        <f>IF(A248="","",IF($B$3="سالانه",D247*(1+$B$6),IF($B$3="ماهانه",(F248*12)/'جدول لیست ها'!$D$1,IF(محاسبات!$B$3="دوماهه",(G248*6)/'جدول لیست ها'!$D$2,IF(محاسبات!$B$3="سه ماهه",(H248*4)/'جدول لیست ها'!$D$3,I248*2/'جدول لیست ها'!$D$4)))))</f>
        <v/>
      </c>
      <c r="E248" s="6" t="str">
        <f t="shared" si="85"/>
        <v/>
      </c>
      <c r="F248" s="6" t="str">
        <f t="shared" si="86"/>
        <v/>
      </c>
      <c r="G248" s="6" t="str">
        <f t="shared" si="87"/>
        <v/>
      </c>
      <c r="H248" s="6" t="str">
        <f t="shared" si="88"/>
        <v/>
      </c>
      <c r="I248" s="6" t="str">
        <f t="shared" si="89"/>
        <v/>
      </c>
      <c r="J248" s="6" t="str">
        <f t="shared" si="97"/>
        <v/>
      </c>
      <c r="K248" s="6" t="str">
        <f t="shared" si="98"/>
        <v/>
      </c>
      <c r="L248" s="6" t="str">
        <f t="shared" si="75"/>
        <v/>
      </c>
      <c r="M248" s="6" t="str">
        <f t="shared" si="81"/>
        <v/>
      </c>
      <c r="N248" s="5" t="str">
        <f t="shared" si="93"/>
        <v/>
      </c>
      <c r="O248" s="6" t="str">
        <f t="shared" si="90"/>
        <v/>
      </c>
      <c r="P248" s="5" t="str">
        <f>IF(A248="","",VLOOKUP(B248,'جدول نرخ فوت-امراض خاص-سرطان'!$A$2:$B$100,2,FALSE))</f>
        <v/>
      </c>
      <c r="Q248" s="6" t="str">
        <f t="shared" si="82"/>
        <v/>
      </c>
      <c r="R248" s="6" t="str">
        <f t="shared" si="91"/>
        <v/>
      </c>
      <c r="S248" s="6" t="str">
        <f t="shared" si="76"/>
        <v/>
      </c>
      <c r="T248" s="6" t="str">
        <f t="shared" si="77"/>
        <v/>
      </c>
      <c r="U248" s="6" t="str">
        <f>IF(A248="","",T248*VLOOKUP(محاسبات!B248,'جدول نرخ فوت-امراض خاص-سرطان'!$C$2:$D$97,2,FALSE)/1000000)</f>
        <v/>
      </c>
      <c r="V248" s="6" t="str">
        <f>IF(A248="","",IF($F$7="ندارد",0,IF(B248&gt;74,0,VLOOKUP(محاسبات!A248,'جدول نرخ فوت-امراض خاص-سرطان'!$I$2:$J$31,2,FALSE)*محاسبات!O248)))</f>
        <v/>
      </c>
      <c r="W248" s="6" t="str">
        <f>IF(A248="","",V248*VLOOKUP(B248,'جدول نرخ فوت-امراض خاص-سرطان'!$E$2:$F$100,2,FALSE)/1000000)</f>
        <v/>
      </c>
      <c r="X248" s="6" t="str">
        <f t="shared" si="94"/>
        <v/>
      </c>
      <c r="Y248" s="6" t="str">
        <f>IF(A248="","",IF(A248&gt;64,0,VLOOKUP(B248,'جدول نرخ فوت-امراض خاص-سرطان'!$G$2:$H$100,2,FALSE)*X248))</f>
        <v/>
      </c>
      <c r="Z248" s="6" t="str">
        <f t="shared" si="78"/>
        <v/>
      </c>
      <c r="AA248" s="6" t="str">
        <f t="shared" si="79"/>
        <v/>
      </c>
      <c r="AB248" s="6" t="str">
        <f t="shared" si="80"/>
        <v/>
      </c>
      <c r="AC248" s="6" t="str">
        <f t="shared" si="92"/>
        <v/>
      </c>
      <c r="AD248" s="6" t="str">
        <f t="shared" si="95"/>
        <v/>
      </c>
      <c r="AE248" s="6" t="str">
        <f t="shared" si="96"/>
        <v/>
      </c>
    </row>
    <row r="249" spans="1:31" x14ac:dyDescent="0.2">
      <c r="A249" s="5" t="str">
        <f t="shared" si="83"/>
        <v/>
      </c>
      <c r="B249" s="5" t="str">
        <f t="shared" si="84"/>
        <v/>
      </c>
      <c r="D249" s="6" t="str">
        <f>IF(A249="","",IF($B$3="سالانه",D248*(1+$B$6),IF($B$3="ماهانه",(F249*12)/'جدول لیست ها'!$D$1,IF(محاسبات!$B$3="دوماهه",(G249*6)/'جدول لیست ها'!$D$2,IF(محاسبات!$B$3="سه ماهه",(H249*4)/'جدول لیست ها'!$D$3,I249*2/'جدول لیست ها'!$D$4)))))</f>
        <v/>
      </c>
      <c r="E249" s="6" t="str">
        <f t="shared" si="85"/>
        <v/>
      </c>
      <c r="F249" s="6" t="str">
        <f t="shared" si="86"/>
        <v/>
      </c>
      <c r="G249" s="6" t="str">
        <f t="shared" si="87"/>
        <v/>
      </c>
      <c r="H249" s="6" t="str">
        <f t="shared" si="88"/>
        <v/>
      </c>
      <c r="I249" s="6" t="str">
        <f t="shared" si="89"/>
        <v/>
      </c>
      <c r="J249" s="6" t="str">
        <f t="shared" si="97"/>
        <v/>
      </c>
      <c r="K249" s="6" t="str">
        <f t="shared" si="98"/>
        <v/>
      </c>
      <c r="L249" s="6" t="str">
        <f t="shared" si="75"/>
        <v/>
      </c>
      <c r="M249" s="6" t="str">
        <f t="shared" si="81"/>
        <v/>
      </c>
      <c r="N249" s="5" t="str">
        <f t="shared" si="93"/>
        <v/>
      </c>
      <c r="O249" s="6" t="str">
        <f t="shared" si="90"/>
        <v/>
      </c>
      <c r="P249" s="5" t="str">
        <f>IF(A249="","",VLOOKUP(B249,'جدول نرخ فوت-امراض خاص-سرطان'!$A$2:$B$100,2,FALSE))</f>
        <v/>
      </c>
      <c r="Q249" s="6" t="str">
        <f t="shared" si="82"/>
        <v/>
      </c>
      <c r="R249" s="6" t="str">
        <f t="shared" si="91"/>
        <v/>
      </c>
      <c r="S249" s="6" t="str">
        <f t="shared" si="76"/>
        <v/>
      </c>
      <c r="T249" s="6" t="str">
        <f t="shared" si="77"/>
        <v/>
      </c>
      <c r="U249" s="6" t="str">
        <f>IF(A249="","",T249*VLOOKUP(محاسبات!B249,'جدول نرخ فوت-امراض خاص-سرطان'!$C$2:$D$97,2,FALSE)/1000000)</f>
        <v/>
      </c>
      <c r="V249" s="6" t="str">
        <f>IF(A249="","",IF($F$7="ندارد",0,IF(B249&gt;74,0,VLOOKUP(محاسبات!A249,'جدول نرخ فوت-امراض خاص-سرطان'!$I$2:$J$31,2,FALSE)*محاسبات!O249)))</f>
        <v/>
      </c>
      <c r="W249" s="6" t="str">
        <f>IF(A249="","",V249*VLOOKUP(B249,'جدول نرخ فوت-امراض خاص-سرطان'!$E$2:$F$100,2,FALSE)/1000000)</f>
        <v/>
      </c>
      <c r="X249" s="6" t="str">
        <f t="shared" si="94"/>
        <v/>
      </c>
      <c r="Y249" s="6" t="str">
        <f>IF(A249="","",IF(A249&gt;64,0,VLOOKUP(B249,'جدول نرخ فوت-امراض خاص-سرطان'!$G$2:$H$100,2,FALSE)*X249))</f>
        <v/>
      </c>
      <c r="Z249" s="6" t="str">
        <f t="shared" si="78"/>
        <v/>
      </c>
      <c r="AA249" s="6" t="str">
        <f t="shared" si="79"/>
        <v/>
      </c>
      <c r="AB249" s="6" t="str">
        <f t="shared" si="80"/>
        <v/>
      </c>
      <c r="AC249" s="6" t="str">
        <f t="shared" si="92"/>
        <v/>
      </c>
      <c r="AD249" s="6" t="str">
        <f t="shared" si="95"/>
        <v/>
      </c>
      <c r="AE249" s="6" t="str">
        <f t="shared" si="96"/>
        <v/>
      </c>
    </row>
    <row r="250" spans="1:31" x14ac:dyDescent="0.2">
      <c r="A250" s="5" t="str">
        <f t="shared" si="83"/>
        <v/>
      </c>
      <c r="B250" s="5" t="str">
        <f t="shared" si="84"/>
        <v/>
      </c>
      <c r="D250" s="6" t="str">
        <f>IF(A250="","",IF($B$3="سالانه",D249*(1+$B$6),IF($B$3="ماهانه",(F250*12)/'جدول لیست ها'!$D$1,IF(محاسبات!$B$3="دوماهه",(G250*6)/'جدول لیست ها'!$D$2,IF(محاسبات!$B$3="سه ماهه",(H250*4)/'جدول لیست ها'!$D$3,I250*2/'جدول لیست ها'!$D$4)))))</f>
        <v/>
      </c>
      <c r="E250" s="6" t="str">
        <f t="shared" si="85"/>
        <v/>
      </c>
      <c r="F250" s="6" t="str">
        <f t="shared" si="86"/>
        <v/>
      </c>
      <c r="G250" s="6" t="str">
        <f t="shared" si="87"/>
        <v/>
      </c>
      <c r="H250" s="6" t="str">
        <f t="shared" si="88"/>
        <v/>
      </c>
      <c r="I250" s="6" t="str">
        <f t="shared" si="89"/>
        <v/>
      </c>
      <c r="J250" s="6" t="str">
        <f t="shared" si="97"/>
        <v/>
      </c>
      <c r="K250" s="6" t="str">
        <f t="shared" si="98"/>
        <v/>
      </c>
      <c r="L250" s="6" t="str">
        <f t="shared" si="75"/>
        <v/>
      </c>
      <c r="M250" s="6" t="str">
        <f t="shared" si="81"/>
        <v/>
      </c>
      <c r="N250" s="5" t="str">
        <f t="shared" si="93"/>
        <v/>
      </c>
      <c r="O250" s="6" t="str">
        <f t="shared" si="90"/>
        <v/>
      </c>
      <c r="P250" s="5" t="str">
        <f>IF(A250="","",VLOOKUP(B250,'جدول نرخ فوت-امراض خاص-سرطان'!$A$2:$B$100,2,FALSE))</f>
        <v/>
      </c>
      <c r="Q250" s="6" t="str">
        <f t="shared" si="82"/>
        <v/>
      </c>
      <c r="R250" s="6" t="str">
        <f t="shared" si="91"/>
        <v/>
      </c>
      <c r="S250" s="6" t="str">
        <f t="shared" si="76"/>
        <v/>
      </c>
      <c r="T250" s="6" t="str">
        <f t="shared" si="77"/>
        <v/>
      </c>
      <c r="U250" s="6" t="str">
        <f>IF(A250="","",T250*VLOOKUP(محاسبات!B250,'جدول نرخ فوت-امراض خاص-سرطان'!$C$2:$D$97,2,FALSE)/1000000)</f>
        <v/>
      </c>
      <c r="V250" s="6" t="str">
        <f>IF(A250="","",IF($F$7="ندارد",0,IF(B250&gt;74,0,VLOOKUP(محاسبات!A250,'جدول نرخ فوت-امراض خاص-سرطان'!$I$2:$J$31,2,FALSE)*محاسبات!O250)))</f>
        <v/>
      </c>
      <c r="W250" s="6" t="str">
        <f>IF(A250="","",V250*VLOOKUP(B250,'جدول نرخ فوت-امراض خاص-سرطان'!$E$2:$F$100,2,FALSE)/1000000)</f>
        <v/>
      </c>
      <c r="X250" s="6" t="str">
        <f t="shared" si="94"/>
        <v/>
      </c>
      <c r="Y250" s="6" t="str">
        <f>IF(A250="","",IF(A250&gt;64,0,VLOOKUP(B250,'جدول نرخ فوت-امراض خاص-سرطان'!$G$2:$H$100,2,FALSE)*X250))</f>
        <v/>
      </c>
      <c r="Z250" s="6" t="str">
        <f t="shared" si="78"/>
        <v/>
      </c>
      <c r="AA250" s="6" t="str">
        <f t="shared" si="79"/>
        <v/>
      </c>
      <c r="AB250" s="6" t="str">
        <f t="shared" si="80"/>
        <v/>
      </c>
      <c r="AC250" s="6" t="str">
        <f t="shared" si="92"/>
        <v/>
      </c>
      <c r="AD250" s="6" t="str">
        <f t="shared" si="95"/>
        <v/>
      </c>
      <c r="AE250" s="6" t="str">
        <f t="shared" si="96"/>
        <v/>
      </c>
    </row>
    <row r="251" spans="1:31" x14ac:dyDescent="0.2">
      <c r="A251" s="5" t="str">
        <f t="shared" si="83"/>
        <v/>
      </c>
      <c r="B251" s="5" t="str">
        <f t="shared" si="84"/>
        <v/>
      </c>
      <c r="D251" s="6" t="str">
        <f>IF(A251="","",IF($B$3="سالانه",D250*(1+$B$6),IF($B$3="ماهانه",(F251*12)/'جدول لیست ها'!$D$1,IF(محاسبات!$B$3="دوماهه",(G251*6)/'جدول لیست ها'!$D$2,IF(محاسبات!$B$3="سه ماهه",(H251*4)/'جدول لیست ها'!$D$3,I251*2/'جدول لیست ها'!$D$4)))))</f>
        <v/>
      </c>
      <c r="E251" s="6" t="str">
        <f t="shared" si="85"/>
        <v/>
      </c>
      <c r="F251" s="6" t="str">
        <f t="shared" si="86"/>
        <v/>
      </c>
      <c r="G251" s="6" t="str">
        <f t="shared" si="87"/>
        <v/>
      </c>
      <c r="H251" s="6" t="str">
        <f t="shared" si="88"/>
        <v/>
      </c>
      <c r="I251" s="6" t="str">
        <f t="shared" si="89"/>
        <v/>
      </c>
      <c r="J251" s="6" t="str">
        <f t="shared" si="97"/>
        <v/>
      </c>
      <c r="K251" s="6" t="str">
        <f t="shared" si="98"/>
        <v/>
      </c>
      <c r="L251" s="6" t="str">
        <f t="shared" si="75"/>
        <v/>
      </c>
      <c r="M251" s="6" t="str">
        <f t="shared" si="81"/>
        <v/>
      </c>
      <c r="N251" s="5" t="str">
        <f t="shared" si="93"/>
        <v/>
      </c>
      <c r="O251" s="6" t="str">
        <f t="shared" si="90"/>
        <v/>
      </c>
      <c r="P251" s="5" t="str">
        <f>IF(A251="","",VLOOKUP(B251,'جدول نرخ فوت-امراض خاص-سرطان'!$A$2:$B$100,2,FALSE))</f>
        <v/>
      </c>
      <c r="Q251" s="6" t="str">
        <f t="shared" si="82"/>
        <v/>
      </c>
      <c r="R251" s="6" t="str">
        <f t="shared" si="91"/>
        <v/>
      </c>
      <c r="S251" s="6" t="str">
        <f t="shared" si="76"/>
        <v/>
      </c>
      <c r="T251" s="6" t="str">
        <f t="shared" si="77"/>
        <v/>
      </c>
      <c r="U251" s="6" t="str">
        <f>IF(A251="","",T251*VLOOKUP(محاسبات!B251,'جدول نرخ فوت-امراض خاص-سرطان'!$C$2:$D$97,2,FALSE)/1000000)</f>
        <v/>
      </c>
      <c r="V251" s="6" t="str">
        <f>IF(A251="","",IF($F$7="ندارد",0,IF(B251&gt;74,0,VLOOKUP(محاسبات!A251,'جدول نرخ فوت-امراض خاص-سرطان'!$I$2:$J$31,2,FALSE)*محاسبات!O251)))</f>
        <v/>
      </c>
      <c r="W251" s="6" t="str">
        <f>IF(A251="","",V251*VLOOKUP(B251,'جدول نرخ فوت-امراض خاص-سرطان'!$E$2:$F$100,2,FALSE)/1000000)</f>
        <v/>
      </c>
      <c r="X251" s="6" t="str">
        <f t="shared" si="94"/>
        <v/>
      </c>
      <c r="Y251" s="6" t="str">
        <f>IF(A251="","",IF(A251&gt;64,0,VLOOKUP(B251,'جدول نرخ فوت-امراض خاص-سرطان'!$G$2:$H$100,2,FALSE)*X251))</f>
        <v/>
      </c>
      <c r="Z251" s="6" t="str">
        <f t="shared" si="78"/>
        <v/>
      </c>
      <c r="AA251" s="6" t="str">
        <f t="shared" si="79"/>
        <v/>
      </c>
      <c r="AB251" s="6" t="str">
        <f t="shared" si="80"/>
        <v/>
      </c>
      <c r="AC251" s="6" t="str">
        <f t="shared" si="92"/>
        <v/>
      </c>
      <c r="AD251" s="6" t="str">
        <f t="shared" si="95"/>
        <v/>
      </c>
      <c r="AE251" s="6" t="str">
        <f t="shared" si="96"/>
        <v/>
      </c>
    </row>
    <row r="252" spans="1:31" x14ac:dyDescent="0.2">
      <c r="A252" s="5" t="str">
        <f t="shared" si="83"/>
        <v/>
      </c>
      <c r="B252" s="5" t="str">
        <f t="shared" si="84"/>
        <v/>
      </c>
      <c r="D252" s="6" t="str">
        <f>IF(A252="","",IF($B$3="سالانه",D251*(1+$B$6),IF($B$3="ماهانه",(F252*12)/'جدول لیست ها'!$D$1,IF(محاسبات!$B$3="دوماهه",(G252*6)/'جدول لیست ها'!$D$2,IF(محاسبات!$B$3="سه ماهه",(H252*4)/'جدول لیست ها'!$D$3,I252*2/'جدول لیست ها'!$D$4)))))</f>
        <v/>
      </c>
      <c r="E252" s="6" t="str">
        <f t="shared" si="85"/>
        <v/>
      </c>
      <c r="F252" s="6" t="str">
        <f t="shared" si="86"/>
        <v/>
      </c>
      <c r="G252" s="6" t="str">
        <f t="shared" si="87"/>
        <v/>
      </c>
      <c r="H252" s="6" t="str">
        <f t="shared" si="88"/>
        <v/>
      </c>
      <c r="I252" s="6" t="str">
        <f t="shared" si="89"/>
        <v/>
      </c>
      <c r="J252" s="6" t="str">
        <f t="shared" si="97"/>
        <v/>
      </c>
      <c r="K252" s="6" t="str">
        <f t="shared" si="98"/>
        <v/>
      </c>
      <c r="L252" s="6" t="str">
        <f t="shared" si="75"/>
        <v/>
      </c>
      <c r="M252" s="6" t="str">
        <f t="shared" si="81"/>
        <v/>
      </c>
      <c r="N252" s="5" t="str">
        <f t="shared" si="93"/>
        <v/>
      </c>
      <c r="O252" s="6" t="str">
        <f t="shared" si="90"/>
        <v/>
      </c>
      <c r="P252" s="5" t="str">
        <f>IF(A252="","",VLOOKUP(B252,'جدول نرخ فوت-امراض خاص-سرطان'!$A$2:$B$100,2,FALSE))</f>
        <v/>
      </c>
      <c r="Q252" s="6" t="str">
        <f t="shared" si="82"/>
        <v/>
      </c>
      <c r="R252" s="6" t="str">
        <f t="shared" si="91"/>
        <v/>
      </c>
      <c r="S252" s="6" t="str">
        <f t="shared" si="76"/>
        <v/>
      </c>
      <c r="T252" s="6" t="str">
        <f t="shared" si="77"/>
        <v/>
      </c>
      <c r="U252" s="6" t="str">
        <f>IF(A252="","",T252*VLOOKUP(محاسبات!B252,'جدول نرخ فوت-امراض خاص-سرطان'!$C$2:$D$97,2,FALSE)/1000000)</f>
        <v/>
      </c>
      <c r="V252" s="6" t="str">
        <f>IF(A252="","",IF($F$7="ندارد",0,IF(B252&gt;74,0,VLOOKUP(محاسبات!A252,'جدول نرخ فوت-امراض خاص-سرطان'!$I$2:$J$31,2,FALSE)*محاسبات!O252)))</f>
        <v/>
      </c>
      <c r="W252" s="6" t="str">
        <f>IF(A252="","",V252*VLOOKUP(B252,'جدول نرخ فوت-امراض خاص-سرطان'!$E$2:$F$100,2,FALSE)/1000000)</f>
        <v/>
      </c>
      <c r="X252" s="6" t="str">
        <f t="shared" si="94"/>
        <v/>
      </c>
      <c r="Y252" s="6" t="str">
        <f>IF(A252="","",IF(A252&gt;64,0,VLOOKUP(B252,'جدول نرخ فوت-امراض خاص-سرطان'!$G$2:$H$100,2,FALSE)*X252))</f>
        <v/>
      </c>
      <c r="Z252" s="6" t="str">
        <f t="shared" si="78"/>
        <v/>
      </c>
      <c r="AA252" s="6" t="str">
        <f t="shared" si="79"/>
        <v/>
      </c>
      <c r="AB252" s="6" t="str">
        <f t="shared" si="80"/>
        <v/>
      </c>
      <c r="AC252" s="6" t="str">
        <f t="shared" si="92"/>
        <v/>
      </c>
      <c r="AD252" s="6" t="str">
        <f t="shared" si="95"/>
        <v/>
      </c>
      <c r="AE252" s="6" t="str">
        <f t="shared" si="96"/>
        <v/>
      </c>
    </row>
    <row r="253" spans="1:31" x14ac:dyDescent="0.2">
      <c r="A253" s="5" t="str">
        <f t="shared" si="83"/>
        <v/>
      </c>
      <c r="B253" s="5" t="str">
        <f t="shared" si="84"/>
        <v/>
      </c>
      <c r="D253" s="6" t="str">
        <f>IF(A253="","",IF($B$3="سالانه",D252*(1+$B$6),IF($B$3="ماهانه",(F253*12)/'جدول لیست ها'!$D$1,IF(محاسبات!$B$3="دوماهه",(G253*6)/'جدول لیست ها'!$D$2,IF(محاسبات!$B$3="سه ماهه",(H253*4)/'جدول لیست ها'!$D$3,I253*2/'جدول لیست ها'!$D$4)))))</f>
        <v/>
      </c>
      <c r="E253" s="6" t="str">
        <f t="shared" si="85"/>
        <v/>
      </c>
      <c r="F253" s="6" t="str">
        <f t="shared" si="86"/>
        <v/>
      </c>
      <c r="G253" s="6" t="str">
        <f t="shared" si="87"/>
        <v/>
      </c>
      <c r="H253" s="6" t="str">
        <f t="shared" si="88"/>
        <v/>
      </c>
      <c r="I253" s="6" t="str">
        <f t="shared" si="89"/>
        <v/>
      </c>
      <c r="J253" s="6" t="str">
        <f t="shared" si="97"/>
        <v/>
      </c>
      <c r="K253" s="6" t="str">
        <f t="shared" si="98"/>
        <v/>
      </c>
      <c r="L253" s="6" t="str">
        <f t="shared" si="75"/>
        <v/>
      </c>
      <c r="M253" s="6" t="str">
        <f t="shared" si="81"/>
        <v/>
      </c>
      <c r="N253" s="5" t="str">
        <f t="shared" si="93"/>
        <v/>
      </c>
      <c r="O253" s="6" t="str">
        <f t="shared" si="90"/>
        <v/>
      </c>
      <c r="P253" s="5" t="str">
        <f>IF(A253="","",VLOOKUP(B253,'جدول نرخ فوت-امراض خاص-سرطان'!$A$2:$B$100,2,FALSE))</f>
        <v/>
      </c>
      <c r="Q253" s="6" t="str">
        <f t="shared" si="82"/>
        <v/>
      </c>
      <c r="R253" s="6" t="str">
        <f t="shared" si="91"/>
        <v/>
      </c>
      <c r="S253" s="6" t="str">
        <f t="shared" si="76"/>
        <v/>
      </c>
      <c r="T253" s="6" t="str">
        <f t="shared" si="77"/>
        <v/>
      </c>
      <c r="U253" s="6" t="str">
        <f>IF(A253="","",T253*VLOOKUP(محاسبات!B253,'جدول نرخ فوت-امراض خاص-سرطان'!$C$2:$D$97,2,FALSE)/1000000)</f>
        <v/>
      </c>
      <c r="V253" s="6" t="str">
        <f>IF(A253="","",IF($F$7="ندارد",0,IF(B253&gt;74,0,VLOOKUP(محاسبات!A253,'جدول نرخ فوت-امراض خاص-سرطان'!$I$2:$J$31,2,FALSE)*محاسبات!O253)))</f>
        <v/>
      </c>
      <c r="W253" s="6" t="str">
        <f>IF(A253="","",V253*VLOOKUP(B253,'جدول نرخ فوت-امراض خاص-سرطان'!$E$2:$F$100,2,FALSE)/1000000)</f>
        <v/>
      </c>
      <c r="X253" s="6" t="str">
        <f t="shared" si="94"/>
        <v/>
      </c>
      <c r="Y253" s="6" t="str">
        <f>IF(A253="","",IF(A253&gt;64,0,VLOOKUP(B253,'جدول نرخ فوت-امراض خاص-سرطان'!$G$2:$H$100,2,FALSE)*X253))</f>
        <v/>
      </c>
      <c r="Z253" s="6" t="str">
        <f t="shared" si="78"/>
        <v/>
      </c>
      <c r="AA253" s="6" t="str">
        <f t="shared" si="79"/>
        <v/>
      </c>
      <c r="AB253" s="6" t="str">
        <f t="shared" si="80"/>
        <v/>
      </c>
      <c r="AC253" s="6" t="str">
        <f t="shared" si="92"/>
        <v/>
      </c>
      <c r="AD253" s="6" t="str">
        <f t="shared" si="95"/>
        <v/>
      </c>
      <c r="AE253" s="6" t="str">
        <f t="shared" si="96"/>
        <v/>
      </c>
    </row>
    <row r="254" spans="1:31" x14ac:dyDescent="0.2">
      <c r="A254" s="5" t="str">
        <f t="shared" si="83"/>
        <v/>
      </c>
      <c r="B254" s="5" t="str">
        <f t="shared" si="84"/>
        <v/>
      </c>
      <c r="D254" s="6" t="str">
        <f>IF(A254="","",IF($B$3="سالانه",D253*(1+$B$6),IF($B$3="ماهانه",(F254*12)/'جدول لیست ها'!$D$1,IF(محاسبات!$B$3="دوماهه",(G254*6)/'جدول لیست ها'!$D$2,IF(محاسبات!$B$3="سه ماهه",(H254*4)/'جدول لیست ها'!$D$3,I254*2/'جدول لیست ها'!$D$4)))))</f>
        <v/>
      </c>
      <c r="E254" s="6" t="str">
        <f t="shared" si="85"/>
        <v/>
      </c>
      <c r="F254" s="6" t="str">
        <f t="shared" si="86"/>
        <v/>
      </c>
      <c r="G254" s="6" t="str">
        <f t="shared" si="87"/>
        <v/>
      </c>
      <c r="H254" s="6" t="str">
        <f t="shared" si="88"/>
        <v/>
      </c>
      <c r="I254" s="6" t="str">
        <f t="shared" si="89"/>
        <v/>
      </c>
      <c r="J254" s="6" t="str">
        <f t="shared" si="97"/>
        <v/>
      </c>
      <c r="K254" s="6" t="str">
        <f t="shared" si="98"/>
        <v/>
      </c>
      <c r="L254" s="6" t="str">
        <f t="shared" si="75"/>
        <v/>
      </c>
      <c r="M254" s="6" t="str">
        <f t="shared" si="81"/>
        <v/>
      </c>
      <c r="N254" s="5" t="str">
        <f t="shared" si="93"/>
        <v/>
      </c>
      <c r="O254" s="6" t="str">
        <f t="shared" si="90"/>
        <v/>
      </c>
      <c r="P254" s="5" t="str">
        <f>IF(A254="","",VLOOKUP(B254,'جدول نرخ فوت-امراض خاص-سرطان'!$A$2:$B$100,2,FALSE))</f>
        <v/>
      </c>
      <c r="Q254" s="6" t="str">
        <f t="shared" si="82"/>
        <v/>
      </c>
      <c r="R254" s="6" t="str">
        <f t="shared" si="91"/>
        <v/>
      </c>
      <c r="S254" s="6" t="str">
        <f t="shared" si="76"/>
        <v/>
      </c>
      <c r="T254" s="6" t="str">
        <f t="shared" si="77"/>
        <v/>
      </c>
      <c r="U254" s="6" t="str">
        <f>IF(A254="","",T254*VLOOKUP(محاسبات!B254,'جدول نرخ فوت-امراض خاص-سرطان'!$C$2:$D$97,2,FALSE)/1000000)</f>
        <v/>
      </c>
      <c r="V254" s="6" t="str">
        <f>IF(A254="","",IF($F$7="ندارد",0,IF(B254&gt;74,0,VLOOKUP(محاسبات!A254,'جدول نرخ فوت-امراض خاص-سرطان'!$I$2:$J$31,2,FALSE)*محاسبات!O254)))</f>
        <v/>
      </c>
      <c r="W254" s="6" t="str">
        <f>IF(A254="","",V254*VLOOKUP(B254,'جدول نرخ فوت-امراض خاص-سرطان'!$E$2:$F$100,2,FALSE)/1000000)</f>
        <v/>
      </c>
      <c r="X254" s="6" t="str">
        <f t="shared" si="94"/>
        <v/>
      </c>
      <c r="Y254" s="6" t="str">
        <f>IF(A254="","",IF(A254&gt;64,0,VLOOKUP(B254,'جدول نرخ فوت-امراض خاص-سرطان'!$G$2:$H$100,2,FALSE)*X254))</f>
        <v/>
      </c>
      <c r="Z254" s="6" t="str">
        <f t="shared" si="78"/>
        <v/>
      </c>
      <c r="AA254" s="6" t="str">
        <f t="shared" si="79"/>
        <v/>
      </c>
      <c r="AB254" s="6" t="str">
        <f t="shared" si="80"/>
        <v/>
      </c>
      <c r="AC254" s="6" t="str">
        <f t="shared" si="92"/>
        <v/>
      </c>
      <c r="AD254" s="6" t="str">
        <f t="shared" si="95"/>
        <v/>
      </c>
      <c r="AE254" s="6" t="str">
        <f t="shared" si="96"/>
        <v/>
      </c>
    </row>
    <row r="255" spans="1:31" x14ac:dyDescent="0.2">
      <c r="A255" s="5" t="str">
        <f t="shared" si="83"/>
        <v/>
      </c>
      <c r="B255" s="5" t="str">
        <f t="shared" si="84"/>
        <v/>
      </c>
      <c r="D255" s="6" t="str">
        <f>IF(A255="","",IF($B$3="سالانه",D254*(1+$B$6),IF($B$3="ماهانه",(F255*12)/'جدول لیست ها'!$D$1,IF(محاسبات!$B$3="دوماهه",(G255*6)/'جدول لیست ها'!$D$2,IF(محاسبات!$B$3="سه ماهه",(H255*4)/'جدول لیست ها'!$D$3,I255*2/'جدول لیست ها'!$D$4)))))</f>
        <v/>
      </c>
      <c r="E255" s="6" t="str">
        <f t="shared" si="85"/>
        <v/>
      </c>
      <c r="F255" s="6" t="str">
        <f t="shared" si="86"/>
        <v/>
      </c>
      <c r="G255" s="6" t="str">
        <f t="shared" si="87"/>
        <v/>
      </c>
      <c r="H255" s="6" t="str">
        <f t="shared" si="88"/>
        <v/>
      </c>
      <c r="I255" s="6" t="str">
        <f t="shared" si="89"/>
        <v/>
      </c>
      <c r="J255" s="6" t="str">
        <f t="shared" si="97"/>
        <v/>
      </c>
      <c r="K255" s="6" t="str">
        <f t="shared" si="98"/>
        <v/>
      </c>
      <c r="L255" s="6" t="str">
        <f t="shared" si="75"/>
        <v/>
      </c>
      <c r="M255" s="6" t="str">
        <f t="shared" si="81"/>
        <v/>
      </c>
      <c r="N255" s="5" t="str">
        <f t="shared" si="93"/>
        <v/>
      </c>
      <c r="O255" s="6" t="str">
        <f t="shared" si="90"/>
        <v/>
      </c>
      <c r="P255" s="5" t="str">
        <f>IF(A255="","",VLOOKUP(B255,'جدول نرخ فوت-امراض خاص-سرطان'!$A$2:$B$100,2,FALSE))</f>
        <v/>
      </c>
      <c r="Q255" s="6" t="str">
        <f t="shared" si="82"/>
        <v/>
      </c>
      <c r="R255" s="6" t="str">
        <f t="shared" si="91"/>
        <v/>
      </c>
      <c r="S255" s="6" t="str">
        <f t="shared" si="76"/>
        <v/>
      </c>
      <c r="T255" s="6" t="str">
        <f t="shared" si="77"/>
        <v/>
      </c>
      <c r="U255" s="6" t="str">
        <f>IF(A255="","",T255*VLOOKUP(محاسبات!B255,'جدول نرخ فوت-امراض خاص-سرطان'!$C$2:$D$97,2,FALSE)/1000000)</f>
        <v/>
      </c>
      <c r="V255" s="6" t="str">
        <f>IF(A255="","",IF($F$7="ندارد",0,IF(B255&gt;74,0,VLOOKUP(محاسبات!A255,'جدول نرخ فوت-امراض خاص-سرطان'!$I$2:$J$31,2,FALSE)*محاسبات!O255)))</f>
        <v/>
      </c>
      <c r="W255" s="6" t="str">
        <f>IF(A255="","",V255*VLOOKUP(B255,'جدول نرخ فوت-امراض خاص-سرطان'!$E$2:$F$100,2,FALSE)/1000000)</f>
        <v/>
      </c>
      <c r="X255" s="6" t="str">
        <f t="shared" si="94"/>
        <v/>
      </c>
      <c r="Y255" s="6" t="str">
        <f>IF(A255="","",IF(A255&gt;64,0,VLOOKUP(B255,'جدول نرخ فوت-امراض خاص-سرطان'!$G$2:$H$100,2,FALSE)*X255))</f>
        <v/>
      </c>
      <c r="Z255" s="6" t="str">
        <f t="shared" si="78"/>
        <v/>
      </c>
      <c r="AA255" s="6" t="str">
        <f t="shared" si="79"/>
        <v/>
      </c>
      <c r="AB255" s="6" t="str">
        <f t="shared" si="80"/>
        <v/>
      </c>
      <c r="AC255" s="6" t="str">
        <f t="shared" si="92"/>
        <v/>
      </c>
      <c r="AD255" s="6" t="str">
        <f t="shared" si="95"/>
        <v/>
      </c>
      <c r="AE255" s="6" t="str">
        <f t="shared" si="96"/>
        <v/>
      </c>
    </row>
    <row r="256" spans="1:31" x14ac:dyDescent="0.2">
      <c r="A256" s="5" t="str">
        <f t="shared" si="83"/>
        <v/>
      </c>
      <c r="B256" s="5" t="str">
        <f t="shared" si="84"/>
        <v/>
      </c>
      <c r="D256" s="6" t="str">
        <f>IF(A256="","",IF($B$3="سالانه",D255*(1+$B$6),IF($B$3="ماهانه",(F256*12)/'جدول لیست ها'!$D$1,IF(محاسبات!$B$3="دوماهه",(G256*6)/'جدول لیست ها'!$D$2,IF(محاسبات!$B$3="سه ماهه",(H256*4)/'جدول لیست ها'!$D$3,I256*2/'جدول لیست ها'!$D$4)))))</f>
        <v/>
      </c>
      <c r="E256" s="6" t="str">
        <f t="shared" si="85"/>
        <v/>
      </c>
      <c r="F256" s="6" t="str">
        <f t="shared" si="86"/>
        <v/>
      </c>
      <c r="G256" s="6" t="str">
        <f t="shared" si="87"/>
        <v/>
      </c>
      <c r="H256" s="6" t="str">
        <f t="shared" si="88"/>
        <v/>
      </c>
      <c r="I256" s="6" t="str">
        <f t="shared" si="89"/>
        <v/>
      </c>
      <c r="J256" s="6" t="str">
        <f t="shared" si="97"/>
        <v/>
      </c>
      <c r="K256" s="6" t="str">
        <f t="shared" si="98"/>
        <v/>
      </c>
      <c r="L256" s="6" t="str">
        <f t="shared" si="75"/>
        <v/>
      </c>
      <c r="M256" s="6" t="str">
        <f t="shared" si="81"/>
        <v/>
      </c>
      <c r="N256" s="5" t="str">
        <f t="shared" si="93"/>
        <v/>
      </c>
      <c r="O256" s="6" t="str">
        <f t="shared" si="90"/>
        <v/>
      </c>
      <c r="P256" s="5" t="str">
        <f>IF(A256="","",VLOOKUP(B256,'جدول نرخ فوت-امراض خاص-سرطان'!$A$2:$B$100,2,FALSE))</f>
        <v/>
      </c>
      <c r="Q256" s="6" t="str">
        <f t="shared" si="82"/>
        <v/>
      </c>
      <c r="R256" s="6" t="str">
        <f t="shared" si="91"/>
        <v/>
      </c>
      <c r="S256" s="6" t="str">
        <f t="shared" si="76"/>
        <v/>
      </c>
      <c r="T256" s="6" t="str">
        <f t="shared" si="77"/>
        <v/>
      </c>
      <c r="U256" s="6" t="str">
        <f>IF(A256="","",T256*VLOOKUP(محاسبات!B256,'جدول نرخ فوت-امراض خاص-سرطان'!$C$2:$D$97,2,FALSE)/1000000)</f>
        <v/>
      </c>
      <c r="V256" s="6" t="str">
        <f>IF(A256="","",IF($F$7="ندارد",0,IF(B256&gt;74,0,VLOOKUP(محاسبات!A256,'جدول نرخ فوت-امراض خاص-سرطان'!$I$2:$J$31,2,FALSE)*محاسبات!O256)))</f>
        <v/>
      </c>
      <c r="W256" s="6" t="str">
        <f>IF(A256="","",V256*VLOOKUP(B256,'جدول نرخ فوت-امراض خاص-سرطان'!$E$2:$F$100,2,FALSE)/1000000)</f>
        <v/>
      </c>
      <c r="X256" s="6" t="str">
        <f t="shared" si="94"/>
        <v/>
      </c>
      <c r="Y256" s="6" t="str">
        <f>IF(A256="","",IF(A256&gt;64,0,VLOOKUP(B256,'جدول نرخ فوت-امراض خاص-سرطان'!$G$2:$H$100,2,FALSE)*X256))</f>
        <v/>
      </c>
      <c r="Z256" s="6" t="str">
        <f t="shared" si="78"/>
        <v/>
      </c>
      <c r="AA256" s="6" t="str">
        <f t="shared" si="79"/>
        <v/>
      </c>
      <c r="AB256" s="6" t="str">
        <f t="shared" si="80"/>
        <v/>
      </c>
      <c r="AC256" s="6" t="str">
        <f t="shared" si="92"/>
        <v/>
      </c>
      <c r="AD256" s="6" t="str">
        <f t="shared" si="95"/>
        <v/>
      </c>
      <c r="AE256" s="6" t="str">
        <f t="shared" si="96"/>
        <v/>
      </c>
    </row>
    <row r="257" spans="1:31" x14ac:dyDescent="0.2">
      <c r="A257" s="5" t="str">
        <f t="shared" si="83"/>
        <v/>
      </c>
      <c r="B257" s="5" t="str">
        <f t="shared" si="84"/>
        <v/>
      </c>
      <c r="D257" s="6" t="str">
        <f>IF(A257="","",IF($B$3="سالانه",D256*(1+$B$6),IF($B$3="ماهانه",(F257*12)/'جدول لیست ها'!$D$1,IF(محاسبات!$B$3="دوماهه",(G257*6)/'جدول لیست ها'!$D$2,IF(محاسبات!$B$3="سه ماهه",(H257*4)/'جدول لیست ها'!$D$3,I257*2/'جدول لیست ها'!$D$4)))))</f>
        <v/>
      </c>
      <c r="E257" s="6" t="str">
        <f t="shared" si="85"/>
        <v/>
      </c>
      <c r="F257" s="6" t="str">
        <f t="shared" si="86"/>
        <v/>
      </c>
      <c r="G257" s="6" t="str">
        <f t="shared" si="87"/>
        <v/>
      </c>
      <c r="H257" s="6" t="str">
        <f t="shared" si="88"/>
        <v/>
      </c>
      <c r="I257" s="6" t="str">
        <f t="shared" si="89"/>
        <v/>
      </c>
      <c r="J257" s="6" t="str">
        <f t="shared" si="97"/>
        <v/>
      </c>
      <c r="K257" s="6" t="str">
        <f t="shared" si="98"/>
        <v/>
      </c>
      <c r="L257" s="6" t="str">
        <f t="shared" si="75"/>
        <v/>
      </c>
      <c r="M257" s="6" t="str">
        <f t="shared" si="81"/>
        <v/>
      </c>
      <c r="N257" s="5" t="str">
        <f t="shared" si="93"/>
        <v/>
      </c>
      <c r="O257" s="6" t="str">
        <f t="shared" si="90"/>
        <v/>
      </c>
      <c r="P257" s="5" t="str">
        <f>IF(A257="","",VLOOKUP(B257,'جدول نرخ فوت-امراض خاص-سرطان'!$A$2:$B$100,2,FALSE))</f>
        <v/>
      </c>
      <c r="Q257" s="6" t="str">
        <f t="shared" si="82"/>
        <v/>
      </c>
      <c r="R257" s="6" t="str">
        <f t="shared" si="91"/>
        <v/>
      </c>
      <c r="S257" s="6" t="str">
        <f t="shared" si="76"/>
        <v/>
      </c>
      <c r="T257" s="6" t="str">
        <f t="shared" si="77"/>
        <v/>
      </c>
      <c r="U257" s="6" t="str">
        <f>IF(A257="","",T257*VLOOKUP(محاسبات!B257,'جدول نرخ فوت-امراض خاص-سرطان'!$C$2:$D$97,2,FALSE)/1000000)</f>
        <v/>
      </c>
      <c r="V257" s="6" t="str">
        <f>IF(A257="","",IF($F$7="ندارد",0,IF(B257&gt;74,0,VLOOKUP(محاسبات!A257,'جدول نرخ فوت-امراض خاص-سرطان'!$I$2:$J$31,2,FALSE)*محاسبات!O257)))</f>
        <v/>
      </c>
      <c r="W257" s="6" t="str">
        <f>IF(A257="","",V257*VLOOKUP(B257,'جدول نرخ فوت-امراض خاص-سرطان'!$E$2:$F$100,2,FALSE)/1000000)</f>
        <v/>
      </c>
      <c r="X257" s="6" t="str">
        <f t="shared" si="94"/>
        <v/>
      </c>
      <c r="Y257" s="6" t="str">
        <f>IF(A257="","",IF(A257&gt;64,0,VLOOKUP(B257,'جدول نرخ فوت-امراض خاص-سرطان'!$G$2:$H$100,2,FALSE)*X257))</f>
        <v/>
      </c>
      <c r="Z257" s="6" t="str">
        <f t="shared" si="78"/>
        <v/>
      </c>
      <c r="AA257" s="6" t="str">
        <f t="shared" si="79"/>
        <v/>
      </c>
      <c r="AB257" s="6" t="str">
        <f t="shared" si="80"/>
        <v/>
      </c>
      <c r="AC257" s="6" t="str">
        <f t="shared" si="92"/>
        <v/>
      </c>
      <c r="AD257" s="6" t="str">
        <f t="shared" si="95"/>
        <v/>
      </c>
      <c r="AE257" s="6" t="str">
        <f t="shared" si="96"/>
        <v/>
      </c>
    </row>
    <row r="258" spans="1:31" x14ac:dyDescent="0.2">
      <c r="A258" s="5" t="str">
        <f t="shared" si="83"/>
        <v/>
      </c>
      <c r="B258" s="5" t="str">
        <f t="shared" si="84"/>
        <v/>
      </c>
      <c r="D258" s="6" t="str">
        <f>IF(A258="","",IF($B$3="سالانه",D257*(1+$B$6),IF($B$3="ماهانه",(F258*12)/'جدول لیست ها'!$D$1,IF(محاسبات!$B$3="دوماهه",(G258*6)/'جدول لیست ها'!$D$2,IF(محاسبات!$B$3="سه ماهه",(H258*4)/'جدول لیست ها'!$D$3,I258*2/'جدول لیست ها'!$D$4)))))</f>
        <v/>
      </c>
      <c r="E258" s="6" t="str">
        <f t="shared" si="85"/>
        <v/>
      </c>
      <c r="F258" s="6" t="str">
        <f t="shared" si="86"/>
        <v/>
      </c>
      <c r="G258" s="6" t="str">
        <f t="shared" si="87"/>
        <v/>
      </c>
      <c r="H258" s="6" t="str">
        <f t="shared" si="88"/>
        <v/>
      </c>
      <c r="I258" s="6" t="str">
        <f t="shared" si="89"/>
        <v/>
      </c>
      <c r="J258" s="6" t="str">
        <f t="shared" si="97"/>
        <v/>
      </c>
      <c r="K258" s="6" t="str">
        <f t="shared" si="98"/>
        <v/>
      </c>
      <c r="L258" s="6" t="str">
        <f t="shared" si="75"/>
        <v/>
      </c>
      <c r="M258" s="6" t="str">
        <f t="shared" si="81"/>
        <v/>
      </c>
      <c r="N258" s="5" t="str">
        <f t="shared" si="93"/>
        <v/>
      </c>
      <c r="O258" s="6" t="str">
        <f t="shared" si="90"/>
        <v/>
      </c>
      <c r="P258" s="5" t="str">
        <f>IF(A258="","",VLOOKUP(B258,'جدول نرخ فوت-امراض خاص-سرطان'!$A$2:$B$100,2,FALSE))</f>
        <v/>
      </c>
      <c r="Q258" s="6" t="str">
        <f t="shared" si="82"/>
        <v/>
      </c>
      <c r="R258" s="6" t="str">
        <f t="shared" si="91"/>
        <v/>
      </c>
      <c r="S258" s="6" t="str">
        <f t="shared" si="76"/>
        <v/>
      </c>
      <c r="T258" s="6" t="str">
        <f t="shared" si="77"/>
        <v/>
      </c>
      <c r="U258" s="6" t="str">
        <f>IF(A258="","",T258*VLOOKUP(محاسبات!B258,'جدول نرخ فوت-امراض خاص-سرطان'!$C$2:$D$97,2,FALSE)/1000000)</f>
        <v/>
      </c>
      <c r="V258" s="6" t="str">
        <f>IF(A258="","",IF($F$7="ندارد",0,IF(B258&gt;74,0,VLOOKUP(محاسبات!A258,'جدول نرخ فوت-امراض خاص-سرطان'!$I$2:$J$31,2,FALSE)*محاسبات!O258)))</f>
        <v/>
      </c>
      <c r="W258" s="6" t="str">
        <f>IF(A258="","",V258*VLOOKUP(B258,'جدول نرخ فوت-امراض خاص-سرطان'!$E$2:$F$100,2,FALSE)/1000000)</f>
        <v/>
      </c>
      <c r="X258" s="6" t="str">
        <f t="shared" si="94"/>
        <v/>
      </c>
      <c r="Y258" s="6" t="str">
        <f>IF(A258="","",IF(A258&gt;64,0,VLOOKUP(B258,'جدول نرخ فوت-امراض خاص-سرطان'!$G$2:$H$100,2,FALSE)*X258))</f>
        <v/>
      </c>
      <c r="Z258" s="6" t="str">
        <f t="shared" si="78"/>
        <v/>
      </c>
      <c r="AA258" s="6" t="str">
        <f t="shared" si="79"/>
        <v/>
      </c>
      <c r="AB258" s="6" t="str">
        <f t="shared" si="80"/>
        <v/>
      </c>
      <c r="AC258" s="6" t="str">
        <f t="shared" si="92"/>
        <v/>
      </c>
      <c r="AD258" s="6" t="str">
        <f t="shared" si="95"/>
        <v/>
      </c>
      <c r="AE258" s="6" t="str">
        <f t="shared" si="96"/>
        <v/>
      </c>
    </row>
    <row r="259" spans="1:31" x14ac:dyDescent="0.2">
      <c r="A259" s="5" t="str">
        <f t="shared" si="83"/>
        <v/>
      </c>
      <c r="B259" s="5" t="str">
        <f t="shared" si="84"/>
        <v/>
      </c>
      <c r="D259" s="6" t="str">
        <f>IF(A259="","",IF($B$3="سالانه",D258*(1+$B$6),IF($B$3="ماهانه",(F259*12)/'جدول لیست ها'!$D$1,IF(محاسبات!$B$3="دوماهه",(G259*6)/'جدول لیست ها'!$D$2,IF(محاسبات!$B$3="سه ماهه",(H259*4)/'جدول لیست ها'!$D$3,I259*2/'جدول لیست ها'!$D$4)))))</f>
        <v/>
      </c>
      <c r="E259" s="6" t="str">
        <f t="shared" si="85"/>
        <v/>
      </c>
      <c r="F259" s="6" t="str">
        <f t="shared" si="86"/>
        <v/>
      </c>
      <c r="G259" s="6" t="str">
        <f t="shared" si="87"/>
        <v/>
      </c>
      <c r="H259" s="6" t="str">
        <f t="shared" si="88"/>
        <v/>
      </c>
      <c r="I259" s="6" t="str">
        <f t="shared" si="89"/>
        <v/>
      </c>
      <c r="J259" s="6" t="str">
        <f t="shared" si="97"/>
        <v/>
      </c>
      <c r="K259" s="6" t="str">
        <f t="shared" si="98"/>
        <v/>
      </c>
      <c r="L259" s="6" t="str">
        <f t="shared" si="75"/>
        <v/>
      </c>
      <c r="M259" s="6" t="str">
        <f t="shared" si="81"/>
        <v/>
      </c>
      <c r="N259" s="5" t="str">
        <f t="shared" si="93"/>
        <v/>
      </c>
      <c r="O259" s="6" t="str">
        <f t="shared" si="90"/>
        <v/>
      </c>
      <c r="P259" s="5" t="str">
        <f>IF(A259="","",VLOOKUP(B259,'جدول نرخ فوت-امراض خاص-سرطان'!$A$2:$B$100,2,FALSE))</f>
        <v/>
      </c>
      <c r="Q259" s="6" t="str">
        <f t="shared" si="82"/>
        <v/>
      </c>
      <c r="R259" s="6" t="str">
        <f t="shared" si="91"/>
        <v/>
      </c>
      <c r="S259" s="6" t="str">
        <f t="shared" si="76"/>
        <v/>
      </c>
      <c r="T259" s="6" t="str">
        <f t="shared" si="77"/>
        <v/>
      </c>
      <c r="U259" s="6" t="str">
        <f>IF(A259="","",T259*VLOOKUP(محاسبات!B259,'جدول نرخ فوت-امراض خاص-سرطان'!$C$2:$D$97,2,FALSE)/1000000)</f>
        <v/>
      </c>
      <c r="V259" s="6" t="str">
        <f>IF(A259="","",IF($F$7="ندارد",0,IF(B259&gt;74,0,VLOOKUP(محاسبات!A259,'جدول نرخ فوت-امراض خاص-سرطان'!$I$2:$J$31,2,FALSE)*محاسبات!O259)))</f>
        <v/>
      </c>
      <c r="W259" s="6" t="str">
        <f>IF(A259="","",V259*VLOOKUP(B259,'جدول نرخ فوت-امراض خاص-سرطان'!$E$2:$F$100,2,FALSE)/1000000)</f>
        <v/>
      </c>
      <c r="X259" s="6" t="str">
        <f t="shared" si="94"/>
        <v/>
      </c>
      <c r="Y259" s="6" t="str">
        <f>IF(A259="","",IF(A259&gt;64,0,VLOOKUP(B259,'جدول نرخ فوت-امراض خاص-سرطان'!$G$2:$H$100,2,FALSE)*X259))</f>
        <v/>
      </c>
      <c r="Z259" s="6" t="str">
        <f t="shared" si="78"/>
        <v/>
      </c>
      <c r="AA259" s="6" t="str">
        <f t="shared" si="79"/>
        <v/>
      </c>
      <c r="AB259" s="6" t="str">
        <f t="shared" si="80"/>
        <v/>
      </c>
      <c r="AC259" s="6" t="str">
        <f t="shared" si="92"/>
        <v/>
      </c>
      <c r="AD259" s="6" t="str">
        <f t="shared" si="95"/>
        <v/>
      </c>
      <c r="AE259" s="6" t="str">
        <f t="shared" si="96"/>
        <v/>
      </c>
    </row>
    <row r="260" spans="1:31" x14ac:dyDescent="0.2">
      <c r="A260" s="5" t="str">
        <f t="shared" si="83"/>
        <v/>
      </c>
      <c r="B260" s="5" t="str">
        <f t="shared" si="84"/>
        <v/>
      </c>
      <c r="D260" s="6" t="str">
        <f>IF(A260="","",IF($B$3="سالانه",D259*(1+$B$6),IF($B$3="ماهانه",(F260*12)/'جدول لیست ها'!$D$1,IF(محاسبات!$B$3="دوماهه",(G260*6)/'جدول لیست ها'!$D$2,IF(محاسبات!$B$3="سه ماهه",(H260*4)/'جدول لیست ها'!$D$3,I260*2/'جدول لیست ها'!$D$4)))))</f>
        <v/>
      </c>
      <c r="E260" s="6" t="str">
        <f t="shared" si="85"/>
        <v/>
      </c>
      <c r="F260" s="6" t="str">
        <f t="shared" si="86"/>
        <v/>
      </c>
      <c r="G260" s="6" t="str">
        <f t="shared" si="87"/>
        <v/>
      </c>
      <c r="H260" s="6" t="str">
        <f t="shared" si="88"/>
        <v/>
      </c>
      <c r="I260" s="6" t="str">
        <f t="shared" si="89"/>
        <v/>
      </c>
      <c r="J260" s="6" t="str">
        <f t="shared" si="97"/>
        <v/>
      </c>
      <c r="K260" s="6" t="str">
        <f t="shared" si="98"/>
        <v/>
      </c>
      <c r="L260" s="6" t="str">
        <f t="shared" si="75"/>
        <v/>
      </c>
      <c r="M260" s="6" t="str">
        <f t="shared" si="81"/>
        <v/>
      </c>
      <c r="N260" s="5" t="str">
        <f t="shared" si="93"/>
        <v/>
      </c>
      <c r="O260" s="6" t="str">
        <f t="shared" si="90"/>
        <v/>
      </c>
      <c r="P260" s="5" t="str">
        <f>IF(A260="","",VLOOKUP(B260,'جدول نرخ فوت-امراض خاص-سرطان'!$A$2:$B$100,2,FALSE))</f>
        <v/>
      </c>
      <c r="Q260" s="6" t="str">
        <f t="shared" si="82"/>
        <v/>
      </c>
      <c r="R260" s="6" t="str">
        <f t="shared" si="91"/>
        <v/>
      </c>
      <c r="S260" s="6" t="str">
        <f t="shared" si="76"/>
        <v/>
      </c>
      <c r="T260" s="6" t="str">
        <f t="shared" si="77"/>
        <v/>
      </c>
      <c r="U260" s="6" t="str">
        <f>IF(A260="","",T260*VLOOKUP(محاسبات!B260,'جدول نرخ فوت-امراض خاص-سرطان'!$C$2:$D$97,2,FALSE)/1000000)</f>
        <v/>
      </c>
      <c r="V260" s="6" t="str">
        <f>IF(A260="","",IF($F$7="ندارد",0,IF(B260&gt;74,0,VLOOKUP(محاسبات!A260,'جدول نرخ فوت-امراض خاص-سرطان'!$I$2:$J$31,2,FALSE)*محاسبات!O260)))</f>
        <v/>
      </c>
      <c r="W260" s="6" t="str">
        <f>IF(A260="","",V260*VLOOKUP(B260,'جدول نرخ فوت-امراض خاص-سرطان'!$E$2:$F$100,2,FALSE)/1000000)</f>
        <v/>
      </c>
      <c r="X260" s="6" t="str">
        <f t="shared" si="94"/>
        <v/>
      </c>
      <c r="Y260" s="6" t="str">
        <f>IF(A260="","",IF(A260&gt;64,0,VLOOKUP(B260,'جدول نرخ فوت-امراض خاص-سرطان'!$G$2:$H$100,2,FALSE)*X260))</f>
        <v/>
      </c>
      <c r="Z260" s="6" t="str">
        <f t="shared" si="78"/>
        <v/>
      </c>
      <c r="AA260" s="6" t="str">
        <f t="shared" si="79"/>
        <v/>
      </c>
      <c r="AB260" s="6" t="str">
        <f t="shared" si="80"/>
        <v/>
      </c>
      <c r="AC260" s="6" t="str">
        <f t="shared" si="92"/>
        <v/>
      </c>
      <c r="AD260" s="6" t="str">
        <f t="shared" si="95"/>
        <v/>
      </c>
      <c r="AE260" s="6" t="str">
        <f t="shared" si="96"/>
        <v/>
      </c>
    </row>
    <row r="261" spans="1:31" x14ac:dyDescent="0.2">
      <c r="A261" s="5" t="str">
        <f t="shared" si="83"/>
        <v/>
      </c>
      <c r="B261" s="5" t="str">
        <f t="shared" si="84"/>
        <v/>
      </c>
      <c r="D261" s="6" t="str">
        <f>IF(A261="","",IF($B$3="سالانه",D260*(1+$B$6),IF($B$3="ماهانه",(F261*12)/'جدول لیست ها'!$D$1,IF(محاسبات!$B$3="دوماهه",(G261*6)/'جدول لیست ها'!$D$2,IF(محاسبات!$B$3="سه ماهه",(H261*4)/'جدول لیست ها'!$D$3,I261*2/'جدول لیست ها'!$D$4)))))</f>
        <v/>
      </c>
      <c r="E261" s="6" t="str">
        <f t="shared" si="85"/>
        <v/>
      </c>
      <c r="F261" s="6" t="str">
        <f t="shared" si="86"/>
        <v/>
      </c>
      <c r="G261" s="6" t="str">
        <f t="shared" si="87"/>
        <v/>
      </c>
      <c r="H261" s="6" t="str">
        <f t="shared" si="88"/>
        <v/>
      </c>
      <c r="I261" s="6" t="str">
        <f t="shared" si="89"/>
        <v/>
      </c>
      <c r="J261" s="6" t="str">
        <f t="shared" si="97"/>
        <v/>
      </c>
      <c r="K261" s="6" t="str">
        <f t="shared" si="98"/>
        <v/>
      </c>
      <c r="L261" s="6" t="str">
        <f t="shared" si="75"/>
        <v/>
      </c>
      <c r="M261" s="6" t="str">
        <f t="shared" si="81"/>
        <v/>
      </c>
      <c r="N261" s="5" t="str">
        <f t="shared" si="93"/>
        <v/>
      </c>
      <c r="O261" s="6" t="str">
        <f t="shared" si="90"/>
        <v/>
      </c>
      <c r="P261" s="5" t="str">
        <f>IF(A261="","",VLOOKUP(B261,'جدول نرخ فوت-امراض خاص-سرطان'!$A$2:$B$100,2,FALSE))</f>
        <v/>
      </c>
      <c r="Q261" s="6" t="str">
        <f t="shared" si="82"/>
        <v/>
      </c>
      <c r="R261" s="6" t="str">
        <f t="shared" si="91"/>
        <v/>
      </c>
      <c r="S261" s="6" t="str">
        <f t="shared" si="76"/>
        <v/>
      </c>
      <c r="T261" s="6" t="str">
        <f t="shared" si="77"/>
        <v/>
      </c>
      <c r="U261" s="6" t="str">
        <f>IF(A261="","",T261*VLOOKUP(محاسبات!B261,'جدول نرخ فوت-امراض خاص-سرطان'!$C$2:$D$97,2,FALSE)/1000000)</f>
        <v/>
      </c>
      <c r="V261" s="6" t="str">
        <f>IF(A261="","",IF($F$7="ندارد",0,IF(B261&gt;74,0,VLOOKUP(محاسبات!A261,'جدول نرخ فوت-امراض خاص-سرطان'!$I$2:$J$31,2,FALSE)*محاسبات!O261)))</f>
        <v/>
      </c>
      <c r="W261" s="6" t="str">
        <f>IF(A261="","",V261*VLOOKUP(B261,'جدول نرخ فوت-امراض خاص-سرطان'!$E$2:$F$100,2,FALSE)/1000000)</f>
        <v/>
      </c>
      <c r="X261" s="6" t="str">
        <f t="shared" si="94"/>
        <v/>
      </c>
      <c r="Y261" s="6" t="str">
        <f>IF(A261="","",IF(A261&gt;64,0,VLOOKUP(B261,'جدول نرخ فوت-امراض خاص-سرطان'!$G$2:$H$100,2,FALSE)*X261))</f>
        <v/>
      </c>
      <c r="Z261" s="6" t="str">
        <f t="shared" si="78"/>
        <v/>
      </c>
      <c r="AA261" s="6" t="str">
        <f t="shared" si="79"/>
        <v/>
      </c>
      <c r="AB261" s="6" t="str">
        <f t="shared" si="80"/>
        <v/>
      </c>
      <c r="AC261" s="6" t="str">
        <f t="shared" si="92"/>
        <v/>
      </c>
      <c r="AD261" s="6" t="str">
        <f t="shared" si="95"/>
        <v/>
      </c>
      <c r="AE261" s="6" t="str">
        <f t="shared" si="96"/>
        <v/>
      </c>
    </row>
    <row r="262" spans="1:31" x14ac:dyDescent="0.2">
      <c r="A262" s="5" t="str">
        <f t="shared" si="83"/>
        <v/>
      </c>
      <c r="B262" s="5" t="str">
        <f t="shared" si="84"/>
        <v/>
      </c>
      <c r="D262" s="6" t="str">
        <f>IF(A262="","",IF($B$3="سالانه",D261*(1+$B$6),IF($B$3="ماهانه",(F262*12)/'جدول لیست ها'!$D$1,IF(محاسبات!$B$3="دوماهه",(G262*6)/'جدول لیست ها'!$D$2,IF(محاسبات!$B$3="سه ماهه",(H262*4)/'جدول لیست ها'!$D$3,I262*2/'جدول لیست ها'!$D$4)))))</f>
        <v/>
      </c>
      <c r="E262" s="6" t="str">
        <f t="shared" si="85"/>
        <v/>
      </c>
      <c r="F262" s="6" t="str">
        <f t="shared" si="86"/>
        <v/>
      </c>
      <c r="G262" s="6" t="str">
        <f t="shared" si="87"/>
        <v/>
      </c>
      <c r="H262" s="6" t="str">
        <f t="shared" si="88"/>
        <v/>
      </c>
      <c r="I262" s="6" t="str">
        <f t="shared" si="89"/>
        <v/>
      </c>
      <c r="J262" s="6" t="str">
        <f t="shared" si="97"/>
        <v/>
      </c>
      <c r="K262" s="6" t="str">
        <f t="shared" si="98"/>
        <v/>
      </c>
      <c r="L262" s="6" t="str">
        <f t="shared" si="75"/>
        <v/>
      </c>
      <c r="M262" s="6" t="str">
        <f t="shared" si="81"/>
        <v/>
      </c>
      <c r="N262" s="5" t="str">
        <f t="shared" si="93"/>
        <v/>
      </c>
      <c r="O262" s="6" t="str">
        <f t="shared" si="90"/>
        <v/>
      </c>
      <c r="P262" s="5" t="str">
        <f>IF(A262="","",VLOOKUP(B262,'جدول نرخ فوت-امراض خاص-سرطان'!$A$2:$B$100,2,FALSE))</f>
        <v/>
      </c>
      <c r="Q262" s="6" t="str">
        <f t="shared" si="82"/>
        <v/>
      </c>
      <c r="R262" s="6" t="str">
        <f t="shared" si="91"/>
        <v/>
      </c>
      <c r="S262" s="6" t="str">
        <f t="shared" si="76"/>
        <v/>
      </c>
      <c r="T262" s="6" t="str">
        <f t="shared" si="77"/>
        <v/>
      </c>
      <c r="U262" s="6" t="str">
        <f>IF(A262="","",T262*VLOOKUP(محاسبات!B262,'جدول نرخ فوت-امراض خاص-سرطان'!$C$2:$D$97,2,FALSE)/1000000)</f>
        <v/>
      </c>
      <c r="V262" s="6" t="str">
        <f>IF(A262="","",IF($F$7="ندارد",0,IF(B262&gt;74,0,VLOOKUP(محاسبات!A262,'جدول نرخ فوت-امراض خاص-سرطان'!$I$2:$J$31,2,FALSE)*محاسبات!O262)))</f>
        <v/>
      </c>
      <c r="W262" s="6" t="str">
        <f>IF(A262="","",V262*VLOOKUP(B262,'جدول نرخ فوت-امراض خاص-سرطان'!$E$2:$F$100,2,FALSE)/1000000)</f>
        <v/>
      </c>
      <c r="X262" s="6" t="str">
        <f t="shared" si="94"/>
        <v/>
      </c>
      <c r="Y262" s="6" t="str">
        <f>IF(A262="","",IF(A262&gt;64,0,VLOOKUP(B262,'جدول نرخ فوت-امراض خاص-سرطان'!$G$2:$H$100,2,FALSE)*X262))</f>
        <v/>
      </c>
      <c r="Z262" s="6" t="str">
        <f t="shared" si="78"/>
        <v/>
      </c>
      <c r="AA262" s="6" t="str">
        <f t="shared" si="79"/>
        <v/>
      </c>
      <c r="AB262" s="6" t="str">
        <f t="shared" si="80"/>
        <v/>
      </c>
      <c r="AC262" s="6" t="str">
        <f t="shared" si="92"/>
        <v/>
      </c>
      <c r="AD262" s="6" t="str">
        <f t="shared" si="95"/>
        <v/>
      </c>
      <c r="AE262" s="6" t="str">
        <f t="shared" si="96"/>
        <v/>
      </c>
    </row>
    <row r="263" spans="1:31" x14ac:dyDescent="0.2">
      <c r="A263" s="5" t="str">
        <f t="shared" si="83"/>
        <v/>
      </c>
      <c r="B263" s="5" t="str">
        <f t="shared" si="84"/>
        <v/>
      </c>
      <c r="D263" s="6" t="str">
        <f>IF(A263="","",IF($B$3="سالانه",D262*(1+$B$6),IF($B$3="ماهانه",(F263*12)/'جدول لیست ها'!$D$1,IF(محاسبات!$B$3="دوماهه",(G263*6)/'جدول لیست ها'!$D$2,IF(محاسبات!$B$3="سه ماهه",(H263*4)/'جدول لیست ها'!$D$3,I263*2/'جدول لیست ها'!$D$4)))))</f>
        <v/>
      </c>
      <c r="E263" s="6" t="str">
        <f t="shared" si="85"/>
        <v/>
      </c>
      <c r="F263" s="6" t="str">
        <f t="shared" si="86"/>
        <v/>
      </c>
      <c r="G263" s="6" t="str">
        <f t="shared" si="87"/>
        <v/>
      </c>
      <c r="H263" s="6" t="str">
        <f t="shared" si="88"/>
        <v/>
      </c>
      <c r="I263" s="6" t="str">
        <f t="shared" si="89"/>
        <v/>
      </c>
      <c r="J263" s="6" t="str">
        <f t="shared" si="97"/>
        <v/>
      </c>
      <c r="K263" s="6" t="str">
        <f t="shared" si="98"/>
        <v/>
      </c>
      <c r="L263" s="6" t="str">
        <f t="shared" si="75"/>
        <v/>
      </c>
      <c r="M263" s="6" t="str">
        <f t="shared" si="81"/>
        <v/>
      </c>
      <c r="N263" s="5" t="str">
        <f t="shared" si="93"/>
        <v/>
      </c>
      <c r="O263" s="6" t="str">
        <f t="shared" si="90"/>
        <v/>
      </c>
      <c r="P263" s="5" t="str">
        <f>IF(A263="","",VLOOKUP(B263,'جدول نرخ فوت-امراض خاص-سرطان'!$A$2:$B$100,2,FALSE))</f>
        <v/>
      </c>
      <c r="Q263" s="6" t="str">
        <f t="shared" si="82"/>
        <v/>
      </c>
      <c r="R263" s="6" t="str">
        <f t="shared" si="91"/>
        <v/>
      </c>
      <c r="S263" s="6" t="str">
        <f t="shared" si="76"/>
        <v/>
      </c>
      <c r="T263" s="6" t="str">
        <f t="shared" si="77"/>
        <v/>
      </c>
      <c r="U263" s="6" t="str">
        <f>IF(A263="","",T263*VLOOKUP(محاسبات!B263,'جدول نرخ فوت-امراض خاص-سرطان'!$C$2:$D$97,2,FALSE)/1000000)</f>
        <v/>
      </c>
      <c r="V263" s="6" t="str">
        <f>IF(A263="","",IF($F$7="ندارد",0,IF(B263&gt;74,0,VLOOKUP(محاسبات!A263,'جدول نرخ فوت-امراض خاص-سرطان'!$I$2:$J$31,2,FALSE)*محاسبات!O263)))</f>
        <v/>
      </c>
      <c r="W263" s="6" t="str">
        <f>IF(A263="","",V263*VLOOKUP(B263,'جدول نرخ فوت-امراض خاص-سرطان'!$E$2:$F$100,2,FALSE)/1000000)</f>
        <v/>
      </c>
      <c r="X263" s="6" t="str">
        <f t="shared" si="94"/>
        <v/>
      </c>
      <c r="Y263" s="6" t="str">
        <f>IF(A263="","",IF(A263&gt;64,0,VLOOKUP(B263,'جدول نرخ فوت-امراض خاص-سرطان'!$G$2:$H$100,2,FALSE)*X263))</f>
        <v/>
      </c>
      <c r="Z263" s="6" t="str">
        <f t="shared" si="78"/>
        <v/>
      </c>
      <c r="AA263" s="6" t="str">
        <f t="shared" si="79"/>
        <v/>
      </c>
      <c r="AB263" s="6" t="str">
        <f t="shared" si="80"/>
        <v/>
      </c>
      <c r="AC263" s="6" t="str">
        <f t="shared" si="92"/>
        <v/>
      </c>
      <c r="AD263" s="6" t="str">
        <f t="shared" si="95"/>
        <v/>
      </c>
      <c r="AE263" s="6" t="str">
        <f t="shared" si="96"/>
        <v/>
      </c>
    </row>
    <row r="264" spans="1:31" x14ac:dyDescent="0.2">
      <c r="A264" s="5" t="str">
        <f t="shared" si="83"/>
        <v/>
      </c>
      <c r="B264" s="5" t="str">
        <f t="shared" si="84"/>
        <v/>
      </c>
      <c r="D264" s="6" t="str">
        <f>IF(A264="","",IF($B$3="سالانه",D263*(1+$B$6),IF($B$3="ماهانه",(F264*12)/'جدول لیست ها'!$D$1,IF(محاسبات!$B$3="دوماهه",(G264*6)/'جدول لیست ها'!$D$2,IF(محاسبات!$B$3="سه ماهه",(H264*4)/'جدول لیست ها'!$D$3,I264*2/'جدول لیست ها'!$D$4)))))</f>
        <v/>
      </c>
      <c r="E264" s="6" t="str">
        <f t="shared" si="85"/>
        <v/>
      </c>
      <c r="F264" s="6" t="str">
        <f t="shared" si="86"/>
        <v/>
      </c>
      <c r="G264" s="6" t="str">
        <f t="shared" si="87"/>
        <v/>
      </c>
      <c r="H264" s="6" t="str">
        <f t="shared" si="88"/>
        <v/>
      </c>
      <c r="I264" s="6" t="str">
        <f t="shared" si="89"/>
        <v/>
      </c>
      <c r="J264" s="6" t="str">
        <f t="shared" si="97"/>
        <v/>
      </c>
      <c r="K264" s="6" t="str">
        <f t="shared" si="98"/>
        <v/>
      </c>
      <c r="L264" s="6" t="str">
        <f t="shared" si="75"/>
        <v/>
      </c>
      <c r="M264" s="6" t="str">
        <f t="shared" si="81"/>
        <v/>
      </c>
      <c r="N264" s="5" t="str">
        <f t="shared" si="93"/>
        <v/>
      </c>
      <c r="O264" s="6" t="str">
        <f t="shared" si="90"/>
        <v/>
      </c>
      <c r="P264" s="5" t="str">
        <f>IF(A264="","",VLOOKUP(B264,'جدول نرخ فوت-امراض خاص-سرطان'!$A$2:$B$100,2,FALSE))</f>
        <v/>
      </c>
      <c r="Q264" s="6" t="str">
        <f t="shared" si="82"/>
        <v/>
      </c>
      <c r="R264" s="6" t="str">
        <f t="shared" si="91"/>
        <v/>
      </c>
      <c r="S264" s="6" t="str">
        <f t="shared" si="76"/>
        <v/>
      </c>
      <c r="T264" s="6" t="str">
        <f t="shared" si="77"/>
        <v/>
      </c>
      <c r="U264" s="6" t="str">
        <f>IF(A264="","",T264*VLOOKUP(محاسبات!B264,'جدول نرخ فوت-امراض خاص-سرطان'!$C$2:$D$97,2,FALSE)/1000000)</f>
        <v/>
      </c>
      <c r="V264" s="6" t="str">
        <f>IF(A264="","",IF($F$7="ندارد",0,IF(B264&gt;74,0,VLOOKUP(محاسبات!A264,'جدول نرخ فوت-امراض خاص-سرطان'!$I$2:$J$31,2,FALSE)*محاسبات!O264)))</f>
        <v/>
      </c>
      <c r="W264" s="6" t="str">
        <f>IF(A264="","",V264*VLOOKUP(B264,'جدول نرخ فوت-امراض خاص-سرطان'!$E$2:$F$100,2,FALSE)/1000000)</f>
        <v/>
      </c>
      <c r="X264" s="6" t="str">
        <f t="shared" si="94"/>
        <v/>
      </c>
      <c r="Y264" s="6" t="str">
        <f>IF(A264="","",IF(A264&gt;64,0,VLOOKUP(B264,'جدول نرخ فوت-امراض خاص-سرطان'!$G$2:$H$100,2,FALSE)*X264))</f>
        <v/>
      </c>
      <c r="Z264" s="6" t="str">
        <f t="shared" si="78"/>
        <v/>
      </c>
      <c r="AA264" s="6" t="str">
        <f t="shared" si="79"/>
        <v/>
      </c>
      <c r="AB264" s="6" t="str">
        <f t="shared" si="80"/>
        <v/>
      </c>
      <c r="AC264" s="6" t="str">
        <f t="shared" si="92"/>
        <v/>
      </c>
      <c r="AD264" s="6" t="str">
        <f t="shared" si="95"/>
        <v/>
      </c>
      <c r="AE264" s="6" t="str">
        <f t="shared" si="96"/>
        <v/>
      </c>
    </row>
    <row r="265" spans="1:31" x14ac:dyDescent="0.2">
      <c r="A265" s="5" t="str">
        <f t="shared" si="83"/>
        <v/>
      </c>
      <c r="B265" s="5" t="str">
        <f t="shared" si="84"/>
        <v/>
      </c>
      <c r="D265" s="6" t="str">
        <f>IF(A265="","",IF($B$3="سالانه",D264*(1+$B$6),IF($B$3="ماهانه",(F265*12)/'جدول لیست ها'!$D$1,IF(محاسبات!$B$3="دوماهه",(G265*6)/'جدول لیست ها'!$D$2,IF(محاسبات!$B$3="سه ماهه",(H265*4)/'جدول لیست ها'!$D$3,I265*2/'جدول لیست ها'!$D$4)))))</f>
        <v/>
      </c>
      <c r="E265" s="6" t="str">
        <f t="shared" si="85"/>
        <v/>
      </c>
      <c r="F265" s="6" t="str">
        <f t="shared" si="86"/>
        <v/>
      </c>
      <c r="G265" s="6" t="str">
        <f t="shared" si="87"/>
        <v/>
      </c>
      <c r="H265" s="6" t="str">
        <f t="shared" si="88"/>
        <v/>
      </c>
      <c r="I265" s="6" t="str">
        <f t="shared" si="89"/>
        <v/>
      </c>
      <c r="J265" s="6" t="str">
        <f t="shared" si="97"/>
        <v/>
      </c>
      <c r="K265" s="6" t="str">
        <f t="shared" si="98"/>
        <v/>
      </c>
      <c r="L265" s="6" t="str">
        <f t="shared" si="75"/>
        <v/>
      </c>
      <c r="M265" s="6" t="str">
        <f t="shared" si="81"/>
        <v/>
      </c>
      <c r="N265" s="5" t="str">
        <f t="shared" si="93"/>
        <v/>
      </c>
      <c r="O265" s="6" t="str">
        <f t="shared" si="90"/>
        <v/>
      </c>
      <c r="P265" s="5" t="str">
        <f>IF(A265="","",VLOOKUP(B265,'جدول نرخ فوت-امراض خاص-سرطان'!$A$2:$B$100,2,FALSE))</f>
        <v/>
      </c>
      <c r="Q265" s="6" t="str">
        <f t="shared" si="82"/>
        <v/>
      </c>
      <c r="R265" s="6" t="str">
        <f t="shared" si="91"/>
        <v/>
      </c>
      <c r="S265" s="6" t="str">
        <f t="shared" si="76"/>
        <v/>
      </c>
      <c r="T265" s="6" t="str">
        <f t="shared" si="77"/>
        <v/>
      </c>
      <c r="U265" s="6" t="str">
        <f>IF(A265="","",T265*VLOOKUP(محاسبات!B265,'جدول نرخ فوت-امراض خاص-سرطان'!$C$2:$D$97,2,FALSE)/1000000)</f>
        <v/>
      </c>
      <c r="V265" s="6" t="str">
        <f>IF(A265="","",IF($F$7="ندارد",0,IF(B265&gt;74,0,VLOOKUP(محاسبات!A265,'جدول نرخ فوت-امراض خاص-سرطان'!$I$2:$J$31,2,FALSE)*محاسبات!O265)))</f>
        <v/>
      </c>
      <c r="W265" s="6" t="str">
        <f>IF(A265="","",V265*VLOOKUP(B265,'جدول نرخ فوت-امراض خاص-سرطان'!$E$2:$F$100,2,FALSE)/1000000)</f>
        <v/>
      </c>
      <c r="X265" s="6" t="str">
        <f t="shared" si="94"/>
        <v/>
      </c>
      <c r="Y265" s="6" t="str">
        <f>IF(A265="","",IF(A265&gt;64,0,VLOOKUP(B265,'جدول نرخ فوت-امراض خاص-سرطان'!$G$2:$H$100,2,FALSE)*X265))</f>
        <v/>
      </c>
      <c r="Z265" s="6" t="str">
        <f t="shared" si="78"/>
        <v/>
      </c>
      <c r="AA265" s="6" t="str">
        <f t="shared" si="79"/>
        <v/>
      </c>
      <c r="AB265" s="6" t="str">
        <f t="shared" si="80"/>
        <v/>
      </c>
      <c r="AC265" s="6" t="str">
        <f t="shared" si="92"/>
        <v/>
      </c>
      <c r="AD265" s="6" t="str">
        <f t="shared" si="95"/>
        <v/>
      </c>
      <c r="AE265" s="6" t="str">
        <f t="shared" si="96"/>
        <v/>
      </c>
    </row>
    <row r="266" spans="1:31" x14ac:dyDescent="0.2">
      <c r="A266" s="5" t="str">
        <f t="shared" si="83"/>
        <v/>
      </c>
      <c r="B266" s="5" t="str">
        <f t="shared" si="84"/>
        <v/>
      </c>
      <c r="D266" s="6" t="str">
        <f>IF(A266="","",IF($B$3="سالانه",D265*(1+$B$6),IF($B$3="ماهانه",(F266*12)/'جدول لیست ها'!$D$1,IF(محاسبات!$B$3="دوماهه",(G266*6)/'جدول لیست ها'!$D$2,IF(محاسبات!$B$3="سه ماهه",(H266*4)/'جدول لیست ها'!$D$3,I266*2/'جدول لیست ها'!$D$4)))))</f>
        <v/>
      </c>
      <c r="E266" s="6" t="str">
        <f t="shared" si="85"/>
        <v/>
      </c>
      <c r="F266" s="6" t="str">
        <f t="shared" si="86"/>
        <v/>
      </c>
      <c r="G266" s="6" t="str">
        <f t="shared" si="87"/>
        <v/>
      </c>
      <c r="H266" s="6" t="str">
        <f t="shared" si="88"/>
        <v/>
      </c>
      <c r="I266" s="6" t="str">
        <f t="shared" si="89"/>
        <v/>
      </c>
      <c r="J266" s="6" t="str">
        <f t="shared" si="97"/>
        <v/>
      </c>
      <c r="K266" s="6" t="str">
        <f t="shared" si="98"/>
        <v/>
      </c>
      <c r="L266" s="6" t="str">
        <f t="shared" si="75"/>
        <v/>
      </c>
      <c r="M266" s="6" t="str">
        <f t="shared" si="81"/>
        <v/>
      </c>
      <c r="N266" s="5" t="str">
        <f t="shared" si="93"/>
        <v/>
      </c>
      <c r="O266" s="6" t="str">
        <f t="shared" si="90"/>
        <v/>
      </c>
      <c r="P266" s="5" t="str">
        <f>IF(A266="","",VLOOKUP(B266,'جدول نرخ فوت-امراض خاص-سرطان'!$A$2:$B$100,2,FALSE))</f>
        <v/>
      </c>
      <c r="Q266" s="6" t="str">
        <f t="shared" si="82"/>
        <v/>
      </c>
      <c r="R266" s="6" t="str">
        <f t="shared" si="91"/>
        <v/>
      </c>
      <c r="S266" s="6" t="str">
        <f t="shared" si="76"/>
        <v/>
      </c>
      <c r="T266" s="6" t="str">
        <f t="shared" si="77"/>
        <v/>
      </c>
      <c r="U266" s="6" t="str">
        <f>IF(A266="","",T266*VLOOKUP(محاسبات!B266,'جدول نرخ فوت-امراض خاص-سرطان'!$C$2:$D$97,2,FALSE)/1000000)</f>
        <v/>
      </c>
      <c r="V266" s="6" t="str">
        <f>IF(A266="","",IF($F$7="ندارد",0,IF(B266&gt;74,0,VLOOKUP(محاسبات!A266,'جدول نرخ فوت-امراض خاص-سرطان'!$I$2:$J$31,2,FALSE)*محاسبات!O266)))</f>
        <v/>
      </c>
      <c r="W266" s="6" t="str">
        <f>IF(A266="","",V266*VLOOKUP(B266,'جدول نرخ فوت-امراض خاص-سرطان'!$E$2:$F$100,2,FALSE)/1000000)</f>
        <v/>
      </c>
      <c r="X266" s="6" t="str">
        <f t="shared" si="94"/>
        <v/>
      </c>
      <c r="Y266" s="6" t="str">
        <f>IF(A266="","",IF(A266&gt;64,0,VLOOKUP(B266,'جدول نرخ فوت-امراض خاص-سرطان'!$G$2:$H$100,2,FALSE)*X266))</f>
        <v/>
      </c>
      <c r="Z266" s="6" t="str">
        <f t="shared" si="78"/>
        <v/>
      </c>
      <c r="AA266" s="6" t="str">
        <f t="shared" si="79"/>
        <v/>
      </c>
      <c r="AB266" s="6" t="str">
        <f t="shared" si="80"/>
        <v/>
      </c>
      <c r="AC266" s="6" t="str">
        <f t="shared" si="92"/>
        <v/>
      </c>
      <c r="AD266" s="6" t="str">
        <f t="shared" si="95"/>
        <v/>
      </c>
      <c r="AE266" s="6" t="str">
        <f t="shared" si="96"/>
        <v/>
      </c>
    </row>
    <row r="267" spans="1:31" x14ac:dyDescent="0.2">
      <c r="A267" s="5" t="str">
        <f t="shared" si="83"/>
        <v/>
      </c>
      <c r="B267" s="5" t="str">
        <f t="shared" si="84"/>
        <v/>
      </c>
      <c r="D267" s="6" t="str">
        <f>IF(A267="","",IF($B$3="سالانه",D266*(1+$B$6),IF($B$3="ماهانه",(F267*12)/'جدول لیست ها'!$D$1,IF(محاسبات!$B$3="دوماهه",(G267*6)/'جدول لیست ها'!$D$2,IF(محاسبات!$B$3="سه ماهه",(H267*4)/'جدول لیست ها'!$D$3,I267*2/'جدول لیست ها'!$D$4)))))</f>
        <v/>
      </c>
      <c r="E267" s="6" t="str">
        <f t="shared" si="85"/>
        <v/>
      </c>
      <c r="F267" s="6" t="str">
        <f t="shared" si="86"/>
        <v/>
      </c>
      <c r="G267" s="6" t="str">
        <f t="shared" si="87"/>
        <v/>
      </c>
      <c r="H267" s="6" t="str">
        <f t="shared" si="88"/>
        <v/>
      </c>
      <c r="I267" s="6" t="str">
        <f t="shared" si="89"/>
        <v/>
      </c>
      <c r="J267" s="6" t="str">
        <f t="shared" si="97"/>
        <v/>
      </c>
      <c r="K267" s="6" t="str">
        <f t="shared" si="98"/>
        <v/>
      </c>
      <c r="L267" s="6" t="str">
        <f t="shared" si="75"/>
        <v/>
      </c>
      <c r="M267" s="6" t="str">
        <f t="shared" si="81"/>
        <v/>
      </c>
      <c r="N267" s="5" t="str">
        <f t="shared" si="93"/>
        <v/>
      </c>
      <c r="O267" s="6" t="str">
        <f t="shared" si="90"/>
        <v/>
      </c>
      <c r="P267" s="5" t="str">
        <f>IF(A267="","",VLOOKUP(B267,'جدول نرخ فوت-امراض خاص-سرطان'!$A$2:$B$100,2,FALSE))</f>
        <v/>
      </c>
      <c r="Q267" s="6" t="str">
        <f t="shared" si="82"/>
        <v/>
      </c>
      <c r="R267" s="6" t="str">
        <f t="shared" si="91"/>
        <v/>
      </c>
      <c r="S267" s="6" t="str">
        <f t="shared" si="76"/>
        <v/>
      </c>
      <c r="T267" s="6" t="str">
        <f t="shared" si="77"/>
        <v/>
      </c>
      <c r="U267" s="6" t="str">
        <f>IF(A267="","",T267*VLOOKUP(محاسبات!B267,'جدول نرخ فوت-امراض خاص-سرطان'!$C$2:$D$97,2,FALSE)/1000000)</f>
        <v/>
      </c>
      <c r="V267" s="6" t="str">
        <f>IF(A267="","",IF($F$7="ندارد",0,IF(B267&gt;74,0,VLOOKUP(محاسبات!A267,'جدول نرخ فوت-امراض خاص-سرطان'!$I$2:$J$31,2,FALSE)*محاسبات!O267)))</f>
        <v/>
      </c>
      <c r="W267" s="6" t="str">
        <f>IF(A267="","",V267*VLOOKUP(B267,'جدول نرخ فوت-امراض خاص-سرطان'!$E$2:$F$100,2,FALSE)/1000000)</f>
        <v/>
      </c>
      <c r="X267" s="6" t="str">
        <f t="shared" si="94"/>
        <v/>
      </c>
      <c r="Y267" s="6" t="str">
        <f>IF(A267="","",IF(A267&gt;64,0,VLOOKUP(B267,'جدول نرخ فوت-امراض خاص-سرطان'!$G$2:$H$100,2,FALSE)*X267))</f>
        <v/>
      </c>
      <c r="Z267" s="6" t="str">
        <f t="shared" si="78"/>
        <v/>
      </c>
      <c r="AA267" s="6" t="str">
        <f t="shared" si="79"/>
        <v/>
      </c>
      <c r="AB267" s="6" t="str">
        <f t="shared" si="80"/>
        <v/>
      </c>
      <c r="AC267" s="6" t="str">
        <f t="shared" si="92"/>
        <v/>
      </c>
      <c r="AD267" s="6" t="str">
        <f t="shared" si="95"/>
        <v/>
      </c>
      <c r="AE267" s="6" t="str">
        <f t="shared" si="96"/>
        <v/>
      </c>
    </row>
    <row r="268" spans="1:31" x14ac:dyDescent="0.2">
      <c r="A268" s="5" t="str">
        <f t="shared" si="83"/>
        <v/>
      </c>
      <c r="B268" s="5" t="str">
        <f t="shared" si="84"/>
        <v/>
      </c>
      <c r="D268" s="6" t="str">
        <f>IF(A268="","",IF($B$3="سالانه",D267*(1+$B$6),IF($B$3="ماهانه",(F268*12)/'جدول لیست ها'!$D$1,IF(محاسبات!$B$3="دوماهه",(G268*6)/'جدول لیست ها'!$D$2,IF(محاسبات!$B$3="سه ماهه",(H268*4)/'جدول لیست ها'!$D$3,I268*2/'جدول لیست ها'!$D$4)))))</f>
        <v/>
      </c>
      <c r="E268" s="6" t="str">
        <f t="shared" si="85"/>
        <v/>
      </c>
      <c r="F268" s="6" t="str">
        <f t="shared" si="86"/>
        <v/>
      </c>
      <c r="G268" s="6" t="str">
        <f t="shared" si="87"/>
        <v/>
      </c>
      <c r="H268" s="6" t="str">
        <f t="shared" si="88"/>
        <v/>
      </c>
      <c r="I268" s="6" t="str">
        <f t="shared" si="89"/>
        <v/>
      </c>
      <c r="J268" s="6" t="str">
        <f t="shared" si="97"/>
        <v/>
      </c>
      <c r="K268" s="6" t="str">
        <f t="shared" si="98"/>
        <v/>
      </c>
      <c r="L268" s="6" t="str">
        <f t="shared" si="75"/>
        <v/>
      </c>
      <c r="M268" s="6" t="str">
        <f t="shared" si="81"/>
        <v/>
      </c>
      <c r="N268" s="5" t="str">
        <f t="shared" si="93"/>
        <v/>
      </c>
      <c r="O268" s="6" t="str">
        <f t="shared" si="90"/>
        <v/>
      </c>
      <c r="P268" s="5" t="str">
        <f>IF(A268="","",VLOOKUP(B268,'جدول نرخ فوت-امراض خاص-سرطان'!$A$2:$B$100,2,FALSE))</f>
        <v/>
      </c>
      <c r="Q268" s="6" t="str">
        <f t="shared" si="82"/>
        <v/>
      </c>
      <c r="R268" s="6" t="str">
        <f t="shared" si="91"/>
        <v/>
      </c>
      <c r="S268" s="6" t="str">
        <f t="shared" si="76"/>
        <v/>
      </c>
      <c r="T268" s="6" t="str">
        <f t="shared" si="77"/>
        <v/>
      </c>
      <c r="U268" s="6" t="str">
        <f>IF(A268="","",T268*VLOOKUP(محاسبات!B268,'جدول نرخ فوت-امراض خاص-سرطان'!$C$2:$D$97,2,FALSE)/1000000)</f>
        <v/>
      </c>
      <c r="V268" s="6" t="str">
        <f>IF(A268="","",IF($F$7="ندارد",0,IF(B268&gt;74,0,VLOOKUP(محاسبات!A268,'جدول نرخ فوت-امراض خاص-سرطان'!$I$2:$J$31,2,FALSE)*محاسبات!O268)))</f>
        <v/>
      </c>
      <c r="W268" s="6" t="str">
        <f>IF(A268="","",V268*VLOOKUP(B268,'جدول نرخ فوت-امراض خاص-سرطان'!$E$2:$F$100,2,FALSE)/1000000)</f>
        <v/>
      </c>
      <c r="X268" s="6" t="str">
        <f t="shared" si="94"/>
        <v/>
      </c>
      <c r="Y268" s="6" t="str">
        <f>IF(A268="","",IF(A268&gt;64,0,VLOOKUP(B268,'جدول نرخ فوت-امراض خاص-سرطان'!$G$2:$H$100,2,FALSE)*X268))</f>
        <v/>
      </c>
      <c r="Z268" s="6" t="str">
        <f t="shared" si="78"/>
        <v/>
      </c>
      <c r="AA268" s="6" t="str">
        <f t="shared" si="79"/>
        <v/>
      </c>
      <c r="AB268" s="6" t="str">
        <f t="shared" si="80"/>
        <v/>
      </c>
      <c r="AC268" s="6" t="str">
        <f t="shared" si="92"/>
        <v/>
      </c>
      <c r="AD268" s="6" t="str">
        <f t="shared" si="95"/>
        <v/>
      </c>
      <c r="AE268" s="6" t="str">
        <f t="shared" si="96"/>
        <v/>
      </c>
    </row>
    <row r="269" spans="1:31" x14ac:dyDescent="0.2">
      <c r="A269" s="5" t="str">
        <f t="shared" si="83"/>
        <v/>
      </c>
      <c r="B269" s="5" t="str">
        <f t="shared" si="84"/>
        <v/>
      </c>
      <c r="D269" s="6" t="str">
        <f>IF(A269="","",IF($B$3="سالانه",D268*(1+$B$6),IF($B$3="ماهانه",(F269*12)/'جدول لیست ها'!$D$1,IF(محاسبات!$B$3="دوماهه",(G269*6)/'جدول لیست ها'!$D$2,IF(محاسبات!$B$3="سه ماهه",(H269*4)/'جدول لیست ها'!$D$3,I269*2/'جدول لیست ها'!$D$4)))))</f>
        <v/>
      </c>
      <c r="E269" s="6" t="str">
        <f t="shared" si="85"/>
        <v/>
      </c>
      <c r="F269" s="6" t="str">
        <f t="shared" si="86"/>
        <v/>
      </c>
      <c r="G269" s="6" t="str">
        <f t="shared" si="87"/>
        <v/>
      </c>
      <c r="H269" s="6" t="str">
        <f t="shared" si="88"/>
        <v/>
      </c>
      <c r="I269" s="6" t="str">
        <f t="shared" si="89"/>
        <v/>
      </c>
      <c r="J269" s="6" t="str">
        <f t="shared" si="97"/>
        <v/>
      </c>
      <c r="K269" s="6" t="str">
        <f t="shared" si="98"/>
        <v/>
      </c>
      <c r="L269" s="6" t="str">
        <f t="shared" si="75"/>
        <v/>
      </c>
      <c r="M269" s="6" t="str">
        <f t="shared" si="81"/>
        <v/>
      </c>
      <c r="N269" s="5" t="str">
        <f t="shared" si="93"/>
        <v/>
      </c>
      <c r="O269" s="6" t="str">
        <f t="shared" si="90"/>
        <v/>
      </c>
      <c r="P269" s="5" t="str">
        <f>IF(A269="","",VLOOKUP(B269,'جدول نرخ فوت-امراض خاص-سرطان'!$A$2:$B$100,2,FALSE))</f>
        <v/>
      </c>
      <c r="Q269" s="6" t="str">
        <f t="shared" si="82"/>
        <v/>
      </c>
      <c r="R269" s="6" t="str">
        <f t="shared" si="91"/>
        <v/>
      </c>
      <c r="S269" s="6" t="str">
        <f t="shared" si="76"/>
        <v/>
      </c>
      <c r="T269" s="6" t="str">
        <f t="shared" si="77"/>
        <v/>
      </c>
      <c r="U269" s="6" t="str">
        <f>IF(A269="","",T269*VLOOKUP(محاسبات!B269,'جدول نرخ فوت-امراض خاص-سرطان'!$C$2:$D$97,2,FALSE)/1000000)</f>
        <v/>
      </c>
      <c r="V269" s="6" t="str">
        <f>IF(A269="","",IF($F$7="ندارد",0,IF(B269&gt;74,0,VLOOKUP(محاسبات!A269,'جدول نرخ فوت-امراض خاص-سرطان'!$I$2:$J$31,2,FALSE)*محاسبات!O269)))</f>
        <v/>
      </c>
      <c r="W269" s="6" t="str">
        <f>IF(A269="","",V269*VLOOKUP(B269,'جدول نرخ فوت-امراض خاص-سرطان'!$E$2:$F$100,2,FALSE)/1000000)</f>
        <v/>
      </c>
      <c r="X269" s="6" t="str">
        <f t="shared" si="94"/>
        <v/>
      </c>
      <c r="Y269" s="6" t="str">
        <f>IF(A269="","",IF(A269&gt;64,0,VLOOKUP(B269,'جدول نرخ فوت-امراض خاص-سرطان'!$G$2:$H$100,2,FALSE)*X269))</f>
        <v/>
      </c>
      <c r="Z269" s="6" t="str">
        <f t="shared" si="78"/>
        <v/>
      </c>
      <c r="AA269" s="6" t="str">
        <f t="shared" si="79"/>
        <v/>
      </c>
      <c r="AB269" s="6" t="str">
        <f t="shared" si="80"/>
        <v/>
      </c>
      <c r="AC269" s="6" t="str">
        <f t="shared" si="92"/>
        <v/>
      </c>
      <c r="AD269" s="6" t="str">
        <f t="shared" si="95"/>
        <v/>
      </c>
      <c r="AE269" s="6" t="str">
        <f t="shared" si="96"/>
        <v/>
      </c>
    </row>
    <row r="270" spans="1:31" x14ac:dyDescent="0.2">
      <c r="A270" s="5" t="str">
        <f t="shared" si="83"/>
        <v/>
      </c>
      <c r="B270" s="5" t="str">
        <f t="shared" si="84"/>
        <v/>
      </c>
      <c r="D270" s="6" t="str">
        <f>IF(A270="","",IF($B$3="سالانه",D269*(1+$B$6),IF($B$3="ماهانه",(F270*12)/'جدول لیست ها'!$D$1,IF(محاسبات!$B$3="دوماهه",(G270*6)/'جدول لیست ها'!$D$2,IF(محاسبات!$B$3="سه ماهه",(H270*4)/'جدول لیست ها'!$D$3,I270*2/'جدول لیست ها'!$D$4)))))</f>
        <v/>
      </c>
      <c r="E270" s="6" t="str">
        <f t="shared" si="85"/>
        <v/>
      </c>
      <c r="F270" s="6" t="str">
        <f t="shared" si="86"/>
        <v/>
      </c>
      <c r="G270" s="6" t="str">
        <f t="shared" si="87"/>
        <v/>
      </c>
      <c r="H270" s="6" t="str">
        <f t="shared" si="88"/>
        <v/>
      </c>
      <c r="I270" s="6" t="str">
        <f t="shared" si="89"/>
        <v/>
      </c>
      <c r="J270" s="6" t="str">
        <f t="shared" si="97"/>
        <v/>
      </c>
      <c r="K270" s="6" t="str">
        <f t="shared" si="98"/>
        <v/>
      </c>
      <c r="L270" s="6" t="str">
        <f t="shared" si="75"/>
        <v/>
      </c>
      <c r="M270" s="6" t="str">
        <f t="shared" si="81"/>
        <v/>
      </c>
      <c r="N270" s="5" t="str">
        <f t="shared" si="93"/>
        <v/>
      </c>
      <c r="O270" s="6" t="str">
        <f t="shared" si="90"/>
        <v/>
      </c>
      <c r="P270" s="5" t="str">
        <f>IF(A270="","",VLOOKUP(B270,'جدول نرخ فوت-امراض خاص-سرطان'!$A$2:$B$100,2,FALSE))</f>
        <v/>
      </c>
      <c r="Q270" s="6" t="str">
        <f t="shared" si="82"/>
        <v/>
      </c>
      <c r="R270" s="6" t="str">
        <f t="shared" si="91"/>
        <v/>
      </c>
      <c r="S270" s="6" t="str">
        <f t="shared" si="76"/>
        <v/>
      </c>
      <c r="T270" s="6" t="str">
        <f t="shared" si="77"/>
        <v/>
      </c>
      <c r="U270" s="6" t="str">
        <f>IF(A270="","",T270*VLOOKUP(محاسبات!B270,'جدول نرخ فوت-امراض خاص-سرطان'!$C$2:$D$97,2,FALSE)/1000000)</f>
        <v/>
      </c>
      <c r="V270" s="6" t="str">
        <f>IF(A270="","",IF($F$7="ندارد",0,IF(B270&gt;74,0,VLOOKUP(محاسبات!A270,'جدول نرخ فوت-امراض خاص-سرطان'!$I$2:$J$31,2,FALSE)*محاسبات!O270)))</f>
        <v/>
      </c>
      <c r="W270" s="6" t="str">
        <f>IF(A270="","",V270*VLOOKUP(B270,'جدول نرخ فوت-امراض خاص-سرطان'!$E$2:$F$100,2,FALSE)/1000000)</f>
        <v/>
      </c>
      <c r="X270" s="6" t="str">
        <f t="shared" si="94"/>
        <v/>
      </c>
      <c r="Y270" s="6" t="str">
        <f>IF(A270="","",IF(A270&gt;64,0,VLOOKUP(B270,'جدول نرخ فوت-امراض خاص-سرطان'!$G$2:$H$100,2,FALSE)*X270))</f>
        <v/>
      </c>
      <c r="Z270" s="6" t="str">
        <f t="shared" si="78"/>
        <v/>
      </c>
      <c r="AA270" s="6" t="str">
        <f t="shared" si="79"/>
        <v/>
      </c>
      <c r="AB270" s="6" t="str">
        <f t="shared" si="80"/>
        <v/>
      </c>
      <c r="AC270" s="6" t="str">
        <f t="shared" si="92"/>
        <v/>
      </c>
      <c r="AD270" s="6" t="str">
        <f t="shared" si="95"/>
        <v/>
      </c>
      <c r="AE270" s="6" t="str">
        <f t="shared" si="96"/>
        <v/>
      </c>
    </row>
    <row r="271" spans="1:31" x14ac:dyDescent="0.2">
      <c r="A271" s="5" t="str">
        <f t="shared" si="83"/>
        <v/>
      </c>
      <c r="B271" s="5" t="str">
        <f t="shared" si="84"/>
        <v/>
      </c>
      <c r="D271" s="6" t="str">
        <f>IF(A271="","",IF($B$3="سالانه",D270*(1+$B$6),IF($B$3="ماهانه",(F271*12)/'جدول لیست ها'!$D$1,IF(محاسبات!$B$3="دوماهه",(G271*6)/'جدول لیست ها'!$D$2,IF(محاسبات!$B$3="سه ماهه",(H271*4)/'جدول لیست ها'!$D$3,I271*2/'جدول لیست ها'!$D$4)))))</f>
        <v/>
      </c>
      <c r="E271" s="6" t="str">
        <f t="shared" si="85"/>
        <v/>
      </c>
      <c r="F271" s="6" t="str">
        <f t="shared" si="86"/>
        <v/>
      </c>
      <c r="G271" s="6" t="str">
        <f t="shared" si="87"/>
        <v/>
      </c>
      <c r="H271" s="6" t="str">
        <f t="shared" si="88"/>
        <v/>
      </c>
      <c r="I271" s="6" t="str">
        <f t="shared" si="89"/>
        <v/>
      </c>
      <c r="J271" s="6" t="str">
        <f t="shared" si="97"/>
        <v/>
      </c>
      <c r="K271" s="6" t="str">
        <f t="shared" si="98"/>
        <v/>
      </c>
      <c r="L271" s="6" t="str">
        <f t="shared" ref="L271:L334" si="99">IF(A271="","",IF(A271&lt;=5,$J$3*(1-$M$2)*O271,0))</f>
        <v/>
      </c>
      <c r="M271" s="6" t="str">
        <f t="shared" si="81"/>
        <v/>
      </c>
      <c r="N271" s="5" t="str">
        <f t="shared" si="93"/>
        <v/>
      </c>
      <c r="O271" s="6" t="str">
        <f t="shared" si="90"/>
        <v/>
      </c>
      <c r="P271" s="5" t="str">
        <f>IF(A271="","",VLOOKUP(B271,'جدول نرخ فوت-امراض خاص-سرطان'!$A$2:$B$100,2,FALSE))</f>
        <v/>
      </c>
      <c r="Q271" s="6" t="str">
        <f t="shared" si="82"/>
        <v/>
      </c>
      <c r="R271" s="6" t="str">
        <f t="shared" si="91"/>
        <v/>
      </c>
      <c r="S271" s="6" t="str">
        <f t="shared" ref="S271:S334" si="100">IF(A271="","",$J$4/1000*R271)</f>
        <v/>
      </c>
      <c r="T271" s="6" t="str">
        <f t="shared" ref="T271:T334" si="101">IF(A271="","",IF(B271&gt;64,0,MIN($F$3*O271,$F$5)))</f>
        <v/>
      </c>
      <c r="U271" s="6" t="str">
        <f>IF(A271="","",T271*VLOOKUP(محاسبات!B271,'جدول نرخ فوت-امراض خاص-سرطان'!$C$2:$D$97,2,FALSE)/1000000)</f>
        <v/>
      </c>
      <c r="V271" s="6" t="str">
        <f>IF(A271="","",IF($F$7="ندارد",0,IF(B271&gt;74,0,VLOOKUP(محاسبات!A271,'جدول نرخ فوت-امراض خاص-سرطان'!$I$2:$J$31,2,FALSE)*محاسبات!O271)))</f>
        <v/>
      </c>
      <c r="W271" s="6" t="str">
        <f>IF(A271="","",V271*VLOOKUP(B271,'جدول نرخ فوت-امراض خاص-سرطان'!$E$2:$F$100,2,FALSE)/1000000)</f>
        <v/>
      </c>
      <c r="X271" s="6" t="str">
        <f t="shared" si="94"/>
        <v/>
      </c>
      <c r="Y271" s="6" t="str">
        <f>IF(A271="","",IF(A271&gt;64,0,VLOOKUP(B271,'جدول نرخ فوت-امراض خاص-سرطان'!$G$2:$H$100,2,FALSE)*X271))</f>
        <v/>
      </c>
      <c r="Z271" s="6" t="str">
        <f t="shared" ref="Z271:Z334" si="102">IF(A271="","",Y271+W271+U271+S271)</f>
        <v/>
      </c>
      <c r="AA271" s="6" t="str">
        <f t="shared" ref="AA271:AA334" si="103">IF(A271="","",0.25*(S271)+0.15*(U271+W271+Y271))</f>
        <v/>
      </c>
      <c r="AB271" s="6" t="str">
        <f t="shared" ref="AB271:AB334" si="104">IF(A271="","",$B$10*(M271+Z271+Q271))</f>
        <v/>
      </c>
      <c r="AC271" s="6" t="str">
        <f t="shared" si="92"/>
        <v/>
      </c>
      <c r="AD271" s="6" t="str">
        <f t="shared" si="95"/>
        <v/>
      </c>
      <c r="AE271" s="6" t="str">
        <f t="shared" si="96"/>
        <v/>
      </c>
    </row>
    <row r="272" spans="1:31" x14ac:dyDescent="0.2">
      <c r="A272" s="5" t="str">
        <f t="shared" si="83"/>
        <v/>
      </c>
      <c r="B272" s="5" t="str">
        <f t="shared" si="84"/>
        <v/>
      </c>
      <c r="D272" s="6" t="str">
        <f>IF(A272="","",IF($B$3="سالانه",D271*(1+$B$6),IF($B$3="ماهانه",(F272*12)/'جدول لیست ها'!$D$1,IF(محاسبات!$B$3="دوماهه",(G272*6)/'جدول لیست ها'!$D$2,IF(محاسبات!$B$3="سه ماهه",(H272*4)/'جدول لیست ها'!$D$3,I272*2/'جدول لیست ها'!$D$4)))))</f>
        <v/>
      </c>
      <c r="E272" s="6" t="str">
        <f t="shared" si="85"/>
        <v/>
      </c>
      <c r="F272" s="6" t="str">
        <f t="shared" si="86"/>
        <v/>
      </c>
      <c r="G272" s="6" t="str">
        <f t="shared" si="87"/>
        <v/>
      </c>
      <c r="H272" s="6" t="str">
        <f t="shared" si="88"/>
        <v/>
      </c>
      <c r="I272" s="6" t="str">
        <f t="shared" si="89"/>
        <v/>
      </c>
      <c r="J272" s="6" t="str">
        <f t="shared" si="97"/>
        <v/>
      </c>
      <c r="K272" s="6" t="str">
        <f t="shared" si="98"/>
        <v/>
      </c>
      <c r="L272" s="6" t="str">
        <f t="shared" si="99"/>
        <v/>
      </c>
      <c r="M272" s="6" t="str">
        <f t="shared" ref="M272:M335" si="105">IF(A272="","",J272+K272+L272)</f>
        <v/>
      </c>
      <c r="N272" s="5" t="str">
        <f t="shared" si="93"/>
        <v/>
      </c>
      <c r="O272" s="6" t="str">
        <f t="shared" si="90"/>
        <v/>
      </c>
      <c r="P272" s="5" t="str">
        <f>IF(A272="","",VLOOKUP(B272,'جدول نرخ فوت-امراض خاص-سرطان'!$A$2:$B$100,2,FALSE))</f>
        <v/>
      </c>
      <c r="Q272" s="6" t="str">
        <f t="shared" ref="Q272:Q335" si="106">IF(A272="","",P272*O272*N272^0.5*(1+$J$1))</f>
        <v/>
      </c>
      <c r="R272" s="6" t="str">
        <f t="shared" si="91"/>
        <v/>
      </c>
      <c r="S272" s="6" t="str">
        <f t="shared" si="100"/>
        <v/>
      </c>
      <c r="T272" s="6" t="str">
        <f t="shared" si="101"/>
        <v/>
      </c>
      <c r="U272" s="6" t="str">
        <f>IF(A272="","",T272*VLOOKUP(محاسبات!B272,'جدول نرخ فوت-امراض خاص-سرطان'!$C$2:$D$97,2,FALSE)/1000000)</f>
        <v/>
      </c>
      <c r="V272" s="6" t="str">
        <f>IF(A272="","",IF($F$7="ندارد",0,IF(B272&gt;74,0,VLOOKUP(محاسبات!A272,'جدول نرخ فوت-امراض خاص-سرطان'!$I$2:$J$31,2,FALSE)*محاسبات!O272)))</f>
        <v/>
      </c>
      <c r="W272" s="6" t="str">
        <f>IF(A272="","",V272*VLOOKUP(B272,'جدول نرخ فوت-امراض خاص-سرطان'!$E$2:$F$100,2,FALSE)/1000000)</f>
        <v/>
      </c>
      <c r="X272" s="6" t="str">
        <f t="shared" si="94"/>
        <v/>
      </c>
      <c r="Y272" s="6" t="str">
        <f>IF(A272="","",IF(A272&gt;64,0,VLOOKUP(B272,'جدول نرخ فوت-امراض خاص-سرطان'!$G$2:$H$100,2,FALSE)*X272))</f>
        <v/>
      </c>
      <c r="Z272" s="6" t="str">
        <f t="shared" si="102"/>
        <v/>
      </c>
      <c r="AA272" s="6" t="str">
        <f t="shared" si="103"/>
        <v/>
      </c>
      <c r="AB272" s="6" t="str">
        <f t="shared" si="104"/>
        <v/>
      </c>
      <c r="AC272" s="6" t="str">
        <f t="shared" si="92"/>
        <v/>
      </c>
      <c r="AD272" s="6" t="str">
        <f t="shared" si="95"/>
        <v/>
      </c>
      <c r="AE272" s="6" t="str">
        <f t="shared" si="96"/>
        <v/>
      </c>
    </row>
    <row r="273" spans="1:31" x14ac:dyDescent="0.2">
      <c r="A273" s="5" t="str">
        <f t="shared" ref="A273:A336" si="107">IF(A272&lt;$B$1,A272+1,"")</f>
        <v/>
      </c>
      <c r="B273" s="5" t="str">
        <f t="shared" ref="B273:B336" si="108">IF(A273="","",B272+1)</f>
        <v/>
      </c>
      <c r="D273" s="6" t="str">
        <f>IF(A273="","",IF($B$3="سالانه",D272*(1+$B$6),IF($B$3="ماهانه",(F273*12)/'جدول لیست ها'!$D$1,IF(محاسبات!$B$3="دوماهه",(G273*6)/'جدول لیست ها'!$D$2,IF(محاسبات!$B$3="سه ماهه",(H273*4)/'جدول لیست ها'!$D$3,I273*2/'جدول لیست ها'!$D$4)))))</f>
        <v/>
      </c>
      <c r="E273" s="6" t="str">
        <f t="shared" ref="E273:E336" si="109">IF(A273="","",IF($B$3="سالانه",D273+E272,(I273+H273+G273+F273)*$C$3+E272))</f>
        <v/>
      </c>
      <c r="F273" s="6" t="str">
        <f t="shared" ref="F273:F336" si="110">IF(A273="","",IF(F272="","",F272*(1+$B$6)))</f>
        <v/>
      </c>
      <c r="G273" s="6" t="str">
        <f t="shared" ref="G273:G336" si="111">IF(A273="","",IF(G272="","",G272*(1+$B$6)))</f>
        <v/>
      </c>
      <c r="H273" s="6" t="str">
        <f t="shared" ref="H273:H336" si="112">IF(A273="","",IF(H272="","",H272*(1+$B$6)))</f>
        <v/>
      </c>
      <c r="I273" s="6" t="str">
        <f t="shared" ref="I273:I336" si="113">IF(A273="","",IF(I272="","",I272*(1+$B$6)))</f>
        <v/>
      </c>
      <c r="J273" s="6" t="str">
        <f t="shared" si="97"/>
        <v/>
      </c>
      <c r="K273" s="6" t="str">
        <f t="shared" si="98"/>
        <v/>
      </c>
      <c r="L273" s="6" t="str">
        <f t="shared" si="99"/>
        <v/>
      </c>
      <c r="M273" s="6" t="str">
        <f t="shared" si="105"/>
        <v/>
      </c>
      <c r="N273" s="5" t="str">
        <f t="shared" si="93"/>
        <v/>
      </c>
      <c r="O273" s="6" t="str">
        <f t="shared" ref="O273:O336" si="114">IF(A273="","",MIN(O272*(1+$B$7),4000000000))</f>
        <v/>
      </c>
      <c r="P273" s="5" t="str">
        <f>IF(A273="","",VLOOKUP(B273,'جدول نرخ فوت-امراض خاص-سرطان'!$A$2:$B$100,2,FALSE))</f>
        <v/>
      </c>
      <c r="Q273" s="6" t="str">
        <f t="shared" si="106"/>
        <v/>
      </c>
      <c r="R273" s="6" t="str">
        <f t="shared" ref="R273:R336" si="115">IF(A273="","",IF(B273&gt;74,0,MIN(4000000000,R272*(1+$B$7))))</f>
        <v/>
      </c>
      <c r="S273" s="6" t="str">
        <f t="shared" si="100"/>
        <v/>
      </c>
      <c r="T273" s="6" t="str">
        <f t="shared" si="101"/>
        <v/>
      </c>
      <c r="U273" s="6" t="str">
        <f>IF(A273="","",T273*VLOOKUP(محاسبات!B273,'جدول نرخ فوت-امراض خاص-سرطان'!$C$2:$D$97,2,FALSE)/1000000)</f>
        <v/>
      </c>
      <c r="V273" s="6" t="str">
        <f>IF(A273="","",IF($F$7="ندارد",0,IF(B273&gt;74,0,VLOOKUP(محاسبات!A273,'جدول نرخ فوت-امراض خاص-سرطان'!$I$2:$J$31,2,FALSE)*محاسبات!O273)))</f>
        <v/>
      </c>
      <c r="W273" s="6" t="str">
        <f>IF(A273="","",V273*VLOOKUP(B273,'جدول نرخ فوت-امراض خاص-سرطان'!$E$2:$F$100,2,FALSE)/1000000)</f>
        <v/>
      </c>
      <c r="X273" s="6" t="str">
        <f t="shared" si="94"/>
        <v/>
      </c>
      <c r="Y273" s="6" t="str">
        <f>IF(A273="","",IF(A273&gt;64,0,VLOOKUP(B273,'جدول نرخ فوت-امراض خاص-سرطان'!$G$2:$H$100,2,FALSE)*X273))</f>
        <v/>
      </c>
      <c r="Z273" s="6" t="str">
        <f t="shared" si="102"/>
        <v/>
      </c>
      <c r="AA273" s="6" t="str">
        <f t="shared" si="103"/>
        <v/>
      </c>
      <c r="AB273" s="6" t="str">
        <f t="shared" si="104"/>
        <v/>
      </c>
      <c r="AC273" s="6" t="str">
        <f t="shared" ref="AC273:AC336" si="116">IF(A273="","",D273-Z273-M273-Q273-AB273)</f>
        <v/>
      </c>
      <c r="AD273" s="6" t="str">
        <f t="shared" si="95"/>
        <v/>
      </c>
      <c r="AE273" s="6" t="str">
        <f t="shared" si="96"/>
        <v/>
      </c>
    </row>
    <row r="274" spans="1:31" x14ac:dyDescent="0.2">
      <c r="A274" s="5" t="str">
        <f t="shared" si="107"/>
        <v/>
      </c>
      <c r="B274" s="5" t="str">
        <f t="shared" si="108"/>
        <v/>
      </c>
      <c r="D274" s="6" t="str">
        <f>IF(A274="","",IF($B$3="سالانه",D273*(1+$B$6),IF($B$3="ماهانه",(F274*12)/'جدول لیست ها'!$D$1,IF(محاسبات!$B$3="دوماهه",(G274*6)/'جدول لیست ها'!$D$2,IF(محاسبات!$B$3="سه ماهه",(H274*4)/'جدول لیست ها'!$D$3,I274*2/'جدول لیست ها'!$D$4)))))</f>
        <v/>
      </c>
      <c r="E274" s="6" t="str">
        <f t="shared" si="109"/>
        <v/>
      </c>
      <c r="F274" s="6" t="str">
        <f t="shared" si="110"/>
        <v/>
      </c>
      <c r="G274" s="6" t="str">
        <f t="shared" si="111"/>
        <v/>
      </c>
      <c r="H274" s="6" t="str">
        <f t="shared" si="112"/>
        <v/>
      </c>
      <c r="I274" s="6" t="str">
        <f t="shared" si="113"/>
        <v/>
      </c>
      <c r="J274" s="6" t="str">
        <f t="shared" si="97"/>
        <v/>
      </c>
      <c r="K274" s="6" t="str">
        <f t="shared" si="98"/>
        <v/>
      </c>
      <c r="L274" s="6" t="str">
        <f t="shared" si="99"/>
        <v/>
      </c>
      <c r="M274" s="6" t="str">
        <f t="shared" si="105"/>
        <v/>
      </c>
      <c r="N274" s="5" t="str">
        <f t="shared" ref="N274:N337" si="117">IF(A274="","",IF(A274&lt;=2,$Q$2,IF(A274&lt;=4,$R$2,$S$2)))</f>
        <v/>
      </c>
      <c r="O274" s="6" t="str">
        <f t="shared" si="114"/>
        <v/>
      </c>
      <c r="P274" s="5" t="str">
        <f>IF(A274="","",VLOOKUP(B274,'جدول نرخ فوت-امراض خاص-سرطان'!$A$2:$B$100,2,FALSE))</f>
        <v/>
      </c>
      <c r="Q274" s="6" t="str">
        <f t="shared" si="106"/>
        <v/>
      </c>
      <c r="R274" s="6" t="str">
        <f t="shared" si="115"/>
        <v/>
      </c>
      <c r="S274" s="6" t="str">
        <f t="shared" si="100"/>
        <v/>
      </c>
      <c r="T274" s="6" t="str">
        <f t="shared" si="101"/>
        <v/>
      </c>
      <c r="U274" s="6" t="str">
        <f>IF(A274="","",T274*VLOOKUP(محاسبات!B274,'جدول نرخ فوت-امراض خاص-سرطان'!$C$2:$D$97,2,FALSE)/1000000)</f>
        <v/>
      </c>
      <c r="V274" s="6" t="str">
        <f>IF(A274="","",IF($F$7="ندارد",0,IF(B274&gt;74,0,VLOOKUP(محاسبات!A274,'جدول نرخ فوت-امراض خاص-سرطان'!$I$2:$J$31,2,FALSE)*محاسبات!O274)))</f>
        <v/>
      </c>
      <c r="W274" s="6" t="str">
        <f>IF(A274="","",V274*VLOOKUP(B274,'جدول نرخ فوت-امراض خاص-سرطان'!$E$2:$F$100,2,FALSE)/1000000)</f>
        <v/>
      </c>
      <c r="X274" s="6" t="str">
        <f t="shared" ref="X274:X337" si="118">IF(A274="","",IF($F$6="ندارد",0,IF(A275="",0,D275*N274^0.5+X275*N274)))</f>
        <v/>
      </c>
      <c r="Y274" s="6" t="str">
        <f>IF(A274="","",IF(A274&gt;64,0,VLOOKUP(B274,'جدول نرخ فوت-امراض خاص-سرطان'!$G$2:$H$100,2,FALSE)*X274))</f>
        <v/>
      </c>
      <c r="Z274" s="6" t="str">
        <f t="shared" si="102"/>
        <v/>
      </c>
      <c r="AA274" s="6" t="str">
        <f t="shared" si="103"/>
        <v/>
      </c>
      <c r="AB274" s="6" t="str">
        <f t="shared" si="104"/>
        <v/>
      </c>
      <c r="AC274" s="6" t="str">
        <f t="shared" si="116"/>
        <v/>
      </c>
      <c r="AD274" s="6" t="str">
        <f t="shared" si="95"/>
        <v/>
      </c>
      <c r="AE274" s="6" t="str">
        <f t="shared" si="96"/>
        <v/>
      </c>
    </row>
    <row r="275" spans="1:31" x14ac:dyDescent="0.2">
      <c r="A275" s="5" t="str">
        <f t="shared" si="107"/>
        <v/>
      </c>
      <c r="B275" s="5" t="str">
        <f t="shared" si="108"/>
        <v/>
      </c>
      <c r="D275" s="6" t="str">
        <f>IF(A275="","",IF($B$3="سالانه",D274*(1+$B$6),IF($B$3="ماهانه",(F275*12)/'جدول لیست ها'!$D$1,IF(محاسبات!$B$3="دوماهه",(G275*6)/'جدول لیست ها'!$D$2,IF(محاسبات!$B$3="سه ماهه",(H275*4)/'جدول لیست ها'!$D$3,I275*2/'جدول لیست ها'!$D$4)))))</f>
        <v/>
      </c>
      <c r="E275" s="6" t="str">
        <f t="shared" si="109"/>
        <v/>
      </c>
      <c r="F275" s="6" t="str">
        <f t="shared" si="110"/>
        <v/>
      </c>
      <c r="G275" s="6" t="str">
        <f t="shared" si="111"/>
        <v/>
      </c>
      <c r="H275" s="6" t="str">
        <f t="shared" si="112"/>
        <v/>
      </c>
      <c r="I275" s="6" t="str">
        <f t="shared" si="113"/>
        <v/>
      </c>
      <c r="J275" s="6" t="str">
        <f t="shared" si="97"/>
        <v/>
      </c>
      <c r="K275" s="6" t="str">
        <f t="shared" si="98"/>
        <v/>
      </c>
      <c r="L275" s="6" t="str">
        <f t="shared" si="99"/>
        <v/>
      </c>
      <c r="M275" s="6" t="str">
        <f t="shared" si="105"/>
        <v/>
      </c>
      <c r="N275" s="5" t="str">
        <f t="shared" si="117"/>
        <v/>
      </c>
      <c r="O275" s="6" t="str">
        <f t="shared" si="114"/>
        <v/>
      </c>
      <c r="P275" s="5" t="str">
        <f>IF(A275="","",VLOOKUP(B275,'جدول نرخ فوت-امراض خاص-سرطان'!$A$2:$B$100,2,FALSE))</f>
        <v/>
      </c>
      <c r="Q275" s="6" t="str">
        <f t="shared" si="106"/>
        <v/>
      </c>
      <c r="R275" s="6" t="str">
        <f t="shared" si="115"/>
        <v/>
      </c>
      <c r="S275" s="6" t="str">
        <f t="shared" si="100"/>
        <v/>
      </c>
      <c r="T275" s="6" t="str">
        <f t="shared" si="101"/>
        <v/>
      </c>
      <c r="U275" s="6" t="str">
        <f>IF(A275="","",T275*VLOOKUP(محاسبات!B275,'جدول نرخ فوت-امراض خاص-سرطان'!$C$2:$D$97,2,FALSE)/1000000)</f>
        <v/>
      </c>
      <c r="V275" s="6" t="str">
        <f>IF(A275="","",IF($F$7="ندارد",0,IF(B275&gt;74,0,VLOOKUP(محاسبات!A275,'جدول نرخ فوت-امراض خاص-سرطان'!$I$2:$J$31,2,FALSE)*محاسبات!O275)))</f>
        <v/>
      </c>
      <c r="W275" s="6" t="str">
        <f>IF(A275="","",V275*VLOOKUP(B275,'جدول نرخ فوت-امراض خاص-سرطان'!$E$2:$F$100,2,FALSE)/1000000)</f>
        <v/>
      </c>
      <c r="X275" s="6" t="str">
        <f t="shared" si="118"/>
        <v/>
      </c>
      <c r="Y275" s="6" t="str">
        <f>IF(A275="","",IF(A275&gt;64,0,VLOOKUP(B275,'جدول نرخ فوت-امراض خاص-سرطان'!$G$2:$H$100,2,FALSE)*X275))</f>
        <v/>
      </c>
      <c r="Z275" s="6" t="str">
        <f t="shared" si="102"/>
        <v/>
      </c>
      <c r="AA275" s="6" t="str">
        <f t="shared" si="103"/>
        <v/>
      </c>
      <c r="AB275" s="6" t="str">
        <f t="shared" si="104"/>
        <v/>
      </c>
      <c r="AC275" s="6" t="str">
        <f t="shared" si="116"/>
        <v/>
      </c>
      <c r="AD275" s="6" t="str">
        <f t="shared" ref="AD275:AD338" si="119">IF(A275="","",(AC275+AD274)*(1+$S$1))</f>
        <v/>
      </c>
      <c r="AE275" s="6" t="str">
        <f t="shared" ref="AE275:AE338" si="120">IF(A275="","",AD275)</f>
        <v/>
      </c>
    </row>
    <row r="276" spans="1:31" x14ac:dyDescent="0.2">
      <c r="A276" s="5" t="str">
        <f t="shared" si="107"/>
        <v/>
      </c>
      <c r="B276" s="5" t="str">
        <f t="shared" si="108"/>
        <v/>
      </c>
      <c r="D276" s="6" t="str">
        <f>IF(A276="","",IF($B$3="سالانه",D275*(1+$B$6),IF($B$3="ماهانه",(F276*12)/'جدول لیست ها'!$D$1,IF(محاسبات!$B$3="دوماهه",(G276*6)/'جدول لیست ها'!$D$2,IF(محاسبات!$B$3="سه ماهه",(H276*4)/'جدول لیست ها'!$D$3,I276*2/'جدول لیست ها'!$D$4)))))</f>
        <v/>
      </c>
      <c r="E276" s="6" t="str">
        <f t="shared" si="109"/>
        <v/>
      </c>
      <c r="F276" s="6" t="str">
        <f t="shared" si="110"/>
        <v/>
      </c>
      <c r="G276" s="6" t="str">
        <f t="shared" si="111"/>
        <v/>
      </c>
      <c r="H276" s="6" t="str">
        <f t="shared" si="112"/>
        <v/>
      </c>
      <c r="I276" s="6" t="str">
        <f t="shared" si="113"/>
        <v/>
      </c>
      <c r="J276" s="6" t="str">
        <f t="shared" si="97"/>
        <v/>
      </c>
      <c r="K276" s="6" t="str">
        <f t="shared" si="98"/>
        <v/>
      </c>
      <c r="L276" s="6" t="str">
        <f t="shared" si="99"/>
        <v/>
      </c>
      <c r="M276" s="6" t="str">
        <f t="shared" si="105"/>
        <v/>
      </c>
      <c r="N276" s="5" t="str">
        <f t="shared" si="117"/>
        <v/>
      </c>
      <c r="O276" s="6" t="str">
        <f t="shared" si="114"/>
        <v/>
      </c>
      <c r="P276" s="5" t="str">
        <f>IF(A276="","",VLOOKUP(B276,'جدول نرخ فوت-امراض خاص-سرطان'!$A$2:$B$100,2,FALSE))</f>
        <v/>
      </c>
      <c r="Q276" s="6" t="str">
        <f t="shared" si="106"/>
        <v/>
      </c>
      <c r="R276" s="6" t="str">
        <f t="shared" si="115"/>
        <v/>
      </c>
      <c r="S276" s="6" t="str">
        <f t="shared" si="100"/>
        <v/>
      </c>
      <c r="T276" s="6" t="str">
        <f t="shared" si="101"/>
        <v/>
      </c>
      <c r="U276" s="6" t="str">
        <f>IF(A276="","",T276*VLOOKUP(محاسبات!B276,'جدول نرخ فوت-امراض خاص-سرطان'!$C$2:$D$97,2,FALSE)/1000000)</f>
        <v/>
      </c>
      <c r="V276" s="6" t="str">
        <f>IF(A276="","",IF($F$7="ندارد",0,IF(B276&gt;74,0,VLOOKUP(محاسبات!A276,'جدول نرخ فوت-امراض خاص-سرطان'!$I$2:$J$31,2,FALSE)*محاسبات!O276)))</f>
        <v/>
      </c>
      <c r="W276" s="6" t="str">
        <f>IF(A276="","",V276*VLOOKUP(B276,'جدول نرخ فوت-امراض خاص-سرطان'!$E$2:$F$100,2,FALSE)/1000000)</f>
        <v/>
      </c>
      <c r="X276" s="6" t="str">
        <f t="shared" si="118"/>
        <v/>
      </c>
      <c r="Y276" s="6" t="str">
        <f>IF(A276="","",IF(A276&gt;64,0,VLOOKUP(B276,'جدول نرخ فوت-امراض خاص-سرطان'!$G$2:$H$100,2,FALSE)*X276))</f>
        <v/>
      </c>
      <c r="Z276" s="6" t="str">
        <f t="shared" si="102"/>
        <v/>
      </c>
      <c r="AA276" s="6" t="str">
        <f t="shared" si="103"/>
        <v/>
      </c>
      <c r="AB276" s="6" t="str">
        <f t="shared" si="104"/>
        <v/>
      </c>
      <c r="AC276" s="6" t="str">
        <f t="shared" si="116"/>
        <v/>
      </c>
      <c r="AD276" s="6" t="str">
        <f t="shared" si="119"/>
        <v/>
      </c>
      <c r="AE276" s="6" t="str">
        <f t="shared" si="120"/>
        <v/>
      </c>
    </row>
    <row r="277" spans="1:31" x14ac:dyDescent="0.2">
      <c r="A277" s="5" t="str">
        <f t="shared" si="107"/>
        <v/>
      </c>
      <c r="B277" s="5" t="str">
        <f t="shared" si="108"/>
        <v/>
      </c>
      <c r="D277" s="6" t="str">
        <f>IF(A277="","",IF($B$3="سالانه",D276*(1+$B$6),IF($B$3="ماهانه",(F277*12)/'جدول لیست ها'!$D$1,IF(محاسبات!$B$3="دوماهه",(G277*6)/'جدول لیست ها'!$D$2,IF(محاسبات!$B$3="سه ماهه",(H277*4)/'جدول لیست ها'!$D$3,I277*2/'جدول لیست ها'!$D$4)))))</f>
        <v/>
      </c>
      <c r="E277" s="6" t="str">
        <f t="shared" si="109"/>
        <v/>
      </c>
      <c r="F277" s="6" t="str">
        <f t="shared" si="110"/>
        <v/>
      </c>
      <c r="G277" s="6" t="str">
        <f t="shared" si="111"/>
        <v/>
      </c>
      <c r="H277" s="6" t="str">
        <f t="shared" si="112"/>
        <v/>
      </c>
      <c r="I277" s="6" t="str">
        <f t="shared" si="113"/>
        <v/>
      </c>
      <c r="J277" s="6" t="str">
        <f t="shared" ref="J277:J340" si="121">IF(A277="","",0)</f>
        <v/>
      </c>
      <c r="K277" s="6" t="str">
        <f t="shared" si="98"/>
        <v/>
      </c>
      <c r="L277" s="6" t="str">
        <f t="shared" si="99"/>
        <v/>
      </c>
      <c r="M277" s="6" t="str">
        <f t="shared" si="105"/>
        <v/>
      </c>
      <c r="N277" s="5" t="str">
        <f t="shared" si="117"/>
        <v/>
      </c>
      <c r="O277" s="6" t="str">
        <f t="shared" si="114"/>
        <v/>
      </c>
      <c r="P277" s="5" t="str">
        <f>IF(A277="","",VLOOKUP(B277,'جدول نرخ فوت-امراض خاص-سرطان'!$A$2:$B$100,2,FALSE))</f>
        <v/>
      </c>
      <c r="Q277" s="6" t="str">
        <f t="shared" si="106"/>
        <v/>
      </c>
      <c r="R277" s="6" t="str">
        <f t="shared" si="115"/>
        <v/>
      </c>
      <c r="S277" s="6" t="str">
        <f t="shared" si="100"/>
        <v/>
      </c>
      <c r="T277" s="6" t="str">
        <f t="shared" si="101"/>
        <v/>
      </c>
      <c r="U277" s="6" t="str">
        <f>IF(A277="","",T277*VLOOKUP(محاسبات!B277,'جدول نرخ فوت-امراض خاص-سرطان'!$C$2:$D$97,2,FALSE)/1000000)</f>
        <v/>
      </c>
      <c r="V277" s="6" t="str">
        <f>IF(A277="","",IF($F$7="ندارد",0,IF(B277&gt;74,0,VLOOKUP(محاسبات!A277,'جدول نرخ فوت-امراض خاص-سرطان'!$I$2:$J$31,2,FALSE)*محاسبات!O277)))</f>
        <v/>
      </c>
      <c r="W277" s="6" t="str">
        <f>IF(A277="","",V277*VLOOKUP(B277,'جدول نرخ فوت-امراض خاص-سرطان'!$E$2:$F$100,2,FALSE)/1000000)</f>
        <v/>
      </c>
      <c r="X277" s="6" t="str">
        <f t="shared" si="118"/>
        <v/>
      </c>
      <c r="Y277" s="6" t="str">
        <f>IF(A277="","",IF(A277&gt;64,0,VLOOKUP(B277,'جدول نرخ فوت-امراض خاص-سرطان'!$G$2:$H$100,2,FALSE)*X277))</f>
        <v/>
      </c>
      <c r="Z277" s="6" t="str">
        <f t="shared" si="102"/>
        <v/>
      </c>
      <c r="AA277" s="6" t="str">
        <f t="shared" si="103"/>
        <v/>
      </c>
      <c r="AB277" s="6" t="str">
        <f t="shared" si="104"/>
        <v/>
      </c>
      <c r="AC277" s="6" t="str">
        <f t="shared" si="116"/>
        <v/>
      </c>
      <c r="AD277" s="6" t="str">
        <f t="shared" si="119"/>
        <v/>
      </c>
      <c r="AE277" s="6" t="str">
        <f t="shared" si="120"/>
        <v/>
      </c>
    </row>
    <row r="278" spans="1:31" x14ac:dyDescent="0.2">
      <c r="A278" s="5" t="str">
        <f t="shared" si="107"/>
        <v/>
      </c>
      <c r="B278" s="5" t="str">
        <f t="shared" si="108"/>
        <v/>
      </c>
      <c r="D278" s="6" t="str">
        <f>IF(A278="","",IF($B$3="سالانه",D277*(1+$B$6),IF($B$3="ماهانه",(F278*12)/'جدول لیست ها'!$D$1,IF(محاسبات!$B$3="دوماهه",(G278*6)/'جدول لیست ها'!$D$2,IF(محاسبات!$B$3="سه ماهه",(H278*4)/'جدول لیست ها'!$D$3,I278*2/'جدول لیست ها'!$D$4)))))</f>
        <v/>
      </c>
      <c r="E278" s="6" t="str">
        <f t="shared" si="109"/>
        <v/>
      </c>
      <c r="F278" s="6" t="str">
        <f t="shared" si="110"/>
        <v/>
      </c>
      <c r="G278" s="6" t="str">
        <f t="shared" si="111"/>
        <v/>
      </c>
      <c r="H278" s="6" t="str">
        <f t="shared" si="112"/>
        <v/>
      </c>
      <c r="I278" s="6" t="str">
        <f t="shared" si="113"/>
        <v/>
      </c>
      <c r="J278" s="6" t="str">
        <f t="shared" si="121"/>
        <v/>
      </c>
      <c r="K278" s="6" t="str">
        <f t="shared" si="98"/>
        <v/>
      </c>
      <c r="L278" s="6" t="str">
        <f t="shared" si="99"/>
        <v/>
      </c>
      <c r="M278" s="6" t="str">
        <f t="shared" si="105"/>
        <v/>
      </c>
      <c r="N278" s="5" t="str">
        <f t="shared" si="117"/>
        <v/>
      </c>
      <c r="O278" s="6" t="str">
        <f t="shared" si="114"/>
        <v/>
      </c>
      <c r="P278" s="5" t="str">
        <f>IF(A278="","",VLOOKUP(B278,'جدول نرخ فوت-امراض خاص-سرطان'!$A$2:$B$100,2,FALSE))</f>
        <v/>
      </c>
      <c r="Q278" s="6" t="str">
        <f t="shared" si="106"/>
        <v/>
      </c>
      <c r="R278" s="6" t="str">
        <f t="shared" si="115"/>
        <v/>
      </c>
      <c r="S278" s="6" t="str">
        <f t="shared" si="100"/>
        <v/>
      </c>
      <c r="T278" s="6" t="str">
        <f t="shared" si="101"/>
        <v/>
      </c>
      <c r="U278" s="6" t="str">
        <f>IF(A278="","",T278*VLOOKUP(محاسبات!B278,'جدول نرخ فوت-امراض خاص-سرطان'!$C$2:$D$97,2,FALSE)/1000000)</f>
        <v/>
      </c>
      <c r="V278" s="6" t="str">
        <f>IF(A278="","",IF($F$7="ندارد",0,IF(B278&gt;74,0,VLOOKUP(محاسبات!A278,'جدول نرخ فوت-امراض خاص-سرطان'!$I$2:$J$31,2,FALSE)*محاسبات!O278)))</f>
        <v/>
      </c>
      <c r="W278" s="6" t="str">
        <f>IF(A278="","",V278*VLOOKUP(B278,'جدول نرخ فوت-امراض خاص-سرطان'!$E$2:$F$100,2,FALSE)/1000000)</f>
        <v/>
      </c>
      <c r="X278" s="6" t="str">
        <f t="shared" si="118"/>
        <v/>
      </c>
      <c r="Y278" s="6" t="str">
        <f>IF(A278="","",IF(A278&gt;64,0,VLOOKUP(B278,'جدول نرخ فوت-امراض خاص-سرطان'!$G$2:$H$100,2,FALSE)*X278))</f>
        <v/>
      </c>
      <c r="Z278" s="6" t="str">
        <f t="shared" si="102"/>
        <v/>
      </c>
      <c r="AA278" s="6" t="str">
        <f t="shared" si="103"/>
        <v/>
      </c>
      <c r="AB278" s="6" t="str">
        <f t="shared" si="104"/>
        <v/>
      </c>
      <c r="AC278" s="6" t="str">
        <f t="shared" si="116"/>
        <v/>
      </c>
      <c r="AD278" s="6" t="str">
        <f t="shared" si="119"/>
        <v/>
      </c>
      <c r="AE278" s="6" t="str">
        <f t="shared" si="120"/>
        <v/>
      </c>
    </row>
    <row r="279" spans="1:31" x14ac:dyDescent="0.2">
      <c r="A279" s="5" t="str">
        <f t="shared" si="107"/>
        <v/>
      </c>
      <c r="B279" s="5" t="str">
        <f t="shared" si="108"/>
        <v/>
      </c>
      <c r="D279" s="6" t="str">
        <f>IF(A279="","",IF($B$3="سالانه",D278*(1+$B$6),IF($B$3="ماهانه",(F279*12)/'جدول لیست ها'!$D$1,IF(محاسبات!$B$3="دوماهه",(G279*6)/'جدول لیست ها'!$D$2,IF(محاسبات!$B$3="سه ماهه",(H279*4)/'جدول لیست ها'!$D$3,I279*2/'جدول لیست ها'!$D$4)))))</f>
        <v/>
      </c>
      <c r="E279" s="6" t="str">
        <f t="shared" si="109"/>
        <v/>
      </c>
      <c r="F279" s="6" t="str">
        <f t="shared" si="110"/>
        <v/>
      </c>
      <c r="G279" s="6" t="str">
        <f t="shared" si="111"/>
        <v/>
      </c>
      <c r="H279" s="6" t="str">
        <f t="shared" si="112"/>
        <v/>
      </c>
      <c r="I279" s="6" t="str">
        <f t="shared" si="113"/>
        <v/>
      </c>
      <c r="J279" s="6" t="str">
        <f t="shared" si="121"/>
        <v/>
      </c>
      <c r="K279" s="6" t="str">
        <f t="shared" si="98"/>
        <v/>
      </c>
      <c r="L279" s="6" t="str">
        <f t="shared" si="99"/>
        <v/>
      </c>
      <c r="M279" s="6" t="str">
        <f t="shared" si="105"/>
        <v/>
      </c>
      <c r="N279" s="5" t="str">
        <f t="shared" si="117"/>
        <v/>
      </c>
      <c r="O279" s="6" t="str">
        <f t="shared" si="114"/>
        <v/>
      </c>
      <c r="P279" s="5" t="str">
        <f>IF(A279="","",VLOOKUP(B279,'جدول نرخ فوت-امراض خاص-سرطان'!$A$2:$B$100,2,FALSE))</f>
        <v/>
      </c>
      <c r="Q279" s="6" t="str">
        <f t="shared" si="106"/>
        <v/>
      </c>
      <c r="R279" s="6" t="str">
        <f t="shared" si="115"/>
        <v/>
      </c>
      <c r="S279" s="6" t="str">
        <f t="shared" si="100"/>
        <v/>
      </c>
      <c r="T279" s="6" t="str">
        <f t="shared" si="101"/>
        <v/>
      </c>
      <c r="U279" s="6" t="str">
        <f>IF(A279="","",T279*VLOOKUP(محاسبات!B279,'جدول نرخ فوت-امراض خاص-سرطان'!$C$2:$D$97,2,FALSE)/1000000)</f>
        <v/>
      </c>
      <c r="V279" s="6" t="str">
        <f>IF(A279="","",IF($F$7="ندارد",0,IF(B279&gt;74,0,VLOOKUP(محاسبات!A279,'جدول نرخ فوت-امراض خاص-سرطان'!$I$2:$J$31,2,FALSE)*محاسبات!O279)))</f>
        <v/>
      </c>
      <c r="W279" s="6" t="str">
        <f>IF(A279="","",V279*VLOOKUP(B279,'جدول نرخ فوت-امراض خاص-سرطان'!$E$2:$F$100,2,FALSE)/1000000)</f>
        <v/>
      </c>
      <c r="X279" s="6" t="str">
        <f t="shared" si="118"/>
        <v/>
      </c>
      <c r="Y279" s="6" t="str">
        <f>IF(A279="","",IF(A279&gt;64,0,VLOOKUP(B279,'جدول نرخ فوت-امراض خاص-سرطان'!$G$2:$H$100,2,FALSE)*X279))</f>
        <v/>
      </c>
      <c r="Z279" s="6" t="str">
        <f t="shared" si="102"/>
        <v/>
      </c>
      <c r="AA279" s="6" t="str">
        <f t="shared" si="103"/>
        <v/>
      </c>
      <c r="AB279" s="6" t="str">
        <f t="shared" si="104"/>
        <v/>
      </c>
      <c r="AC279" s="6" t="str">
        <f t="shared" si="116"/>
        <v/>
      </c>
      <c r="AD279" s="6" t="str">
        <f t="shared" si="119"/>
        <v/>
      </c>
      <c r="AE279" s="6" t="str">
        <f t="shared" si="120"/>
        <v/>
      </c>
    </row>
    <row r="280" spans="1:31" x14ac:dyDescent="0.2">
      <c r="A280" s="5" t="str">
        <f t="shared" si="107"/>
        <v/>
      </c>
      <c r="B280" s="5" t="str">
        <f t="shared" si="108"/>
        <v/>
      </c>
      <c r="D280" s="6" t="str">
        <f>IF(A280="","",IF($B$3="سالانه",D279*(1+$B$6),IF($B$3="ماهانه",(F280*12)/'جدول لیست ها'!$D$1,IF(محاسبات!$B$3="دوماهه",(G280*6)/'جدول لیست ها'!$D$2,IF(محاسبات!$B$3="سه ماهه",(H280*4)/'جدول لیست ها'!$D$3,I280*2/'جدول لیست ها'!$D$4)))))</f>
        <v/>
      </c>
      <c r="E280" s="6" t="str">
        <f t="shared" si="109"/>
        <v/>
      </c>
      <c r="F280" s="6" t="str">
        <f t="shared" si="110"/>
        <v/>
      </c>
      <c r="G280" s="6" t="str">
        <f t="shared" si="111"/>
        <v/>
      </c>
      <c r="H280" s="6" t="str">
        <f t="shared" si="112"/>
        <v/>
      </c>
      <c r="I280" s="6" t="str">
        <f t="shared" si="113"/>
        <v/>
      </c>
      <c r="J280" s="6" t="str">
        <f t="shared" si="121"/>
        <v/>
      </c>
      <c r="K280" s="6" t="str">
        <f t="shared" si="98"/>
        <v/>
      </c>
      <c r="L280" s="6" t="str">
        <f t="shared" si="99"/>
        <v/>
      </c>
      <c r="M280" s="6" t="str">
        <f t="shared" si="105"/>
        <v/>
      </c>
      <c r="N280" s="5" t="str">
        <f t="shared" si="117"/>
        <v/>
      </c>
      <c r="O280" s="6" t="str">
        <f t="shared" si="114"/>
        <v/>
      </c>
      <c r="P280" s="5" t="str">
        <f>IF(A280="","",VLOOKUP(B280,'جدول نرخ فوت-امراض خاص-سرطان'!$A$2:$B$100,2,FALSE))</f>
        <v/>
      </c>
      <c r="Q280" s="6" t="str">
        <f t="shared" si="106"/>
        <v/>
      </c>
      <c r="R280" s="6" t="str">
        <f t="shared" si="115"/>
        <v/>
      </c>
      <c r="S280" s="6" t="str">
        <f t="shared" si="100"/>
        <v/>
      </c>
      <c r="T280" s="6" t="str">
        <f t="shared" si="101"/>
        <v/>
      </c>
      <c r="U280" s="6" t="str">
        <f>IF(A280="","",T280*VLOOKUP(محاسبات!B280,'جدول نرخ فوت-امراض خاص-سرطان'!$C$2:$D$97,2,FALSE)/1000000)</f>
        <v/>
      </c>
      <c r="V280" s="6" t="str">
        <f>IF(A280="","",IF($F$7="ندارد",0,IF(B280&gt;74,0,VLOOKUP(محاسبات!A280,'جدول نرخ فوت-امراض خاص-سرطان'!$I$2:$J$31,2,FALSE)*محاسبات!O280)))</f>
        <v/>
      </c>
      <c r="W280" s="6" t="str">
        <f>IF(A280="","",V280*VLOOKUP(B280,'جدول نرخ فوت-امراض خاص-سرطان'!$E$2:$F$100,2,FALSE)/1000000)</f>
        <v/>
      </c>
      <c r="X280" s="6" t="str">
        <f t="shared" si="118"/>
        <v/>
      </c>
      <c r="Y280" s="6" t="str">
        <f>IF(A280="","",IF(A280&gt;64,0,VLOOKUP(B280,'جدول نرخ فوت-امراض خاص-سرطان'!$G$2:$H$100,2,FALSE)*X280))</f>
        <v/>
      </c>
      <c r="Z280" s="6" t="str">
        <f t="shared" si="102"/>
        <v/>
      </c>
      <c r="AA280" s="6" t="str">
        <f t="shared" si="103"/>
        <v/>
      </c>
      <c r="AB280" s="6" t="str">
        <f t="shared" si="104"/>
        <v/>
      </c>
      <c r="AC280" s="6" t="str">
        <f t="shared" si="116"/>
        <v/>
      </c>
      <c r="AD280" s="6" t="str">
        <f t="shared" si="119"/>
        <v/>
      </c>
      <c r="AE280" s="6" t="str">
        <f t="shared" si="120"/>
        <v/>
      </c>
    </row>
    <row r="281" spans="1:31" x14ac:dyDescent="0.2">
      <c r="A281" s="5" t="str">
        <f t="shared" si="107"/>
        <v/>
      </c>
      <c r="B281" s="5" t="str">
        <f t="shared" si="108"/>
        <v/>
      </c>
      <c r="D281" s="6" t="str">
        <f>IF(A281="","",IF($B$3="سالانه",D280*(1+$B$6),IF($B$3="ماهانه",(F281*12)/'جدول لیست ها'!$D$1,IF(محاسبات!$B$3="دوماهه",(G281*6)/'جدول لیست ها'!$D$2,IF(محاسبات!$B$3="سه ماهه",(H281*4)/'جدول لیست ها'!$D$3,I281*2/'جدول لیست ها'!$D$4)))))</f>
        <v/>
      </c>
      <c r="E281" s="6" t="str">
        <f t="shared" si="109"/>
        <v/>
      </c>
      <c r="F281" s="6" t="str">
        <f t="shared" si="110"/>
        <v/>
      </c>
      <c r="G281" s="6" t="str">
        <f t="shared" si="111"/>
        <v/>
      </c>
      <c r="H281" s="6" t="str">
        <f t="shared" si="112"/>
        <v/>
      </c>
      <c r="I281" s="6" t="str">
        <f t="shared" si="113"/>
        <v/>
      </c>
      <c r="J281" s="6" t="str">
        <f t="shared" si="121"/>
        <v/>
      </c>
      <c r="K281" s="6" t="str">
        <f t="shared" si="98"/>
        <v/>
      </c>
      <c r="L281" s="6" t="str">
        <f t="shared" si="99"/>
        <v/>
      </c>
      <c r="M281" s="6" t="str">
        <f t="shared" si="105"/>
        <v/>
      </c>
      <c r="N281" s="5" t="str">
        <f t="shared" si="117"/>
        <v/>
      </c>
      <c r="O281" s="6" t="str">
        <f t="shared" si="114"/>
        <v/>
      </c>
      <c r="P281" s="5" t="str">
        <f>IF(A281="","",VLOOKUP(B281,'جدول نرخ فوت-امراض خاص-سرطان'!$A$2:$B$100,2,FALSE))</f>
        <v/>
      </c>
      <c r="Q281" s="6" t="str">
        <f t="shared" si="106"/>
        <v/>
      </c>
      <c r="R281" s="6" t="str">
        <f t="shared" si="115"/>
        <v/>
      </c>
      <c r="S281" s="6" t="str">
        <f t="shared" si="100"/>
        <v/>
      </c>
      <c r="T281" s="6" t="str">
        <f t="shared" si="101"/>
        <v/>
      </c>
      <c r="U281" s="6" t="str">
        <f>IF(A281="","",T281*VLOOKUP(محاسبات!B281,'جدول نرخ فوت-امراض خاص-سرطان'!$C$2:$D$97,2,FALSE)/1000000)</f>
        <v/>
      </c>
      <c r="V281" s="6" t="str">
        <f>IF(A281="","",IF($F$7="ندارد",0,IF(B281&gt;74,0,VLOOKUP(محاسبات!A281,'جدول نرخ فوت-امراض خاص-سرطان'!$I$2:$J$31,2,FALSE)*محاسبات!O281)))</f>
        <v/>
      </c>
      <c r="W281" s="6" t="str">
        <f>IF(A281="","",V281*VLOOKUP(B281,'جدول نرخ فوت-امراض خاص-سرطان'!$E$2:$F$100,2,FALSE)/1000000)</f>
        <v/>
      </c>
      <c r="X281" s="6" t="str">
        <f t="shared" si="118"/>
        <v/>
      </c>
      <c r="Y281" s="6" t="str">
        <f>IF(A281="","",IF(A281&gt;64,0,VLOOKUP(B281,'جدول نرخ فوت-امراض خاص-سرطان'!$G$2:$H$100,2,FALSE)*X281))</f>
        <v/>
      </c>
      <c r="Z281" s="6" t="str">
        <f t="shared" si="102"/>
        <v/>
      </c>
      <c r="AA281" s="6" t="str">
        <f t="shared" si="103"/>
        <v/>
      </c>
      <c r="AB281" s="6" t="str">
        <f t="shared" si="104"/>
        <v/>
      </c>
      <c r="AC281" s="6" t="str">
        <f t="shared" si="116"/>
        <v/>
      </c>
      <c r="AD281" s="6" t="str">
        <f t="shared" si="119"/>
        <v/>
      </c>
      <c r="AE281" s="6" t="str">
        <f t="shared" si="120"/>
        <v/>
      </c>
    </row>
    <row r="282" spans="1:31" x14ac:dyDescent="0.2">
      <c r="A282" s="5" t="str">
        <f t="shared" si="107"/>
        <v/>
      </c>
      <c r="B282" s="5" t="str">
        <f t="shared" si="108"/>
        <v/>
      </c>
      <c r="D282" s="6" t="str">
        <f>IF(A282="","",IF($B$3="سالانه",D281*(1+$B$6),IF($B$3="ماهانه",(F282*12)/'جدول لیست ها'!$D$1,IF(محاسبات!$B$3="دوماهه",(G282*6)/'جدول لیست ها'!$D$2,IF(محاسبات!$B$3="سه ماهه",(H282*4)/'جدول لیست ها'!$D$3,I282*2/'جدول لیست ها'!$D$4)))))</f>
        <v/>
      </c>
      <c r="E282" s="6" t="str">
        <f t="shared" si="109"/>
        <v/>
      </c>
      <c r="F282" s="6" t="str">
        <f t="shared" si="110"/>
        <v/>
      </c>
      <c r="G282" s="6" t="str">
        <f t="shared" si="111"/>
        <v/>
      </c>
      <c r="H282" s="6" t="str">
        <f t="shared" si="112"/>
        <v/>
      </c>
      <c r="I282" s="6" t="str">
        <f t="shared" si="113"/>
        <v/>
      </c>
      <c r="J282" s="6" t="str">
        <f t="shared" si="121"/>
        <v/>
      </c>
      <c r="K282" s="6" t="str">
        <f t="shared" si="98"/>
        <v/>
      </c>
      <c r="L282" s="6" t="str">
        <f t="shared" si="99"/>
        <v/>
      </c>
      <c r="M282" s="6" t="str">
        <f t="shared" si="105"/>
        <v/>
      </c>
      <c r="N282" s="5" t="str">
        <f t="shared" si="117"/>
        <v/>
      </c>
      <c r="O282" s="6" t="str">
        <f t="shared" si="114"/>
        <v/>
      </c>
      <c r="P282" s="5" t="str">
        <f>IF(A282="","",VLOOKUP(B282,'جدول نرخ فوت-امراض خاص-سرطان'!$A$2:$B$100,2,FALSE))</f>
        <v/>
      </c>
      <c r="Q282" s="6" t="str">
        <f t="shared" si="106"/>
        <v/>
      </c>
      <c r="R282" s="6" t="str">
        <f t="shared" si="115"/>
        <v/>
      </c>
      <c r="S282" s="6" t="str">
        <f t="shared" si="100"/>
        <v/>
      </c>
      <c r="T282" s="6" t="str">
        <f t="shared" si="101"/>
        <v/>
      </c>
      <c r="U282" s="6" t="str">
        <f>IF(A282="","",T282*VLOOKUP(محاسبات!B282,'جدول نرخ فوت-امراض خاص-سرطان'!$C$2:$D$97,2,FALSE)/1000000)</f>
        <v/>
      </c>
      <c r="V282" s="6" t="str">
        <f>IF(A282="","",IF($F$7="ندارد",0,IF(B282&gt;74,0,VLOOKUP(محاسبات!A282,'جدول نرخ فوت-امراض خاص-سرطان'!$I$2:$J$31,2,FALSE)*محاسبات!O282)))</f>
        <v/>
      </c>
      <c r="W282" s="6" t="str">
        <f>IF(A282="","",V282*VLOOKUP(B282,'جدول نرخ فوت-امراض خاص-سرطان'!$E$2:$F$100,2,FALSE)/1000000)</f>
        <v/>
      </c>
      <c r="X282" s="6" t="str">
        <f t="shared" si="118"/>
        <v/>
      </c>
      <c r="Y282" s="6" t="str">
        <f>IF(A282="","",IF(A282&gt;64,0,VLOOKUP(B282,'جدول نرخ فوت-امراض خاص-سرطان'!$G$2:$H$100,2,FALSE)*X282))</f>
        <v/>
      </c>
      <c r="Z282" s="6" t="str">
        <f t="shared" si="102"/>
        <v/>
      </c>
      <c r="AA282" s="6" t="str">
        <f t="shared" si="103"/>
        <v/>
      </c>
      <c r="AB282" s="6" t="str">
        <f t="shared" si="104"/>
        <v/>
      </c>
      <c r="AC282" s="6" t="str">
        <f t="shared" si="116"/>
        <v/>
      </c>
      <c r="AD282" s="6" t="str">
        <f t="shared" si="119"/>
        <v/>
      </c>
      <c r="AE282" s="6" t="str">
        <f t="shared" si="120"/>
        <v/>
      </c>
    </row>
    <row r="283" spans="1:31" x14ac:dyDescent="0.2">
      <c r="A283" s="5" t="str">
        <f t="shared" si="107"/>
        <v/>
      </c>
      <c r="B283" s="5" t="str">
        <f t="shared" si="108"/>
        <v/>
      </c>
      <c r="D283" s="6" t="str">
        <f>IF(A283="","",IF($B$3="سالانه",D282*(1+$B$6),IF($B$3="ماهانه",(F283*12)/'جدول لیست ها'!$D$1,IF(محاسبات!$B$3="دوماهه",(G283*6)/'جدول لیست ها'!$D$2,IF(محاسبات!$B$3="سه ماهه",(H283*4)/'جدول لیست ها'!$D$3,I283*2/'جدول لیست ها'!$D$4)))))</f>
        <v/>
      </c>
      <c r="E283" s="6" t="str">
        <f t="shared" si="109"/>
        <v/>
      </c>
      <c r="F283" s="6" t="str">
        <f t="shared" si="110"/>
        <v/>
      </c>
      <c r="G283" s="6" t="str">
        <f t="shared" si="111"/>
        <v/>
      </c>
      <c r="H283" s="6" t="str">
        <f t="shared" si="112"/>
        <v/>
      </c>
      <c r="I283" s="6" t="str">
        <f t="shared" si="113"/>
        <v/>
      </c>
      <c r="J283" s="6" t="str">
        <f t="shared" si="121"/>
        <v/>
      </c>
      <c r="K283" s="6" t="str">
        <f t="shared" si="98"/>
        <v/>
      </c>
      <c r="L283" s="6" t="str">
        <f t="shared" si="99"/>
        <v/>
      </c>
      <c r="M283" s="6" t="str">
        <f t="shared" si="105"/>
        <v/>
      </c>
      <c r="N283" s="5" t="str">
        <f t="shared" si="117"/>
        <v/>
      </c>
      <c r="O283" s="6" t="str">
        <f t="shared" si="114"/>
        <v/>
      </c>
      <c r="P283" s="5" t="str">
        <f>IF(A283="","",VLOOKUP(B283,'جدول نرخ فوت-امراض خاص-سرطان'!$A$2:$B$100,2,FALSE))</f>
        <v/>
      </c>
      <c r="Q283" s="6" t="str">
        <f t="shared" si="106"/>
        <v/>
      </c>
      <c r="R283" s="6" t="str">
        <f t="shared" si="115"/>
        <v/>
      </c>
      <c r="S283" s="6" t="str">
        <f t="shared" si="100"/>
        <v/>
      </c>
      <c r="T283" s="6" t="str">
        <f t="shared" si="101"/>
        <v/>
      </c>
      <c r="U283" s="6" t="str">
        <f>IF(A283="","",T283*VLOOKUP(محاسبات!B283,'جدول نرخ فوت-امراض خاص-سرطان'!$C$2:$D$97,2,FALSE)/1000000)</f>
        <v/>
      </c>
      <c r="V283" s="6" t="str">
        <f>IF(A283="","",IF($F$7="ندارد",0,IF(B283&gt;74,0,VLOOKUP(محاسبات!A283,'جدول نرخ فوت-امراض خاص-سرطان'!$I$2:$J$31,2,FALSE)*محاسبات!O283)))</f>
        <v/>
      </c>
      <c r="W283" s="6" t="str">
        <f>IF(A283="","",V283*VLOOKUP(B283,'جدول نرخ فوت-امراض خاص-سرطان'!$E$2:$F$100,2,FALSE)/1000000)</f>
        <v/>
      </c>
      <c r="X283" s="6" t="str">
        <f t="shared" si="118"/>
        <v/>
      </c>
      <c r="Y283" s="6" t="str">
        <f>IF(A283="","",IF(A283&gt;64,0,VLOOKUP(B283,'جدول نرخ فوت-امراض خاص-سرطان'!$G$2:$H$100,2,FALSE)*X283))</f>
        <v/>
      </c>
      <c r="Z283" s="6" t="str">
        <f t="shared" si="102"/>
        <v/>
      </c>
      <c r="AA283" s="6" t="str">
        <f t="shared" si="103"/>
        <v/>
      </c>
      <c r="AB283" s="6" t="str">
        <f t="shared" si="104"/>
        <v/>
      </c>
      <c r="AC283" s="6" t="str">
        <f t="shared" si="116"/>
        <v/>
      </c>
      <c r="AD283" s="6" t="str">
        <f t="shared" si="119"/>
        <v/>
      </c>
      <c r="AE283" s="6" t="str">
        <f t="shared" si="120"/>
        <v/>
      </c>
    </row>
    <row r="284" spans="1:31" x14ac:dyDescent="0.2">
      <c r="A284" s="5" t="str">
        <f t="shared" si="107"/>
        <v/>
      </c>
      <c r="B284" s="5" t="str">
        <f t="shared" si="108"/>
        <v/>
      </c>
      <c r="D284" s="6" t="str">
        <f>IF(A284="","",IF($B$3="سالانه",D283*(1+$B$6),IF($B$3="ماهانه",(F284*12)/'جدول لیست ها'!$D$1,IF(محاسبات!$B$3="دوماهه",(G284*6)/'جدول لیست ها'!$D$2,IF(محاسبات!$B$3="سه ماهه",(H284*4)/'جدول لیست ها'!$D$3,I284*2/'جدول لیست ها'!$D$4)))))</f>
        <v/>
      </c>
      <c r="E284" s="6" t="str">
        <f t="shared" si="109"/>
        <v/>
      </c>
      <c r="F284" s="6" t="str">
        <f t="shared" si="110"/>
        <v/>
      </c>
      <c r="G284" s="6" t="str">
        <f t="shared" si="111"/>
        <v/>
      </c>
      <c r="H284" s="6" t="str">
        <f t="shared" si="112"/>
        <v/>
      </c>
      <c r="I284" s="6" t="str">
        <f t="shared" si="113"/>
        <v/>
      </c>
      <c r="J284" s="6" t="str">
        <f t="shared" si="121"/>
        <v/>
      </c>
      <c r="K284" s="6" t="str">
        <f t="shared" si="98"/>
        <v/>
      </c>
      <c r="L284" s="6" t="str">
        <f t="shared" si="99"/>
        <v/>
      </c>
      <c r="M284" s="6" t="str">
        <f t="shared" si="105"/>
        <v/>
      </c>
      <c r="N284" s="5" t="str">
        <f t="shared" si="117"/>
        <v/>
      </c>
      <c r="O284" s="6" t="str">
        <f t="shared" si="114"/>
        <v/>
      </c>
      <c r="P284" s="5" t="str">
        <f>IF(A284="","",VLOOKUP(B284,'جدول نرخ فوت-امراض خاص-سرطان'!$A$2:$B$100,2,FALSE))</f>
        <v/>
      </c>
      <c r="Q284" s="6" t="str">
        <f t="shared" si="106"/>
        <v/>
      </c>
      <c r="R284" s="6" t="str">
        <f t="shared" si="115"/>
        <v/>
      </c>
      <c r="S284" s="6" t="str">
        <f t="shared" si="100"/>
        <v/>
      </c>
      <c r="T284" s="6" t="str">
        <f t="shared" si="101"/>
        <v/>
      </c>
      <c r="U284" s="6" t="str">
        <f>IF(A284="","",T284*VLOOKUP(محاسبات!B284,'جدول نرخ فوت-امراض خاص-سرطان'!$C$2:$D$97,2,FALSE)/1000000)</f>
        <v/>
      </c>
      <c r="V284" s="6" t="str">
        <f>IF(A284="","",IF($F$7="ندارد",0,IF(B284&gt;74,0,VLOOKUP(محاسبات!A284,'جدول نرخ فوت-امراض خاص-سرطان'!$I$2:$J$31,2,FALSE)*محاسبات!O284)))</f>
        <v/>
      </c>
      <c r="W284" s="6" t="str">
        <f>IF(A284="","",V284*VLOOKUP(B284,'جدول نرخ فوت-امراض خاص-سرطان'!$E$2:$F$100,2,FALSE)/1000000)</f>
        <v/>
      </c>
      <c r="X284" s="6" t="str">
        <f t="shared" si="118"/>
        <v/>
      </c>
      <c r="Y284" s="6" t="str">
        <f>IF(A284="","",IF(A284&gt;64,0,VLOOKUP(B284,'جدول نرخ فوت-امراض خاص-سرطان'!$G$2:$H$100,2,FALSE)*X284))</f>
        <v/>
      </c>
      <c r="Z284" s="6" t="str">
        <f t="shared" si="102"/>
        <v/>
      </c>
      <c r="AA284" s="6" t="str">
        <f t="shared" si="103"/>
        <v/>
      </c>
      <c r="AB284" s="6" t="str">
        <f t="shared" si="104"/>
        <v/>
      </c>
      <c r="AC284" s="6" t="str">
        <f t="shared" si="116"/>
        <v/>
      </c>
      <c r="AD284" s="6" t="str">
        <f t="shared" si="119"/>
        <v/>
      </c>
      <c r="AE284" s="6" t="str">
        <f t="shared" si="120"/>
        <v/>
      </c>
    </row>
    <row r="285" spans="1:31" x14ac:dyDescent="0.2">
      <c r="A285" s="5" t="str">
        <f t="shared" si="107"/>
        <v/>
      </c>
      <c r="B285" s="5" t="str">
        <f t="shared" si="108"/>
        <v/>
      </c>
      <c r="D285" s="6" t="str">
        <f>IF(A285="","",IF($B$3="سالانه",D284*(1+$B$6),IF($B$3="ماهانه",(F285*12)/'جدول لیست ها'!$D$1,IF(محاسبات!$B$3="دوماهه",(G285*6)/'جدول لیست ها'!$D$2,IF(محاسبات!$B$3="سه ماهه",(H285*4)/'جدول لیست ها'!$D$3,I285*2/'جدول لیست ها'!$D$4)))))</f>
        <v/>
      </c>
      <c r="E285" s="6" t="str">
        <f t="shared" si="109"/>
        <v/>
      </c>
      <c r="F285" s="6" t="str">
        <f t="shared" si="110"/>
        <v/>
      </c>
      <c r="G285" s="6" t="str">
        <f t="shared" si="111"/>
        <v/>
      </c>
      <c r="H285" s="6" t="str">
        <f t="shared" si="112"/>
        <v/>
      </c>
      <c r="I285" s="6" t="str">
        <f t="shared" si="113"/>
        <v/>
      </c>
      <c r="J285" s="6" t="str">
        <f t="shared" si="121"/>
        <v/>
      </c>
      <c r="K285" s="6" t="str">
        <f t="shared" si="98"/>
        <v/>
      </c>
      <c r="L285" s="6" t="str">
        <f t="shared" si="99"/>
        <v/>
      </c>
      <c r="M285" s="6" t="str">
        <f t="shared" si="105"/>
        <v/>
      </c>
      <c r="N285" s="5" t="str">
        <f t="shared" si="117"/>
        <v/>
      </c>
      <c r="O285" s="6" t="str">
        <f t="shared" si="114"/>
        <v/>
      </c>
      <c r="P285" s="5" t="str">
        <f>IF(A285="","",VLOOKUP(B285,'جدول نرخ فوت-امراض خاص-سرطان'!$A$2:$B$100,2,FALSE))</f>
        <v/>
      </c>
      <c r="Q285" s="6" t="str">
        <f t="shared" si="106"/>
        <v/>
      </c>
      <c r="R285" s="6" t="str">
        <f t="shared" si="115"/>
        <v/>
      </c>
      <c r="S285" s="6" t="str">
        <f t="shared" si="100"/>
        <v/>
      </c>
      <c r="T285" s="6" t="str">
        <f t="shared" si="101"/>
        <v/>
      </c>
      <c r="U285" s="6" t="str">
        <f>IF(A285="","",T285*VLOOKUP(محاسبات!B285,'جدول نرخ فوت-امراض خاص-سرطان'!$C$2:$D$97,2,FALSE)/1000000)</f>
        <v/>
      </c>
      <c r="V285" s="6" t="str">
        <f>IF(A285="","",IF($F$7="ندارد",0,IF(B285&gt;74,0,VLOOKUP(محاسبات!A285,'جدول نرخ فوت-امراض خاص-سرطان'!$I$2:$J$31,2,FALSE)*محاسبات!O285)))</f>
        <v/>
      </c>
      <c r="W285" s="6" t="str">
        <f>IF(A285="","",V285*VLOOKUP(B285,'جدول نرخ فوت-امراض خاص-سرطان'!$E$2:$F$100,2,FALSE)/1000000)</f>
        <v/>
      </c>
      <c r="X285" s="6" t="str">
        <f t="shared" si="118"/>
        <v/>
      </c>
      <c r="Y285" s="6" t="str">
        <f>IF(A285="","",IF(A285&gt;64,0,VLOOKUP(B285,'جدول نرخ فوت-امراض خاص-سرطان'!$G$2:$H$100,2,FALSE)*X285))</f>
        <v/>
      </c>
      <c r="Z285" s="6" t="str">
        <f t="shared" si="102"/>
        <v/>
      </c>
      <c r="AA285" s="6" t="str">
        <f t="shared" si="103"/>
        <v/>
      </c>
      <c r="AB285" s="6" t="str">
        <f t="shared" si="104"/>
        <v/>
      </c>
      <c r="AC285" s="6" t="str">
        <f t="shared" si="116"/>
        <v/>
      </c>
      <c r="AD285" s="6" t="str">
        <f t="shared" si="119"/>
        <v/>
      </c>
      <c r="AE285" s="6" t="str">
        <f t="shared" si="120"/>
        <v/>
      </c>
    </row>
    <row r="286" spans="1:31" x14ac:dyDescent="0.2">
      <c r="A286" s="5" t="str">
        <f t="shared" si="107"/>
        <v/>
      </c>
      <c r="B286" s="5" t="str">
        <f t="shared" si="108"/>
        <v/>
      </c>
      <c r="D286" s="6" t="str">
        <f>IF(A286="","",IF($B$3="سالانه",D285*(1+$B$6),IF($B$3="ماهانه",(F286*12)/'جدول لیست ها'!$D$1,IF(محاسبات!$B$3="دوماهه",(G286*6)/'جدول لیست ها'!$D$2,IF(محاسبات!$B$3="سه ماهه",(H286*4)/'جدول لیست ها'!$D$3,I286*2/'جدول لیست ها'!$D$4)))))</f>
        <v/>
      </c>
      <c r="E286" s="6" t="str">
        <f t="shared" si="109"/>
        <v/>
      </c>
      <c r="F286" s="6" t="str">
        <f t="shared" si="110"/>
        <v/>
      </c>
      <c r="G286" s="6" t="str">
        <f t="shared" si="111"/>
        <v/>
      </c>
      <c r="H286" s="6" t="str">
        <f t="shared" si="112"/>
        <v/>
      </c>
      <c r="I286" s="6" t="str">
        <f t="shared" si="113"/>
        <v/>
      </c>
      <c r="J286" s="6" t="str">
        <f t="shared" si="121"/>
        <v/>
      </c>
      <c r="K286" s="6" t="str">
        <f t="shared" si="98"/>
        <v/>
      </c>
      <c r="L286" s="6" t="str">
        <f t="shared" si="99"/>
        <v/>
      </c>
      <c r="M286" s="6" t="str">
        <f t="shared" si="105"/>
        <v/>
      </c>
      <c r="N286" s="5" t="str">
        <f t="shared" si="117"/>
        <v/>
      </c>
      <c r="O286" s="6" t="str">
        <f t="shared" si="114"/>
        <v/>
      </c>
      <c r="P286" s="5" t="str">
        <f>IF(A286="","",VLOOKUP(B286,'جدول نرخ فوت-امراض خاص-سرطان'!$A$2:$B$100,2,FALSE))</f>
        <v/>
      </c>
      <c r="Q286" s="6" t="str">
        <f t="shared" si="106"/>
        <v/>
      </c>
      <c r="R286" s="6" t="str">
        <f t="shared" si="115"/>
        <v/>
      </c>
      <c r="S286" s="6" t="str">
        <f t="shared" si="100"/>
        <v/>
      </c>
      <c r="T286" s="6" t="str">
        <f t="shared" si="101"/>
        <v/>
      </c>
      <c r="U286" s="6" t="str">
        <f>IF(A286="","",T286*VLOOKUP(محاسبات!B286,'جدول نرخ فوت-امراض خاص-سرطان'!$C$2:$D$97,2,FALSE)/1000000)</f>
        <v/>
      </c>
      <c r="V286" s="6" t="str">
        <f>IF(A286="","",IF($F$7="ندارد",0,IF(B286&gt;74,0,VLOOKUP(محاسبات!A286,'جدول نرخ فوت-امراض خاص-سرطان'!$I$2:$J$31,2,FALSE)*محاسبات!O286)))</f>
        <v/>
      </c>
      <c r="W286" s="6" t="str">
        <f>IF(A286="","",V286*VLOOKUP(B286,'جدول نرخ فوت-امراض خاص-سرطان'!$E$2:$F$100,2,FALSE)/1000000)</f>
        <v/>
      </c>
      <c r="X286" s="6" t="str">
        <f t="shared" si="118"/>
        <v/>
      </c>
      <c r="Y286" s="6" t="str">
        <f>IF(A286="","",IF(A286&gt;64,0,VLOOKUP(B286,'جدول نرخ فوت-امراض خاص-سرطان'!$G$2:$H$100,2,FALSE)*X286))</f>
        <v/>
      </c>
      <c r="Z286" s="6" t="str">
        <f t="shared" si="102"/>
        <v/>
      </c>
      <c r="AA286" s="6" t="str">
        <f t="shared" si="103"/>
        <v/>
      </c>
      <c r="AB286" s="6" t="str">
        <f t="shared" si="104"/>
        <v/>
      </c>
      <c r="AC286" s="6" t="str">
        <f t="shared" si="116"/>
        <v/>
      </c>
      <c r="AD286" s="6" t="str">
        <f t="shared" si="119"/>
        <v/>
      </c>
      <c r="AE286" s="6" t="str">
        <f t="shared" si="120"/>
        <v/>
      </c>
    </row>
    <row r="287" spans="1:31" x14ac:dyDescent="0.2">
      <c r="A287" s="5" t="str">
        <f t="shared" si="107"/>
        <v/>
      </c>
      <c r="B287" s="5" t="str">
        <f t="shared" si="108"/>
        <v/>
      </c>
      <c r="D287" s="6" t="str">
        <f>IF(A287="","",IF($B$3="سالانه",D286*(1+$B$6),IF($B$3="ماهانه",(F287*12)/'جدول لیست ها'!$D$1,IF(محاسبات!$B$3="دوماهه",(G287*6)/'جدول لیست ها'!$D$2,IF(محاسبات!$B$3="سه ماهه",(H287*4)/'جدول لیست ها'!$D$3,I287*2/'جدول لیست ها'!$D$4)))))</f>
        <v/>
      </c>
      <c r="E287" s="6" t="str">
        <f t="shared" si="109"/>
        <v/>
      </c>
      <c r="F287" s="6" t="str">
        <f t="shared" si="110"/>
        <v/>
      </c>
      <c r="G287" s="6" t="str">
        <f t="shared" si="111"/>
        <v/>
      </c>
      <c r="H287" s="6" t="str">
        <f t="shared" si="112"/>
        <v/>
      </c>
      <c r="I287" s="6" t="str">
        <f t="shared" si="113"/>
        <v/>
      </c>
      <c r="J287" s="6" t="str">
        <f t="shared" si="121"/>
        <v/>
      </c>
      <c r="K287" s="6" t="str">
        <f t="shared" si="98"/>
        <v/>
      </c>
      <c r="L287" s="6" t="str">
        <f t="shared" si="99"/>
        <v/>
      </c>
      <c r="M287" s="6" t="str">
        <f t="shared" si="105"/>
        <v/>
      </c>
      <c r="N287" s="5" t="str">
        <f t="shared" si="117"/>
        <v/>
      </c>
      <c r="O287" s="6" t="str">
        <f t="shared" si="114"/>
        <v/>
      </c>
      <c r="P287" s="5" t="str">
        <f>IF(A287="","",VLOOKUP(B287,'جدول نرخ فوت-امراض خاص-سرطان'!$A$2:$B$100,2,FALSE))</f>
        <v/>
      </c>
      <c r="Q287" s="6" t="str">
        <f t="shared" si="106"/>
        <v/>
      </c>
      <c r="R287" s="6" t="str">
        <f t="shared" si="115"/>
        <v/>
      </c>
      <c r="S287" s="6" t="str">
        <f t="shared" si="100"/>
        <v/>
      </c>
      <c r="T287" s="6" t="str">
        <f t="shared" si="101"/>
        <v/>
      </c>
      <c r="U287" s="6" t="str">
        <f>IF(A287="","",T287*VLOOKUP(محاسبات!B287,'جدول نرخ فوت-امراض خاص-سرطان'!$C$2:$D$97,2,FALSE)/1000000)</f>
        <v/>
      </c>
      <c r="V287" s="6" t="str">
        <f>IF(A287="","",IF($F$7="ندارد",0,IF(B287&gt;74,0,VLOOKUP(محاسبات!A287,'جدول نرخ فوت-امراض خاص-سرطان'!$I$2:$J$31,2,FALSE)*محاسبات!O287)))</f>
        <v/>
      </c>
      <c r="W287" s="6" t="str">
        <f>IF(A287="","",V287*VLOOKUP(B287,'جدول نرخ فوت-امراض خاص-سرطان'!$E$2:$F$100,2,FALSE)/1000000)</f>
        <v/>
      </c>
      <c r="X287" s="6" t="str">
        <f t="shared" si="118"/>
        <v/>
      </c>
      <c r="Y287" s="6" t="str">
        <f>IF(A287="","",IF(A287&gt;64,0,VLOOKUP(B287,'جدول نرخ فوت-امراض خاص-سرطان'!$G$2:$H$100,2,FALSE)*X287))</f>
        <v/>
      </c>
      <c r="Z287" s="6" t="str">
        <f t="shared" si="102"/>
        <v/>
      </c>
      <c r="AA287" s="6" t="str">
        <f t="shared" si="103"/>
        <v/>
      </c>
      <c r="AB287" s="6" t="str">
        <f t="shared" si="104"/>
        <v/>
      </c>
      <c r="AC287" s="6" t="str">
        <f t="shared" si="116"/>
        <v/>
      </c>
      <c r="AD287" s="6" t="str">
        <f t="shared" si="119"/>
        <v/>
      </c>
      <c r="AE287" s="6" t="str">
        <f t="shared" si="120"/>
        <v/>
      </c>
    </row>
    <row r="288" spans="1:31" x14ac:dyDescent="0.2">
      <c r="A288" s="5" t="str">
        <f t="shared" si="107"/>
        <v/>
      </c>
      <c r="B288" s="5" t="str">
        <f t="shared" si="108"/>
        <v/>
      </c>
      <c r="D288" s="6" t="str">
        <f>IF(A288="","",IF($B$3="سالانه",D287*(1+$B$6),IF($B$3="ماهانه",(F288*12)/'جدول لیست ها'!$D$1,IF(محاسبات!$B$3="دوماهه",(G288*6)/'جدول لیست ها'!$D$2,IF(محاسبات!$B$3="سه ماهه",(H288*4)/'جدول لیست ها'!$D$3,I288*2/'جدول لیست ها'!$D$4)))))</f>
        <v/>
      </c>
      <c r="E288" s="6" t="str">
        <f t="shared" si="109"/>
        <v/>
      </c>
      <c r="F288" s="6" t="str">
        <f t="shared" si="110"/>
        <v/>
      </c>
      <c r="G288" s="6" t="str">
        <f t="shared" si="111"/>
        <v/>
      </c>
      <c r="H288" s="6" t="str">
        <f t="shared" si="112"/>
        <v/>
      </c>
      <c r="I288" s="6" t="str">
        <f t="shared" si="113"/>
        <v/>
      </c>
      <c r="J288" s="6" t="str">
        <f t="shared" si="121"/>
        <v/>
      </c>
      <c r="K288" s="6" t="str">
        <f t="shared" si="98"/>
        <v/>
      </c>
      <c r="L288" s="6" t="str">
        <f t="shared" si="99"/>
        <v/>
      </c>
      <c r="M288" s="6" t="str">
        <f t="shared" si="105"/>
        <v/>
      </c>
      <c r="N288" s="5" t="str">
        <f t="shared" si="117"/>
        <v/>
      </c>
      <c r="O288" s="6" t="str">
        <f t="shared" si="114"/>
        <v/>
      </c>
      <c r="P288" s="5" t="str">
        <f>IF(A288="","",VLOOKUP(B288,'جدول نرخ فوت-امراض خاص-سرطان'!$A$2:$B$100,2,FALSE))</f>
        <v/>
      </c>
      <c r="Q288" s="6" t="str">
        <f t="shared" si="106"/>
        <v/>
      </c>
      <c r="R288" s="6" t="str">
        <f t="shared" si="115"/>
        <v/>
      </c>
      <c r="S288" s="6" t="str">
        <f t="shared" si="100"/>
        <v/>
      </c>
      <c r="T288" s="6" t="str">
        <f t="shared" si="101"/>
        <v/>
      </c>
      <c r="U288" s="6" t="str">
        <f>IF(A288="","",T288*VLOOKUP(محاسبات!B288,'جدول نرخ فوت-امراض خاص-سرطان'!$C$2:$D$97,2,FALSE)/1000000)</f>
        <v/>
      </c>
      <c r="V288" s="6" t="str">
        <f>IF(A288="","",IF($F$7="ندارد",0,IF(B288&gt;74,0,VLOOKUP(محاسبات!A288,'جدول نرخ فوت-امراض خاص-سرطان'!$I$2:$J$31,2,FALSE)*محاسبات!O288)))</f>
        <v/>
      </c>
      <c r="W288" s="6" t="str">
        <f>IF(A288="","",V288*VLOOKUP(B288,'جدول نرخ فوت-امراض خاص-سرطان'!$E$2:$F$100,2,FALSE)/1000000)</f>
        <v/>
      </c>
      <c r="X288" s="6" t="str">
        <f t="shared" si="118"/>
        <v/>
      </c>
      <c r="Y288" s="6" t="str">
        <f>IF(A288="","",IF(A288&gt;64,0,VLOOKUP(B288,'جدول نرخ فوت-امراض خاص-سرطان'!$G$2:$H$100,2,FALSE)*X288))</f>
        <v/>
      </c>
      <c r="Z288" s="6" t="str">
        <f t="shared" si="102"/>
        <v/>
      </c>
      <c r="AA288" s="6" t="str">
        <f t="shared" si="103"/>
        <v/>
      </c>
      <c r="AB288" s="6" t="str">
        <f t="shared" si="104"/>
        <v/>
      </c>
      <c r="AC288" s="6" t="str">
        <f t="shared" si="116"/>
        <v/>
      </c>
      <c r="AD288" s="6" t="str">
        <f t="shared" si="119"/>
        <v/>
      </c>
      <c r="AE288" s="6" t="str">
        <f t="shared" si="120"/>
        <v/>
      </c>
    </row>
    <row r="289" spans="1:31" x14ac:dyDescent="0.2">
      <c r="A289" s="5" t="str">
        <f t="shared" si="107"/>
        <v/>
      </c>
      <c r="B289" s="5" t="str">
        <f t="shared" si="108"/>
        <v/>
      </c>
      <c r="D289" s="6" t="str">
        <f>IF(A289="","",IF($B$3="سالانه",D288*(1+$B$6),IF($B$3="ماهانه",(F289*12)/'جدول لیست ها'!$D$1,IF(محاسبات!$B$3="دوماهه",(G289*6)/'جدول لیست ها'!$D$2,IF(محاسبات!$B$3="سه ماهه",(H289*4)/'جدول لیست ها'!$D$3,I289*2/'جدول لیست ها'!$D$4)))))</f>
        <v/>
      </c>
      <c r="E289" s="6" t="str">
        <f t="shared" si="109"/>
        <v/>
      </c>
      <c r="F289" s="6" t="str">
        <f t="shared" si="110"/>
        <v/>
      </c>
      <c r="G289" s="6" t="str">
        <f t="shared" si="111"/>
        <v/>
      </c>
      <c r="H289" s="6" t="str">
        <f t="shared" si="112"/>
        <v/>
      </c>
      <c r="I289" s="6" t="str">
        <f t="shared" si="113"/>
        <v/>
      </c>
      <c r="J289" s="6" t="str">
        <f t="shared" si="121"/>
        <v/>
      </c>
      <c r="K289" s="6" t="str">
        <f t="shared" si="98"/>
        <v/>
      </c>
      <c r="L289" s="6" t="str">
        <f t="shared" si="99"/>
        <v/>
      </c>
      <c r="M289" s="6" t="str">
        <f t="shared" si="105"/>
        <v/>
      </c>
      <c r="N289" s="5" t="str">
        <f t="shared" si="117"/>
        <v/>
      </c>
      <c r="O289" s="6" t="str">
        <f t="shared" si="114"/>
        <v/>
      </c>
      <c r="P289" s="5" t="str">
        <f>IF(A289="","",VLOOKUP(B289,'جدول نرخ فوت-امراض خاص-سرطان'!$A$2:$B$100,2,FALSE))</f>
        <v/>
      </c>
      <c r="Q289" s="6" t="str">
        <f t="shared" si="106"/>
        <v/>
      </c>
      <c r="R289" s="6" t="str">
        <f t="shared" si="115"/>
        <v/>
      </c>
      <c r="S289" s="6" t="str">
        <f t="shared" si="100"/>
        <v/>
      </c>
      <c r="T289" s="6" t="str">
        <f t="shared" si="101"/>
        <v/>
      </c>
      <c r="U289" s="6" t="str">
        <f>IF(A289="","",T289*VLOOKUP(محاسبات!B289,'جدول نرخ فوت-امراض خاص-سرطان'!$C$2:$D$97,2,FALSE)/1000000)</f>
        <v/>
      </c>
      <c r="V289" s="6" t="str">
        <f>IF(A289="","",IF($F$7="ندارد",0,IF(B289&gt;74,0,VLOOKUP(محاسبات!A289,'جدول نرخ فوت-امراض خاص-سرطان'!$I$2:$J$31,2,FALSE)*محاسبات!O289)))</f>
        <v/>
      </c>
      <c r="W289" s="6" t="str">
        <f>IF(A289="","",V289*VLOOKUP(B289,'جدول نرخ فوت-امراض خاص-سرطان'!$E$2:$F$100,2,FALSE)/1000000)</f>
        <v/>
      </c>
      <c r="X289" s="6" t="str">
        <f t="shared" si="118"/>
        <v/>
      </c>
      <c r="Y289" s="6" t="str">
        <f>IF(A289="","",IF(A289&gt;64,0,VLOOKUP(B289,'جدول نرخ فوت-امراض خاص-سرطان'!$G$2:$H$100,2,FALSE)*X289))</f>
        <v/>
      </c>
      <c r="Z289" s="6" t="str">
        <f t="shared" si="102"/>
        <v/>
      </c>
      <c r="AA289" s="6" t="str">
        <f t="shared" si="103"/>
        <v/>
      </c>
      <c r="AB289" s="6" t="str">
        <f t="shared" si="104"/>
        <v/>
      </c>
      <c r="AC289" s="6" t="str">
        <f t="shared" si="116"/>
        <v/>
      </c>
      <c r="AD289" s="6" t="str">
        <f t="shared" si="119"/>
        <v/>
      </c>
      <c r="AE289" s="6" t="str">
        <f t="shared" si="120"/>
        <v/>
      </c>
    </row>
    <row r="290" spans="1:31" x14ac:dyDescent="0.2">
      <c r="A290" s="5" t="str">
        <f t="shared" si="107"/>
        <v/>
      </c>
      <c r="B290" s="5" t="str">
        <f t="shared" si="108"/>
        <v/>
      </c>
      <c r="D290" s="6" t="str">
        <f>IF(A290="","",IF($B$3="سالانه",D289*(1+$B$6),IF($B$3="ماهانه",(F290*12)/'جدول لیست ها'!$D$1,IF(محاسبات!$B$3="دوماهه",(G290*6)/'جدول لیست ها'!$D$2,IF(محاسبات!$B$3="سه ماهه",(H290*4)/'جدول لیست ها'!$D$3,I290*2/'جدول لیست ها'!$D$4)))))</f>
        <v/>
      </c>
      <c r="E290" s="6" t="str">
        <f t="shared" si="109"/>
        <v/>
      </c>
      <c r="F290" s="6" t="str">
        <f t="shared" si="110"/>
        <v/>
      </c>
      <c r="G290" s="6" t="str">
        <f t="shared" si="111"/>
        <v/>
      </c>
      <c r="H290" s="6" t="str">
        <f t="shared" si="112"/>
        <v/>
      </c>
      <c r="I290" s="6" t="str">
        <f t="shared" si="113"/>
        <v/>
      </c>
      <c r="J290" s="6" t="str">
        <f t="shared" si="121"/>
        <v/>
      </c>
      <c r="K290" s="6" t="str">
        <f t="shared" si="98"/>
        <v/>
      </c>
      <c r="L290" s="6" t="str">
        <f t="shared" si="99"/>
        <v/>
      </c>
      <c r="M290" s="6" t="str">
        <f t="shared" si="105"/>
        <v/>
      </c>
      <c r="N290" s="5" t="str">
        <f t="shared" si="117"/>
        <v/>
      </c>
      <c r="O290" s="6" t="str">
        <f t="shared" si="114"/>
        <v/>
      </c>
      <c r="P290" s="5" t="str">
        <f>IF(A290="","",VLOOKUP(B290,'جدول نرخ فوت-امراض خاص-سرطان'!$A$2:$B$100,2,FALSE))</f>
        <v/>
      </c>
      <c r="Q290" s="6" t="str">
        <f t="shared" si="106"/>
        <v/>
      </c>
      <c r="R290" s="6" t="str">
        <f t="shared" si="115"/>
        <v/>
      </c>
      <c r="S290" s="6" t="str">
        <f t="shared" si="100"/>
        <v/>
      </c>
      <c r="T290" s="6" t="str">
        <f t="shared" si="101"/>
        <v/>
      </c>
      <c r="U290" s="6" t="str">
        <f>IF(A290="","",T290*VLOOKUP(محاسبات!B290,'جدول نرخ فوت-امراض خاص-سرطان'!$C$2:$D$97,2,FALSE)/1000000)</f>
        <v/>
      </c>
      <c r="V290" s="6" t="str">
        <f>IF(A290="","",IF($F$7="ندارد",0,IF(B290&gt;74,0,VLOOKUP(محاسبات!A290,'جدول نرخ فوت-امراض خاص-سرطان'!$I$2:$J$31,2,FALSE)*محاسبات!O290)))</f>
        <v/>
      </c>
      <c r="W290" s="6" t="str">
        <f>IF(A290="","",V290*VLOOKUP(B290,'جدول نرخ فوت-امراض خاص-سرطان'!$E$2:$F$100,2,FALSE)/1000000)</f>
        <v/>
      </c>
      <c r="X290" s="6" t="str">
        <f t="shared" si="118"/>
        <v/>
      </c>
      <c r="Y290" s="6" t="str">
        <f>IF(A290="","",IF(A290&gt;64,0,VLOOKUP(B290,'جدول نرخ فوت-امراض خاص-سرطان'!$G$2:$H$100,2,FALSE)*X290))</f>
        <v/>
      </c>
      <c r="Z290" s="6" t="str">
        <f t="shared" si="102"/>
        <v/>
      </c>
      <c r="AA290" s="6" t="str">
        <f t="shared" si="103"/>
        <v/>
      </c>
      <c r="AB290" s="6" t="str">
        <f t="shared" si="104"/>
        <v/>
      </c>
      <c r="AC290" s="6" t="str">
        <f t="shared" si="116"/>
        <v/>
      </c>
      <c r="AD290" s="6" t="str">
        <f t="shared" si="119"/>
        <v/>
      </c>
      <c r="AE290" s="6" t="str">
        <f t="shared" si="120"/>
        <v/>
      </c>
    </row>
    <row r="291" spans="1:31" x14ac:dyDescent="0.2">
      <c r="A291" s="5" t="str">
        <f t="shared" si="107"/>
        <v/>
      </c>
      <c r="B291" s="5" t="str">
        <f t="shared" si="108"/>
        <v/>
      </c>
      <c r="D291" s="6" t="str">
        <f>IF(A291="","",IF($B$3="سالانه",D290*(1+$B$6),IF($B$3="ماهانه",(F291*12)/'جدول لیست ها'!$D$1,IF(محاسبات!$B$3="دوماهه",(G291*6)/'جدول لیست ها'!$D$2,IF(محاسبات!$B$3="سه ماهه",(H291*4)/'جدول لیست ها'!$D$3,I291*2/'جدول لیست ها'!$D$4)))))</f>
        <v/>
      </c>
      <c r="E291" s="6" t="str">
        <f t="shared" si="109"/>
        <v/>
      </c>
      <c r="F291" s="6" t="str">
        <f t="shared" si="110"/>
        <v/>
      </c>
      <c r="G291" s="6" t="str">
        <f t="shared" si="111"/>
        <v/>
      </c>
      <c r="H291" s="6" t="str">
        <f t="shared" si="112"/>
        <v/>
      </c>
      <c r="I291" s="6" t="str">
        <f t="shared" si="113"/>
        <v/>
      </c>
      <c r="J291" s="6" t="str">
        <f t="shared" si="121"/>
        <v/>
      </c>
      <c r="K291" s="6" t="str">
        <f t="shared" si="98"/>
        <v/>
      </c>
      <c r="L291" s="6" t="str">
        <f t="shared" si="99"/>
        <v/>
      </c>
      <c r="M291" s="6" t="str">
        <f t="shared" si="105"/>
        <v/>
      </c>
      <c r="N291" s="5" t="str">
        <f t="shared" si="117"/>
        <v/>
      </c>
      <c r="O291" s="6" t="str">
        <f t="shared" si="114"/>
        <v/>
      </c>
      <c r="P291" s="5" t="str">
        <f>IF(A291="","",VLOOKUP(B291,'جدول نرخ فوت-امراض خاص-سرطان'!$A$2:$B$100,2,FALSE))</f>
        <v/>
      </c>
      <c r="Q291" s="6" t="str">
        <f t="shared" si="106"/>
        <v/>
      </c>
      <c r="R291" s="6" t="str">
        <f t="shared" si="115"/>
        <v/>
      </c>
      <c r="S291" s="6" t="str">
        <f t="shared" si="100"/>
        <v/>
      </c>
      <c r="T291" s="6" t="str">
        <f t="shared" si="101"/>
        <v/>
      </c>
      <c r="U291" s="6" t="str">
        <f>IF(A291="","",T291*VLOOKUP(محاسبات!B291,'جدول نرخ فوت-امراض خاص-سرطان'!$C$2:$D$97,2,FALSE)/1000000)</f>
        <v/>
      </c>
      <c r="V291" s="6" t="str">
        <f>IF(A291="","",IF($F$7="ندارد",0,IF(B291&gt;74,0,VLOOKUP(محاسبات!A291,'جدول نرخ فوت-امراض خاص-سرطان'!$I$2:$J$31,2,FALSE)*محاسبات!O291)))</f>
        <v/>
      </c>
      <c r="W291" s="6" t="str">
        <f>IF(A291="","",V291*VLOOKUP(B291,'جدول نرخ فوت-امراض خاص-سرطان'!$E$2:$F$100,2,FALSE)/1000000)</f>
        <v/>
      </c>
      <c r="X291" s="6" t="str">
        <f t="shared" si="118"/>
        <v/>
      </c>
      <c r="Y291" s="6" t="str">
        <f>IF(A291="","",IF(A291&gt;64,0,VLOOKUP(B291,'جدول نرخ فوت-امراض خاص-سرطان'!$G$2:$H$100,2,FALSE)*X291))</f>
        <v/>
      </c>
      <c r="Z291" s="6" t="str">
        <f t="shared" si="102"/>
        <v/>
      </c>
      <c r="AA291" s="6" t="str">
        <f t="shared" si="103"/>
        <v/>
      </c>
      <c r="AB291" s="6" t="str">
        <f t="shared" si="104"/>
        <v/>
      </c>
      <c r="AC291" s="6" t="str">
        <f t="shared" si="116"/>
        <v/>
      </c>
      <c r="AD291" s="6" t="str">
        <f t="shared" si="119"/>
        <v/>
      </c>
      <c r="AE291" s="6" t="str">
        <f t="shared" si="120"/>
        <v/>
      </c>
    </row>
    <row r="292" spans="1:31" x14ac:dyDescent="0.2">
      <c r="A292" s="5" t="str">
        <f t="shared" si="107"/>
        <v/>
      </c>
      <c r="B292" s="5" t="str">
        <f t="shared" si="108"/>
        <v/>
      </c>
      <c r="D292" s="6" t="str">
        <f>IF(A292="","",IF($B$3="سالانه",D291*(1+$B$6),IF($B$3="ماهانه",(F292*12)/'جدول لیست ها'!$D$1,IF(محاسبات!$B$3="دوماهه",(G292*6)/'جدول لیست ها'!$D$2,IF(محاسبات!$B$3="سه ماهه",(H292*4)/'جدول لیست ها'!$D$3,I292*2/'جدول لیست ها'!$D$4)))))</f>
        <v/>
      </c>
      <c r="E292" s="6" t="str">
        <f t="shared" si="109"/>
        <v/>
      </c>
      <c r="F292" s="6" t="str">
        <f t="shared" si="110"/>
        <v/>
      </c>
      <c r="G292" s="6" t="str">
        <f t="shared" si="111"/>
        <v/>
      </c>
      <c r="H292" s="6" t="str">
        <f t="shared" si="112"/>
        <v/>
      </c>
      <c r="I292" s="6" t="str">
        <f t="shared" si="113"/>
        <v/>
      </c>
      <c r="J292" s="6" t="str">
        <f t="shared" si="121"/>
        <v/>
      </c>
      <c r="K292" s="6" t="str">
        <f t="shared" si="98"/>
        <v/>
      </c>
      <c r="L292" s="6" t="str">
        <f t="shared" si="99"/>
        <v/>
      </c>
      <c r="M292" s="6" t="str">
        <f t="shared" si="105"/>
        <v/>
      </c>
      <c r="N292" s="5" t="str">
        <f t="shared" si="117"/>
        <v/>
      </c>
      <c r="O292" s="6" t="str">
        <f t="shared" si="114"/>
        <v/>
      </c>
      <c r="P292" s="5" t="str">
        <f>IF(A292="","",VLOOKUP(B292,'جدول نرخ فوت-امراض خاص-سرطان'!$A$2:$B$100,2,FALSE))</f>
        <v/>
      </c>
      <c r="Q292" s="6" t="str">
        <f t="shared" si="106"/>
        <v/>
      </c>
      <c r="R292" s="6" t="str">
        <f t="shared" si="115"/>
        <v/>
      </c>
      <c r="S292" s="6" t="str">
        <f t="shared" si="100"/>
        <v/>
      </c>
      <c r="T292" s="6" t="str">
        <f t="shared" si="101"/>
        <v/>
      </c>
      <c r="U292" s="6" t="str">
        <f>IF(A292="","",T292*VLOOKUP(محاسبات!B292,'جدول نرخ فوت-امراض خاص-سرطان'!$C$2:$D$97,2,FALSE)/1000000)</f>
        <v/>
      </c>
      <c r="V292" s="6" t="str">
        <f>IF(A292="","",IF($F$7="ندارد",0,IF(B292&gt;74,0,VLOOKUP(محاسبات!A292,'جدول نرخ فوت-امراض خاص-سرطان'!$I$2:$J$31,2,FALSE)*محاسبات!O292)))</f>
        <v/>
      </c>
      <c r="W292" s="6" t="str">
        <f>IF(A292="","",V292*VLOOKUP(B292,'جدول نرخ فوت-امراض خاص-سرطان'!$E$2:$F$100,2,FALSE)/1000000)</f>
        <v/>
      </c>
      <c r="X292" s="6" t="str">
        <f t="shared" si="118"/>
        <v/>
      </c>
      <c r="Y292" s="6" t="str">
        <f>IF(A292="","",IF(A292&gt;64,0,VLOOKUP(B292,'جدول نرخ فوت-امراض خاص-سرطان'!$G$2:$H$100,2,FALSE)*X292))</f>
        <v/>
      </c>
      <c r="Z292" s="6" t="str">
        <f t="shared" si="102"/>
        <v/>
      </c>
      <c r="AA292" s="6" t="str">
        <f t="shared" si="103"/>
        <v/>
      </c>
      <c r="AB292" s="6" t="str">
        <f t="shared" si="104"/>
        <v/>
      </c>
      <c r="AC292" s="6" t="str">
        <f t="shared" si="116"/>
        <v/>
      </c>
      <c r="AD292" s="6" t="str">
        <f t="shared" si="119"/>
        <v/>
      </c>
      <c r="AE292" s="6" t="str">
        <f t="shared" si="120"/>
        <v/>
      </c>
    </row>
    <row r="293" spans="1:31" x14ac:dyDescent="0.2">
      <c r="A293" s="5" t="str">
        <f t="shared" si="107"/>
        <v/>
      </c>
      <c r="B293" s="5" t="str">
        <f t="shared" si="108"/>
        <v/>
      </c>
      <c r="D293" s="6" t="str">
        <f>IF(A293="","",IF($B$3="سالانه",D292*(1+$B$6),IF($B$3="ماهانه",(F293*12)/'جدول لیست ها'!$D$1,IF(محاسبات!$B$3="دوماهه",(G293*6)/'جدول لیست ها'!$D$2,IF(محاسبات!$B$3="سه ماهه",(H293*4)/'جدول لیست ها'!$D$3,I293*2/'جدول لیست ها'!$D$4)))))</f>
        <v/>
      </c>
      <c r="E293" s="6" t="str">
        <f t="shared" si="109"/>
        <v/>
      </c>
      <c r="F293" s="6" t="str">
        <f t="shared" si="110"/>
        <v/>
      </c>
      <c r="G293" s="6" t="str">
        <f t="shared" si="111"/>
        <v/>
      </c>
      <c r="H293" s="6" t="str">
        <f t="shared" si="112"/>
        <v/>
      </c>
      <c r="I293" s="6" t="str">
        <f t="shared" si="113"/>
        <v/>
      </c>
      <c r="J293" s="6" t="str">
        <f t="shared" si="121"/>
        <v/>
      </c>
      <c r="K293" s="6" t="str">
        <f t="shared" si="98"/>
        <v/>
      </c>
      <c r="L293" s="6" t="str">
        <f t="shared" si="99"/>
        <v/>
      </c>
      <c r="M293" s="6" t="str">
        <f t="shared" si="105"/>
        <v/>
      </c>
      <c r="N293" s="5" t="str">
        <f t="shared" si="117"/>
        <v/>
      </c>
      <c r="O293" s="6" t="str">
        <f t="shared" si="114"/>
        <v/>
      </c>
      <c r="P293" s="5" t="str">
        <f>IF(A293="","",VLOOKUP(B293,'جدول نرخ فوت-امراض خاص-سرطان'!$A$2:$B$100,2,FALSE))</f>
        <v/>
      </c>
      <c r="Q293" s="6" t="str">
        <f t="shared" si="106"/>
        <v/>
      </c>
      <c r="R293" s="6" t="str">
        <f t="shared" si="115"/>
        <v/>
      </c>
      <c r="S293" s="6" t="str">
        <f t="shared" si="100"/>
        <v/>
      </c>
      <c r="T293" s="6" t="str">
        <f t="shared" si="101"/>
        <v/>
      </c>
      <c r="U293" s="6" t="str">
        <f>IF(A293="","",T293*VLOOKUP(محاسبات!B293,'جدول نرخ فوت-امراض خاص-سرطان'!$C$2:$D$97,2,FALSE)/1000000)</f>
        <v/>
      </c>
      <c r="V293" s="6" t="str">
        <f>IF(A293="","",IF($F$7="ندارد",0,IF(B293&gt;74,0,VLOOKUP(محاسبات!A293,'جدول نرخ فوت-امراض خاص-سرطان'!$I$2:$J$31,2,FALSE)*محاسبات!O293)))</f>
        <v/>
      </c>
      <c r="W293" s="6" t="str">
        <f>IF(A293="","",V293*VLOOKUP(B293,'جدول نرخ فوت-امراض خاص-سرطان'!$E$2:$F$100,2,FALSE)/1000000)</f>
        <v/>
      </c>
      <c r="X293" s="6" t="str">
        <f t="shared" si="118"/>
        <v/>
      </c>
      <c r="Y293" s="6" t="str">
        <f>IF(A293="","",IF(A293&gt;64,0,VLOOKUP(B293,'جدول نرخ فوت-امراض خاص-سرطان'!$G$2:$H$100,2,FALSE)*X293))</f>
        <v/>
      </c>
      <c r="Z293" s="6" t="str">
        <f t="shared" si="102"/>
        <v/>
      </c>
      <c r="AA293" s="6" t="str">
        <f t="shared" si="103"/>
        <v/>
      </c>
      <c r="AB293" s="6" t="str">
        <f t="shared" si="104"/>
        <v/>
      </c>
      <c r="AC293" s="6" t="str">
        <f t="shared" si="116"/>
        <v/>
      </c>
      <c r="AD293" s="6" t="str">
        <f t="shared" si="119"/>
        <v/>
      </c>
      <c r="AE293" s="6" t="str">
        <f t="shared" si="120"/>
        <v/>
      </c>
    </row>
    <row r="294" spans="1:31" x14ac:dyDescent="0.2">
      <c r="A294" s="5" t="str">
        <f t="shared" si="107"/>
        <v/>
      </c>
      <c r="B294" s="5" t="str">
        <f t="shared" si="108"/>
        <v/>
      </c>
      <c r="D294" s="6" t="str">
        <f>IF(A294="","",IF($B$3="سالانه",D293*(1+$B$6),IF($B$3="ماهانه",(F294*12)/'جدول لیست ها'!$D$1,IF(محاسبات!$B$3="دوماهه",(G294*6)/'جدول لیست ها'!$D$2,IF(محاسبات!$B$3="سه ماهه",(H294*4)/'جدول لیست ها'!$D$3,I294*2/'جدول لیست ها'!$D$4)))))</f>
        <v/>
      </c>
      <c r="E294" s="6" t="str">
        <f t="shared" si="109"/>
        <v/>
      </c>
      <c r="F294" s="6" t="str">
        <f t="shared" si="110"/>
        <v/>
      </c>
      <c r="G294" s="6" t="str">
        <f t="shared" si="111"/>
        <v/>
      </c>
      <c r="H294" s="6" t="str">
        <f t="shared" si="112"/>
        <v/>
      </c>
      <c r="I294" s="6" t="str">
        <f t="shared" si="113"/>
        <v/>
      </c>
      <c r="J294" s="6" t="str">
        <f t="shared" si="121"/>
        <v/>
      </c>
      <c r="K294" s="6" t="str">
        <f t="shared" si="98"/>
        <v/>
      </c>
      <c r="L294" s="6" t="str">
        <f t="shared" si="99"/>
        <v/>
      </c>
      <c r="M294" s="6" t="str">
        <f t="shared" si="105"/>
        <v/>
      </c>
      <c r="N294" s="5" t="str">
        <f t="shared" si="117"/>
        <v/>
      </c>
      <c r="O294" s="6" t="str">
        <f t="shared" si="114"/>
        <v/>
      </c>
      <c r="P294" s="5" t="str">
        <f>IF(A294="","",VLOOKUP(B294,'جدول نرخ فوت-امراض خاص-سرطان'!$A$2:$B$100,2,FALSE))</f>
        <v/>
      </c>
      <c r="Q294" s="6" t="str">
        <f t="shared" si="106"/>
        <v/>
      </c>
      <c r="R294" s="6" t="str">
        <f t="shared" si="115"/>
        <v/>
      </c>
      <c r="S294" s="6" t="str">
        <f t="shared" si="100"/>
        <v/>
      </c>
      <c r="T294" s="6" t="str">
        <f t="shared" si="101"/>
        <v/>
      </c>
      <c r="U294" s="6" t="str">
        <f>IF(A294="","",T294*VLOOKUP(محاسبات!B294,'جدول نرخ فوت-امراض خاص-سرطان'!$C$2:$D$97,2,FALSE)/1000000)</f>
        <v/>
      </c>
      <c r="V294" s="6" t="str">
        <f>IF(A294="","",IF($F$7="ندارد",0,IF(B294&gt;74,0,VLOOKUP(محاسبات!A294,'جدول نرخ فوت-امراض خاص-سرطان'!$I$2:$J$31,2,FALSE)*محاسبات!O294)))</f>
        <v/>
      </c>
      <c r="W294" s="6" t="str">
        <f>IF(A294="","",V294*VLOOKUP(B294,'جدول نرخ فوت-امراض خاص-سرطان'!$E$2:$F$100,2,FALSE)/1000000)</f>
        <v/>
      </c>
      <c r="X294" s="6" t="str">
        <f t="shared" si="118"/>
        <v/>
      </c>
      <c r="Y294" s="6" t="str">
        <f>IF(A294="","",IF(A294&gt;64,0,VLOOKUP(B294,'جدول نرخ فوت-امراض خاص-سرطان'!$G$2:$H$100,2,FALSE)*X294))</f>
        <v/>
      </c>
      <c r="Z294" s="6" t="str">
        <f t="shared" si="102"/>
        <v/>
      </c>
      <c r="AA294" s="6" t="str">
        <f t="shared" si="103"/>
        <v/>
      </c>
      <c r="AB294" s="6" t="str">
        <f t="shared" si="104"/>
        <v/>
      </c>
      <c r="AC294" s="6" t="str">
        <f t="shared" si="116"/>
        <v/>
      </c>
      <c r="AD294" s="6" t="str">
        <f t="shared" si="119"/>
        <v/>
      </c>
      <c r="AE294" s="6" t="str">
        <f t="shared" si="120"/>
        <v/>
      </c>
    </row>
    <row r="295" spans="1:31" x14ac:dyDescent="0.2">
      <c r="A295" s="5" t="str">
        <f t="shared" si="107"/>
        <v/>
      </c>
      <c r="B295" s="5" t="str">
        <f t="shared" si="108"/>
        <v/>
      </c>
      <c r="D295" s="6" t="str">
        <f>IF(A295="","",IF($B$3="سالانه",D294*(1+$B$6),IF($B$3="ماهانه",(F295*12)/'جدول لیست ها'!$D$1,IF(محاسبات!$B$3="دوماهه",(G295*6)/'جدول لیست ها'!$D$2,IF(محاسبات!$B$3="سه ماهه",(H295*4)/'جدول لیست ها'!$D$3,I295*2/'جدول لیست ها'!$D$4)))))</f>
        <v/>
      </c>
      <c r="E295" s="6" t="str">
        <f t="shared" si="109"/>
        <v/>
      </c>
      <c r="F295" s="6" t="str">
        <f t="shared" si="110"/>
        <v/>
      </c>
      <c r="G295" s="6" t="str">
        <f t="shared" si="111"/>
        <v/>
      </c>
      <c r="H295" s="6" t="str">
        <f t="shared" si="112"/>
        <v/>
      </c>
      <c r="I295" s="6" t="str">
        <f t="shared" si="113"/>
        <v/>
      </c>
      <c r="J295" s="6" t="str">
        <f t="shared" si="121"/>
        <v/>
      </c>
      <c r="K295" s="6" t="str">
        <f t="shared" si="98"/>
        <v/>
      </c>
      <c r="L295" s="6" t="str">
        <f t="shared" si="99"/>
        <v/>
      </c>
      <c r="M295" s="6" t="str">
        <f t="shared" si="105"/>
        <v/>
      </c>
      <c r="N295" s="5" t="str">
        <f t="shared" si="117"/>
        <v/>
      </c>
      <c r="O295" s="6" t="str">
        <f t="shared" si="114"/>
        <v/>
      </c>
      <c r="P295" s="5" t="str">
        <f>IF(A295="","",VLOOKUP(B295,'جدول نرخ فوت-امراض خاص-سرطان'!$A$2:$B$100,2,FALSE))</f>
        <v/>
      </c>
      <c r="Q295" s="6" t="str">
        <f t="shared" si="106"/>
        <v/>
      </c>
      <c r="R295" s="6" t="str">
        <f t="shared" si="115"/>
        <v/>
      </c>
      <c r="S295" s="6" t="str">
        <f t="shared" si="100"/>
        <v/>
      </c>
      <c r="T295" s="6" t="str">
        <f t="shared" si="101"/>
        <v/>
      </c>
      <c r="U295" s="6" t="str">
        <f>IF(A295="","",T295*VLOOKUP(محاسبات!B295,'جدول نرخ فوت-امراض خاص-سرطان'!$C$2:$D$97,2,FALSE)/1000000)</f>
        <v/>
      </c>
      <c r="V295" s="6" t="str">
        <f>IF(A295="","",IF($F$7="ندارد",0,IF(B295&gt;74,0,VLOOKUP(محاسبات!A295,'جدول نرخ فوت-امراض خاص-سرطان'!$I$2:$J$31,2,FALSE)*محاسبات!O295)))</f>
        <v/>
      </c>
      <c r="W295" s="6" t="str">
        <f>IF(A295="","",V295*VLOOKUP(B295,'جدول نرخ فوت-امراض خاص-سرطان'!$E$2:$F$100,2,FALSE)/1000000)</f>
        <v/>
      </c>
      <c r="X295" s="6" t="str">
        <f t="shared" si="118"/>
        <v/>
      </c>
      <c r="Y295" s="6" t="str">
        <f>IF(A295="","",IF(A295&gt;64,0,VLOOKUP(B295,'جدول نرخ فوت-امراض خاص-سرطان'!$G$2:$H$100,2,FALSE)*X295))</f>
        <v/>
      </c>
      <c r="Z295" s="6" t="str">
        <f t="shared" si="102"/>
        <v/>
      </c>
      <c r="AA295" s="6" t="str">
        <f t="shared" si="103"/>
        <v/>
      </c>
      <c r="AB295" s="6" t="str">
        <f t="shared" si="104"/>
        <v/>
      </c>
      <c r="AC295" s="6" t="str">
        <f t="shared" si="116"/>
        <v/>
      </c>
      <c r="AD295" s="6" t="str">
        <f t="shared" si="119"/>
        <v/>
      </c>
      <c r="AE295" s="6" t="str">
        <f t="shared" si="120"/>
        <v/>
      </c>
    </row>
    <row r="296" spans="1:31" x14ac:dyDescent="0.2">
      <c r="A296" s="5" t="str">
        <f t="shared" si="107"/>
        <v/>
      </c>
      <c r="B296" s="5" t="str">
        <f t="shared" si="108"/>
        <v/>
      </c>
      <c r="D296" s="6" t="str">
        <f>IF(A296="","",IF($B$3="سالانه",D295*(1+$B$6),IF($B$3="ماهانه",(F296*12)/'جدول لیست ها'!$D$1,IF(محاسبات!$B$3="دوماهه",(G296*6)/'جدول لیست ها'!$D$2,IF(محاسبات!$B$3="سه ماهه",(H296*4)/'جدول لیست ها'!$D$3,I296*2/'جدول لیست ها'!$D$4)))))</f>
        <v/>
      </c>
      <c r="E296" s="6" t="str">
        <f t="shared" si="109"/>
        <v/>
      </c>
      <c r="F296" s="6" t="str">
        <f t="shared" si="110"/>
        <v/>
      </c>
      <c r="G296" s="6" t="str">
        <f t="shared" si="111"/>
        <v/>
      </c>
      <c r="H296" s="6" t="str">
        <f t="shared" si="112"/>
        <v/>
      </c>
      <c r="I296" s="6" t="str">
        <f t="shared" si="113"/>
        <v/>
      </c>
      <c r="J296" s="6" t="str">
        <f t="shared" si="121"/>
        <v/>
      </c>
      <c r="K296" s="6" t="str">
        <f t="shared" si="98"/>
        <v/>
      </c>
      <c r="L296" s="6" t="str">
        <f t="shared" si="99"/>
        <v/>
      </c>
      <c r="M296" s="6" t="str">
        <f t="shared" si="105"/>
        <v/>
      </c>
      <c r="N296" s="5" t="str">
        <f t="shared" si="117"/>
        <v/>
      </c>
      <c r="O296" s="6" t="str">
        <f t="shared" si="114"/>
        <v/>
      </c>
      <c r="P296" s="5" t="str">
        <f>IF(A296="","",VLOOKUP(B296,'جدول نرخ فوت-امراض خاص-سرطان'!$A$2:$B$100,2,FALSE))</f>
        <v/>
      </c>
      <c r="Q296" s="6" t="str">
        <f t="shared" si="106"/>
        <v/>
      </c>
      <c r="R296" s="6" t="str">
        <f t="shared" si="115"/>
        <v/>
      </c>
      <c r="S296" s="6" t="str">
        <f t="shared" si="100"/>
        <v/>
      </c>
      <c r="T296" s="6" t="str">
        <f t="shared" si="101"/>
        <v/>
      </c>
      <c r="U296" s="6" t="str">
        <f>IF(A296="","",T296*VLOOKUP(محاسبات!B296,'جدول نرخ فوت-امراض خاص-سرطان'!$C$2:$D$97,2,FALSE)/1000000)</f>
        <v/>
      </c>
      <c r="V296" s="6" t="str">
        <f>IF(A296="","",IF($F$7="ندارد",0,IF(B296&gt;74,0,VLOOKUP(محاسبات!A296,'جدول نرخ فوت-امراض خاص-سرطان'!$I$2:$J$31,2,FALSE)*محاسبات!O296)))</f>
        <v/>
      </c>
      <c r="W296" s="6" t="str">
        <f>IF(A296="","",V296*VLOOKUP(B296,'جدول نرخ فوت-امراض خاص-سرطان'!$E$2:$F$100,2,FALSE)/1000000)</f>
        <v/>
      </c>
      <c r="X296" s="6" t="str">
        <f t="shared" si="118"/>
        <v/>
      </c>
      <c r="Y296" s="6" t="str">
        <f>IF(A296="","",IF(A296&gt;64,0,VLOOKUP(B296,'جدول نرخ فوت-امراض خاص-سرطان'!$G$2:$H$100,2,FALSE)*X296))</f>
        <v/>
      </c>
      <c r="Z296" s="6" t="str">
        <f t="shared" si="102"/>
        <v/>
      </c>
      <c r="AA296" s="6" t="str">
        <f t="shared" si="103"/>
        <v/>
      </c>
      <c r="AB296" s="6" t="str">
        <f t="shared" si="104"/>
        <v/>
      </c>
      <c r="AC296" s="6" t="str">
        <f t="shared" si="116"/>
        <v/>
      </c>
      <c r="AD296" s="6" t="str">
        <f t="shared" si="119"/>
        <v/>
      </c>
      <c r="AE296" s="6" t="str">
        <f t="shared" si="120"/>
        <v/>
      </c>
    </row>
    <row r="297" spans="1:31" x14ac:dyDescent="0.2">
      <c r="A297" s="5" t="str">
        <f t="shared" si="107"/>
        <v/>
      </c>
      <c r="B297" s="5" t="str">
        <f t="shared" si="108"/>
        <v/>
      </c>
      <c r="D297" s="6" t="str">
        <f>IF(A297="","",IF($B$3="سالانه",D296*(1+$B$6),IF($B$3="ماهانه",(F297*12)/'جدول لیست ها'!$D$1,IF(محاسبات!$B$3="دوماهه",(G297*6)/'جدول لیست ها'!$D$2,IF(محاسبات!$B$3="سه ماهه",(H297*4)/'جدول لیست ها'!$D$3,I297*2/'جدول لیست ها'!$D$4)))))</f>
        <v/>
      </c>
      <c r="E297" s="6" t="str">
        <f t="shared" si="109"/>
        <v/>
      </c>
      <c r="F297" s="6" t="str">
        <f t="shared" si="110"/>
        <v/>
      </c>
      <c r="G297" s="6" t="str">
        <f t="shared" si="111"/>
        <v/>
      </c>
      <c r="H297" s="6" t="str">
        <f t="shared" si="112"/>
        <v/>
      </c>
      <c r="I297" s="6" t="str">
        <f t="shared" si="113"/>
        <v/>
      </c>
      <c r="J297" s="6" t="str">
        <f t="shared" si="121"/>
        <v/>
      </c>
      <c r="K297" s="6" t="str">
        <f t="shared" si="98"/>
        <v/>
      </c>
      <c r="L297" s="6" t="str">
        <f t="shared" si="99"/>
        <v/>
      </c>
      <c r="M297" s="6" t="str">
        <f t="shared" si="105"/>
        <v/>
      </c>
      <c r="N297" s="5" t="str">
        <f t="shared" si="117"/>
        <v/>
      </c>
      <c r="O297" s="6" t="str">
        <f t="shared" si="114"/>
        <v/>
      </c>
      <c r="P297" s="5" t="str">
        <f>IF(A297="","",VLOOKUP(B297,'جدول نرخ فوت-امراض خاص-سرطان'!$A$2:$B$100,2,FALSE))</f>
        <v/>
      </c>
      <c r="Q297" s="6" t="str">
        <f t="shared" si="106"/>
        <v/>
      </c>
      <c r="R297" s="6" t="str">
        <f t="shared" si="115"/>
        <v/>
      </c>
      <c r="S297" s="6" t="str">
        <f t="shared" si="100"/>
        <v/>
      </c>
      <c r="T297" s="6" t="str">
        <f t="shared" si="101"/>
        <v/>
      </c>
      <c r="U297" s="6" t="str">
        <f>IF(A297="","",T297*VLOOKUP(محاسبات!B297,'جدول نرخ فوت-امراض خاص-سرطان'!$C$2:$D$97,2,FALSE)/1000000)</f>
        <v/>
      </c>
      <c r="V297" s="6" t="str">
        <f>IF(A297="","",IF($F$7="ندارد",0,IF(B297&gt;74,0,VLOOKUP(محاسبات!A297,'جدول نرخ فوت-امراض خاص-سرطان'!$I$2:$J$31,2,FALSE)*محاسبات!O297)))</f>
        <v/>
      </c>
      <c r="W297" s="6" t="str">
        <f>IF(A297="","",V297*VLOOKUP(B297,'جدول نرخ فوت-امراض خاص-سرطان'!$E$2:$F$100,2,FALSE)/1000000)</f>
        <v/>
      </c>
      <c r="X297" s="6" t="str">
        <f t="shared" si="118"/>
        <v/>
      </c>
      <c r="Y297" s="6" t="str">
        <f>IF(A297="","",IF(A297&gt;64,0,VLOOKUP(B297,'جدول نرخ فوت-امراض خاص-سرطان'!$G$2:$H$100,2,FALSE)*X297))</f>
        <v/>
      </c>
      <c r="Z297" s="6" t="str">
        <f t="shared" si="102"/>
        <v/>
      </c>
      <c r="AA297" s="6" t="str">
        <f t="shared" si="103"/>
        <v/>
      </c>
      <c r="AB297" s="6" t="str">
        <f t="shared" si="104"/>
        <v/>
      </c>
      <c r="AC297" s="6" t="str">
        <f t="shared" si="116"/>
        <v/>
      </c>
      <c r="AD297" s="6" t="str">
        <f t="shared" si="119"/>
        <v/>
      </c>
      <c r="AE297" s="6" t="str">
        <f t="shared" si="120"/>
        <v/>
      </c>
    </row>
    <row r="298" spans="1:31" x14ac:dyDescent="0.2">
      <c r="A298" s="5" t="str">
        <f t="shared" si="107"/>
        <v/>
      </c>
      <c r="B298" s="5" t="str">
        <f t="shared" si="108"/>
        <v/>
      </c>
      <c r="D298" s="6" t="str">
        <f>IF(A298="","",IF($B$3="سالانه",D297*(1+$B$6),IF($B$3="ماهانه",(F298*12)/'جدول لیست ها'!$D$1,IF(محاسبات!$B$3="دوماهه",(G298*6)/'جدول لیست ها'!$D$2,IF(محاسبات!$B$3="سه ماهه",(H298*4)/'جدول لیست ها'!$D$3,I298*2/'جدول لیست ها'!$D$4)))))</f>
        <v/>
      </c>
      <c r="E298" s="6" t="str">
        <f t="shared" si="109"/>
        <v/>
      </c>
      <c r="F298" s="6" t="str">
        <f t="shared" si="110"/>
        <v/>
      </c>
      <c r="G298" s="6" t="str">
        <f t="shared" si="111"/>
        <v/>
      </c>
      <c r="H298" s="6" t="str">
        <f t="shared" si="112"/>
        <v/>
      </c>
      <c r="I298" s="6" t="str">
        <f t="shared" si="113"/>
        <v/>
      </c>
      <c r="J298" s="6" t="str">
        <f t="shared" si="121"/>
        <v/>
      </c>
      <c r="K298" s="6" t="str">
        <f t="shared" si="98"/>
        <v/>
      </c>
      <c r="L298" s="6" t="str">
        <f t="shared" si="99"/>
        <v/>
      </c>
      <c r="M298" s="6" t="str">
        <f t="shared" si="105"/>
        <v/>
      </c>
      <c r="N298" s="5" t="str">
        <f t="shared" si="117"/>
        <v/>
      </c>
      <c r="O298" s="6" t="str">
        <f t="shared" si="114"/>
        <v/>
      </c>
      <c r="P298" s="5" t="str">
        <f>IF(A298="","",VLOOKUP(B298,'جدول نرخ فوت-امراض خاص-سرطان'!$A$2:$B$100,2,FALSE))</f>
        <v/>
      </c>
      <c r="Q298" s="6" t="str">
        <f t="shared" si="106"/>
        <v/>
      </c>
      <c r="R298" s="6" t="str">
        <f t="shared" si="115"/>
        <v/>
      </c>
      <c r="S298" s="6" t="str">
        <f t="shared" si="100"/>
        <v/>
      </c>
      <c r="T298" s="6" t="str">
        <f t="shared" si="101"/>
        <v/>
      </c>
      <c r="U298" s="6" t="str">
        <f>IF(A298="","",T298*VLOOKUP(محاسبات!B298,'جدول نرخ فوت-امراض خاص-سرطان'!$C$2:$D$97,2,FALSE)/1000000)</f>
        <v/>
      </c>
      <c r="V298" s="6" t="str">
        <f>IF(A298="","",IF($F$7="ندارد",0,IF(B298&gt;74,0,VLOOKUP(محاسبات!A298,'جدول نرخ فوت-امراض خاص-سرطان'!$I$2:$J$31,2,FALSE)*محاسبات!O298)))</f>
        <v/>
      </c>
      <c r="W298" s="6" t="str">
        <f>IF(A298="","",V298*VLOOKUP(B298,'جدول نرخ فوت-امراض خاص-سرطان'!$E$2:$F$100,2,FALSE)/1000000)</f>
        <v/>
      </c>
      <c r="X298" s="6" t="str">
        <f t="shared" si="118"/>
        <v/>
      </c>
      <c r="Y298" s="6" t="str">
        <f>IF(A298="","",IF(A298&gt;64,0,VLOOKUP(B298,'جدول نرخ فوت-امراض خاص-سرطان'!$G$2:$H$100,2,FALSE)*X298))</f>
        <v/>
      </c>
      <c r="Z298" s="6" t="str">
        <f t="shared" si="102"/>
        <v/>
      </c>
      <c r="AA298" s="6" t="str">
        <f t="shared" si="103"/>
        <v/>
      </c>
      <c r="AB298" s="6" t="str">
        <f t="shared" si="104"/>
        <v/>
      </c>
      <c r="AC298" s="6" t="str">
        <f t="shared" si="116"/>
        <v/>
      </c>
      <c r="AD298" s="6" t="str">
        <f t="shared" si="119"/>
        <v/>
      </c>
      <c r="AE298" s="6" t="str">
        <f t="shared" si="120"/>
        <v/>
      </c>
    </row>
    <row r="299" spans="1:31" x14ac:dyDescent="0.2">
      <c r="A299" s="5" t="str">
        <f t="shared" si="107"/>
        <v/>
      </c>
      <c r="B299" s="5" t="str">
        <f t="shared" si="108"/>
        <v/>
      </c>
      <c r="D299" s="6" t="str">
        <f>IF(A299="","",IF($B$3="سالانه",D298*(1+$B$6),IF($B$3="ماهانه",(F299*12)/'جدول لیست ها'!$D$1,IF(محاسبات!$B$3="دوماهه",(G299*6)/'جدول لیست ها'!$D$2,IF(محاسبات!$B$3="سه ماهه",(H299*4)/'جدول لیست ها'!$D$3,I299*2/'جدول لیست ها'!$D$4)))))</f>
        <v/>
      </c>
      <c r="E299" s="6" t="str">
        <f t="shared" si="109"/>
        <v/>
      </c>
      <c r="F299" s="6" t="str">
        <f t="shared" si="110"/>
        <v/>
      </c>
      <c r="G299" s="6" t="str">
        <f t="shared" si="111"/>
        <v/>
      </c>
      <c r="H299" s="6" t="str">
        <f t="shared" si="112"/>
        <v/>
      </c>
      <c r="I299" s="6" t="str">
        <f t="shared" si="113"/>
        <v/>
      </c>
      <c r="J299" s="6" t="str">
        <f t="shared" si="121"/>
        <v/>
      </c>
      <c r="K299" s="6" t="str">
        <f t="shared" ref="K299:K362" si="122">IF(A299="","",$J$2*(1-$M$3)*(D299-Z299))</f>
        <v/>
      </c>
      <c r="L299" s="6" t="str">
        <f t="shared" si="99"/>
        <v/>
      </c>
      <c r="M299" s="6" t="str">
        <f t="shared" si="105"/>
        <v/>
      </c>
      <c r="N299" s="5" t="str">
        <f t="shared" si="117"/>
        <v/>
      </c>
      <c r="O299" s="6" t="str">
        <f t="shared" si="114"/>
        <v/>
      </c>
      <c r="P299" s="5" t="str">
        <f>IF(A299="","",VLOOKUP(B299,'جدول نرخ فوت-امراض خاص-سرطان'!$A$2:$B$100,2,FALSE))</f>
        <v/>
      </c>
      <c r="Q299" s="6" t="str">
        <f t="shared" si="106"/>
        <v/>
      </c>
      <c r="R299" s="6" t="str">
        <f t="shared" si="115"/>
        <v/>
      </c>
      <c r="S299" s="6" t="str">
        <f t="shared" si="100"/>
        <v/>
      </c>
      <c r="T299" s="6" t="str">
        <f t="shared" si="101"/>
        <v/>
      </c>
      <c r="U299" s="6" t="str">
        <f>IF(A299="","",T299*VLOOKUP(محاسبات!B299,'جدول نرخ فوت-امراض خاص-سرطان'!$C$2:$D$97,2,FALSE)/1000000)</f>
        <v/>
      </c>
      <c r="V299" s="6" t="str">
        <f>IF(A299="","",IF($F$7="ندارد",0,IF(B299&gt;74,0,VLOOKUP(محاسبات!A299,'جدول نرخ فوت-امراض خاص-سرطان'!$I$2:$J$31,2,FALSE)*محاسبات!O299)))</f>
        <v/>
      </c>
      <c r="W299" s="6" t="str">
        <f>IF(A299="","",V299*VLOOKUP(B299,'جدول نرخ فوت-امراض خاص-سرطان'!$E$2:$F$100,2,FALSE)/1000000)</f>
        <v/>
      </c>
      <c r="X299" s="6" t="str">
        <f t="shared" si="118"/>
        <v/>
      </c>
      <c r="Y299" s="6" t="str">
        <f>IF(A299="","",IF(A299&gt;64,0,VLOOKUP(B299,'جدول نرخ فوت-امراض خاص-سرطان'!$G$2:$H$100,2,FALSE)*X299))</f>
        <v/>
      </c>
      <c r="Z299" s="6" t="str">
        <f t="shared" si="102"/>
        <v/>
      </c>
      <c r="AA299" s="6" t="str">
        <f t="shared" si="103"/>
        <v/>
      </c>
      <c r="AB299" s="6" t="str">
        <f t="shared" si="104"/>
        <v/>
      </c>
      <c r="AC299" s="6" t="str">
        <f t="shared" si="116"/>
        <v/>
      </c>
      <c r="AD299" s="6" t="str">
        <f t="shared" si="119"/>
        <v/>
      </c>
      <c r="AE299" s="6" t="str">
        <f t="shared" si="120"/>
        <v/>
      </c>
    </row>
    <row r="300" spans="1:31" x14ac:dyDescent="0.2">
      <c r="A300" s="5" t="str">
        <f t="shared" si="107"/>
        <v/>
      </c>
      <c r="B300" s="5" t="str">
        <f t="shared" si="108"/>
        <v/>
      </c>
      <c r="D300" s="6" t="str">
        <f>IF(A300="","",IF($B$3="سالانه",D299*(1+$B$6),IF($B$3="ماهانه",(F300*12)/'جدول لیست ها'!$D$1,IF(محاسبات!$B$3="دوماهه",(G300*6)/'جدول لیست ها'!$D$2,IF(محاسبات!$B$3="سه ماهه",(H300*4)/'جدول لیست ها'!$D$3,I300*2/'جدول لیست ها'!$D$4)))))</f>
        <v/>
      </c>
      <c r="E300" s="6" t="str">
        <f t="shared" si="109"/>
        <v/>
      </c>
      <c r="F300" s="6" t="str">
        <f t="shared" si="110"/>
        <v/>
      </c>
      <c r="G300" s="6" t="str">
        <f t="shared" si="111"/>
        <v/>
      </c>
      <c r="H300" s="6" t="str">
        <f t="shared" si="112"/>
        <v/>
      </c>
      <c r="I300" s="6" t="str">
        <f t="shared" si="113"/>
        <v/>
      </c>
      <c r="J300" s="6" t="str">
        <f t="shared" si="121"/>
        <v/>
      </c>
      <c r="K300" s="6" t="str">
        <f t="shared" si="122"/>
        <v/>
      </c>
      <c r="L300" s="6" t="str">
        <f t="shared" si="99"/>
        <v/>
      </c>
      <c r="M300" s="6" t="str">
        <f t="shared" si="105"/>
        <v/>
      </c>
      <c r="N300" s="5" t="str">
        <f t="shared" si="117"/>
        <v/>
      </c>
      <c r="O300" s="6" t="str">
        <f t="shared" si="114"/>
        <v/>
      </c>
      <c r="P300" s="5" t="str">
        <f>IF(A300="","",VLOOKUP(B300,'جدول نرخ فوت-امراض خاص-سرطان'!$A$2:$B$100,2,FALSE))</f>
        <v/>
      </c>
      <c r="Q300" s="6" t="str">
        <f t="shared" si="106"/>
        <v/>
      </c>
      <c r="R300" s="6" t="str">
        <f t="shared" si="115"/>
        <v/>
      </c>
      <c r="S300" s="6" t="str">
        <f t="shared" si="100"/>
        <v/>
      </c>
      <c r="T300" s="6" t="str">
        <f t="shared" si="101"/>
        <v/>
      </c>
      <c r="U300" s="6" t="str">
        <f>IF(A300="","",T300*VLOOKUP(محاسبات!B300,'جدول نرخ فوت-امراض خاص-سرطان'!$C$2:$D$97,2,FALSE)/1000000)</f>
        <v/>
      </c>
      <c r="V300" s="6" t="str">
        <f>IF(A300="","",IF($F$7="ندارد",0,IF(B300&gt;74,0,VLOOKUP(محاسبات!A300,'جدول نرخ فوت-امراض خاص-سرطان'!$I$2:$J$31,2,FALSE)*محاسبات!O300)))</f>
        <v/>
      </c>
      <c r="W300" s="6" t="str">
        <f>IF(A300="","",V300*VLOOKUP(B300,'جدول نرخ فوت-امراض خاص-سرطان'!$E$2:$F$100,2,FALSE)/1000000)</f>
        <v/>
      </c>
      <c r="X300" s="6" t="str">
        <f t="shared" si="118"/>
        <v/>
      </c>
      <c r="Y300" s="6" t="str">
        <f>IF(A300="","",IF(A300&gt;64,0,VLOOKUP(B300,'جدول نرخ فوت-امراض خاص-سرطان'!$G$2:$H$100,2,FALSE)*X300))</f>
        <v/>
      </c>
      <c r="Z300" s="6" t="str">
        <f t="shared" si="102"/>
        <v/>
      </c>
      <c r="AA300" s="6" t="str">
        <f t="shared" si="103"/>
        <v/>
      </c>
      <c r="AB300" s="6" t="str">
        <f t="shared" si="104"/>
        <v/>
      </c>
      <c r="AC300" s="6" t="str">
        <f t="shared" si="116"/>
        <v/>
      </c>
      <c r="AD300" s="6" t="str">
        <f t="shared" si="119"/>
        <v/>
      </c>
      <c r="AE300" s="6" t="str">
        <f t="shared" si="120"/>
        <v/>
      </c>
    </row>
    <row r="301" spans="1:31" x14ac:dyDescent="0.2">
      <c r="A301" s="5" t="str">
        <f t="shared" si="107"/>
        <v/>
      </c>
      <c r="B301" s="5" t="str">
        <f t="shared" si="108"/>
        <v/>
      </c>
      <c r="D301" s="6" t="str">
        <f>IF(A301="","",IF($B$3="سالانه",D300*(1+$B$6),IF($B$3="ماهانه",(F301*12)/'جدول لیست ها'!$D$1,IF(محاسبات!$B$3="دوماهه",(G301*6)/'جدول لیست ها'!$D$2,IF(محاسبات!$B$3="سه ماهه",(H301*4)/'جدول لیست ها'!$D$3,I301*2/'جدول لیست ها'!$D$4)))))</f>
        <v/>
      </c>
      <c r="E301" s="6" t="str">
        <f t="shared" si="109"/>
        <v/>
      </c>
      <c r="F301" s="6" t="str">
        <f t="shared" si="110"/>
        <v/>
      </c>
      <c r="G301" s="6" t="str">
        <f t="shared" si="111"/>
        <v/>
      </c>
      <c r="H301" s="6" t="str">
        <f t="shared" si="112"/>
        <v/>
      </c>
      <c r="I301" s="6" t="str">
        <f t="shared" si="113"/>
        <v/>
      </c>
      <c r="J301" s="6" t="str">
        <f t="shared" si="121"/>
        <v/>
      </c>
      <c r="K301" s="6" t="str">
        <f t="shared" si="122"/>
        <v/>
      </c>
      <c r="L301" s="6" t="str">
        <f t="shared" si="99"/>
        <v/>
      </c>
      <c r="M301" s="6" t="str">
        <f t="shared" si="105"/>
        <v/>
      </c>
      <c r="N301" s="5" t="str">
        <f t="shared" si="117"/>
        <v/>
      </c>
      <c r="O301" s="6" t="str">
        <f t="shared" si="114"/>
        <v/>
      </c>
      <c r="P301" s="5" t="str">
        <f>IF(A301="","",VLOOKUP(B301,'جدول نرخ فوت-امراض خاص-سرطان'!$A$2:$B$100,2,FALSE))</f>
        <v/>
      </c>
      <c r="Q301" s="6" t="str">
        <f t="shared" si="106"/>
        <v/>
      </c>
      <c r="R301" s="6" t="str">
        <f t="shared" si="115"/>
        <v/>
      </c>
      <c r="S301" s="6" t="str">
        <f t="shared" si="100"/>
        <v/>
      </c>
      <c r="T301" s="6" t="str">
        <f t="shared" si="101"/>
        <v/>
      </c>
      <c r="U301" s="6" t="str">
        <f>IF(A301="","",T301*VLOOKUP(محاسبات!B301,'جدول نرخ فوت-امراض خاص-سرطان'!$C$2:$D$97,2,FALSE)/1000000)</f>
        <v/>
      </c>
      <c r="V301" s="6" t="str">
        <f>IF(A301="","",IF($F$7="ندارد",0,IF(B301&gt;74,0,VLOOKUP(محاسبات!A301,'جدول نرخ فوت-امراض خاص-سرطان'!$I$2:$J$31,2,FALSE)*محاسبات!O301)))</f>
        <v/>
      </c>
      <c r="W301" s="6" t="str">
        <f>IF(A301="","",V301*VLOOKUP(B301,'جدول نرخ فوت-امراض خاص-سرطان'!$E$2:$F$100,2,FALSE)/1000000)</f>
        <v/>
      </c>
      <c r="X301" s="6" t="str">
        <f t="shared" si="118"/>
        <v/>
      </c>
      <c r="Y301" s="6" t="str">
        <f>IF(A301="","",IF(A301&gt;64,0,VLOOKUP(B301,'جدول نرخ فوت-امراض خاص-سرطان'!$G$2:$H$100,2,FALSE)*X301))</f>
        <v/>
      </c>
      <c r="Z301" s="6" t="str">
        <f t="shared" si="102"/>
        <v/>
      </c>
      <c r="AA301" s="6" t="str">
        <f t="shared" si="103"/>
        <v/>
      </c>
      <c r="AB301" s="6" t="str">
        <f t="shared" si="104"/>
        <v/>
      </c>
      <c r="AC301" s="6" t="str">
        <f t="shared" si="116"/>
        <v/>
      </c>
      <c r="AD301" s="6" t="str">
        <f t="shared" si="119"/>
        <v/>
      </c>
      <c r="AE301" s="6" t="str">
        <f t="shared" si="120"/>
        <v/>
      </c>
    </row>
    <row r="302" spans="1:31" x14ac:dyDescent="0.2">
      <c r="A302" s="5" t="str">
        <f t="shared" si="107"/>
        <v/>
      </c>
      <c r="B302" s="5" t="str">
        <f t="shared" si="108"/>
        <v/>
      </c>
      <c r="D302" s="6" t="str">
        <f>IF(A302="","",IF($B$3="سالانه",D301*(1+$B$6),IF($B$3="ماهانه",(F302*12)/'جدول لیست ها'!$D$1,IF(محاسبات!$B$3="دوماهه",(G302*6)/'جدول لیست ها'!$D$2,IF(محاسبات!$B$3="سه ماهه",(H302*4)/'جدول لیست ها'!$D$3,I302*2/'جدول لیست ها'!$D$4)))))</f>
        <v/>
      </c>
      <c r="E302" s="6" t="str">
        <f t="shared" si="109"/>
        <v/>
      </c>
      <c r="F302" s="6" t="str">
        <f t="shared" si="110"/>
        <v/>
      </c>
      <c r="G302" s="6" t="str">
        <f t="shared" si="111"/>
        <v/>
      </c>
      <c r="H302" s="6" t="str">
        <f t="shared" si="112"/>
        <v/>
      </c>
      <c r="I302" s="6" t="str">
        <f t="shared" si="113"/>
        <v/>
      </c>
      <c r="J302" s="6" t="str">
        <f t="shared" si="121"/>
        <v/>
      </c>
      <c r="K302" s="6" t="str">
        <f t="shared" si="122"/>
        <v/>
      </c>
      <c r="L302" s="6" t="str">
        <f t="shared" si="99"/>
        <v/>
      </c>
      <c r="M302" s="6" t="str">
        <f t="shared" si="105"/>
        <v/>
      </c>
      <c r="N302" s="5" t="str">
        <f t="shared" si="117"/>
        <v/>
      </c>
      <c r="O302" s="6" t="str">
        <f t="shared" si="114"/>
        <v/>
      </c>
      <c r="P302" s="5" t="str">
        <f>IF(A302="","",VLOOKUP(B302,'جدول نرخ فوت-امراض خاص-سرطان'!$A$2:$B$100,2,FALSE))</f>
        <v/>
      </c>
      <c r="Q302" s="6" t="str">
        <f t="shared" si="106"/>
        <v/>
      </c>
      <c r="R302" s="6" t="str">
        <f t="shared" si="115"/>
        <v/>
      </c>
      <c r="S302" s="6" t="str">
        <f t="shared" si="100"/>
        <v/>
      </c>
      <c r="T302" s="6" t="str">
        <f t="shared" si="101"/>
        <v/>
      </c>
      <c r="U302" s="6" t="str">
        <f>IF(A302="","",T302*VLOOKUP(محاسبات!B302,'جدول نرخ فوت-امراض خاص-سرطان'!$C$2:$D$97,2,FALSE)/1000000)</f>
        <v/>
      </c>
      <c r="V302" s="6" t="str">
        <f>IF(A302="","",IF($F$7="ندارد",0,IF(B302&gt;74,0,VLOOKUP(محاسبات!A302,'جدول نرخ فوت-امراض خاص-سرطان'!$I$2:$J$31,2,FALSE)*محاسبات!O302)))</f>
        <v/>
      </c>
      <c r="W302" s="6" t="str">
        <f>IF(A302="","",V302*VLOOKUP(B302,'جدول نرخ فوت-امراض خاص-سرطان'!$E$2:$F$100,2,FALSE)/1000000)</f>
        <v/>
      </c>
      <c r="X302" s="6" t="str">
        <f t="shared" si="118"/>
        <v/>
      </c>
      <c r="Y302" s="6" t="str">
        <f>IF(A302="","",IF(A302&gt;64,0,VLOOKUP(B302,'جدول نرخ فوت-امراض خاص-سرطان'!$G$2:$H$100,2,FALSE)*X302))</f>
        <v/>
      </c>
      <c r="Z302" s="6" t="str">
        <f t="shared" si="102"/>
        <v/>
      </c>
      <c r="AA302" s="6" t="str">
        <f t="shared" si="103"/>
        <v/>
      </c>
      <c r="AB302" s="6" t="str">
        <f t="shared" si="104"/>
        <v/>
      </c>
      <c r="AC302" s="6" t="str">
        <f t="shared" si="116"/>
        <v/>
      </c>
      <c r="AD302" s="6" t="str">
        <f t="shared" si="119"/>
        <v/>
      </c>
      <c r="AE302" s="6" t="str">
        <f t="shared" si="120"/>
        <v/>
      </c>
    </row>
    <row r="303" spans="1:31" x14ac:dyDescent="0.2">
      <c r="A303" s="5" t="str">
        <f t="shared" si="107"/>
        <v/>
      </c>
      <c r="B303" s="5" t="str">
        <f t="shared" si="108"/>
        <v/>
      </c>
      <c r="D303" s="6" t="str">
        <f>IF(A303="","",IF($B$3="سالانه",D302*(1+$B$6),IF($B$3="ماهانه",(F303*12)/'جدول لیست ها'!$D$1,IF(محاسبات!$B$3="دوماهه",(G303*6)/'جدول لیست ها'!$D$2,IF(محاسبات!$B$3="سه ماهه",(H303*4)/'جدول لیست ها'!$D$3,I303*2/'جدول لیست ها'!$D$4)))))</f>
        <v/>
      </c>
      <c r="E303" s="6" t="str">
        <f t="shared" si="109"/>
        <v/>
      </c>
      <c r="F303" s="6" t="str">
        <f t="shared" si="110"/>
        <v/>
      </c>
      <c r="G303" s="6" t="str">
        <f t="shared" si="111"/>
        <v/>
      </c>
      <c r="H303" s="6" t="str">
        <f t="shared" si="112"/>
        <v/>
      </c>
      <c r="I303" s="6" t="str">
        <f t="shared" si="113"/>
        <v/>
      </c>
      <c r="J303" s="6" t="str">
        <f t="shared" si="121"/>
        <v/>
      </c>
      <c r="K303" s="6" t="str">
        <f t="shared" si="122"/>
        <v/>
      </c>
      <c r="L303" s="6" t="str">
        <f t="shared" si="99"/>
        <v/>
      </c>
      <c r="M303" s="6" t="str">
        <f t="shared" si="105"/>
        <v/>
      </c>
      <c r="N303" s="5" t="str">
        <f t="shared" si="117"/>
        <v/>
      </c>
      <c r="O303" s="6" t="str">
        <f t="shared" si="114"/>
        <v/>
      </c>
      <c r="P303" s="5" t="str">
        <f>IF(A303="","",VLOOKUP(B303,'جدول نرخ فوت-امراض خاص-سرطان'!$A$2:$B$100,2,FALSE))</f>
        <v/>
      </c>
      <c r="Q303" s="6" t="str">
        <f t="shared" si="106"/>
        <v/>
      </c>
      <c r="R303" s="6" t="str">
        <f t="shared" si="115"/>
        <v/>
      </c>
      <c r="S303" s="6" t="str">
        <f t="shared" si="100"/>
        <v/>
      </c>
      <c r="T303" s="6" t="str">
        <f t="shared" si="101"/>
        <v/>
      </c>
      <c r="U303" s="6" t="str">
        <f>IF(A303="","",T303*VLOOKUP(محاسبات!B303,'جدول نرخ فوت-امراض خاص-سرطان'!$C$2:$D$97,2,FALSE)/1000000)</f>
        <v/>
      </c>
      <c r="V303" s="6" t="str">
        <f>IF(A303="","",IF($F$7="ندارد",0,IF(B303&gt;74,0,VLOOKUP(محاسبات!A303,'جدول نرخ فوت-امراض خاص-سرطان'!$I$2:$J$31,2,FALSE)*محاسبات!O303)))</f>
        <v/>
      </c>
      <c r="W303" s="6" t="str">
        <f>IF(A303="","",V303*VLOOKUP(B303,'جدول نرخ فوت-امراض خاص-سرطان'!$E$2:$F$100,2,FALSE)/1000000)</f>
        <v/>
      </c>
      <c r="X303" s="6" t="str">
        <f t="shared" si="118"/>
        <v/>
      </c>
      <c r="Y303" s="6" t="str">
        <f>IF(A303="","",IF(A303&gt;64,0,VLOOKUP(B303,'جدول نرخ فوت-امراض خاص-سرطان'!$G$2:$H$100,2,FALSE)*X303))</f>
        <v/>
      </c>
      <c r="Z303" s="6" t="str">
        <f t="shared" si="102"/>
        <v/>
      </c>
      <c r="AA303" s="6" t="str">
        <f t="shared" si="103"/>
        <v/>
      </c>
      <c r="AB303" s="6" t="str">
        <f t="shared" si="104"/>
        <v/>
      </c>
      <c r="AC303" s="6" t="str">
        <f t="shared" si="116"/>
        <v/>
      </c>
      <c r="AD303" s="6" t="str">
        <f t="shared" si="119"/>
        <v/>
      </c>
      <c r="AE303" s="6" t="str">
        <f t="shared" si="120"/>
        <v/>
      </c>
    </row>
    <row r="304" spans="1:31" x14ac:dyDescent="0.2">
      <c r="A304" s="5" t="str">
        <f t="shared" si="107"/>
        <v/>
      </c>
      <c r="B304" s="5" t="str">
        <f t="shared" si="108"/>
        <v/>
      </c>
      <c r="D304" s="6" t="str">
        <f>IF(A304="","",IF($B$3="سالانه",D303*(1+$B$6),IF($B$3="ماهانه",(F304*12)/'جدول لیست ها'!$D$1,IF(محاسبات!$B$3="دوماهه",(G304*6)/'جدول لیست ها'!$D$2,IF(محاسبات!$B$3="سه ماهه",(H304*4)/'جدول لیست ها'!$D$3,I304*2/'جدول لیست ها'!$D$4)))))</f>
        <v/>
      </c>
      <c r="E304" s="6" t="str">
        <f t="shared" si="109"/>
        <v/>
      </c>
      <c r="F304" s="6" t="str">
        <f t="shared" si="110"/>
        <v/>
      </c>
      <c r="G304" s="6" t="str">
        <f t="shared" si="111"/>
        <v/>
      </c>
      <c r="H304" s="6" t="str">
        <f t="shared" si="112"/>
        <v/>
      </c>
      <c r="I304" s="6" t="str">
        <f t="shared" si="113"/>
        <v/>
      </c>
      <c r="J304" s="6" t="str">
        <f t="shared" si="121"/>
        <v/>
      </c>
      <c r="K304" s="6" t="str">
        <f t="shared" si="122"/>
        <v/>
      </c>
      <c r="L304" s="6" t="str">
        <f t="shared" si="99"/>
        <v/>
      </c>
      <c r="M304" s="6" t="str">
        <f t="shared" si="105"/>
        <v/>
      </c>
      <c r="N304" s="5" t="str">
        <f t="shared" si="117"/>
        <v/>
      </c>
      <c r="O304" s="6" t="str">
        <f t="shared" si="114"/>
        <v/>
      </c>
      <c r="P304" s="5" t="str">
        <f>IF(A304="","",VLOOKUP(B304,'جدول نرخ فوت-امراض خاص-سرطان'!$A$2:$B$100,2,FALSE))</f>
        <v/>
      </c>
      <c r="Q304" s="6" t="str">
        <f t="shared" si="106"/>
        <v/>
      </c>
      <c r="R304" s="6" t="str">
        <f t="shared" si="115"/>
        <v/>
      </c>
      <c r="S304" s="6" t="str">
        <f t="shared" si="100"/>
        <v/>
      </c>
      <c r="T304" s="6" t="str">
        <f t="shared" si="101"/>
        <v/>
      </c>
      <c r="U304" s="6" t="str">
        <f>IF(A304="","",T304*VLOOKUP(محاسبات!B304,'جدول نرخ فوت-امراض خاص-سرطان'!$C$2:$D$97,2,FALSE)/1000000)</f>
        <v/>
      </c>
      <c r="V304" s="6" t="str">
        <f>IF(A304="","",IF($F$7="ندارد",0,IF(B304&gt;74,0,VLOOKUP(محاسبات!A304,'جدول نرخ فوت-امراض خاص-سرطان'!$I$2:$J$31,2,FALSE)*محاسبات!O304)))</f>
        <v/>
      </c>
      <c r="W304" s="6" t="str">
        <f>IF(A304="","",V304*VLOOKUP(B304,'جدول نرخ فوت-امراض خاص-سرطان'!$E$2:$F$100,2,FALSE)/1000000)</f>
        <v/>
      </c>
      <c r="X304" s="6" t="str">
        <f t="shared" si="118"/>
        <v/>
      </c>
      <c r="Y304" s="6" t="str">
        <f>IF(A304="","",IF(A304&gt;64,0,VLOOKUP(B304,'جدول نرخ فوت-امراض خاص-سرطان'!$G$2:$H$100,2,FALSE)*X304))</f>
        <v/>
      </c>
      <c r="Z304" s="6" t="str">
        <f t="shared" si="102"/>
        <v/>
      </c>
      <c r="AA304" s="6" t="str">
        <f t="shared" si="103"/>
        <v/>
      </c>
      <c r="AB304" s="6" t="str">
        <f t="shared" si="104"/>
        <v/>
      </c>
      <c r="AC304" s="6" t="str">
        <f t="shared" si="116"/>
        <v/>
      </c>
      <c r="AD304" s="6" t="str">
        <f t="shared" si="119"/>
        <v/>
      </c>
      <c r="AE304" s="6" t="str">
        <f t="shared" si="120"/>
        <v/>
      </c>
    </row>
    <row r="305" spans="1:31" x14ac:dyDescent="0.2">
      <c r="A305" s="5" t="str">
        <f t="shared" si="107"/>
        <v/>
      </c>
      <c r="B305" s="5" t="str">
        <f t="shared" si="108"/>
        <v/>
      </c>
      <c r="D305" s="6" t="str">
        <f>IF(A305="","",IF($B$3="سالانه",D304*(1+$B$6),IF($B$3="ماهانه",(F305*12)/'جدول لیست ها'!$D$1,IF(محاسبات!$B$3="دوماهه",(G305*6)/'جدول لیست ها'!$D$2,IF(محاسبات!$B$3="سه ماهه",(H305*4)/'جدول لیست ها'!$D$3,I305*2/'جدول لیست ها'!$D$4)))))</f>
        <v/>
      </c>
      <c r="E305" s="6" t="str">
        <f t="shared" si="109"/>
        <v/>
      </c>
      <c r="F305" s="6" t="str">
        <f t="shared" si="110"/>
        <v/>
      </c>
      <c r="G305" s="6" t="str">
        <f t="shared" si="111"/>
        <v/>
      </c>
      <c r="H305" s="6" t="str">
        <f t="shared" si="112"/>
        <v/>
      </c>
      <c r="I305" s="6" t="str">
        <f t="shared" si="113"/>
        <v/>
      </c>
      <c r="J305" s="6" t="str">
        <f t="shared" si="121"/>
        <v/>
      </c>
      <c r="K305" s="6" t="str">
        <f t="shared" si="122"/>
        <v/>
      </c>
      <c r="L305" s="6" t="str">
        <f t="shared" si="99"/>
        <v/>
      </c>
      <c r="M305" s="6" t="str">
        <f t="shared" si="105"/>
        <v/>
      </c>
      <c r="N305" s="5" t="str">
        <f t="shared" si="117"/>
        <v/>
      </c>
      <c r="O305" s="6" t="str">
        <f t="shared" si="114"/>
        <v/>
      </c>
      <c r="P305" s="5" t="str">
        <f>IF(A305="","",VLOOKUP(B305,'جدول نرخ فوت-امراض خاص-سرطان'!$A$2:$B$100,2,FALSE))</f>
        <v/>
      </c>
      <c r="Q305" s="6" t="str">
        <f t="shared" si="106"/>
        <v/>
      </c>
      <c r="R305" s="6" t="str">
        <f t="shared" si="115"/>
        <v/>
      </c>
      <c r="S305" s="6" t="str">
        <f t="shared" si="100"/>
        <v/>
      </c>
      <c r="T305" s="6" t="str">
        <f t="shared" si="101"/>
        <v/>
      </c>
      <c r="U305" s="6" t="str">
        <f>IF(A305="","",T305*VLOOKUP(محاسبات!B305,'جدول نرخ فوت-امراض خاص-سرطان'!$C$2:$D$97,2,FALSE)/1000000)</f>
        <v/>
      </c>
      <c r="V305" s="6" t="str">
        <f>IF(A305="","",IF($F$7="ندارد",0,IF(B305&gt;74,0,VLOOKUP(محاسبات!A305,'جدول نرخ فوت-امراض خاص-سرطان'!$I$2:$J$31,2,FALSE)*محاسبات!O305)))</f>
        <v/>
      </c>
      <c r="W305" s="6" t="str">
        <f>IF(A305="","",V305*VLOOKUP(B305,'جدول نرخ فوت-امراض خاص-سرطان'!$E$2:$F$100,2,FALSE)/1000000)</f>
        <v/>
      </c>
      <c r="X305" s="6" t="str">
        <f t="shared" si="118"/>
        <v/>
      </c>
      <c r="Y305" s="6" t="str">
        <f>IF(A305="","",IF(A305&gt;64,0,VLOOKUP(B305,'جدول نرخ فوت-امراض خاص-سرطان'!$G$2:$H$100,2,FALSE)*X305))</f>
        <v/>
      </c>
      <c r="Z305" s="6" t="str">
        <f t="shared" si="102"/>
        <v/>
      </c>
      <c r="AA305" s="6" t="str">
        <f t="shared" si="103"/>
        <v/>
      </c>
      <c r="AB305" s="6" t="str">
        <f t="shared" si="104"/>
        <v/>
      </c>
      <c r="AC305" s="6" t="str">
        <f t="shared" si="116"/>
        <v/>
      </c>
      <c r="AD305" s="6" t="str">
        <f t="shared" si="119"/>
        <v/>
      </c>
      <c r="AE305" s="6" t="str">
        <f t="shared" si="120"/>
        <v/>
      </c>
    </row>
    <row r="306" spans="1:31" x14ac:dyDescent="0.2">
      <c r="A306" s="5" t="str">
        <f t="shared" si="107"/>
        <v/>
      </c>
      <c r="B306" s="5" t="str">
        <f t="shared" si="108"/>
        <v/>
      </c>
      <c r="D306" s="6" t="str">
        <f>IF(A306="","",IF($B$3="سالانه",D305*(1+$B$6),IF($B$3="ماهانه",(F306*12)/'جدول لیست ها'!$D$1,IF(محاسبات!$B$3="دوماهه",(G306*6)/'جدول لیست ها'!$D$2,IF(محاسبات!$B$3="سه ماهه",(H306*4)/'جدول لیست ها'!$D$3,I306*2/'جدول لیست ها'!$D$4)))))</f>
        <v/>
      </c>
      <c r="E306" s="6" t="str">
        <f t="shared" si="109"/>
        <v/>
      </c>
      <c r="F306" s="6" t="str">
        <f t="shared" si="110"/>
        <v/>
      </c>
      <c r="G306" s="6" t="str">
        <f t="shared" si="111"/>
        <v/>
      </c>
      <c r="H306" s="6" t="str">
        <f t="shared" si="112"/>
        <v/>
      </c>
      <c r="I306" s="6" t="str">
        <f t="shared" si="113"/>
        <v/>
      </c>
      <c r="J306" s="6" t="str">
        <f t="shared" si="121"/>
        <v/>
      </c>
      <c r="K306" s="6" t="str">
        <f t="shared" si="122"/>
        <v/>
      </c>
      <c r="L306" s="6" t="str">
        <f t="shared" si="99"/>
        <v/>
      </c>
      <c r="M306" s="6" t="str">
        <f t="shared" si="105"/>
        <v/>
      </c>
      <c r="N306" s="5" t="str">
        <f t="shared" si="117"/>
        <v/>
      </c>
      <c r="O306" s="6" t="str">
        <f t="shared" si="114"/>
        <v/>
      </c>
      <c r="P306" s="5" t="str">
        <f>IF(A306="","",VLOOKUP(B306,'جدول نرخ فوت-امراض خاص-سرطان'!$A$2:$B$100,2,FALSE))</f>
        <v/>
      </c>
      <c r="Q306" s="6" t="str">
        <f t="shared" si="106"/>
        <v/>
      </c>
      <c r="R306" s="6" t="str">
        <f t="shared" si="115"/>
        <v/>
      </c>
      <c r="S306" s="6" t="str">
        <f t="shared" si="100"/>
        <v/>
      </c>
      <c r="T306" s="6" t="str">
        <f t="shared" si="101"/>
        <v/>
      </c>
      <c r="U306" s="6" t="str">
        <f>IF(A306="","",T306*VLOOKUP(محاسبات!B306,'جدول نرخ فوت-امراض خاص-سرطان'!$C$2:$D$97,2,FALSE)/1000000)</f>
        <v/>
      </c>
      <c r="V306" s="6" t="str">
        <f>IF(A306="","",IF($F$7="ندارد",0,IF(B306&gt;74,0,VLOOKUP(محاسبات!A306,'جدول نرخ فوت-امراض خاص-سرطان'!$I$2:$J$31,2,FALSE)*محاسبات!O306)))</f>
        <v/>
      </c>
      <c r="W306" s="6" t="str">
        <f>IF(A306="","",V306*VLOOKUP(B306,'جدول نرخ فوت-امراض خاص-سرطان'!$E$2:$F$100,2,FALSE)/1000000)</f>
        <v/>
      </c>
      <c r="X306" s="6" t="str">
        <f t="shared" si="118"/>
        <v/>
      </c>
      <c r="Y306" s="6" t="str">
        <f>IF(A306="","",IF(A306&gt;64,0,VLOOKUP(B306,'جدول نرخ فوت-امراض خاص-سرطان'!$G$2:$H$100,2,FALSE)*X306))</f>
        <v/>
      </c>
      <c r="Z306" s="6" t="str">
        <f t="shared" si="102"/>
        <v/>
      </c>
      <c r="AA306" s="6" t="str">
        <f t="shared" si="103"/>
        <v/>
      </c>
      <c r="AB306" s="6" t="str">
        <f t="shared" si="104"/>
        <v/>
      </c>
      <c r="AC306" s="6" t="str">
        <f t="shared" si="116"/>
        <v/>
      </c>
      <c r="AD306" s="6" t="str">
        <f t="shared" si="119"/>
        <v/>
      </c>
      <c r="AE306" s="6" t="str">
        <f t="shared" si="120"/>
        <v/>
      </c>
    </row>
    <row r="307" spans="1:31" x14ac:dyDescent="0.2">
      <c r="A307" s="5" t="str">
        <f t="shared" si="107"/>
        <v/>
      </c>
      <c r="B307" s="5" t="str">
        <f t="shared" si="108"/>
        <v/>
      </c>
      <c r="D307" s="6" t="str">
        <f>IF(A307="","",IF($B$3="سالانه",D306*(1+$B$6),IF($B$3="ماهانه",(F307*12)/'جدول لیست ها'!$D$1,IF(محاسبات!$B$3="دوماهه",(G307*6)/'جدول لیست ها'!$D$2,IF(محاسبات!$B$3="سه ماهه",(H307*4)/'جدول لیست ها'!$D$3,I307*2/'جدول لیست ها'!$D$4)))))</f>
        <v/>
      </c>
      <c r="E307" s="6" t="str">
        <f t="shared" si="109"/>
        <v/>
      </c>
      <c r="F307" s="6" t="str">
        <f t="shared" si="110"/>
        <v/>
      </c>
      <c r="G307" s="6" t="str">
        <f t="shared" si="111"/>
        <v/>
      </c>
      <c r="H307" s="6" t="str">
        <f t="shared" si="112"/>
        <v/>
      </c>
      <c r="I307" s="6" t="str">
        <f t="shared" si="113"/>
        <v/>
      </c>
      <c r="J307" s="6" t="str">
        <f t="shared" si="121"/>
        <v/>
      </c>
      <c r="K307" s="6" t="str">
        <f t="shared" si="122"/>
        <v/>
      </c>
      <c r="L307" s="6" t="str">
        <f t="shared" si="99"/>
        <v/>
      </c>
      <c r="M307" s="6" t="str">
        <f t="shared" si="105"/>
        <v/>
      </c>
      <c r="N307" s="5" t="str">
        <f t="shared" si="117"/>
        <v/>
      </c>
      <c r="O307" s="6" t="str">
        <f t="shared" si="114"/>
        <v/>
      </c>
      <c r="P307" s="5" t="str">
        <f>IF(A307="","",VLOOKUP(B307,'جدول نرخ فوت-امراض خاص-سرطان'!$A$2:$B$100,2,FALSE))</f>
        <v/>
      </c>
      <c r="Q307" s="6" t="str">
        <f t="shared" si="106"/>
        <v/>
      </c>
      <c r="R307" s="6" t="str">
        <f t="shared" si="115"/>
        <v/>
      </c>
      <c r="S307" s="6" t="str">
        <f t="shared" si="100"/>
        <v/>
      </c>
      <c r="T307" s="6" t="str">
        <f t="shared" si="101"/>
        <v/>
      </c>
      <c r="U307" s="6" t="str">
        <f>IF(A307="","",T307*VLOOKUP(محاسبات!B307,'جدول نرخ فوت-امراض خاص-سرطان'!$C$2:$D$97,2,FALSE)/1000000)</f>
        <v/>
      </c>
      <c r="V307" s="6" t="str">
        <f>IF(A307="","",IF($F$7="ندارد",0,IF(B307&gt;74,0,VLOOKUP(محاسبات!A307,'جدول نرخ فوت-امراض خاص-سرطان'!$I$2:$J$31,2,FALSE)*محاسبات!O307)))</f>
        <v/>
      </c>
      <c r="W307" s="6" t="str">
        <f>IF(A307="","",V307*VLOOKUP(B307,'جدول نرخ فوت-امراض خاص-سرطان'!$E$2:$F$100,2,FALSE)/1000000)</f>
        <v/>
      </c>
      <c r="X307" s="6" t="str">
        <f t="shared" si="118"/>
        <v/>
      </c>
      <c r="Y307" s="6" t="str">
        <f>IF(A307="","",IF(A307&gt;64,0,VLOOKUP(B307,'جدول نرخ فوت-امراض خاص-سرطان'!$G$2:$H$100,2,FALSE)*X307))</f>
        <v/>
      </c>
      <c r="Z307" s="6" t="str">
        <f t="shared" si="102"/>
        <v/>
      </c>
      <c r="AA307" s="6" t="str">
        <f t="shared" si="103"/>
        <v/>
      </c>
      <c r="AB307" s="6" t="str">
        <f t="shared" si="104"/>
        <v/>
      </c>
      <c r="AC307" s="6" t="str">
        <f t="shared" si="116"/>
        <v/>
      </c>
      <c r="AD307" s="6" t="str">
        <f t="shared" si="119"/>
        <v/>
      </c>
      <c r="AE307" s="6" t="str">
        <f t="shared" si="120"/>
        <v/>
      </c>
    </row>
    <row r="308" spans="1:31" x14ac:dyDescent="0.2">
      <c r="A308" s="5" t="str">
        <f t="shared" si="107"/>
        <v/>
      </c>
      <c r="B308" s="5" t="str">
        <f t="shared" si="108"/>
        <v/>
      </c>
      <c r="D308" s="6" t="str">
        <f>IF(A308="","",IF($B$3="سالانه",D307*(1+$B$6),IF($B$3="ماهانه",(F308*12)/'جدول لیست ها'!$D$1,IF(محاسبات!$B$3="دوماهه",(G308*6)/'جدول لیست ها'!$D$2,IF(محاسبات!$B$3="سه ماهه",(H308*4)/'جدول لیست ها'!$D$3,I308*2/'جدول لیست ها'!$D$4)))))</f>
        <v/>
      </c>
      <c r="E308" s="6" t="str">
        <f t="shared" si="109"/>
        <v/>
      </c>
      <c r="F308" s="6" t="str">
        <f t="shared" si="110"/>
        <v/>
      </c>
      <c r="G308" s="6" t="str">
        <f t="shared" si="111"/>
        <v/>
      </c>
      <c r="H308" s="6" t="str">
        <f t="shared" si="112"/>
        <v/>
      </c>
      <c r="I308" s="6" t="str">
        <f t="shared" si="113"/>
        <v/>
      </c>
      <c r="J308" s="6" t="str">
        <f t="shared" si="121"/>
        <v/>
      </c>
      <c r="K308" s="6" t="str">
        <f t="shared" si="122"/>
        <v/>
      </c>
      <c r="L308" s="6" t="str">
        <f t="shared" si="99"/>
        <v/>
      </c>
      <c r="M308" s="6" t="str">
        <f t="shared" si="105"/>
        <v/>
      </c>
      <c r="N308" s="5" t="str">
        <f t="shared" si="117"/>
        <v/>
      </c>
      <c r="O308" s="6" t="str">
        <f t="shared" si="114"/>
        <v/>
      </c>
      <c r="P308" s="5" t="str">
        <f>IF(A308="","",VLOOKUP(B308,'جدول نرخ فوت-امراض خاص-سرطان'!$A$2:$B$100,2,FALSE))</f>
        <v/>
      </c>
      <c r="Q308" s="6" t="str">
        <f t="shared" si="106"/>
        <v/>
      </c>
      <c r="R308" s="6" t="str">
        <f t="shared" si="115"/>
        <v/>
      </c>
      <c r="S308" s="6" t="str">
        <f t="shared" si="100"/>
        <v/>
      </c>
      <c r="T308" s="6" t="str">
        <f t="shared" si="101"/>
        <v/>
      </c>
      <c r="U308" s="6" t="str">
        <f>IF(A308="","",T308*VLOOKUP(محاسبات!B308,'جدول نرخ فوت-امراض خاص-سرطان'!$C$2:$D$97,2,FALSE)/1000000)</f>
        <v/>
      </c>
      <c r="V308" s="6" t="str">
        <f>IF(A308="","",IF($F$7="ندارد",0,IF(B308&gt;74,0,VLOOKUP(محاسبات!A308,'جدول نرخ فوت-امراض خاص-سرطان'!$I$2:$J$31,2,FALSE)*محاسبات!O308)))</f>
        <v/>
      </c>
      <c r="W308" s="6" t="str">
        <f>IF(A308="","",V308*VLOOKUP(B308,'جدول نرخ فوت-امراض خاص-سرطان'!$E$2:$F$100,2,FALSE)/1000000)</f>
        <v/>
      </c>
      <c r="X308" s="6" t="str">
        <f t="shared" si="118"/>
        <v/>
      </c>
      <c r="Y308" s="6" t="str">
        <f>IF(A308="","",IF(A308&gt;64,0,VLOOKUP(B308,'جدول نرخ فوت-امراض خاص-سرطان'!$G$2:$H$100,2,FALSE)*X308))</f>
        <v/>
      </c>
      <c r="Z308" s="6" t="str">
        <f t="shared" si="102"/>
        <v/>
      </c>
      <c r="AA308" s="6" t="str">
        <f t="shared" si="103"/>
        <v/>
      </c>
      <c r="AB308" s="6" t="str">
        <f t="shared" si="104"/>
        <v/>
      </c>
      <c r="AC308" s="6" t="str">
        <f t="shared" si="116"/>
        <v/>
      </c>
      <c r="AD308" s="6" t="str">
        <f t="shared" si="119"/>
        <v/>
      </c>
      <c r="AE308" s="6" t="str">
        <f t="shared" si="120"/>
        <v/>
      </c>
    </row>
    <row r="309" spans="1:31" x14ac:dyDescent="0.2">
      <c r="A309" s="5" t="str">
        <f t="shared" si="107"/>
        <v/>
      </c>
      <c r="B309" s="5" t="str">
        <f t="shared" si="108"/>
        <v/>
      </c>
      <c r="D309" s="6" t="str">
        <f>IF(A309="","",IF($B$3="سالانه",D308*(1+$B$6),IF($B$3="ماهانه",(F309*12)/'جدول لیست ها'!$D$1,IF(محاسبات!$B$3="دوماهه",(G309*6)/'جدول لیست ها'!$D$2,IF(محاسبات!$B$3="سه ماهه",(H309*4)/'جدول لیست ها'!$D$3,I309*2/'جدول لیست ها'!$D$4)))))</f>
        <v/>
      </c>
      <c r="E309" s="6" t="str">
        <f t="shared" si="109"/>
        <v/>
      </c>
      <c r="F309" s="6" t="str">
        <f t="shared" si="110"/>
        <v/>
      </c>
      <c r="G309" s="6" t="str">
        <f t="shared" si="111"/>
        <v/>
      </c>
      <c r="H309" s="6" t="str">
        <f t="shared" si="112"/>
        <v/>
      </c>
      <c r="I309" s="6" t="str">
        <f t="shared" si="113"/>
        <v/>
      </c>
      <c r="J309" s="6" t="str">
        <f t="shared" si="121"/>
        <v/>
      </c>
      <c r="K309" s="6" t="str">
        <f t="shared" si="122"/>
        <v/>
      </c>
      <c r="L309" s="6" t="str">
        <f t="shared" si="99"/>
        <v/>
      </c>
      <c r="M309" s="6" t="str">
        <f t="shared" si="105"/>
        <v/>
      </c>
      <c r="N309" s="5" t="str">
        <f t="shared" si="117"/>
        <v/>
      </c>
      <c r="O309" s="6" t="str">
        <f t="shared" si="114"/>
        <v/>
      </c>
      <c r="P309" s="5" t="str">
        <f>IF(A309="","",VLOOKUP(B309,'جدول نرخ فوت-امراض خاص-سرطان'!$A$2:$B$100,2,FALSE))</f>
        <v/>
      </c>
      <c r="Q309" s="6" t="str">
        <f t="shared" si="106"/>
        <v/>
      </c>
      <c r="R309" s="6" t="str">
        <f t="shared" si="115"/>
        <v/>
      </c>
      <c r="S309" s="6" t="str">
        <f t="shared" si="100"/>
        <v/>
      </c>
      <c r="T309" s="6" t="str">
        <f t="shared" si="101"/>
        <v/>
      </c>
      <c r="U309" s="6" t="str">
        <f>IF(A309="","",T309*VLOOKUP(محاسبات!B309,'جدول نرخ فوت-امراض خاص-سرطان'!$C$2:$D$97,2,FALSE)/1000000)</f>
        <v/>
      </c>
      <c r="V309" s="6" t="str">
        <f>IF(A309="","",IF($F$7="ندارد",0,IF(B309&gt;74,0,VLOOKUP(محاسبات!A309,'جدول نرخ فوت-امراض خاص-سرطان'!$I$2:$J$31,2,FALSE)*محاسبات!O309)))</f>
        <v/>
      </c>
      <c r="W309" s="6" t="str">
        <f>IF(A309="","",V309*VLOOKUP(B309,'جدول نرخ فوت-امراض خاص-سرطان'!$E$2:$F$100,2,FALSE)/1000000)</f>
        <v/>
      </c>
      <c r="X309" s="6" t="str">
        <f t="shared" si="118"/>
        <v/>
      </c>
      <c r="Y309" s="6" t="str">
        <f>IF(A309="","",IF(A309&gt;64,0,VLOOKUP(B309,'جدول نرخ فوت-امراض خاص-سرطان'!$G$2:$H$100,2,FALSE)*X309))</f>
        <v/>
      </c>
      <c r="Z309" s="6" t="str">
        <f t="shared" si="102"/>
        <v/>
      </c>
      <c r="AA309" s="6" t="str">
        <f t="shared" si="103"/>
        <v/>
      </c>
      <c r="AB309" s="6" t="str">
        <f t="shared" si="104"/>
        <v/>
      </c>
      <c r="AC309" s="6" t="str">
        <f t="shared" si="116"/>
        <v/>
      </c>
      <c r="AD309" s="6" t="str">
        <f t="shared" si="119"/>
        <v/>
      </c>
      <c r="AE309" s="6" t="str">
        <f t="shared" si="120"/>
        <v/>
      </c>
    </row>
    <row r="310" spans="1:31" x14ac:dyDescent="0.2">
      <c r="A310" s="5" t="str">
        <f t="shared" si="107"/>
        <v/>
      </c>
      <c r="B310" s="5" t="str">
        <f t="shared" si="108"/>
        <v/>
      </c>
      <c r="D310" s="6" t="str">
        <f>IF(A310="","",IF($B$3="سالانه",D309*(1+$B$6),IF($B$3="ماهانه",(F310*12)/'جدول لیست ها'!$D$1,IF(محاسبات!$B$3="دوماهه",(G310*6)/'جدول لیست ها'!$D$2,IF(محاسبات!$B$3="سه ماهه",(H310*4)/'جدول لیست ها'!$D$3,I310*2/'جدول لیست ها'!$D$4)))))</f>
        <v/>
      </c>
      <c r="E310" s="6" t="str">
        <f t="shared" si="109"/>
        <v/>
      </c>
      <c r="F310" s="6" t="str">
        <f t="shared" si="110"/>
        <v/>
      </c>
      <c r="G310" s="6" t="str">
        <f t="shared" si="111"/>
        <v/>
      </c>
      <c r="H310" s="6" t="str">
        <f t="shared" si="112"/>
        <v/>
      </c>
      <c r="I310" s="6" t="str">
        <f t="shared" si="113"/>
        <v/>
      </c>
      <c r="J310" s="6" t="str">
        <f t="shared" si="121"/>
        <v/>
      </c>
      <c r="K310" s="6" t="str">
        <f t="shared" si="122"/>
        <v/>
      </c>
      <c r="L310" s="6" t="str">
        <f t="shared" si="99"/>
        <v/>
      </c>
      <c r="M310" s="6" t="str">
        <f t="shared" si="105"/>
        <v/>
      </c>
      <c r="N310" s="5" t="str">
        <f t="shared" si="117"/>
        <v/>
      </c>
      <c r="O310" s="6" t="str">
        <f t="shared" si="114"/>
        <v/>
      </c>
      <c r="P310" s="5" t="str">
        <f>IF(A310="","",VLOOKUP(B310,'جدول نرخ فوت-امراض خاص-سرطان'!$A$2:$B$100,2,FALSE))</f>
        <v/>
      </c>
      <c r="Q310" s="6" t="str">
        <f t="shared" si="106"/>
        <v/>
      </c>
      <c r="R310" s="6" t="str">
        <f t="shared" si="115"/>
        <v/>
      </c>
      <c r="S310" s="6" t="str">
        <f t="shared" si="100"/>
        <v/>
      </c>
      <c r="T310" s="6" t="str">
        <f t="shared" si="101"/>
        <v/>
      </c>
      <c r="U310" s="6" t="str">
        <f>IF(A310="","",T310*VLOOKUP(محاسبات!B310,'جدول نرخ فوت-امراض خاص-سرطان'!$C$2:$D$97,2,FALSE)/1000000)</f>
        <v/>
      </c>
      <c r="V310" s="6" t="str">
        <f>IF(A310="","",IF($F$7="ندارد",0,IF(B310&gt;74,0,VLOOKUP(محاسبات!A310,'جدول نرخ فوت-امراض خاص-سرطان'!$I$2:$J$31,2,FALSE)*محاسبات!O310)))</f>
        <v/>
      </c>
      <c r="W310" s="6" t="str">
        <f>IF(A310="","",V310*VLOOKUP(B310,'جدول نرخ فوت-امراض خاص-سرطان'!$E$2:$F$100,2,FALSE)/1000000)</f>
        <v/>
      </c>
      <c r="X310" s="6" t="str">
        <f t="shared" si="118"/>
        <v/>
      </c>
      <c r="Y310" s="6" t="str">
        <f>IF(A310="","",IF(A310&gt;64,0,VLOOKUP(B310,'جدول نرخ فوت-امراض خاص-سرطان'!$G$2:$H$100,2,FALSE)*X310))</f>
        <v/>
      </c>
      <c r="Z310" s="6" t="str">
        <f t="shared" si="102"/>
        <v/>
      </c>
      <c r="AA310" s="6" t="str">
        <f t="shared" si="103"/>
        <v/>
      </c>
      <c r="AB310" s="6" t="str">
        <f t="shared" si="104"/>
        <v/>
      </c>
      <c r="AC310" s="6" t="str">
        <f t="shared" si="116"/>
        <v/>
      </c>
      <c r="AD310" s="6" t="str">
        <f t="shared" si="119"/>
        <v/>
      </c>
      <c r="AE310" s="6" t="str">
        <f t="shared" si="120"/>
        <v/>
      </c>
    </row>
    <row r="311" spans="1:31" x14ac:dyDescent="0.2">
      <c r="A311" s="5" t="str">
        <f t="shared" si="107"/>
        <v/>
      </c>
      <c r="B311" s="5" t="str">
        <f t="shared" si="108"/>
        <v/>
      </c>
      <c r="D311" s="6" t="str">
        <f>IF(A311="","",IF($B$3="سالانه",D310*(1+$B$6),IF($B$3="ماهانه",(F311*12)/'جدول لیست ها'!$D$1,IF(محاسبات!$B$3="دوماهه",(G311*6)/'جدول لیست ها'!$D$2,IF(محاسبات!$B$3="سه ماهه",(H311*4)/'جدول لیست ها'!$D$3,I311*2/'جدول لیست ها'!$D$4)))))</f>
        <v/>
      </c>
      <c r="E311" s="6" t="str">
        <f t="shared" si="109"/>
        <v/>
      </c>
      <c r="F311" s="6" t="str">
        <f t="shared" si="110"/>
        <v/>
      </c>
      <c r="G311" s="6" t="str">
        <f t="shared" si="111"/>
        <v/>
      </c>
      <c r="H311" s="6" t="str">
        <f t="shared" si="112"/>
        <v/>
      </c>
      <c r="I311" s="6" t="str">
        <f t="shared" si="113"/>
        <v/>
      </c>
      <c r="J311" s="6" t="str">
        <f t="shared" si="121"/>
        <v/>
      </c>
      <c r="K311" s="6" t="str">
        <f t="shared" si="122"/>
        <v/>
      </c>
      <c r="L311" s="6" t="str">
        <f t="shared" si="99"/>
        <v/>
      </c>
      <c r="M311" s="6" t="str">
        <f t="shared" si="105"/>
        <v/>
      </c>
      <c r="N311" s="5" t="str">
        <f t="shared" si="117"/>
        <v/>
      </c>
      <c r="O311" s="6" t="str">
        <f t="shared" si="114"/>
        <v/>
      </c>
      <c r="P311" s="5" t="str">
        <f>IF(A311="","",VLOOKUP(B311,'جدول نرخ فوت-امراض خاص-سرطان'!$A$2:$B$100,2,FALSE))</f>
        <v/>
      </c>
      <c r="Q311" s="6" t="str">
        <f t="shared" si="106"/>
        <v/>
      </c>
      <c r="R311" s="6" t="str">
        <f t="shared" si="115"/>
        <v/>
      </c>
      <c r="S311" s="6" t="str">
        <f t="shared" si="100"/>
        <v/>
      </c>
      <c r="T311" s="6" t="str">
        <f t="shared" si="101"/>
        <v/>
      </c>
      <c r="U311" s="6" t="str">
        <f>IF(A311="","",T311*VLOOKUP(محاسبات!B311,'جدول نرخ فوت-امراض خاص-سرطان'!$C$2:$D$97,2,FALSE)/1000000)</f>
        <v/>
      </c>
      <c r="V311" s="6" t="str">
        <f>IF(A311="","",IF($F$7="ندارد",0,IF(B311&gt;74,0,VLOOKUP(محاسبات!A311,'جدول نرخ فوت-امراض خاص-سرطان'!$I$2:$J$31,2,FALSE)*محاسبات!O311)))</f>
        <v/>
      </c>
      <c r="W311" s="6" t="str">
        <f>IF(A311="","",V311*VLOOKUP(B311,'جدول نرخ فوت-امراض خاص-سرطان'!$E$2:$F$100,2,FALSE)/1000000)</f>
        <v/>
      </c>
      <c r="X311" s="6" t="str">
        <f t="shared" si="118"/>
        <v/>
      </c>
      <c r="Y311" s="6" t="str">
        <f>IF(A311="","",IF(A311&gt;64,0,VLOOKUP(B311,'جدول نرخ فوت-امراض خاص-سرطان'!$G$2:$H$100,2,FALSE)*X311))</f>
        <v/>
      </c>
      <c r="Z311" s="6" t="str">
        <f t="shared" si="102"/>
        <v/>
      </c>
      <c r="AA311" s="6" t="str">
        <f t="shared" si="103"/>
        <v/>
      </c>
      <c r="AB311" s="6" t="str">
        <f t="shared" si="104"/>
        <v/>
      </c>
      <c r="AC311" s="6" t="str">
        <f t="shared" si="116"/>
        <v/>
      </c>
      <c r="AD311" s="6" t="str">
        <f t="shared" si="119"/>
        <v/>
      </c>
      <c r="AE311" s="6" t="str">
        <f t="shared" si="120"/>
        <v/>
      </c>
    </row>
    <row r="312" spans="1:31" x14ac:dyDescent="0.2">
      <c r="A312" s="5" t="str">
        <f t="shared" si="107"/>
        <v/>
      </c>
      <c r="B312" s="5" t="str">
        <f t="shared" si="108"/>
        <v/>
      </c>
      <c r="D312" s="6" t="str">
        <f>IF(A312="","",IF($B$3="سالانه",D311*(1+$B$6),IF($B$3="ماهانه",(F312*12)/'جدول لیست ها'!$D$1,IF(محاسبات!$B$3="دوماهه",(G312*6)/'جدول لیست ها'!$D$2,IF(محاسبات!$B$3="سه ماهه",(H312*4)/'جدول لیست ها'!$D$3,I312*2/'جدول لیست ها'!$D$4)))))</f>
        <v/>
      </c>
      <c r="E312" s="6" t="str">
        <f t="shared" si="109"/>
        <v/>
      </c>
      <c r="F312" s="6" t="str">
        <f t="shared" si="110"/>
        <v/>
      </c>
      <c r="G312" s="6" t="str">
        <f t="shared" si="111"/>
        <v/>
      </c>
      <c r="H312" s="6" t="str">
        <f t="shared" si="112"/>
        <v/>
      </c>
      <c r="I312" s="6" t="str">
        <f t="shared" si="113"/>
        <v/>
      </c>
      <c r="J312" s="6" t="str">
        <f t="shared" si="121"/>
        <v/>
      </c>
      <c r="K312" s="6" t="str">
        <f t="shared" si="122"/>
        <v/>
      </c>
      <c r="L312" s="6" t="str">
        <f t="shared" si="99"/>
        <v/>
      </c>
      <c r="M312" s="6" t="str">
        <f t="shared" si="105"/>
        <v/>
      </c>
      <c r="N312" s="5" t="str">
        <f t="shared" si="117"/>
        <v/>
      </c>
      <c r="O312" s="6" t="str">
        <f t="shared" si="114"/>
        <v/>
      </c>
      <c r="P312" s="5" t="str">
        <f>IF(A312="","",VLOOKUP(B312,'جدول نرخ فوت-امراض خاص-سرطان'!$A$2:$B$100,2,FALSE))</f>
        <v/>
      </c>
      <c r="Q312" s="6" t="str">
        <f t="shared" si="106"/>
        <v/>
      </c>
      <c r="R312" s="6" t="str">
        <f t="shared" si="115"/>
        <v/>
      </c>
      <c r="S312" s="6" t="str">
        <f t="shared" si="100"/>
        <v/>
      </c>
      <c r="T312" s="6" t="str">
        <f t="shared" si="101"/>
        <v/>
      </c>
      <c r="U312" s="6" t="str">
        <f>IF(A312="","",T312*VLOOKUP(محاسبات!B312,'جدول نرخ فوت-امراض خاص-سرطان'!$C$2:$D$97,2,FALSE)/1000000)</f>
        <v/>
      </c>
      <c r="V312" s="6" t="str">
        <f>IF(A312="","",IF($F$7="ندارد",0,IF(B312&gt;74,0,VLOOKUP(محاسبات!A312,'جدول نرخ فوت-امراض خاص-سرطان'!$I$2:$J$31,2,FALSE)*محاسبات!O312)))</f>
        <v/>
      </c>
      <c r="W312" s="6" t="str">
        <f>IF(A312="","",V312*VLOOKUP(B312,'جدول نرخ فوت-امراض خاص-سرطان'!$E$2:$F$100,2,FALSE)/1000000)</f>
        <v/>
      </c>
      <c r="X312" s="6" t="str">
        <f t="shared" si="118"/>
        <v/>
      </c>
      <c r="Y312" s="6" t="str">
        <f>IF(A312="","",IF(A312&gt;64,0,VLOOKUP(B312,'جدول نرخ فوت-امراض خاص-سرطان'!$G$2:$H$100,2,FALSE)*X312))</f>
        <v/>
      </c>
      <c r="Z312" s="6" t="str">
        <f t="shared" si="102"/>
        <v/>
      </c>
      <c r="AA312" s="6" t="str">
        <f t="shared" si="103"/>
        <v/>
      </c>
      <c r="AB312" s="6" t="str">
        <f t="shared" si="104"/>
        <v/>
      </c>
      <c r="AC312" s="6" t="str">
        <f t="shared" si="116"/>
        <v/>
      </c>
      <c r="AD312" s="6" t="str">
        <f t="shared" si="119"/>
        <v/>
      </c>
      <c r="AE312" s="6" t="str">
        <f t="shared" si="120"/>
        <v/>
      </c>
    </row>
    <row r="313" spans="1:31" x14ac:dyDescent="0.2">
      <c r="A313" s="5" t="str">
        <f t="shared" si="107"/>
        <v/>
      </c>
      <c r="B313" s="5" t="str">
        <f t="shared" si="108"/>
        <v/>
      </c>
      <c r="D313" s="6" t="str">
        <f>IF(A313="","",IF($B$3="سالانه",D312*(1+$B$6),IF($B$3="ماهانه",(F313*12)/'جدول لیست ها'!$D$1,IF(محاسبات!$B$3="دوماهه",(G313*6)/'جدول لیست ها'!$D$2,IF(محاسبات!$B$3="سه ماهه",(H313*4)/'جدول لیست ها'!$D$3,I313*2/'جدول لیست ها'!$D$4)))))</f>
        <v/>
      </c>
      <c r="E313" s="6" t="str">
        <f t="shared" si="109"/>
        <v/>
      </c>
      <c r="F313" s="6" t="str">
        <f t="shared" si="110"/>
        <v/>
      </c>
      <c r="G313" s="6" t="str">
        <f t="shared" si="111"/>
        <v/>
      </c>
      <c r="H313" s="6" t="str">
        <f t="shared" si="112"/>
        <v/>
      </c>
      <c r="I313" s="6" t="str">
        <f t="shared" si="113"/>
        <v/>
      </c>
      <c r="J313" s="6" t="str">
        <f t="shared" si="121"/>
        <v/>
      </c>
      <c r="K313" s="6" t="str">
        <f t="shared" si="122"/>
        <v/>
      </c>
      <c r="L313" s="6" t="str">
        <f t="shared" si="99"/>
        <v/>
      </c>
      <c r="M313" s="6" t="str">
        <f t="shared" si="105"/>
        <v/>
      </c>
      <c r="N313" s="5" t="str">
        <f t="shared" si="117"/>
        <v/>
      </c>
      <c r="O313" s="6" t="str">
        <f t="shared" si="114"/>
        <v/>
      </c>
      <c r="P313" s="5" t="str">
        <f>IF(A313="","",VLOOKUP(B313,'جدول نرخ فوت-امراض خاص-سرطان'!$A$2:$B$100,2,FALSE))</f>
        <v/>
      </c>
      <c r="Q313" s="6" t="str">
        <f t="shared" si="106"/>
        <v/>
      </c>
      <c r="R313" s="6" t="str">
        <f t="shared" si="115"/>
        <v/>
      </c>
      <c r="S313" s="6" t="str">
        <f t="shared" si="100"/>
        <v/>
      </c>
      <c r="T313" s="6" t="str">
        <f t="shared" si="101"/>
        <v/>
      </c>
      <c r="U313" s="6" t="str">
        <f>IF(A313="","",T313*VLOOKUP(محاسبات!B313,'جدول نرخ فوت-امراض خاص-سرطان'!$C$2:$D$97,2,FALSE)/1000000)</f>
        <v/>
      </c>
      <c r="V313" s="6" t="str">
        <f>IF(A313="","",IF($F$7="ندارد",0,IF(B313&gt;74,0,VLOOKUP(محاسبات!A313,'جدول نرخ فوت-امراض خاص-سرطان'!$I$2:$J$31,2,FALSE)*محاسبات!O313)))</f>
        <v/>
      </c>
      <c r="W313" s="6" t="str">
        <f>IF(A313="","",V313*VLOOKUP(B313,'جدول نرخ فوت-امراض خاص-سرطان'!$E$2:$F$100,2,FALSE)/1000000)</f>
        <v/>
      </c>
      <c r="X313" s="6" t="str">
        <f t="shared" si="118"/>
        <v/>
      </c>
      <c r="Y313" s="6" t="str">
        <f>IF(A313="","",IF(A313&gt;64,0,VLOOKUP(B313,'جدول نرخ فوت-امراض خاص-سرطان'!$G$2:$H$100,2,FALSE)*X313))</f>
        <v/>
      </c>
      <c r="Z313" s="6" t="str">
        <f t="shared" si="102"/>
        <v/>
      </c>
      <c r="AA313" s="6" t="str">
        <f t="shared" si="103"/>
        <v/>
      </c>
      <c r="AB313" s="6" t="str">
        <f t="shared" si="104"/>
        <v/>
      </c>
      <c r="AC313" s="6" t="str">
        <f t="shared" si="116"/>
        <v/>
      </c>
      <c r="AD313" s="6" t="str">
        <f t="shared" si="119"/>
        <v/>
      </c>
      <c r="AE313" s="6" t="str">
        <f t="shared" si="120"/>
        <v/>
      </c>
    </row>
    <row r="314" spans="1:31" x14ac:dyDescent="0.2">
      <c r="A314" s="5" t="str">
        <f t="shared" si="107"/>
        <v/>
      </c>
      <c r="B314" s="5" t="str">
        <f t="shared" si="108"/>
        <v/>
      </c>
      <c r="D314" s="6" t="str">
        <f>IF(A314="","",IF($B$3="سالانه",D313*(1+$B$6),IF($B$3="ماهانه",(F314*12)/'جدول لیست ها'!$D$1,IF(محاسبات!$B$3="دوماهه",(G314*6)/'جدول لیست ها'!$D$2,IF(محاسبات!$B$3="سه ماهه",(H314*4)/'جدول لیست ها'!$D$3,I314*2/'جدول لیست ها'!$D$4)))))</f>
        <v/>
      </c>
      <c r="E314" s="6" t="str">
        <f t="shared" si="109"/>
        <v/>
      </c>
      <c r="F314" s="6" t="str">
        <f t="shared" si="110"/>
        <v/>
      </c>
      <c r="G314" s="6" t="str">
        <f t="shared" si="111"/>
        <v/>
      </c>
      <c r="H314" s="6" t="str">
        <f t="shared" si="112"/>
        <v/>
      </c>
      <c r="I314" s="6" t="str">
        <f t="shared" si="113"/>
        <v/>
      </c>
      <c r="J314" s="6" t="str">
        <f t="shared" si="121"/>
        <v/>
      </c>
      <c r="K314" s="6" t="str">
        <f t="shared" si="122"/>
        <v/>
      </c>
      <c r="L314" s="6" t="str">
        <f t="shared" si="99"/>
        <v/>
      </c>
      <c r="M314" s="6" t="str">
        <f t="shared" si="105"/>
        <v/>
      </c>
      <c r="N314" s="5" t="str">
        <f t="shared" si="117"/>
        <v/>
      </c>
      <c r="O314" s="6" t="str">
        <f t="shared" si="114"/>
        <v/>
      </c>
      <c r="P314" s="5" t="str">
        <f>IF(A314="","",VLOOKUP(B314,'جدول نرخ فوت-امراض خاص-سرطان'!$A$2:$B$100,2,FALSE))</f>
        <v/>
      </c>
      <c r="Q314" s="6" t="str">
        <f t="shared" si="106"/>
        <v/>
      </c>
      <c r="R314" s="6" t="str">
        <f t="shared" si="115"/>
        <v/>
      </c>
      <c r="S314" s="6" t="str">
        <f t="shared" si="100"/>
        <v/>
      </c>
      <c r="T314" s="6" t="str">
        <f t="shared" si="101"/>
        <v/>
      </c>
      <c r="U314" s="6" t="str">
        <f>IF(A314="","",T314*VLOOKUP(محاسبات!B314,'جدول نرخ فوت-امراض خاص-سرطان'!$C$2:$D$97,2,FALSE)/1000000)</f>
        <v/>
      </c>
      <c r="V314" s="6" t="str">
        <f>IF(A314="","",IF($F$7="ندارد",0,IF(B314&gt;74,0,VLOOKUP(محاسبات!A314,'جدول نرخ فوت-امراض خاص-سرطان'!$I$2:$J$31,2,FALSE)*محاسبات!O314)))</f>
        <v/>
      </c>
      <c r="W314" s="6" t="str">
        <f>IF(A314="","",V314*VLOOKUP(B314,'جدول نرخ فوت-امراض خاص-سرطان'!$E$2:$F$100,2,FALSE)/1000000)</f>
        <v/>
      </c>
      <c r="X314" s="6" t="str">
        <f t="shared" si="118"/>
        <v/>
      </c>
      <c r="Y314" s="6" t="str">
        <f>IF(A314="","",IF(A314&gt;64,0,VLOOKUP(B314,'جدول نرخ فوت-امراض خاص-سرطان'!$G$2:$H$100,2,FALSE)*X314))</f>
        <v/>
      </c>
      <c r="Z314" s="6" t="str">
        <f t="shared" si="102"/>
        <v/>
      </c>
      <c r="AA314" s="6" t="str">
        <f t="shared" si="103"/>
        <v/>
      </c>
      <c r="AB314" s="6" t="str">
        <f t="shared" si="104"/>
        <v/>
      </c>
      <c r="AC314" s="6" t="str">
        <f t="shared" si="116"/>
        <v/>
      </c>
      <c r="AD314" s="6" t="str">
        <f t="shared" si="119"/>
        <v/>
      </c>
      <c r="AE314" s="6" t="str">
        <f t="shared" si="120"/>
        <v/>
      </c>
    </row>
    <row r="315" spans="1:31" x14ac:dyDescent="0.2">
      <c r="A315" s="5" t="str">
        <f t="shared" si="107"/>
        <v/>
      </c>
      <c r="B315" s="5" t="str">
        <f t="shared" si="108"/>
        <v/>
      </c>
      <c r="D315" s="6" t="str">
        <f>IF(A315="","",IF($B$3="سالانه",D314*(1+$B$6),IF($B$3="ماهانه",(F315*12)/'جدول لیست ها'!$D$1,IF(محاسبات!$B$3="دوماهه",(G315*6)/'جدول لیست ها'!$D$2,IF(محاسبات!$B$3="سه ماهه",(H315*4)/'جدول لیست ها'!$D$3,I315*2/'جدول لیست ها'!$D$4)))))</f>
        <v/>
      </c>
      <c r="E315" s="6" t="str">
        <f t="shared" si="109"/>
        <v/>
      </c>
      <c r="F315" s="6" t="str">
        <f t="shared" si="110"/>
        <v/>
      </c>
      <c r="G315" s="6" t="str">
        <f t="shared" si="111"/>
        <v/>
      </c>
      <c r="H315" s="6" t="str">
        <f t="shared" si="112"/>
        <v/>
      </c>
      <c r="I315" s="6" t="str">
        <f t="shared" si="113"/>
        <v/>
      </c>
      <c r="J315" s="6" t="str">
        <f t="shared" si="121"/>
        <v/>
      </c>
      <c r="K315" s="6" t="str">
        <f t="shared" si="122"/>
        <v/>
      </c>
      <c r="L315" s="6" t="str">
        <f t="shared" si="99"/>
        <v/>
      </c>
      <c r="M315" s="6" t="str">
        <f t="shared" si="105"/>
        <v/>
      </c>
      <c r="N315" s="5" t="str">
        <f t="shared" si="117"/>
        <v/>
      </c>
      <c r="O315" s="6" t="str">
        <f t="shared" si="114"/>
        <v/>
      </c>
      <c r="P315" s="5" t="str">
        <f>IF(A315="","",VLOOKUP(B315,'جدول نرخ فوت-امراض خاص-سرطان'!$A$2:$B$100,2,FALSE))</f>
        <v/>
      </c>
      <c r="Q315" s="6" t="str">
        <f t="shared" si="106"/>
        <v/>
      </c>
      <c r="R315" s="6" t="str">
        <f t="shared" si="115"/>
        <v/>
      </c>
      <c r="S315" s="6" t="str">
        <f t="shared" si="100"/>
        <v/>
      </c>
      <c r="T315" s="6" t="str">
        <f t="shared" si="101"/>
        <v/>
      </c>
      <c r="U315" s="6" t="str">
        <f>IF(A315="","",T315*VLOOKUP(محاسبات!B315,'جدول نرخ فوت-امراض خاص-سرطان'!$C$2:$D$97,2,FALSE)/1000000)</f>
        <v/>
      </c>
      <c r="V315" s="6" t="str">
        <f>IF(A315="","",IF($F$7="ندارد",0,IF(B315&gt;74,0,VLOOKUP(محاسبات!A315,'جدول نرخ فوت-امراض خاص-سرطان'!$I$2:$J$31,2,FALSE)*محاسبات!O315)))</f>
        <v/>
      </c>
      <c r="W315" s="6" t="str">
        <f>IF(A315="","",V315*VLOOKUP(B315,'جدول نرخ فوت-امراض خاص-سرطان'!$E$2:$F$100,2,FALSE)/1000000)</f>
        <v/>
      </c>
      <c r="X315" s="6" t="str">
        <f t="shared" si="118"/>
        <v/>
      </c>
      <c r="Y315" s="6" t="str">
        <f>IF(A315="","",IF(A315&gt;64,0,VLOOKUP(B315,'جدول نرخ فوت-امراض خاص-سرطان'!$G$2:$H$100,2,FALSE)*X315))</f>
        <v/>
      </c>
      <c r="Z315" s="6" t="str">
        <f t="shared" si="102"/>
        <v/>
      </c>
      <c r="AA315" s="6" t="str">
        <f t="shared" si="103"/>
        <v/>
      </c>
      <c r="AB315" s="6" t="str">
        <f t="shared" si="104"/>
        <v/>
      </c>
      <c r="AC315" s="6" t="str">
        <f t="shared" si="116"/>
        <v/>
      </c>
      <c r="AD315" s="6" t="str">
        <f t="shared" si="119"/>
        <v/>
      </c>
      <c r="AE315" s="6" t="str">
        <f t="shared" si="120"/>
        <v/>
      </c>
    </row>
    <row r="316" spans="1:31" x14ac:dyDescent="0.2">
      <c r="A316" s="5" t="str">
        <f t="shared" si="107"/>
        <v/>
      </c>
      <c r="B316" s="5" t="str">
        <f t="shared" si="108"/>
        <v/>
      </c>
      <c r="D316" s="6" t="str">
        <f>IF(A316="","",IF($B$3="سالانه",D315*(1+$B$6),IF($B$3="ماهانه",(F316*12)/'جدول لیست ها'!$D$1,IF(محاسبات!$B$3="دوماهه",(G316*6)/'جدول لیست ها'!$D$2,IF(محاسبات!$B$3="سه ماهه",(H316*4)/'جدول لیست ها'!$D$3,I316*2/'جدول لیست ها'!$D$4)))))</f>
        <v/>
      </c>
      <c r="E316" s="6" t="str">
        <f t="shared" si="109"/>
        <v/>
      </c>
      <c r="F316" s="6" t="str">
        <f t="shared" si="110"/>
        <v/>
      </c>
      <c r="G316" s="6" t="str">
        <f t="shared" si="111"/>
        <v/>
      </c>
      <c r="H316" s="6" t="str">
        <f t="shared" si="112"/>
        <v/>
      </c>
      <c r="I316" s="6" t="str">
        <f t="shared" si="113"/>
        <v/>
      </c>
      <c r="J316" s="6" t="str">
        <f t="shared" si="121"/>
        <v/>
      </c>
      <c r="K316" s="6" t="str">
        <f t="shared" si="122"/>
        <v/>
      </c>
      <c r="L316" s="6" t="str">
        <f t="shared" si="99"/>
        <v/>
      </c>
      <c r="M316" s="6" t="str">
        <f t="shared" si="105"/>
        <v/>
      </c>
      <c r="N316" s="5" t="str">
        <f t="shared" si="117"/>
        <v/>
      </c>
      <c r="O316" s="6" t="str">
        <f t="shared" si="114"/>
        <v/>
      </c>
      <c r="P316" s="5" t="str">
        <f>IF(A316="","",VLOOKUP(B316,'جدول نرخ فوت-امراض خاص-سرطان'!$A$2:$B$100,2,FALSE))</f>
        <v/>
      </c>
      <c r="Q316" s="6" t="str">
        <f t="shared" si="106"/>
        <v/>
      </c>
      <c r="R316" s="6" t="str">
        <f t="shared" si="115"/>
        <v/>
      </c>
      <c r="S316" s="6" t="str">
        <f t="shared" si="100"/>
        <v/>
      </c>
      <c r="T316" s="6" t="str">
        <f t="shared" si="101"/>
        <v/>
      </c>
      <c r="U316" s="6" t="str">
        <f>IF(A316="","",T316*VLOOKUP(محاسبات!B316,'جدول نرخ فوت-امراض خاص-سرطان'!$C$2:$D$97,2,FALSE)/1000000)</f>
        <v/>
      </c>
      <c r="V316" s="6" t="str">
        <f>IF(A316="","",IF($F$7="ندارد",0,IF(B316&gt;74,0,VLOOKUP(محاسبات!A316,'جدول نرخ فوت-امراض خاص-سرطان'!$I$2:$J$31,2,FALSE)*محاسبات!O316)))</f>
        <v/>
      </c>
      <c r="W316" s="6" t="str">
        <f>IF(A316="","",V316*VLOOKUP(B316,'جدول نرخ فوت-امراض خاص-سرطان'!$E$2:$F$100,2,FALSE)/1000000)</f>
        <v/>
      </c>
      <c r="X316" s="6" t="str">
        <f t="shared" si="118"/>
        <v/>
      </c>
      <c r="Y316" s="6" t="str">
        <f>IF(A316="","",IF(A316&gt;64,0,VLOOKUP(B316,'جدول نرخ فوت-امراض خاص-سرطان'!$G$2:$H$100,2,FALSE)*X316))</f>
        <v/>
      </c>
      <c r="Z316" s="6" t="str">
        <f t="shared" si="102"/>
        <v/>
      </c>
      <c r="AA316" s="6" t="str">
        <f t="shared" si="103"/>
        <v/>
      </c>
      <c r="AB316" s="6" t="str">
        <f t="shared" si="104"/>
        <v/>
      </c>
      <c r="AC316" s="6" t="str">
        <f t="shared" si="116"/>
        <v/>
      </c>
      <c r="AD316" s="6" t="str">
        <f t="shared" si="119"/>
        <v/>
      </c>
      <c r="AE316" s="6" t="str">
        <f t="shared" si="120"/>
        <v/>
      </c>
    </row>
    <row r="317" spans="1:31" x14ac:dyDescent="0.2">
      <c r="A317" s="5" t="str">
        <f t="shared" si="107"/>
        <v/>
      </c>
      <c r="B317" s="5" t="str">
        <f t="shared" si="108"/>
        <v/>
      </c>
      <c r="D317" s="6" t="str">
        <f>IF(A317="","",IF($B$3="سالانه",D316*(1+$B$6),IF($B$3="ماهانه",(F317*12)/'جدول لیست ها'!$D$1,IF(محاسبات!$B$3="دوماهه",(G317*6)/'جدول لیست ها'!$D$2,IF(محاسبات!$B$3="سه ماهه",(H317*4)/'جدول لیست ها'!$D$3,I317*2/'جدول لیست ها'!$D$4)))))</f>
        <v/>
      </c>
      <c r="E317" s="6" t="str">
        <f t="shared" si="109"/>
        <v/>
      </c>
      <c r="F317" s="6" t="str">
        <f t="shared" si="110"/>
        <v/>
      </c>
      <c r="G317" s="6" t="str">
        <f t="shared" si="111"/>
        <v/>
      </c>
      <c r="H317" s="6" t="str">
        <f t="shared" si="112"/>
        <v/>
      </c>
      <c r="I317" s="6" t="str">
        <f t="shared" si="113"/>
        <v/>
      </c>
      <c r="J317" s="6" t="str">
        <f t="shared" si="121"/>
        <v/>
      </c>
      <c r="K317" s="6" t="str">
        <f t="shared" si="122"/>
        <v/>
      </c>
      <c r="L317" s="6" t="str">
        <f t="shared" si="99"/>
        <v/>
      </c>
      <c r="M317" s="6" t="str">
        <f t="shared" si="105"/>
        <v/>
      </c>
      <c r="N317" s="5" t="str">
        <f t="shared" si="117"/>
        <v/>
      </c>
      <c r="O317" s="6" t="str">
        <f t="shared" si="114"/>
        <v/>
      </c>
      <c r="P317" s="5" t="str">
        <f>IF(A317="","",VLOOKUP(B317,'جدول نرخ فوت-امراض خاص-سرطان'!$A$2:$B$100,2,FALSE))</f>
        <v/>
      </c>
      <c r="Q317" s="6" t="str">
        <f t="shared" si="106"/>
        <v/>
      </c>
      <c r="R317" s="6" t="str">
        <f t="shared" si="115"/>
        <v/>
      </c>
      <c r="S317" s="6" t="str">
        <f t="shared" si="100"/>
        <v/>
      </c>
      <c r="T317" s="6" t="str">
        <f t="shared" si="101"/>
        <v/>
      </c>
      <c r="U317" s="6" t="str">
        <f>IF(A317="","",T317*VLOOKUP(محاسبات!B317,'جدول نرخ فوت-امراض خاص-سرطان'!$C$2:$D$97,2,FALSE)/1000000)</f>
        <v/>
      </c>
      <c r="V317" s="6" t="str">
        <f>IF(A317="","",IF($F$7="ندارد",0,IF(B317&gt;74,0,VLOOKUP(محاسبات!A317,'جدول نرخ فوت-امراض خاص-سرطان'!$I$2:$J$31,2,FALSE)*محاسبات!O317)))</f>
        <v/>
      </c>
      <c r="W317" s="6" t="str">
        <f>IF(A317="","",V317*VLOOKUP(B317,'جدول نرخ فوت-امراض خاص-سرطان'!$E$2:$F$100,2,FALSE)/1000000)</f>
        <v/>
      </c>
      <c r="X317" s="6" t="str">
        <f t="shared" si="118"/>
        <v/>
      </c>
      <c r="Y317" s="6" t="str">
        <f>IF(A317="","",IF(A317&gt;64,0,VLOOKUP(B317,'جدول نرخ فوت-امراض خاص-سرطان'!$G$2:$H$100,2,FALSE)*X317))</f>
        <v/>
      </c>
      <c r="Z317" s="6" t="str">
        <f t="shared" si="102"/>
        <v/>
      </c>
      <c r="AA317" s="6" t="str">
        <f t="shared" si="103"/>
        <v/>
      </c>
      <c r="AB317" s="6" t="str">
        <f t="shared" si="104"/>
        <v/>
      </c>
      <c r="AC317" s="6" t="str">
        <f t="shared" si="116"/>
        <v/>
      </c>
      <c r="AD317" s="6" t="str">
        <f t="shared" si="119"/>
        <v/>
      </c>
      <c r="AE317" s="6" t="str">
        <f t="shared" si="120"/>
        <v/>
      </c>
    </row>
    <row r="318" spans="1:31" x14ac:dyDescent="0.2">
      <c r="A318" s="5" t="str">
        <f t="shared" si="107"/>
        <v/>
      </c>
      <c r="B318" s="5" t="str">
        <f t="shared" si="108"/>
        <v/>
      </c>
      <c r="D318" s="6" t="str">
        <f>IF(A318="","",IF($B$3="سالانه",D317*(1+$B$6),IF($B$3="ماهانه",(F318*12)/'جدول لیست ها'!$D$1,IF(محاسبات!$B$3="دوماهه",(G318*6)/'جدول لیست ها'!$D$2,IF(محاسبات!$B$3="سه ماهه",(H318*4)/'جدول لیست ها'!$D$3,I318*2/'جدول لیست ها'!$D$4)))))</f>
        <v/>
      </c>
      <c r="E318" s="6" t="str">
        <f t="shared" si="109"/>
        <v/>
      </c>
      <c r="F318" s="6" t="str">
        <f t="shared" si="110"/>
        <v/>
      </c>
      <c r="G318" s="6" t="str">
        <f t="shared" si="111"/>
        <v/>
      </c>
      <c r="H318" s="6" t="str">
        <f t="shared" si="112"/>
        <v/>
      </c>
      <c r="I318" s="6" t="str">
        <f t="shared" si="113"/>
        <v/>
      </c>
      <c r="J318" s="6" t="str">
        <f t="shared" si="121"/>
        <v/>
      </c>
      <c r="K318" s="6" t="str">
        <f t="shared" si="122"/>
        <v/>
      </c>
      <c r="L318" s="6" t="str">
        <f t="shared" si="99"/>
        <v/>
      </c>
      <c r="M318" s="6" t="str">
        <f t="shared" si="105"/>
        <v/>
      </c>
      <c r="N318" s="5" t="str">
        <f t="shared" si="117"/>
        <v/>
      </c>
      <c r="O318" s="6" t="str">
        <f t="shared" si="114"/>
        <v/>
      </c>
      <c r="P318" s="5" t="str">
        <f>IF(A318="","",VLOOKUP(B318,'جدول نرخ فوت-امراض خاص-سرطان'!$A$2:$B$100,2,FALSE))</f>
        <v/>
      </c>
      <c r="Q318" s="6" t="str">
        <f t="shared" si="106"/>
        <v/>
      </c>
      <c r="R318" s="6" t="str">
        <f t="shared" si="115"/>
        <v/>
      </c>
      <c r="S318" s="6" t="str">
        <f t="shared" si="100"/>
        <v/>
      </c>
      <c r="T318" s="6" t="str">
        <f t="shared" si="101"/>
        <v/>
      </c>
      <c r="U318" s="6" t="str">
        <f>IF(A318="","",T318*VLOOKUP(محاسبات!B318,'جدول نرخ فوت-امراض خاص-سرطان'!$C$2:$D$97,2,FALSE)/1000000)</f>
        <v/>
      </c>
      <c r="V318" s="6" t="str">
        <f>IF(A318="","",IF($F$7="ندارد",0,IF(B318&gt;74,0,VLOOKUP(محاسبات!A318,'جدول نرخ فوت-امراض خاص-سرطان'!$I$2:$J$31,2,FALSE)*محاسبات!O318)))</f>
        <v/>
      </c>
      <c r="W318" s="6" t="str">
        <f>IF(A318="","",V318*VLOOKUP(B318,'جدول نرخ فوت-امراض خاص-سرطان'!$E$2:$F$100,2,FALSE)/1000000)</f>
        <v/>
      </c>
      <c r="X318" s="6" t="str">
        <f t="shared" si="118"/>
        <v/>
      </c>
      <c r="Y318" s="6" t="str">
        <f>IF(A318="","",IF(A318&gt;64,0,VLOOKUP(B318,'جدول نرخ فوت-امراض خاص-سرطان'!$G$2:$H$100,2,FALSE)*X318))</f>
        <v/>
      </c>
      <c r="Z318" s="6" t="str">
        <f t="shared" si="102"/>
        <v/>
      </c>
      <c r="AA318" s="6" t="str">
        <f t="shared" si="103"/>
        <v/>
      </c>
      <c r="AB318" s="6" t="str">
        <f t="shared" si="104"/>
        <v/>
      </c>
      <c r="AC318" s="6" t="str">
        <f t="shared" si="116"/>
        <v/>
      </c>
      <c r="AD318" s="6" t="str">
        <f t="shared" si="119"/>
        <v/>
      </c>
      <c r="AE318" s="6" t="str">
        <f t="shared" si="120"/>
        <v/>
      </c>
    </row>
    <row r="319" spans="1:31" x14ac:dyDescent="0.2">
      <c r="A319" s="5" t="str">
        <f t="shared" si="107"/>
        <v/>
      </c>
      <c r="B319" s="5" t="str">
        <f t="shared" si="108"/>
        <v/>
      </c>
      <c r="D319" s="6" t="str">
        <f>IF(A319="","",IF($B$3="سالانه",D318*(1+$B$6),IF($B$3="ماهانه",(F319*12)/'جدول لیست ها'!$D$1,IF(محاسبات!$B$3="دوماهه",(G319*6)/'جدول لیست ها'!$D$2,IF(محاسبات!$B$3="سه ماهه",(H319*4)/'جدول لیست ها'!$D$3,I319*2/'جدول لیست ها'!$D$4)))))</f>
        <v/>
      </c>
      <c r="E319" s="6" t="str">
        <f t="shared" si="109"/>
        <v/>
      </c>
      <c r="F319" s="6" t="str">
        <f t="shared" si="110"/>
        <v/>
      </c>
      <c r="G319" s="6" t="str">
        <f t="shared" si="111"/>
        <v/>
      </c>
      <c r="H319" s="6" t="str">
        <f t="shared" si="112"/>
        <v/>
      </c>
      <c r="I319" s="6" t="str">
        <f t="shared" si="113"/>
        <v/>
      </c>
      <c r="J319" s="6" t="str">
        <f t="shared" si="121"/>
        <v/>
      </c>
      <c r="K319" s="6" t="str">
        <f t="shared" si="122"/>
        <v/>
      </c>
      <c r="L319" s="6" t="str">
        <f t="shared" si="99"/>
        <v/>
      </c>
      <c r="M319" s="6" t="str">
        <f t="shared" si="105"/>
        <v/>
      </c>
      <c r="N319" s="5" t="str">
        <f t="shared" si="117"/>
        <v/>
      </c>
      <c r="O319" s="6" t="str">
        <f t="shared" si="114"/>
        <v/>
      </c>
      <c r="P319" s="5" t="str">
        <f>IF(A319="","",VLOOKUP(B319,'جدول نرخ فوت-امراض خاص-سرطان'!$A$2:$B$100,2,FALSE))</f>
        <v/>
      </c>
      <c r="Q319" s="6" t="str">
        <f t="shared" si="106"/>
        <v/>
      </c>
      <c r="R319" s="6" t="str">
        <f t="shared" si="115"/>
        <v/>
      </c>
      <c r="S319" s="6" t="str">
        <f t="shared" si="100"/>
        <v/>
      </c>
      <c r="T319" s="6" t="str">
        <f t="shared" si="101"/>
        <v/>
      </c>
      <c r="U319" s="6" t="str">
        <f>IF(A319="","",T319*VLOOKUP(محاسبات!B319,'جدول نرخ فوت-امراض خاص-سرطان'!$C$2:$D$97,2,FALSE)/1000000)</f>
        <v/>
      </c>
      <c r="V319" s="6" t="str">
        <f>IF(A319="","",IF($F$7="ندارد",0,IF(B319&gt;74,0,VLOOKUP(محاسبات!A319,'جدول نرخ فوت-امراض خاص-سرطان'!$I$2:$J$31,2,FALSE)*محاسبات!O319)))</f>
        <v/>
      </c>
      <c r="W319" s="6" t="str">
        <f>IF(A319="","",V319*VLOOKUP(B319,'جدول نرخ فوت-امراض خاص-سرطان'!$E$2:$F$100,2,FALSE)/1000000)</f>
        <v/>
      </c>
      <c r="X319" s="6" t="str">
        <f t="shared" si="118"/>
        <v/>
      </c>
      <c r="Y319" s="6" t="str">
        <f>IF(A319="","",IF(A319&gt;64,0,VLOOKUP(B319,'جدول نرخ فوت-امراض خاص-سرطان'!$G$2:$H$100,2,FALSE)*X319))</f>
        <v/>
      </c>
      <c r="Z319" s="6" t="str">
        <f t="shared" si="102"/>
        <v/>
      </c>
      <c r="AA319" s="6" t="str">
        <f t="shared" si="103"/>
        <v/>
      </c>
      <c r="AB319" s="6" t="str">
        <f t="shared" si="104"/>
        <v/>
      </c>
      <c r="AC319" s="6" t="str">
        <f t="shared" si="116"/>
        <v/>
      </c>
      <c r="AD319" s="6" t="str">
        <f t="shared" si="119"/>
        <v/>
      </c>
      <c r="AE319" s="6" t="str">
        <f t="shared" si="120"/>
        <v/>
      </c>
    </row>
    <row r="320" spans="1:31" x14ac:dyDescent="0.2">
      <c r="A320" s="5" t="str">
        <f t="shared" si="107"/>
        <v/>
      </c>
      <c r="B320" s="5" t="str">
        <f t="shared" si="108"/>
        <v/>
      </c>
      <c r="D320" s="6" t="str">
        <f>IF(A320="","",IF($B$3="سالانه",D319*(1+$B$6),IF($B$3="ماهانه",(F320*12)/'جدول لیست ها'!$D$1,IF(محاسبات!$B$3="دوماهه",(G320*6)/'جدول لیست ها'!$D$2,IF(محاسبات!$B$3="سه ماهه",(H320*4)/'جدول لیست ها'!$D$3,I320*2/'جدول لیست ها'!$D$4)))))</f>
        <v/>
      </c>
      <c r="E320" s="6" t="str">
        <f t="shared" si="109"/>
        <v/>
      </c>
      <c r="F320" s="6" t="str">
        <f t="shared" si="110"/>
        <v/>
      </c>
      <c r="G320" s="6" t="str">
        <f t="shared" si="111"/>
        <v/>
      </c>
      <c r="H320" s="6" t="str">
        <f t="shared" si="112"/>
        <v/>
      </c>
      <c r="I320" s="6" t="str">
        <f t="shared" si="113"/>
        <v/>
      </c>
      <c r="J320" s="6" t="str">
        <f t="shared" si="121"/>
        <v/>
      </c>
      <c r="K320" s="6" t="str">
        <f t="shared" si="122"/>
        <v/>
      </c>
      <c r="L320" s="6" t="str">
        <f t="shared" si="99"/>
        <v/>
      </c>
      <c r="M320" s="6" t="str">
        <f t="shared" si="105"/>
        <v/>
      </c>
      <c r="N320" s="5" t="str">
        <f t="shared" si="117"/>
        <v/>
      </c>
      <c r="O320" s="6" t="str">
        <f t="shared" si="114"/>
        <v/>
      </c>
      <c r="P320" s="5" t="str">
        <f>IF(A320="","",VLOOKUP(B320,'جدول نرخ فوت-امراض خاص-سرطان'!$A$2:$B$100,2,FALSE))</f>
        <v/>
      </c>
      <c r="Q320" s="6" t="str">
        <f t="shared" si="106"/>
        <v/>
      </c>
      <c r="R320" s="6" t="str">
        <f t="shared" si="115"/>
        <v/>
      </c>
      <c r="S320" s="6" t="str">
        <f t="shared" si="100"/>
        <v/>
      </c>
      <c r="T320" s="6" t="str">
        <f t="shared" si="101"/>
        <v/>
      </c>
      <c r="U320" s="6" t="str">
        <f>IF(A320="","",T320*VLOOKUP(محاسبات!B320,'جدول نرخ فوت-امراض خاص-سرطان'!$C$2:$D$97,2,FALSE)/1000000)</f>
        <v/>
      </c>
      <c r="V320" s="6" t="str">
        <f>IF(A320="","",IF($F$7="ندارد",0,IF(B320&gt;74,0,VLOOKUP(محاسبات!A320,'جدول نرخ فوت-امراض خاص-سرطان'!$I$2:$J$31,2,FALSE)*محاسبات!O320)))</f>
        <v/>
      </c>
      <c r="W320" s="6" t="str">
        <f>IF(A320="","",V320*VLOOKUP(B320,'جدول نرخ فوت-امراض خاص-سرطان'!$E$2:$F$100,2,FALSE)/1000000)</f>
        <v/>
      </c>
      <c r="X320" s="6" t="str">
        <f t="shared" si="118"/>
        <v/>
      </c>
      <c r="Y320" s="6" t="str">
        <f>IF(A320="","",IF(A320&gt;64,0,VLOOKUP(B320,'جدول نرخ فوت-امراض خاص-سرطان'!$G$2:$H$100,2,FALSE)*X320))</f>
        <v/>
      </c>
      <c r="Z320" s="6" t="str">
        <f t="shared" si="102"/>
        <v/>
      </c>
      <c r="AA320" s="6" t="str">
        <f t="shared" si="103"/>
        <v/>
      </c>
      <c r="AB320" s="6" t="str">
        <f t="shared" si="104"/>
        <v/>
      </c>
      <c r="AC320" s="6" t="str">
        <f t="shared" si="116"/>
        <v/>
      </c>
      <c r="AD320" s="6" t="str">
        <f t="shared" si="119"/>
        <v/>
      </c>
      <c r="AE320" s="6" t="str">
        <f t="shared" si="120"/>
        <v/>
      </c>
    </row>
    <row r="321" spans="1:31" x14ac:dyDescent="0.2">
      <c r="A321" s="5" t="str">
        <f t="shared" si="107"/>
        <v/>
      </c>
      <c r="B321" s="5" t="str">
        <f t="shared" si="108"/>
        <v/>
      </c>
      <c r="D321" s="6" t="str">
        <f>IF(A321="","",IF($B$3="سالانه",D320*(1+$B$6),IF($B$3="ماهانه",(F321*12)/'جدول لیست ها'!$D$1,IF(محاسبات!$B$3="دوماهه",(G321*6)/'جدول لیست ها'!$D$2,IF(محاسبات!$B$3="سه ماهه",(H321*4)/'جدول لیست ها'!$D$3,I321*2/'جدول لیست ها'!$D$4)))))</f>
        <v/>
      </c>
      <c r="E321" s="6" t="str">
        <f t="shared" si="109"/>
        <v/>
      </c>
      <c r="F321" s="6" t="str">
        <f t="shared" si="110"/>
        <v/>
      </c>
      <c r="G321" s="6" t="str">
        <f t="shared" si="111"/>
        <v/>
      </c>
      <c r="H321" s="6" t="str">
        <f t="shared" si="112"/>
        <v/>
      </c>
      <c r="I321" s="6" t="str">
        <f t="shared" si="113"/>
        <v/>
      </c>
      <c r="J321" s="6" t="str">
        <f t="shared" si="121"/>
        <v/>
      </c>
      <c r="K321" s="6" t="str">
        <f t="shared" si="122"/>
        <v/>
      </c>
      <c r="L321" s="6" t="str">
        <f t="shared" si="99"/>
        <v/>
      </c>
      <c r="M321" s="6" t="str">
        <f t="shared" si="105"/>
        <v/>
      </c>
      <c r="N321" s="5" t="str">
        <f t="shared" si="117"/>
        <v/>
      </c>
      <c r="O321" s="6" t="str">
        <f t="shared" si="114"/>
        <v/>
      </c>
      <c r="P321" s="5" t="str">
        <f>IF(A321="","",VLOOKUP(B321,'جدول نرخ فوت-امراض خاص-سرطان'!$A$2:$B$100,2,FALSE))</f>
        <v/>
      </c>
      <c r="Q321" s="6" t="str">
        <f t="shared" si="106"/>
        <v/>
      </c>
      <c r="R321" s="6" t="str">
        <f t="shared" si="115"/>
        <v/>
      </c>
      <c r="S321" s="6" t="str">
        <f t="shared" si="100"/>
        <v/>
      </c>
      <c r="T321" s="6" t="str">
        <f t="shared" si="101"/>
        <v/>
      </c>
      <c r="U321" s="6" t="str">
        <f>IF(A321="","",T321*VLOOKUP(محاسبات!B321,'جدول نرخ فوت-امراض خاص-سرطان'!$C$2:$D$97,2,FALSE)/1000000)</f>
        <v/>
      </c>
      <c r="V321" s="6" t="str">
        <f>IF(A321="","",IF($F$7="ندارد",0,IF(B321&gt;74,0,VLOOKUP(محاسبات!A321,'جدول نرخ فوت-امراض خاص-سرطان'!$I$2:$J$31,2,FALSE)*محاسبات!O321)))</f>
        <v/>
      </c>
      <c r="W321" s="6" t="str">
        <f>IF(A321="","",V321*VLOOKUP(B321,'جدول نرخ فوت-امراض خاص-سرطان'!$E$2:$F$100,2,FALSE)/1000000)</f>
        <v/>
      </c>
      <c r="X321" s="6" t="str">
        <f t="shared" si="118"/>
        <v/>
      </c>
      <c r="Y321" s="6" t="str">
        <f>IF(A321="","",IF(A321&gt;64,0,VLOOKUP(B321,'جدول نرخ فوت-امراض خاص-سرطان'!$G$2:$H$100,2,FALSE)*X321))</f>
        <v/>
      </c>
      <c r="Z321" s="6" t="str">
        <f t="shared" si="102"/>
        <v/>
      </c>
      <c r="AA321" s="6" t="str">
        <f t="shared" si="103"/>
        <v/>
      </c>
      <c r="AB321" s="6" t="str">
        <f t="shared" si="104"/>
        <v/>
      </c>
      <c r="AC321" s="6" t="str">
        <f t="shared" si="116"/>
        <v/>
      </c>
      <c r="AD321" s="6" t="str">
        <f t="shared" si="119"/>
        <v/>
      </c>
      <c r="AE321" s="6" t="str">
        <f t="shared" si="120"/>
        <v/>
      </c>
    </row>
    <row r="322" spans="1:31" x14ac:dyDescent="0.2">
      <c r="A322" s="5" t="str">
        <f t="shared" si="107"/>
        <v/>
      </c>
      <c r="B322" s="5" t="str">
        <f t="shared" si="108"/>
        <v/>
      </c>
      <c r="D322" s="6" t="str">
        <f>IF(A322="","",IF($B$3="سالانه",D321*(1+$B$6),IF($B$3="ماهانه",(F322*12)/'جدول لیست ها'!$D$1,IF(محاسبات!$B$3="دوماهه",(G322*6)/'جدول لیست ها'!$D$2,IF(محاسبات!$B$3="سه ماهه",(H322*4)/'جدول لیست ها'!$D$3,I322*2/'جدول لیست ها'!$D$4)))))</f>
        <v/>
      </c>
      <c r="E322" s="6" t="str">
        <f t="shared" si="109"/>
        <v/>
      </c>
      <c r="F322" s="6" t="str">
        <f t="shared" si="110"/>
        <v/>
      </c>
      <c r="G322" s="6" t="str">
        <f t="shared" si="111"/>
        <v/>
      </c>
      <c r="H322" s="6" t="str">
        <f t="shared" si="112"/>
        <v/>
      </c>
      <c r="I322" s="6" t="str">
        <f t="shared" si="113"/>
        <v/>
      </c>
      <c r="J322" s="6" t="str">
        <f t="shared" si="121"/>
        <v/>
      </c>
      <c r="K322" s="6" t="str">
        <f t="shared" si="122"/>
        <v/>
      </c>
      <c r="L322" s="6" t="str">
        <f t="shared" si="99"/>
        <v/>
      </c>
      <c r="M322" s="6" t="str">
        <f t="shared" si="105"/>
        <v/>
      </c>
      <c r="N322" s="5" t="str">
        <f t="shared" si="117"/>
        <v/>
      </c>
      <c r="O322" s="6" t="str">
        <f t="shared" si="114"/>
        <v/>
      </c>
      <c r="P322" s="5" t="str">
        <f>IF(A322="","",VLOOKUP(B322,'جدول نرخ فوت-امراض خاص-سرطان'!$A$2:$B$100,2,FALSE))</f>
        <v/>
      </c>
      <c r="Q322" s="6" t="str">
        <f t="shared" si="106"/>
        <v/>
      </c>
      <c r="R322" s="6" t="str">
        <f t="shared" si="115"/>
        <v/>
      </c>
      <c r="S322" s="6" t="str">
        <f t="shared" si="100"/>
        <v/>
      </c>
      <c r="T322" s="6" t="str">
        <f t="shared" si="101"/>
        <v/>
      </c>
      <c r="U322" s="6" t="str">
        <f>IF(A322="","",T322*VLOOKUP(محاسبات!B322,'جدول نرخ فوت-امراض خاص-سرطان'!$C$2:$D$97,2,FALSE)/1000000)</f>
        <v/>
      </c>
      <c r="V322" s="6" t="str">
        <f>IF(A322="","",IF($F$7="ندارد",0,IF(B322&gt;74,0,VLOOKUP(محاسبات!A322,'جدول نرخ فوت-امراض خاص-سرطان'!$I$2:$J$31,2,FALSE)*محاسبات!O322)))</f>
        <v/>
      </c>
      <c r="W322" s="6" t="str">
        <f>IF(A322="","",V322*VLOOKUP(B322,'جدول نرخ فوت-امراض خاص-سرطان'!$E$2:$F$100,2,FALSE)/1000000)</f>
        <v/>
      </c>
      <c r="X322" s="6" t="str">
        <f t="shared" si="118"/>
        <v/>
      </c>
      <c r="Y322" s="6" t="str">
        <f>IF(A322="","",IF(A322&gt;64,0,VLOOKUP(B322,'جدول نرخ فوت-امراض خاص-سرطان'!$G$2:$H$100,2,FALSE)*X322))</f>
        <v/>
      </c>
      <c r="Z322" s="6" t="str">
        <f t="shared" si="102"/>
        <v/>
      </c>
      <c r="AA322" s="6" t="str">
        <f t="shared" si="103"/>
        <v/>
      </c>
      <c r="AB322" s="6" t="str">
        <f t="shared" si="104"/>
        <v/>
      </c>
      <c r="AC322" s="6" t="str">
        <f t="shared" si="116"/>
        <v/>
      </c>
      <c r="AD322" s="6" t="str">
        <f t="shared" si="119"/>
        <v/>
      </c>
      <c r="AE322" s="6" t="str">
        <f t="shared" si="120"/>
        <v/>
      </c>
    </row>
    <row r="323" spans="1:31" x14ac:dyDescent="0.2">
      <c r="A323" s="5" t="str">
        <f t="shared" si="107"/>
        <v/>
      </c>
      <c r="B323" s="5" t="str">
        <f t="shared" si="108"/>
        <v/>
      </c>
      <c r="D323" s="6" t="str">
        <f>IF(A323="","",IF($B$3="سالانه",D322*(1+$B$6),IF($B$3="ماهانه",(F323*12)/'جدول لیست ها'!$D$1,IF(محاسبات!$B$3="دوماهه",(G323*6)/'جدول لیست ها'!$D$2,IF(محاسبات!$B$3="سه ماهه",(H323*4)/'جدول لیست ها'!$D$3,I323*2/'جدول لیست ها'!$D$4)))))</f>
        <v/>
      </c>
      <c r="E323" s="6" t="str">
        <f t="shared" si="109"/>
        <v/>
      </c>
      <c r="F323" s="6" t="str">
        <f t="shared" si="110"/>
        <v/>
      </c>
      <c r="G323" s="6" t="str">
        <f t="shared" si="111"/>
        <v/>
      </c>
      <c r="H323" s="6" t="str">
        <f t="shared" si="112"/>
        <v/>
      </c>
      <c r="I323" s="6" t="str">
        <f t="shared" si="113"/>
        <v/>
      </c>
      <c r="J323" s="6" t="str">
        <f t="shared" si="121"/>
        <v/>
      </c>
      <c r="K323" s="6" t="str">
        <f t="shared" si="122"/>
        <v/>
      </c>
      <c r="L323" s="6" t="str">
        <f t="shared" si="99"/>
        <v/>
      </c>
      <c r="M323" s="6" t="str">
        <f t="shared" si="105"/>
        <v/>
      </c>
      <c r="N323" s="5" t="str">
        <f t="shared" si="117"/>
        <v/>
      </c>
      <c r="O323" s="6" t="str">
        <f t="shared" si="114"/>
        <v/>
      </c>
      <c r="P323" s="5" t="str">
        <f>IF(A323="","",VLOOKUP(B323,'جدول نرخ فوت-امراض خاص-سرطان'!$A$2:$B$100,2,FALSE))</f>
        <v/>
      </c>
      <c r="Q323" s="6" t="str">
        <f t="shared" si="106"/>
        <v/>
      </c>
      <c r="R323" s="6" t="str">
        <f t="shared" si="115"/>
        <v/>
      </c>
      <c r="S323" s="6" t="str">
        <f t="shared" si="100"/>
        <v/>
      </c>
      <c r="T323" s="6" t="str">
        <f t="shared" si="101"/>
        <v/>
      </c>
      <c r="U323" s="6" t="str">
        <f>IF(A323="","",T323*VLOOKUP(محاسبات!B323,'جدول نرخ فوت-امراض خاص-سرطان'!$C$2:$D$97,2,FALSE)/1000000)</f>
        <v/>
      </c>
      <c r="V323" s="6" t="str">
        <f>IF(A323="","",IF($F$7="ندارد",0,IF(B323&gt;74,0,VLOOKUP(محاسبات!A323,'جدول نرخ فوت-امراض خاص-سرطان'!$I$2:$J$31,2,FALSE)*محاسبات!O323)))</f>
        <v/>
      </c>
      <c r="W323" s="6" t="str">
        <f>IF(A323="","",V323*VLOOKUP(B323,'جدول نرخ فوت-امراض خاص-سرطان'!$E$2:$F$100,2,FALSE)/1000000)</f>
        <v/>
      </c>
      <c r="X323" s="6" t="str">
        <f t="shared" si="118"/>
        <v/>
      </c>
      <c r="Y323" s="6" t="str">
        <f>IF(A323="","",IF(A323&gt;64,0,VLOOKUP(B323,'جدول نرخ فوت-امراض خاص-سرطان'!$G$2:$H$100,2,FALSE)*X323))</f>
        <v/>
      </c>
      <c r="Z323" s="6" t="str">
        <f t="shared" si="102"/>
        <v/>
      </c>
      <c r="AA323" s="6" t="str">
        <f t="shared" si="103"/>
        <v/>
      </c>
      <c r="AB323" s="6" t="str">
        <f t="shared" si="104"/>
        <v/>
      </c>
      <c r="AC323" s="6" t="str">
        <f t="shared" si="116"/>
        <v/>
      </c>
      <c r="AD323" s="6" t="str">
        <f t="shared" si="119"/>
        <v/>
      </c>
      <c r="AE323" s="6" t="str">
        <f t="shared" si="120"/>
        <v/>
      </c>
    </row>
    <row r="324" spans="1:31" x14ac:dyDescent="0.2">
      <c r="A324" s="5" t="str">
        <f t="shared" si="107"/>
        <v/>
      </c>
      <c r="B324" s="5" t="str">
        <f t="shared" si="108"/>
        <v/>
      </c>
      <c r="D324" s="6" t="str">
        <f>IF(A324="","",IF($B$3="سالانه",D323*(1+$B$6),IF($B$3="ماهانه",(F324*12)/'جدول لیست ها'!$D$1,IF(محاسبات!$B$3="دوماهه",(G324*6)/'جدول لیست ها'!$D$2,IF(محاسبات!$B$3="سه ماهه",(H324*4)/'جدول لیست ها'!$D$3,I324*2/'جدول لیست ها'!$D$4)))))</f>
        <v/>
      </c>
      <c r="E324" s="6" t="str">
        <f t="shared" si="109"/>
        <v/>
      </c>
      <c r="F324" s="6" t="str">
        <f t="shared" si="110"/>
        <v/>
      </c>
      <c r="G324" s="6" t="str">
        <f t="shared" si="111"/>
        <v/>
      </c>
      <c r="H324" s="6" t="str">
        <f t="shared" si="112"/>
        <v/>
      </c>
      <c r="I324" s="6" t="str">
        <f t="shared" si="113"/>
        <v/>
      </c>
      <c r="J324" s="6" t="str">
        <f t="shared" si="121"/>
        <v/>
      </c>
      <c r="K324" s="6" t="str">
        <f t="shared" si="122"/>
        <v/>
      </c>
      <c r="L324" s="6" t="str">
        <f t="shared" si="99"/>
        <v/>
      </c>
      <c r="M324" s="6" t="str">
        <f t="shared" si="105"/>
        <v/>
      </c>
      <c r="N324" s="5" t="str">
        <f t="shared" si="117"/>
        <v/>
      </c>
      <c r="O324" s="6" t="str">
        <f t="shared" si="114"/>
        <v/>
      </c>
      <c r="P324" s="5" t="str">
        <f>IF(A324="","",VLOOKUP(B324,'جدول نرخ فوت-امراض خاص-سرطان'!$A$2:$B$100,2,FALSE))</f>
        <v/>
      </c>
      <c r="Q324" s="6" t="str">
        <f t="shared" si="106"/>
        <v/>
      </c>
      <c r="R324" s="6" t="str">
        <f t="shared" si="115"/>
        <v/>
      </c>
      <c r="S324" s="6" t="str">
        <f t="shared" si="100"/>
        <v/>
      </c>
      <c r="T324" s="6" t="str">
        <f t="shared" si="101"/>
        <v/>
      </c>
      <c r="U324" s="6" t="str">
        <f>IF(A324="","",T324*VLOOKUP(محاسبات!B324,'جدول نرخ فوت-امراض خاص-سرطان'!$C$2:$D$97,2,FALSE)/1000000)</f>
        <v/>
      </c>
      <c r="V324" s="6" t="str">
        <f>IF(A324="","",IF($F$7="ندارد",0,IF(B324&gt;74,0,VLOOKUP(محاسبات!A324,'جدول نرخ فوت-امراض خاص-سرطان'!$I$2:$J$31,2,FALSE)*محاسبات!O324)))</f>
        <v/>
      </c>
      <c r="W324" s="6" t="str">
        <f>IF(A324="","",V324*VLOOKUP(B324,'جدول نرخ فوت-امراض خاص-سرطان'!$E$2:$F$100,2,FALSE)/1000000)</f>
        <v/>
      </c>
      <c r="X324" s="6" t="str">
        <f t="shared" si="118"/>
        <v/>
      </c>
      <c r="Y324" s="6" t="str">
        <f>IF(A324="","",IF(A324&gt;64,0,VLOOKUP(B324,'جدول نرخ فوت-امراض خاص-سرطان'!$G$2:$H$100,2,FALSE)*X324))</f>
        <v/>
      </c>
      <c r="Z324" s="6" t="str">
        <f t="shared" si="102"/>
        <v/>
      </c>
      <c r="AA324" s="6" t="str">
        <f t="shared" si="103"/>
        <v/>
      </c>
      <c r="AB324" s="6" t="str">
        <f t="shared" si="104"/>
        <v/>
      </c>
      <c r="AC324" s="6" t="str">
        <f t="shared" si="116"/>
        <v/>
      </c>
      <c r="AD324" s="6" t="str">
        <f t="shared" si="119"/>
        <v/>
      </c>
      <c r="AE324" s="6" t="str">
        <f t="shared" si="120"/>
        <v/>
      </c>
    </row>
    <row r="325" spans="1:31" x14ac:dyDescent="0.2">
      <c r="A325" s="5" t="str">
        <f t="shared" si="107"/>
        <v/>
      </c>
      <c r="B325" s="5" t="str">
        <f t="shared" si="108"/>
        <v/>
      </c>
      <c r="D325" s="6" t="str">
        <f>IF(A325="","",IF($B$3="سالانه",D324*(1+$B$6),IF($B$3="ماهانه",(F325*12)/'جدول لیست ها'!$D$1,IF(محاسبات!$B$3="دوماهه",(G325*6)/'جدول لیست ها'!$D$2,IF(محاسبات!$B$3="سه ماهه",(H325*4)/'جدول لیست ها'!$D$3,I325*2/'جدول لیست ها'!$D$4)))))</f>
        <v/>
      </c>
      <c r="E325" s="6" t="str">
        <f t="shared" si="109"/>
        <v/>
      </c>
      <c r="F325" s="6" t="str">
        <f t="shared" si="110"/>
        <v/>
      </c>
      <c r="G325" s="6" t="str">
        <f t="shared" si="111"/>
        <v/>
      </c>
      <c r="H325" s="6" t="str">
        <f t="shared" si="112"/>
        <v/>
      </c>
      <c r="I325" s="6" t="str">
        <f t="shared" si="113"/>
        <v/>
      </c>
      <c r="J325" s="6" t="str">
        <f t="shared" si="121"/>
        <v/>
      </c>
      <c r="K325" s="6" t="str">
        <f t="shared" si="122"/>
        <v/>
      </c>
      <c r="L325" s="6" t="str">
        <f t="shared" si="99"/>
        <v/>
      </c>
      <c r="M325" s="6" t="str">
        <f t="shared" si="105"/>
        <v/>
      </c>
      <c r="N325" s="5" t="str">
        <f t="shared" si="117"/>
        <v/>
      </c>
      <c r="O325" s="6" t="str">
        <f t="shared" si="114"/>
        <v/>
      </c>
      <c r="P325" s="5" t="str">
        <f>IF(A325="","",VLOOKUP(B325,'جدول نرخ فوت-امراض خاص-سرطان'!$A$2:$B$100,2,FALSE))</f>
        <v/>
      </c>
      <c r="Q325" s="6" t="str">
        <f t="shared" si="106"/>
        <v/>
      </c>
      <c r="R325" s="6" t="str">
        <f t="shared" si="115"/>
        <v/>
      </c>
      <c r="S325" s="6" t="str">
        <f t="shared" si="100"/>
        <v/>
      </c>
      <c r="T325" s="6" t="str">
        <f t="shared" si="101"/>
        <v/>
      </c>
      <c r="U325" s="6" t="str">
        <f>IF(A325="","",T325*VLOOKUP(محاسبات!B325,'جدول نرخ فوت-امراض خاص-سرطان'!$C$2:$D$97,2,FALSE)/1000000)</f>
        <v/>
      </c>
      <c r="V325" s="6" t="str">
        <f>IF(A325="","",IF($F$7="ندارد",0,IF(B325&gt;74,0,VLOOKUP(محاسبات!A325,'جدول نرخ فوت-امراض خاص-سرطان'!$I$2:$J$31,2,FALSE)*محاسبات!O325)))</f>
        <v/>
      </c>
      <c r="W325" s="6" t="str">
        <f>IF(A325="","",V325*VLOOKUP(B325,'جدول نرخ فوت-امراض خاص-سرطان'!$E$2:$F$100,2,FALSE)/1000000)</f>
        <v/>
      </c>
      <c r="X325" s="6" t="str">
        <f t="shared" si="118"/>
        <v/>
      </c>
      <c r="Y325" s="6" t="str">
        <f>IF(A325="","",IF(A325&gt;64,0,VLOOKUP(B325,'جدول نرخ فوت-امراض خاص-سرطان'!$G$2:$H$100,2,FALSE)*X325))</f>
        <v/>
      </c>
      <c r="Z325" s="6" t="str">
        <f t="shared" si="102"/>
        <v/>
      </c>
      <c r="AA325" s="6" t="str">
        <f t="shared" si="103"/>
        <v/>
      </c>
      <c r="AB325" s="6" t="str">
        <f t="shared" si="104"/>
        <v/>
      </c>
      <c r="AC325" s="6" t="str">
        <f t="shared" si="116"/>
        <v/>
      </c>
      <c r="AD325" s="6" t="str">
        <f t="shared" si="119"/>
        <v/>
      </c>
      <c r="AE325" s="6" t="str">
        <f t="shared" si="120"/>
        <v/>
      </c>
    </row>
    <row r="326" spans="1:31" x14ac:dyDescent="0.2">
      <c r="A326" s="5" t="str">
        <f t="shared" si="107"/>
        <v/>
      </c>
      <c r="B326" s="5" t="str">
        <f t="shared" si="108"/>
        <v/>
      </c>
      <c r="D326" s="6" t="str">
        <f>IF(A326="","",IF($B$3="سالانه",D325*(1+$B$6),IF($B$3="ماهانه",(F326*12)/'جدول لیست ها'!$D$1,IF(محاسبات!$B$3="دوماهه",(G326*6)/'جدول لیست ها'!$D$2,IF(محاسبات!$B$3="سه ماهه",(H326*4)/'جدول لیست ها'!$D$3,I326*2/'جدول لیست ها'!$D$4)))))</f>
        <v/>
      </c>
      <c r="E326" s="6" t="str">
        <f t="shared" si="109"/>
        <v/>
      </c>
      <c r="F326" s="6" t="str">
        <f t="shared" si="110"/>
        <v/>
      </c>
      <c r="G326" s="6" t="str">
        <f t="shared" si="111"/>
        <v/>
      </c>
      <c r="H326" s="6" t="str">
        <f t="shared" si="112"/>
        <v/>
      </c>
      <c r="I326" s="6" t="str">
        <f t="shared" si="113"/>
        <v/>
      </c>
      <c r="J326" s="6" t="str">
        <f t="shared" si="121"/>
        <v/>
      </c>
      <c r="K326" s="6" t="str">
        <f t="shared" si="122"/>
        <v/>
      </c>
      <c r="L326" s="6" t="str">
        <f t="shared" si="99"/>
        <v/>
      </c>
      <c r="M326" s="6" t="str">
        <f t="shared" si="105"/>
        <v/>
      </c>
      <c r="N326" s="5" t="str">
        <f t="shared" si="117"/>
        <v/>
      </c>
      <c r="O326" s="6" t="str">
        <f t="shared" si="114"/>
        <v/>
      </c>
      <c r="P326" s="5" t="str">
        <f>IF(A326="","",VLOOKUP(B326,'جدول نرخ فوت-امراض خاص-سرطان'!$A$2:$B$100,2,FALSE))</f>
        <v/>
      </c>
      <c r="Q326" s="6" t="str">
        <f t="shared" si="106"/>
        <v/>
      </c>
      <c r="R326" s="6" t="str">
        <f t="shared" si="115"/>
        <v/>
      </c>
      <c r="S326" s="6" t="str">
        <f t="shared" si="100"/>
        <v/>
      </c>
      <c r="T326" s="6" t="str">
        <f t="shared" si="101"/>
        <v/>
      </c>
      <c r="U326" s="6" t="str">
        <f>IF(A326="","",T326*VLOOKUP(محاسبات!B326,'جدول نرخ فوت-امراض خاص-سرطان'!$C$2:$D$97,2,FALSE)/1000000)</f>
        <v/>
      </c>
      <c r="V326" s="6" t="str">
        <f>IF(A326="","",IF($F$7="ندارد",0,IF(B326&gt;74,0,VLOOKUP(محاسبات!A326,'جدول نرخ فوت-امراض خاص-سرطان'!$I$2:$J$31,2,FALSE)*محاسبات!O326)))</f>
        <v/>
      </c>
      <c r="W326" s="6" t="str">
        <f>IF(A326="","",V326*VLOOKUP(B326,'جدول نرخ فوت-امراض خاص-سرطان'!$E$2:$F$100,2,FALSE)/1000000)</f>
        <v/>
      </c>
      <c r="X326" s="6" t="str">
        <f t="shared" si="118"/>
        <v/>
      </c>
      <c r="Y326" s="6" t="str">
        <f>IF(A326="","",IF(A326&gt;64,0,VLOOKUP(B326,'جدول نرخ فوت-امراض خاص-سرطان'!$G$2:$H$100,2,FALSE)*X326))</f>
        <v/>
      </c>
      <c r="Z326" s="6" t="str">
        <f t="shared" si="102"/>
        <v/>
      </c>
      <c r="AA326" s="6" t="str">
        <f t="shared" si="103"/>
        <v/>
      </c>
      <c r="AB326" s="6" t="str">
        <f t="shared" si="104"/>
        <v/>
      </c>
      <c r="AC326" s="6" t="str">
        <f t="shared" si="116"/>
        <v/>
      </c>
      <c r="AD326" s="6" t="str">
        <f t="shared" si="119"/>
        <v/>
      </c>
      <c r="AE326" s="6" t="str">
        <f t="shared" si="120"/>
        <v/>
      </c>
    </row>
    <row r="327" spans="1:31" x14ac:dyDescent="0.2">
      <c r="A327" s="5" t="str">
        <f t="shared" si="107"/>
        <v/>
      </c>
      <c r="B327" s="5" t="str">
        <f t="shared" si="108"/>
        <v/>
      </c>
      <c r="D327" s="6" t="str">
        <f>IF(A327="","",IF($B$3="سالانه",D326*(1+$B$6),IF($B$3="ماهانه",(F327*12)/'جدول لیست ها'!$D$1,IF(محاسبات!$B$3="دوماهه",(G327*6)/'جدول لیست ها'!$D$2,IF(محاسبات!$B$3="سه ماهه",(H327*4)/'جدول لیست ها'!$D$3,I327*2/'جدول لیست ها'!$D$4)))))</f>
        <v/>
      </c>
      <c r="E327" s="6" t="str">
        <f t="shared" si="109"/>
        <v/>
      </c>
      <c r="F327" s="6" t="str">
        <f t="shared" si="110"/>
        <v/>
      </c>
      <c r="G327" s="6" t="str">
        <f t="shared" si="111"/>
        <v/>
      </c>
      <c r="H327" s="6" t="str">
        <f t="shared" si="112"/>
        <v/>
      </c>
      <c r="I327" s="6" t="str">
        <f t="shared" si="113"/>
        <v/>
      </c>
      <c r="J327" s="6" t="str">
        <f t="shared" si="121"/>
        <v/>
      </c>
      <c r="K327" s="6" t="str">
        <f t="shared" si="122"/>
        <v/>
      </c>
      <c r="L327" s="6" t="str">
        <f t="shared" si="99"/>
        <v/>
      </c>
      <c r="M327" s="6" t="str">
        <f t="shared" si="105"/>
        <v/>
      </c>
      <c r="N327" s="5" t="str">
        <f t="shared" si="117"/>
        <v/>
      </c>
      <c r="O327" s="6" t="str">
        <f t="shared" si="114"/>
        <v/>
      </c>
      <c r="P327" s="5" t="str">
        <f>IF(A327="","",VLOOKUP(B327,'جدول نرخ فوت-امراض خاص-سرطان'!$A$2:$B$100,2,FALSE))</f>
        <v/>
      </c>
      <c r="Q327" s="6" t="str">
        <f t="shared" si="106"/>
        <v/>
      </c>
      <c r="R327" s="6" t="str">
        <f t="shared" si="115"/>
        <v/>
      </c>
      <c r="S327" s="6" t="str">
        <f t="shared" si="100"/>
        <v/>
      </c>
      <c r="T327" s="6" t="str">
        <f t="shared" si="101"/>
        <v/>
      </c>
      <c r="U327" s="6" t="str">
        <f>IF(A327="","",T327*VLOOKUP(محاسبات!B327,'جدول نرخ فوت-امراض خاص-سرطان'!$C$2:$D$97,2,FALSE)/1000000)</f>
        <v/>
      </c>
      <c r="V327" s="6" t="str">
        <f>IF(A327="","",IF($F$7="ندارد",0,IF(B327&gt;74,0,VLOOKUP(محاسبات!A327,'جدول نرخ فوت-امراض خاص-سرطان'!$I$2:$J$31,2,FALSE)*محاسبات!O327)))</f>
        <v/>
      </c>
      <c r="W327" s="6" t="str">
        <f>IF(A327="","",V327*VLOOKUP(B327,'جدول نرخ فوت-امراض خاص-سرطان'!$E$2:$F$100,2,FALSE)/1000000)</f>
        <v/>
      </c>
      <c r="X327" s="6" t="str">
        <f t="shared" si="118"/>
        <v/>
      </c>
      <c r="Y327" s="6" t="str">
        <f>IF(A327="","",IF(A327&gt;64,0,VLOOKUP(B327,'جدول نرخ فوت-امراض خاص-سرطان'!$G$2:$H$100,2,FALSE)*X327))</f>
        <v/>
      </c>
      <c r="Z327" s="6" t="str">
        <f t="shared" si="102"/>
        <v/>
      </c>
      <c r="AA327" s="6" t="str">
        <f t="shared" si="103"/>
        <v/>
      </c>
      <c r="AB327" s="6" t="str">
        <f t="shared" si="104"/>
        <v/>
      </c>
      <c r="AC327" s="6" t="str">
        <f t="shared" si="116"/>
        <v/>
      </c>
      <c r="AD327" s="6" t="str">
        <f t="shared" si="119"/>
        <v/>
      </c>
      <c r="AE327" s="6" t="str">
        <f t="shared" si="120"/>
        <v/>
      </c>
    </row>
    <row r="328" spans="1:31" x14ac:dyDescent="0.2">
      <c r="A328" s="5" t="str">
        <f t="shared" si="107"/>
        <v/>
      </c>
      <c r="B328" s="5" t="str">
        <f t="shared" si="108"/>
        <v/>
      </c>
      <c r="D328" s="6" t="str">
        <f>IF(A328="","",IF($B$3="سالانه",D327*(1+$B$6),IF($B$3="ماهانه",(F328*12)/'جدول لیست ها'!$D$1,IF(محاسبات!$B$3="دوماهه",(G328*6)/'جدول لیست ها'!$D$2,IF(محاسبات!$B$3="سه ماهه",(H328*4)/'جدول لیست ها'!$D$3,I328*2/'جدول لیست ها'!$D$4)))))</f>
        <v/>
      </c>
      <c r="E328" s="6" t="str">
        <f t="shared" si="109"/>
        <v/>
      </c>
      <c r="F328" s="6" t="str">
        <f t="shared" si="110"/>
        <v/>
      </c>
      <c r="G328" s="6" t="str">
        <f t="shared" si="111"/>
        <v/>
      </c>
      <c r="H328" s="6" t="str">
        <f t="shared" si="112"/>
        <v/>
      </c>
      <c r="I328" s="6" t="str">
        <f t="shared" si="113"/>
        <v/>
      </c>
      <c r="J328" s="6" t="str">
        <f t="shared" si="121"/>
        <v/>
      </c>
      <c r="K328" s="6" t="str">
        <f t="shared" si="122"/>
        <v/>
      </c>
      <c r="L328" s="6" t="str">
        <f t="shared" si="99"/>
        <v/>
      </c>
      <c r="M328" s="6" t="str">
        <f t="shared" si="105"/>
        <v/>
      </c>
      <c r="N328" s="5" t="str">
        <f t="shared" si="117"/>
        <v/>
      </c>
      <c r="O328" s="6" t="str">
        <f t="shared" si="114"/>
        <v/>
      </c>
      <c r="P328" s="5" t="str">
        <f>IF(A328="","",VLOOKUP(B328,'جدول نرخ فوت-امراض خاص-سرطان'!$A$2:$B$100,2,FALSE))</f>
        <v/>
      </c>
      <c r="Q328" s="6" t="str">
        <f t="shared" si="106"/>
        <v/>
      </c>
      <c r="R328" s="6" t="str">
        <f t="shared" si="115"/>
        <v/>
      </c>
      <c r="S328" s="6" t="str">
        <f t="shared" si="100"/>
        <v/>
      </c>
      <c r="T328" s="6" t="str">
        <f t="shared" si="101"/>
        <v/>
      </c>
      <c r="U328" s="6" t="str">
        <f>IF(A328="","",T328*VLOOKUP(محاسبات!B328,'جدول نرخ فوت-امراض خاص-سرطان'!$C$2:$D$97,2,FALSE)/1000000)</f>
        <v/>
      </c>
      <c r="V328" s="6" t="str">
        <f>IF(A328="","",IF($F$7="ندارد",0,IF(B328&gt;74,0,VLOOKUP(محاسبات!A328,'جدول نرخ فوت-امراض خاص-سرطان'!$I$2:$J$31,2,FALSE)*محاسبات!O328)))</f>
        <v/>
      </c>
      <c r="W328" s="6" t="str">
        <f>IF(A328="","",V328*VLOOKUP(B328,'جدول نرخ فوت-امراض خاص-سرطان'!$E$2:$F$100,2,FALSE)/1000000)</f>
        <v/>
      </c>
      <c r="X328" s="6" t="str">
        <f t="shared" si="118"/>
        <v/>
      </c>
      <c r="Y328" s="6" t="str">
        <f>IF(A328="","",IF(A328&gt;64,0,VLOOKUP(B328,'جدول نرخ فوت-امراض خاص-سرطان'!$G$2:$H$100,2,FALSE)*X328))</f>
        <v/>
      </c>
      <c r="Z328" s="6" t="str">
        <f t="shared" si="102"/>
        <v/>
      </c>
      <c r="AA328" s="6" t="str">
        <f t="shared" si="103"/>
        <v/>
      </c>
      <c r="AB328" s="6" t="str">
        <f t="shared" si="104"/>
        <v/>
      </c>
      <c r="AC328" s="6" t="str">
        <f t="shared" si="116"/>
        <v/>
      </c>
      <c r="AD328" s="6" t="str">
        <f t="shared" si="119"/>
        <v/>
      </c>
      <c r="AE328" s="6" t="str">
        <f t="shared" si="120"/>
        <v/>
      </c>
    </row>
    <row r="329" spans="1:31" x14ac:dyDescent="0.2">
      <c r="A329" s="5" t="str">
        <f t="shared" si="107"/>
        <v/>
      </c>
      <c r="B329" s="5" t="str">
        <f t="shared" si="108"/>
        <v/>
      </c>
      <c r="D329" s="6" t="str">
        <f>IF(A329="","",IF($B$3="سالانه",D328*(1+$B$6),IF($B$3="ماهانه",(F329*12)/'جدول لیست ها'!$D$1,IF(محاسبات!$B$3="دوماهه",(G329*6)/'جدول لیست ها'!$D$2,IF(محاسبات!$B$3="سه ماهه",(H329*4)/'جدول لیست ها'!$D$3,I329*2/'جدول لیست ها'!$D$4)))))</f>
        <v/>
      </c>
      <c r="E329" s="6" t="str">
        <f t="shared" si="109"/>
        <v/>
      </c>
      <c r="F329" s="6" t="str">
        <f t="shared" si="110"/>
        <v/>
      </c>
      <c r="G329" s="6" t="str">
        <f t="shared" si="111"/>
        <v/>
      </c>
      <c r="H329" s="6" t="str">
        <f t="shared" si="112"/>
        <v/>
      </c>
      <c r="I329" s="6" t="str">
        <f t="shared" si="113"/>
        <v/>
      </c>
      <c r="J329" s="6" t="str">
        <f t="shared" si="121"/>
        <v/>
      </c>
      <c r="K329" s="6" t="str">
        <f t="shared" si="122"/>
        <v/>
      </c>
      <c r="L329" s="6" t="str">
        <f t="shared" si="99"/>
        <v/>
      </c>
      <c r="M329" s="6" t="str">
        <f t="shared" si="105"/>
        <v/>
      </c>
      <c r="N329" s="5" t="str">
        <f t="shared" si="117"/>
        <v/>
      </c>
      <c r="O329" s="6" t="str">
        <f t="shared" si="114"/>
        <v/>
      </c>
      <c r="P329" s="5" t="str">
        <f>IF(A329="","",VLOOKUP(B329,'جدول نرخ فوت-امراض خاص-سرطان'!$A$2:$B$100,2,FALSE))</f>
        <v/>
      </c>
      <c r="Q329" s="6" t="str">
        <f t="shared" si="106"/>
        <v/>
      </c>
      <c r="R329" s="6" t="str">
        <f t="shared" si="115"/>
        <v/>
      </c>
      <c r="S329" s="6" t="str">
        <f t="shared" si="100"/>
        <v/>
      </c>
      <c r="T329" s="6" t="str">
        <f t="shared" si="101"/>
        <v/>
      </c>
      <c r="U329" s="6" t="str">
        <f>IF(A329="","",T329*VLOOKUP(محاسبات!B329,'جدول نرخ فوت-امراض خاص-سرطان'!$C$2:$D$97,2,FALSE)/1000000)</f>
        <v/>
      </c>
      <c r="V329" s="6" t="str">
        <f>IF(A329="","",IF($F$7="ندارد",0,IF(B329&gt;74,0,VLOOKUP(محاسبات!A329,'جدول نرخ فوت-امراض خاص-سرطان'!$I$2:$J$31,2,FALSE)*محاسبات!O329)))</f>
        <v/>
      </c>
      <c r="W329" s="6" t="str">
        <f>IF(A329="","",V329*VLOOKUP(B329,'جدول نرخ فوت-امراض خاص-سرطان'!$E$2:$F$100,2,FALSE)/1000000)</f>
        <v/>
      </c>
      <c r="X329" s="6" t="str">
        <f t="shared" si="118"/>
        <v/>
      </c>
      <c r="Y329" s="6" t="str">
        <f>IF(A329="","",IF(A329&gt;64,0,VLOOKUP(B329,'جدول نرخ فوت-امراض خاص-سرطان'!$G$2:$H$100,2,FALSE)*X329))</f>
        <v/>
      </c>
      <c r="Z329" s="6" t="str">
        <f t="shared" si="102"/>
        <v/>
      </c>
      <c r="AA329" s="6" t="str">
        <f t="shared" si="103"/>
        <v/>
      </c>
      <c r="AB329" s="6" t="str">
        <f t="shared" si="104"/>
        <v/>
      </c>
      <c r="AC329" s="6" t="str">
        <f t="shared" si="116"/>
        <v/>
      </c>
      <c r="AD329" s="6" t="str">
        <f t="shared" si="119"/>
        <v/>
      </c>
      <c r="AE329" s="6" t="str">
        <f t="shared" si="120"/>
        <v/>
      </c>
    </row>
    <row r="330" spans="1:31" x14ac:dyDescent="0.2">
      <c r="A330" s="5" t="str">
        <f t="shared" si="107"/>
        <v/>
      </c>
      <c r="B330" s="5" t="str">
        <f t="shared" si="108"/>
        <v/>
      </c>
      <c r="D330" s="6" t="str">
        <f>IF(A330="","",IF($B$3="سالانه",D329*(1+$B$6),IF($B$3="ماهانه",(F330*12)/'جدول لیست ها'!$D$1,IF(محاسبات!$B$3="دوماهه",(G330*6)/'جدول لیست ها'!$D$2,IF(محاسبات!$B$3="سه ماهه",(H330*4)/'جدول لیست ها'!$D$3,I330*2/'جدول لیست ها'!$D$4)))))</f>
        <v/>
      </c>
      <c r="E330" s="6" t="str">
        <f t="shared" si="109"/>
        <v/>
      </c>
      <c r="F330" s="6" t="str">
        <f t="shared" si="110"/>
        <v/>
      </c>
      <c r="G330" s="6" t="str">
        <f t="shared" si="111"/>
        <v/>
      </c>
      <c r="H330" s="6" t="str">
        <f t="shared" si="112"/>
        <v/>
      </c>
      <c r="I330" s="6" t="str">
        <f t="shared" si="113"/>
        <v/>
      </c>
      <c r="J330" s="6" t="str">
        <f t="shared" si="121"/>
        <v/>
      </c>
      <c r="K330" s="6" t="str">
        <f t="shared" si="122"/>
        <v/>
      </c>
      <c r="L330" s="6" t="str">
        <f t="shared" si="99"/>
        <v/>
      </c>
      <c r="M330" s="6" t="str">
        <f t="shared" si="105"/>
        <v/>
      </c>
      <c r="N330" s="5" t="str">
        <f t="shared" si="117"/>
        <v/>
      </c>
      <c r="O330" s="6" t="str">
        <f t="shared" si="114"/>
        <v/>
      </c>
      <c r="P330" s="5" t="str">
        <f>IF(A330="","",VLOOKUP(B330,'جدول نرخ فوت-امراض خاص-سرطان'!$A$2:$B$100,2,FALSE))</f>
        <v/>
      </c>
      <c r="Q330" s="6" t="str">
        <f t="shared" si="106"/>
        <v/>
      </c>
      <c r="R330" s="6" t="str">
        <f t="shared" si="115"/>
        <v/>
      </c>
      <c r="S330" s="6" t="str">
        <f t="shared" si="100"/>
        <v/>
      </c>
      <c r="T330" s="6" t="str">
        <f t="shared" si="101"/>
        <v/>
      </c>
      <c r="U330" s="6" t="str">
        <f>IF(A330="","",T330*VLOOKUP(محاسبات!B330,'جدول نرخ فوت-امراض خاص-سرطان'!$C$2:$D$97,2,FALSE)/1000000)</f>
        <v/>
      </c>
      <c r="V330" s="6" t="str">
        <f>IF(A330="","",IF($F$7="ندارد",0,IF(B330&gt;74,0,VLOOKUP(محاسبات!A330,'جدول نرخ فوت-امراض خاص-سرطان'!$I$2:$J$31,2,FALSE)*محاسبات!O330)))</f>
        <v/>
      </c>
      <c r="W330" s="6" t="str">
        <f>IF(A330="","",V330*VLOOKUP(B330,'جدول نرخ فوت-امراض خاص-سرطان'!$E$2:$F$100,2,FALSE)/1000000)</f>
        <v/>
      </c>
      <c r="X330" s="6" t="str">
        <f t="shared" si="118"/>
        <v/>
      </c>
      <c r="Y330" s="6" t="str">
        <f>IF(A330="","",IF(A330&gt;64,0,VLOOKUP(B330,'جدول نرخ فوت-امراض خاص-سرطان'!$G$2:$H$100,2,FALSE)*X330))</f>
        <v/>
      </c>
      <c r="Z330" s="6" t="str">
        <f t="shared" si="102"/>
        <v/>
      </c>
      <c r="AA330" s="6" t="str">
        <f t="shared" si="103"/>
        <v/>
      </c>
      <c r="AB330" s="6" t="str">
        <f t="shared" si="104"/>
        <v/>
      </c>
      <c r="AC330" s="6" t="str">
        <f t="shared" si="116"/>
        <v/>
      </c>
      <c r="AD330" s="6" t="str">
        <f t="shared" si="119"/>
        <v/>
      </c>
      <c r="AE330" s="6" t="str">
        <f t="shared" si="120"/>
        <v/>
      </c>
    </row>
    <row r="331" spans="1:31" x14ac:dyDescent="0.2">
      <c r="A331" s="5" t="str">
        <f t="shared" si="107"/>
        <v/>
      </c>
      <c r="B331" s="5" t="str">
        <f t="shared" si="108"/>
        <v/>
      </c>
      <c r="D331" s="6" t="str">
        <f>IF(A331="","",IF($B$3="سالانه",D330*(1+$B$6),IF($B$3="ماهانه",(F331*12)/'جدول لیست ها'!$D$1,IF(محاسبات!$B$3="دوماهه",(G331*6)/'جدول لیست ها'!$D$2,IF(محاسبات!$B$3="سه ماهه",(H331*4)/'جدول لیست ها'!$D$3,I331*2/'جدول لیست ها'!$D$4)))))</f>
        <v/>
      </c>
      <c r="E331" s="6" t="str">
        <f t="shared" si="109"/>
        <v/>
      </c>
      <c r="F331" s="6" t="str">
        <f t="shared" si="110"/>
        <v/>
      </c>
      <c r="G331" s="6" t="str">
        <f t="shared" si="111"/>
        <v/>
      </c>
      <c r="H331" s="6" t="str">
        <f t="shared" si="112"/>
        <v/>
      </c>
      <c r="I331" s="6" t="str">
        <f t="shared" si="113"/>
        <v/>
      </c>
      <c r="J331" s="6" t="str">
        <f t="shared" si="121"/>
        <v/>
      </c>
      <c r="K331" s="6" t="str">
        <f t="shared" si="122"/>
        <v/>
      </c>
      <c r="L331" s="6" t="str">
        <f t="shared" si="99"/>
        <v/>
      </c>
      <c r="M331" s="6" t="str">
        <f t="shared" si="105"/>
        <v/>
      </c>
      <c r="N331" s="5" t="str">
        <f t="shared" si="117"/>
        <v/>
      </c>
      <c r="O331" s="6" t="str">
        <f t="shared" si="114"/>
        <v/>
      </c>
      <c r="P331" s="5" t="str">
        <f>IF(A331="","",VLOOKUP(B331,'جدول نرخ فوت-امراض خاص-سرطان'!$A$2:$B$100,2,FALSE))</f>
        <v/>
      </c>
      <c r="Q331" s="6" t="str">
        <f t="shared" si="106"/>
        <v/>
      </c>
      <c r="R331" s="6" t="str">
        <f t="shared" si="115"/>
        <v/>
      </c>
      <c r="S331" s="6" t="str">
        <f t="shared" si="100"/>
        <v/>
      </c>
      <c r="T331" s="6" t="str">
        <f t="shared" si="101"/>
        <v/>
      </c>
      <c r="U331" s="6" t="str">
        <f>IF(A331="","",T331*VLOOKUP(محاسبات!B331,'جدول نرخ فوت-امراض خاص-سرطان'!$C$2:$D$97,2,FALSE)/1000000)</f>
        <v/>
      </c>
      <c r="V331" s="6" t="str">
        <f>IF(A331="","",IF($F$7="ندارد",0,IF(B331&gt;74,0,VLOOKUP(محاسبات!A331,'جدول نرخ فوت-امراض خاص-سرطان'!$I$2:$J$31,2,FALSE)*محاسبات!O331)))</f>
        <v/>
      </c>
      <c r="W331" s="6" t="str">
        <f>IF(A331="","",V331*VLOOKUP(B331,'جدول نرخ فوت-امراض خاص-سرطان'!$E$2:$F$100,2,FALSE)/1000000)</f>
        <v/>
      </c>
      <c r="X331" s="6" t="str">
        <f t="shared" si="118"/>
        <v/>
      </c>
      <c r="Y331" s="6" t="str">
        <f>IF(A331="","",IF(A331&gt;64,0,VLOOKUP(B331,'جدول نرخ فوت-امراض خاص-سرطان'!$G$2:$H$100,2,FALSE)*X331))</f>
        <v/>
      </c>
      <c r="Z331" s="6" t="str">
        <f t="shared" si="102"/>
        <v/>
      </c>
      <c r="AA331" s="6" t="str">
        <f t="shared" si="103"/>
        <v/>
      </c>
      <c r="AB331" s="6" t="str">
        <f t="shared" si="104"/>
        <v/>
      </c>
      <c r="AC331" s="6" t="str">
        <f t="shared" si="116"/>
        <v/>
      </c>
      <c r="AD331" s="6" t="str">
        <f t="shared" si="119"/>
        <v/>
      </c>
      <c r="AE331" s="6" t="str">
        <f t="shared" si="120"/>
        <v/>
      </c>
    </row>
    <row r="332" spans="1:31" x14ac:dyDescent="0.2">
      <c r="A332" s="5" t="str">
        <f t="shared" si="107"/>
        <v/>
      </c>
      <c r="B332" s="5" t="str">
        <f t="shared" si="108"/>
        <v/>
      </c>
      <c r="D332" s="6" t="str">
        <f>IF(A332="","",IF($B$3="سالانه",D331*(1+$B$6),IF($B$3="ماهانه",(F332*12)/'جدول لیست ها'!$D$1,IF(محاسبات!$B$3="دوماهه",(G332*6)/'جدول لیست ها'!$D$2,IF(محاسبات!$B$3="سه ماهه",(H332*4)/'جدول لیست ها'!$D$3,I332*2/'جدول لیست ها'!$D$4)))))</f>
        <v/>
      </c>
      <c r="E332" s="6" t="str">
        <f t="shared" si="109"/>
        <v/>
      </c>
      <c r="F332" s="6" t="str">
        <f t="shared" si="110"/>
        <v/>
      </c>
      <c r="G332" s="6" t="str">
        <f t="shared" si="111"/>
        <v/>
      </c>
      <c r="H332" s="6" t="str">
        <f t="shared" si="112"/>
        <v/>
      </c>
      <c r="I332" s="6" t="str">
        <f t="shared" si="113"/>
        <v/>
      </c>
      <c r="J332" s="6" t="str">
        <f t="shared" si="121"/>
        <v/>
      </c>
      <c r="K332" s="6" t="str">
        <f t="shared" si="122"/>
        <v/>
      </c>
      <c r="L332" s="6" t="str">
        <f t="shared" si="99"/>
        <v/>
      </c>
      <c r="M332" s="6" t="str">
        <f t="shared" si="105"/>
        <v/>
      </c>
      <c r="N332" s="5" t="str">
        <f t="shared" si="117"/>
        <v/>
      </c>
      <c r="O332" s="6" t="str">
        <f t="shared" si="114"/>
        <v/>
      </c>
      <c r="P332" s="5" t="str">
        <f>IF(A332="","",VLOOKUP(B332,'جدول نرخ فوت-امراض خاص-سرطان'!$A$2:$B$100,2,FALSE))</f>
        <v/>
      </c>
      <c r="Q332" s="6" t="str">
        <f t="shared" si="106"/>
        <v/>
      </c>
      <c r="R332" s="6" t="str">
        <f t="shared" si="115"/>
        <v/>
      </c>
      <c r="S332" s="6" t="str">
        <f t="shared" si="100"/>
        <v/>
      </c>
      <c r="T332" s="6" t="str">
        <f t="shared" si="101"/>
        <v/>
      </c>
      <c r="U332" s="6" t="str">
        <f>IF(A332="","",T332*VLOOKUP(محاسبات!B332,'جدول نرخ فوت-امراض خاص-سرطان'!$C$2:$D$97,2,FALSE)/1000000)</f>
        <v/>
      </c>
      <c r="V332" s="6" t="str">
        <f>IF(A332="","",IF($F$7="ندارد",0,IF(B332&gt;74,0,VLOOKUP(محاسبات!A332,'جدول نرخ فوت-امراض خاص-سرطان'!$I$2:$J$31,2,FALSE)*محاسبات!O332)))</f>
        <v/>
      </c>
      <c r="W332" s="6" t="str">
        <f>IF(A332="","",V332*VLOOKUP(B332,'جدول نرخ فوت-امراض خاص-سرطان'!$E$2:$F$100,2,FALSE)/1000000)</f>
        <v/>
      </c>
      <c r="X332" s="6" t="str">
        <f t="shared" si="118"/>
        <v/>
      </c>
      <c r="Y332" s="6" t="str">
        <f>IF(A332="","",IF(A332&gt;64,0,VLOOKUP(B332,'جدول نرخ فوت-امراض خاص-سرطان'!$G$2:$H$100,2,FALSE)*X332))</f>
        <v/>
      </c>
      <c r="Z332" s="6" t="str">
        <f t="shared" si="102"/>
        <v/>
      </c>
      <c r="AA332" s="6" t="str">
        <f t="shared" si="103"/>
        <v/>
      </c>
      <c r="AB332" s="6" t="str">
        <f t="shared" si="104"/>
        <v/>
      </c>
      <c r="AC332" s="6" t="str">
        <f t="shared" si="116"/>
        <v/>
      </c>
      <c r="AD332" s="6" t="str">
        <f t="shared" si="119"/>
        <v/>
      </c>
      <c r="AE332" s="6" t="str">
        <f t="shared" si="120"/>
        <v/>
      </c>
    </row>
    <row r="333" spans="1:31" x14ac:dyDescent="0.2">
      <c r="A333" s="5" t="str">
        <f t="shared" si="107"/>
        <v/>
      </c>
      <c r="B333" s="5" t="str">
        <f t="shared" si="108"/>
        <v/>
      </c>
      <c r="D333" s="6" t="str">
        <f>IF(A333="","",IF($B$3="سالانه",D332*(1+$B$6),IF($B$3="ماهانه",(F333*12)/'جدول لیست ها'!$D$1,IF(محاسبات!$B$3="دوماهه",(G333*6)/'جدول لیست ها'!$D$2,IF(محاسبات!$B$3="سه ماهه",(H333*4)/'جدول لیست ها'!$D$3,I333*2/'جدول لیست ها'!$D$4)))))</f>
        <v/>
      </c>
      <c r="E333" s="6" t="str">
        <f t="shared" si="109"/>
        <v/>
      </c>
      <c r="F333" s="6" t="str">
        <f t="shared" si="110"/>
        <v/>
      </c>
      <c r="G333" s="6" t="str">
        <f t="shared" si="111"/>
        <v/>
      </c>
      <c r="H333" s="6" t="str">
        <f t="shared" si="112"/>
        <v/>
      </c>
      <c r="I333" s="6" t="str">
        <f t="shared" si="113"/>
        <v/>
      </c>
      <c r="J333" s="6" t="str">
        <f t="shared" si="121"/>
        <v/>
      </c>
      <c r="K333" s="6" t="str">
        <f t="shared" si="122"/>
        <v/>
      </c>
      <c r="L333" s="6" t="str">
        <f t="shared" si="99"/>
        <v/>
      </c>
      <c r="M333" s="6" t="str">
        <f t="shared" si="105"/>
        <v/>
      </c>
      <c r="N333" s="5" t="str">
        <f t="shared" si="117"/>
        <v/>
      </c>
      <c r="O333" s="6" t="str">
        <f t="shared" si="114"/>
        <v/>
      </c>
      <c r="P333" s="5" t="str">
        <f>IF(A333="","",VLOOKUP(B333,'جدول نرخ فوت-امراض خاص-سرطان'!$A$2:$B$100,2,FALSE))</f>
        <v/>
      </c>
      <c r="Q333" s="6" t="str">
        <f t="shared" si="106"/>
        <v/>
      </c>
      <c r="R333" s="6" t="str">
        <f t="shared" si="115"/>
        <v/>
      </c>
      <c r="S333" s="6" t="str">
        <f t="shared" si="100"/>
        <v/>
      </c>
      <c r="T333" s="6" t="str">
        <f t="shared" si="101"/>
        <v/>
      </c>
      <c r="U333" s="6" t="str">
        <f>IF(A333="","",T333*VLOOKUP(محاسبات!B333,'جدول نرخ فوت-امراض خاص-سرطان'!$C$2:$D$97,2,FALSE)/1000000)</f>
        <v/>
      </c>
      <c r="V333" s="6" t="str">
        <f>IF(A333="","",IF($F$7="ندارد",0,IF(B333&gt;74,0,VLOOKUP(محاسبات!A333,'جدول نرخ فوت-امراض خاص-سرطان'!$I$2:$J$31,2,FALSE)*محاسبات!O333)))</f>
        <v/>
      </c>
      <c r="W333" s="6" t="str">
        <f>IF(A333="","",V333*VLOOKUP(B333,'جدول نرخ فوت-امراض خاص-سرطان'!$E$2:$F$100,2,FALSE)/1000000)</f>
        <v/>
      </c>
      <c r="X333" s="6" t="str">
        <f t="shared" si="118"/>
        <v/>
      </c>
      <c r="Y333" s="6" t="str">
        <f>IF(A333="","",IF(A333&gt;64,0,VLOOKUP(B333,'جدول نرخ فوت-امراض خاص-سرطان'!$G$2:$H$100,2,FALSE)*X333))</f>
        <v/>
      </c>
      <c r="Z333" s="6" t="str">
        <f t="shared" si="102"/>
        <v/>
      </c>
      <c r="AA333" s="6" t="str">
        <f t="shared" si="103"/>
        <v/>
      </c>
      <c r="AB333" s="6" t="str">
        <f t="shared" si="104"/>
        <v/>
      </c>
      <c r="AC333" s="6" t="str">
        <f t="shared" si="116"/>
        <v/>
      </c>
      <c r="AD333" s="6" t="str">
        <f t="shared" si="119"/>
        <v/>
      </c>
      <c r="AE333" s="6" t="str">
        <f t="shared" si="120"/>
        <v/>
      </c>
    </row>
    <row r="334" spans="1:31" x14ac:dyDescent="0.2">
      <c r="A334" s="5" t="str">
        <f t="shared" si="107"/>
        <v/>
      </c>
      <c r="B334" s="5" t="str">
        <f t="shared" si="108"/>
        <v/>
      </c>
      <c r="D334" s="6" t="str">
        <f>IF(A334="","",IF($B$3="سالانه",D333*(1+$B$6),IF($B$3="ماهانه",(F334*12)/'جدول لیست ها'!$D$1,IF(محاسبات!$B$3="دوماهه",(G334*6)/'جدول لیست ها'!$D$2,IF(محاسبات!$B$3="سه ماهه",(H334*4)/'جدول لیست ها'!$D$3,I334*2/'جدول لیست ها'!$D$4)))))</f>
        <v/>
      </c>
      <c r="E334" s="6" t="str">
        <f t="shared" si="109"/>
        <v/>
      </c>
      <c r="F334" s="6" t="str">
        <f t="shared" si="110"/>
        <v/>
      </c>
      <c r="G334" s="6" t="str">
        <f t="shared" si="111"/>
        <v/>
      </c>
      <c r="H334" s="6" t="str">
        <f t="shared" si="112"/>
        <v/>
      </c>
      <c r="I334" s="6" t="str">
        <f t="shared" si="113"/>
        <v/>
      </c>
      <c r="J334" s="6" t="str">
        <f t="shared" si="121"/>
        <v/>
      </c>
      <c r="K334" s="6" t="str">
        <f t="shared" si="122"/>
        <v/>
      </c>
      <c r="L334" s="6" t="str">
        <f t="shared" si="99"/>
        <v/>
      </c>
      <c r="M334" s="6" t="str">
        <f t="shared" si="105"/>
        <v/>
      </c>
      <c r="N334" s="5" t="str">
        <f t="shared" si="117"/>
        <v/>
      </c>
      <c r="O334" s="6" t="str">
        <f t="shared" si="114"/>
        <v/>
      </c>
      <c r="P334" s="5" t="str">
        <f>IF(A334="","",VLOOKUP(B334,'جدول نرخ فوت-امراض خاص-سرطان'!$A$2:$B$100,2,FALSE))</f>
        <v/>
      </c>
      <c r="Q334" s="6" t="str">
        <f t="shared" si="106"/>
        <v/>
      </c>
      <c r="R334" s="6" t="str">
        <f t="shared" si="115"/>
        <v/>
      </c>
      <c r="S334" s="6" t="str">
        <f t="shared" si="100"/>
        <v/>
      </c>
      <c r="T334" s="6" t="str">
        <f t="shared" si="101"/>
        <v/>
      </c>
      <c r="U334" s="6" t="str">
        <f>IF(A334="","",T334*VLOOKUP(محاسبات!B334,'جدول نرخ فوت-امراض خاص-سرطان'!$C$2:$D$97,2,FALSE)/1000000)</f>
        <v/>
      </c>
      <c r="V334" s="6" t="str">
        <f>IF(A334="","",IF($F$7="ندارد",0,IF(B334&gt;74,0,VLOOKUP(محاسبات!A334,'جدول نرخ فوت-امراض خاص-سرطان'!$I$2:$J$31,2,FALSE)*محاسبات!O334)))</f>
        <v/>
      </c>
      <c r="W334" s="6" t="str">
        <f>IF(A334="","",V334*VLOOKUP(B334,'جدول نرخ فوت-امراض خاص-سرطان'!$E$2:$F$100,2,FALSE)/1000000)</f>
        <v/>
      </c>
      <c r="X334" s="6" t="str">
        <f t="shared" si="118"/>
        <v/>
      </c>
      <c r="Y334" s="6" t="str">
        <f>IF(A334="","",IF(A334&gt;64,0,VLOOKUP(B334,'جدول نرخ فوت-امراض خاص-سرطان'!$G$2:$H$100,2,FALSE)*X334))</f>
        <v/>
      </c>
      <c r="Z334" s="6" t="str">
        <f t="shared" si="102"/>
        <v/>
      </c>
      <c r="AA334" s="6" t="str">
        <f t="shared" si="103"/>
        <v/>
      </c>
      <c r="AB334" s="6" t="str">
        <f t="shared" si="104"/>
        <v/>
      </c>
      <c r="AC334" s="6" t="str">
        <f t="shared" si="116"/>
        <v/>
      </c>
      <c r="AD334" s="6" t="str">
        <f t="shared" si="119"/>
        <v/>
      </c>
      <c r="AE334" s="6" t="str">
        <f t="shared" si="120"/>
        <v/>
      </c>
    </row>
    <row r="335" spans="1:31" x14ac:dyDescent="0.2">
      <c r="A335" s="5" t="str">
        <f t="shared" si="107"/>
        <v/>
      </c>
      <c r="B335" s="5" t="str">
        <f t="shared" si="108"/>
        <v/>
      </c>
      <c r="D335" s="6" t="str">
        <f>IF(A335="","",IF($B$3="سالانه",D334*(1+$B$6),IF($B$3="ماهانه",(F335*12)/'جدول لیست ها'!$D$1,IF(محاسبات!$B$3="دوماهه",(G335*6)/'جدول لیست ها'!$D$2,IF(محاسبات!$B$3="سه ماهه",(H335*4)/'جدول لیست ها'!$D$3,I335*2/'جدول لیست ها'!$D$4)))))</f>
        <v/>
      </c>
      <c r="E335" s="6" t="str">
        <f t="shared" si="109"/>
        <v/>
      </c>
      <c r="F335" s="6" t="str">
        <f t="shared" si="110"/>
        <v/>
      </c>
      <c r="G335" s="6" t="str">
        <f t="shared" si="111"/>
        <v/>
      </c>
      <c r="H335" s="6" t="str">
        <f t="shared" si="112"/>
        <v/>
      </c>
      <c r="I335" s="6" t="str">
        <f t="shared" si="113"/>
        <v/>
      </c>
      <c r="J335" s="6" t="str">
        <f t="shared" si="121"/>
        <v/>
      </c>
      <c r="K335" s="6" t="str">
        <f t="shared" si="122"/>
        <v/>
      </c>
      <c r="L335" s="6" t="str">
        <f t="shared" ref="L335:L398" si="123">IF(A335="","",IF(A335&lt;=5,$J$3*(1-$M$2)*O335,0))</f>
        <v/>
      </c>
      <c r="M335" s="6" t="str">
        <f t="shared" si="105"/>
        <v/>
      </c>
      <c r="N335" s="5" t="str">
        <f t="shared" si="117"/>
        <v/>
      </c>
      <c r="O335" s="6" t="str">
        <f t="shared" si="114"/>
        <v/>
      </c>
      <c r="P335" s="5" t="str">
        <f>IF(A335="","",VLOOKUP(B335,'جدول نرخ فوت-امراض خاص-سرطان'!$A$2:$B$100,2,FALSE))</f>
        <v/>
      </c>
      <c r="Q335" s="6" t="str">
        <f t="shared" si="106"/>
        <v/>
      </c>
      <c r="R335" s="6" t="str">
        <f t="shared" si="115"/>
        <v/>
      </c>
      <c r="S335" s="6" t="str">
        <f t="shared" ref="S335:S398" si="124">IF(A335="","",$J$4/1000*R335)</f>
        <v/>
      </c>
      <c r="T335" s="6" t="str">
        <f t="shared" ref="T335:T398" si="125">IF(A335="","",IF(B335&gt;64,0,MIN($F$3*O335,$F$5)))</f>
        <v/>
      </c>
      <c r="U335" s="6" t="str">
        <f>IF(A335="","",T335*VLOOKUP(محاسبات!B335,'جدول نرخ فوت-امراض خاص-سرطان'!$C$2:$D$97,2,FALSE)/1000000)</f>
        <v/>
      </c>
      <c r="V335" s="6" t="str">
        <f>IF(A335="","",IF($F$7="ندارد",0,IF(B335&gt;74,0,VLOOKUP(محاسبات!A335,'جدول نرخ فوت-امراض خاص-سرطان'!$I$2:$J$31,2,FALSE)*محاسبات!O335)))</f>
        <v/>
      </c>
      <c r="W335" s="6" t="str">
        <f>IF(A335="","",V335*VLOOKUP(B335,'جدول نرخ فوت-امراض خاص-سرطان'!$E$2:$F$100,2,FALSE)/1000000)</f>
        <v/>
      </c>
      <c r="X335" s="6" t="str">
        <f t="shared" si="118"/>
        <v/>
      </c>
      <c r="Y335" s="6" t="str">
        <f>IF(A335="","",IF(A335&gt;64,0,VLOOKUP(B335,'جدول نرخ فوت-امراض خاص-سرطان'!$G$2:$H$100,2,FALSE)*X335))</f>
        <v/>
      </c>
      <c r="Z335" s="6" t="str">
        <f t="shared" ref="Z335:Z398" si="126">IF(A335="","",Y335+W335+U335+S335)</f>
        <v/>
      </c>
      <c r="AA335" s="6" t="str">
        <f t="shared" ref="AA335:AA398" si="127">IF(A335="","",0.25*(S335)+0.15*(U335+W335+Y335))</f>
        <v/>
      </c>
      <c r="AB335" s="6" t="str">
        <f t="shared" ref="AB335:AB398" si="128">IF(A335="","",$B$10*(M335+Z335+Q335))</f>
        <v/>
      </c>
      <c r="AC335" s="6" t="str">
        <f t="shared" si="116"/>
        <v/>
      </c>
      <c r="AD335" s="6" t="str">
        <f t="shared" si="119"/>
        <v/>
      </c>
      <c r="AE335" s="6" t="str">
        <f t="shared" si="120"/>
        <v/>
      </c>
    </row>
    <row r="336" spans="1:31" x14ac:dyDescent="0.2">
      <c r="A336" s="5" t="str">
        <f t="shared" si="107"/>
        <v/>
      </c>
      <c r="B336" s="5" t="str">
        <f t="shared" si="108"/>
        <v/>
      </c>
      <c r="D336" s="6" t="str">
        <f>IF(A336="","",IF($B$3="سالانه",D335*(1+$B$6),IF($B$3="ماهانه",(F336*12)/'جدول لیست ها'!$D$1,IF(محاسبات!$B$3="دوماهه",(G336*6)/'جدول لیست ها'!$D$2,IF(محاسبات!$B$3="سه ماهه",(H336*4)/'جدول لیست ها'!$D$3,I336*2/'جدول لیست ها'!$D$4)))))</f>
        <v/>
      </c>
      <c r="E336" s="6" t="str">
        <f t="shared" si="109"/>
        <v/>
      </c>
      <c r="F336" s="6" t="str">
        <f t="shared" si="110"/>
        <v/>
      </c>
      <c r="G336" s="6" t="str">
        <f t="shared" si="111"/>
        <v/>
      </c>
      <c r="H336" s="6" t="str">
        <f t="shared" si="112"/>
        <v/>
      </c>
      <c r="I336" s="6" t="str">
        <f t="shared" si="113"/>
        <v/>
      </c>
      <c r="J336" s="6" t="str">
        <f t="shared" si="121"/>
        <v/>
      </c>
      <c r="K336" s="6" t="str">
        <f t="shared" si="122"/>
        <v/>
      </c>
      <c r="L336" s="6" t="str">
        <f t="shared" si="123"/>
        <v/>
      </c>
      <c r="M336" s="6" t="str">
        <f t="shared" ref="M336:M399" si="129">IF(A336="","",J336+K336+L336)</f>
        <v/>
      </c>
      <c r="N336" s="5" t="str">
        <f t="shared" si="117"/>
        <v/>
      </c>
      <c r="O336" s="6" t="str">
        <f t="shared" si="114"/>
        <v/>
      </c>
      <c r="P336" s="5" t="str">
        <f>IF(A336="","",VLOOKUP(B336,'جدول نرخ فوت-امراض خاص-سرطان'!$A$2:$B$100,2,FALSE))</f>
        <v/>
      </c>
      <c r="Q336" s="6" t="str">
        <f t="shared" ref="Q336:Q399" si="130">IF(A336="","",P336*O336*N336^0.5*(1+$J$1))</f>
        <v/>
      </c>
      <c r="R336" s="6" t="str">
        <f t="shared" si="115"/>
        <v/>
      </c>
      <c r="S336" s="6" t="str">
        <f t="shared" si="124"/>
        <v/>
      </c>
      <c r="T336" s="6" t="str">
        <f t="shared" si="125"/>
        <v/>
      </c>
      <c r="U336" s="6" t="str">
        <f>IF(A336="","",T336*VLOOKUP(محاسبات!B336,'جدول نرخ فوت-امراض خاص-سرطان'!$C$2:$D$97,2,FALSE)/1000000)</f>
        <v/>
      </c>
      <c r="V336" s="6" t="str">
        <f>IF(A336="","",IF($F$7="ندارد",0,IF(B336&gt;74,0,VLOOKUP(محاسبات!A336,'جدول نرخ فوت-امراض خاص-سرطان'!$I$2:$J$31,2,FALSE)*محاسبات!O336)))</f>
        <v/>
      </c>
      <c r="W336" s="6" t="str">
        <f>IF(A336="","",V336*VLOOKUP(B336,'جدول نرخ فوت-امراض خاص-سرطان'!$E$2:$F$100,2,FALSE)/1000000)</f>
        <v/>
      </c>
      <c r="X336" s="6" t="str">
        <f t="shared" si="118"/>
        <v/>
      </c>
      <c r="Y336" s="6" t="str">
        <f>IF(A336="","",IF(A336&gt;64,0,VLOOKUP(B336,'جدول نرخ فوت-امراض خاص-سرطان'!$G$2:$H$100,2,FALSE)*X336))</f>
        <v/>
      </c>
      <c r="Z336" s="6" t="str">
        <f t="shared" si="126"/>
        <v/>
      </c>
      <c r="AA336" s="6" t="str">
        <f t="shared" si="127"/>
        <v/>
      </c>
      <c r="AB336" s="6" t="str">
        <f t="shared" si="128"/>
        <v/>
      </c>
      <c r="AC336" s="6" t="str">
        <f t="shared" si="116"/>
        <v/>
      </c>
      <c r="AD336" s="6" t="str">
        <f t="shared" si="119"/>
        <v/>
      </c>
      <c r="AE336" s="6" t="str">
        <f t="shared" si="120"/>
        <v/>
      </c>
    </row>
    <row r="337" spans="1:31" x14ac:dyDescent="0.2">
      <c r="A337" s="5" t="str">
        <f t="shared" ref="A337:A400" si="131">IF(A336&lt;$B$1,A336+1,"")</f>
        <v/>
      </c>
      <c r="B337" s="5" t="str">
        <f t="shared" ref="B337:B400" si="132">IF(A337="","",B336+1)</f>
        <v/>
      </c>
      <c r="D337" s="6" t="str">
        <f>IF(A337="","",IF($B$3="سالانه",D336*(1+$B$6),IF($B$3="ماهانه",(F337*12)/'جدول لیست ها'!$D$1,IF(محاسبات!$B$3="دوماهه",(G337*6)/'جدول لیست ها'!$D$2,IF(محاسبات!$B$3="سه ماهه",(H337*4)/'جدول لیست ها'!$D$3,I337*2/'جدول لیست ها'!$D$4)))))</f>
        <v/>
      </c>
      <c r="E337" s="6" t="str">
        <f t="shared" ref="E337:E400" si="133">IF(A337="","",IF($B$3="سالانه",D337+E336,(I337+H337+G337+F337)*$C$3+E336))</f>
        <v/>
      </c>
      <c r="F337" s="6" t="str">
        <f t="shared" ref="F337:F400" si="134">IF(A337="","",IF(F336="","",F336*(1+$B$6)))</f>
        <v/>
      </c>
      <c r="G337" s="6" t="str">
        <f t="shared" ref="G337:G400" si="135">IF(A337="","",IF(G336="","",G336*(1+$B$6)))</f>
        <v/>
      </c>
      <c r="H337" s="6" t="str">
        <f t="shared" ref="H337:H400" si="136">IF(A337="","",IF(H336="","",H336*(1+$B$6)))</f>
        <v/>
      </c>
      <c r="I337" s="6" t="str">
        <f t="shared" ref="I337:I400" si="137">IF(A337="","",IF(I336="","",I336*(1+$B$6)))</f>
        <v/>
      </c>
      <c r="J337" s="6" t="str">
        <f t="shared" si="121"/>
        <v/>
      </c>
      <c r="K337" s="6" t="str">
        <f t="shared" si="122"/>
        <v/>
      </c>
      <c r="L337" s="6" t="str">
        <f t="shared" si="123"/>
        <v/>
      </c>
      <c r="M337" s="6" t="str">
        <f t="shared" si="129"/>
        <v/>
      </c>
      <c r="N337" s="5" t="str">
        <f t="shared" si="117"/>
        <v/>
      </c>
      <c r="O337" s="6" t="str">
        <f t="shared" ref="O337:O400" si="138">IF(A337="","",MIN(O336*(1+$B$7),4000000000))</f>
        <v/>
      </c>
      <c r="P337" s="5" t="str">
        <f>IF(A337="","",VLOOKUP(B337,'جدول نرخ فوت-امراض خاص-سرطان'!$A$2:$B$100,2,FALSE))</f>
        <v/>
      </c>
      <c r="Q337" s="6" t="str">
        <f t="shared" si="130"/>
        <v/>
      </c>
      <c r="R337" s="6" t="str">
        <f t="shared" ref="R337:R400" si="139">IF(A337="","",IF(B337&gt;74,0,MIN(4000000000,R336*(1+$B$7))))</f>
        <v/>
      </c>
      <c r="S337" s="6" t="str">
        <f t="shared" si="124"/>
        <v/>
      </c>
      <c r="T337" s="6" t="str">
        <f t="shared" si="125"/>
        <v/>
      </c>
      <c r="U337" s="6" t="str">
        <f>IF(A337="","",T337*VLOOKUP(محاسبات!B337,'جدول نرخ فوت-امراض خاص-سرطان'!$C$2:$D$97,2,FALSE)/1000000)</f>
        <v/>
      </c>
      <c r="V337" s="6" t="str">
        <f>IF(A337="","",IF($F$7="ندارد",0,IF(B337&gt;74,0,VLOOKUP(محاسبات!A337,'جدول نرخ فوت-امراض خاص-سرطان'!$I$2:$J$31,2,FALSE)*محاسبات!O337)))</f>
        <v/>
      </c>
      <c r="W337" s="6" t="str">
        <f>IF(A337="","",V337*VLOOKUP(B337,'جدول نرخ فوت-امراض خاص-سرطان'!$E$2:$F$100,2,FALSE)/1000000)</f>
        <v/>
      </c>
      <c r="X337" s="6" t="str">
        <f t="shared" si="118"/>
        <v/>
      </c>
      <c r="Y337" s="6" t="str">
        <f>IF(A337="","",IF(A337&gt;64,0,VLOOKUP(B337,'جدول نرخ فوت-امراض خاص-سرطان'!$G$2:$H$100,2,FALSE)*X337))</f>
        <v/>
      </c>
      <c r="Z337" s="6" t="str">
        <f t="shared" si="126"/>
        <v/>
      </c>
      <c r="AA337" s="6" t="str">
        <f t="shared" si="127"/>
        <v/>
      </c>
      <c r="AB337" s="6" t="str">
        <f t="shared" si="128"/>
        <v/>
      </c>
      <c r="AC337" s="6" t="str">
        <f t="shared" ref="AC337:AC400" si="140">IF(A337="","",D337-Z337-M337-Q337-AB337)</f>
        <v/>
      </c>
      <c r="AD337" s="6" t="str">
        <f t="shared" si="119"/>
        <v/>
      </c>
      <c r="AE337" s="6" t="str">
        <f t="shared" si="120"/>
        <v/>
      </c>
    </row>
    <row r="338" spans="1:31" x14ac:dyDescent="0.2">
      <c r="A338" s="5" t="str">
        <f t="shared" si="131"/>
        <v/>
      </c>
      <c r="B338" s="5" t="str">
        <f t="shared" si="132"/>
        <v/>
      </c>
      <c r="D338" s="6" t="str">
        <f>IF(A338="","",IF($B$3="سالانه",D337*(1+$B$6),IF($B$3="ماهانه",(F338*12)/'جدول لیست ها'!$D$1,IF(محاسبات!$B$3="دوماهه",(G338*6)/'جدول لیست ها'!$D$2,IF(محاسبات!$B$3="سه ماهه",(H338*4)/'جدول لیست ها'!$D$3,I338*2/'جدول لیست ها'!$D$4)))))</f>
        <v/>
      </c>
      <c r="E338" s="6" t="str">
        <f t="shared" si="133"/>
        <v/>
      </c>
      <c r="F338" s="6" t="str">
        <f t="shared" si="134"/>
        <v/>
      </c>
      <c r="G338" s="6" t="str">
        <f t="shared" si="135"/>
        <v/>
      </c>
      <c r="H338" s="6" t="str">
        <f t="shared" si="136"/>
        <v/>
      </c>
      <c r="I338" s="6" t="str">
        <f t="shared" si="137"/>
        <v/>
      </c>
      <c r="J338" s="6" t="str">
        <f t="shared" si="121"/>
        <v/>
      </c>
      <c r="K338" s="6" t="str">
        <f t="shared" si="122"/>
        <v/>
      </c>
      <c r="L338" s="6" t="str">
        <f t="shared" si="123"/>
        <v/>
      </c>
      <c r="M338" s="6" t="str">
        <f t="shared" si="129"/>
        <v/>
      </c>
      <c r="N338" s="5" t="str">
        <f t="shared" ref="N338:N401" si="141">IF(A338="","",IF(A338&lt;=2,$Q$2,IF(A338&lt;=4,$R$2,$S$2)))</f>
        <v/>
      </c>
      <c r="O338" s="6" t="str">
        <f t="shared" si="138"/>
        <v/>
      </c>
      <c r="P338" s="5" t="str">
        <f>IF(A338="","",VLOOKUP(B338,'جدول نرخ فوت-امراض خاص-سرطان'!$A$2:$B$100,2,FALSE))</f>
        <v/>
      </c>
      <c r="Q338" s="6" t="str">
        <f t="shared" si="130"/>
        <v/>
      </c>
      <c r="R338" s="6" t="str">
        <f t="shared" si="139"/>
        <v/>
      </c>
      <c r="S338" s="6" t="str">
        <f t="shared" si="124"/>
        <v/>
      </c>
      <c r="T338" s="6" t="str">
        <f t="shared" si="125"/>
        <v/>
      </c>
      <c r="U338" s="6" t="str">
        <f>IF(A338="","",T338*VLOOKUP(محاسبات!B338,'جدول نرخ فوت-امراض خاص-سرطان'!$C$2:$D$97,2,FALSE)/1000000)</f>
        <v/>
      </c>
      <c r="V338" s="6" t="str">
        <f>IF(A338="","",IF($F$7="ندارد",0,IF(B338&gt;74,0,VLOOKUP(محاسبات!A338,'جدول نرخ فوت-امراض خاص-سرطان'!$I$2:$J$31,2,FALSE)*محاسبات!O338)))</f>
        <v/>
      </c>
      <c r="W338" s="6" t="str">
        <f>IF(A338="","",V338*VLOOKUP(B338,'جدول نرخ فوت-امراض خاص-سرطان'!$E$2:$F$100,2,FALSE)/1000000)</f>
        <v/>
      </c>
      <c r="X338" s="6" t="str">
        <f t="shared" ref="X338:X401" si="142">IF(A338="","",IF($F$6="ندارد",0,IF(A339="",0,D339*N338^0.5+X339*N338)))</f>
        <v/>
      </c>
      <c r="Y338" s="6" t="str">
        <f>IF(A338="","",IF(A338&gt;64,0,VLOOKUP(B338,'جدول نرخ فوت-امراض خاص-سرطان'!$G$2:$H$100,2,FALSE)*X338))</f>
        <v/>
      </c>
      <c r="Z338" s="6" t="str">
        <f t="shared" si="126"/>
        <v/>
      </c>
      <c r="AA338" s="6" t="str">
        <f t="shared" si="127"/>
        <v/>
      </c>
      <c r="AB338" s="6" t="str">
        <f t="shared" si="128"/>
        <v/>
      </c>
      <c r="AC338" s="6" t="str">
        <f t="shared" si="140"/>
        <v/>
      </c>
      <c r="AD338" s="6" t="str">
        <f t="shared" si="119"/>
        <v/>
      </c>
      <c r="AE338" s="6" t="str">
        <f t="shared" si="120"/>
        <v/>
      </c>
    </row>
    <row r="339" spans="1:31" x14ac:dyDescent="0.2">
      <c r="A339" s="5" t="str">
        <f t="shared" si="131"/>
        <v/>
      </c>
      <c r="B339" s="5" t="str">
        <f t="shared" si="132"/>
        <v/>
      </c>
      <c r="D339" s="6" t="str">
        <f>IF(A339="","",IF($B$3="سالانه",D338*(1+$B$6),IF($B$3="ماهانه",(F339*12)/'جدول لیست ها'!$D$1,IF(محاسبات!$B$3="دوماهه",(G339*6)/'جدول لیست ها'!$D$2,IF(محاسبات!$B$3="سه ماهه",(H339*4)/'جدول لیست ها'!$D$3,I339*2/'جدول لیست ها'!$D$4)))))</f>
        <v/>
      </c>
      <c r="E339" s="6" t="str">
        <f t="shared" si="133"/>
        <v/>
      </c>
      <c r="F339" s="6" t="str">
        <f t="shared" si="134"/>
        <v/>
      </c>
      <c r="G339" s="6" t="str">
        <f t="shared" si="135"/>
        <v/>
      </c>
      <c r="H339" s="6" t="str">
        <f t="shared" si="136"/>
        <v/>
      </c>
      <c r="I339" s="6" t="str">
        <f t="shared" si="137"/>
        <v/>
      </c>
      <c r="J339" s="6" t="str">
        <f t="shared" si="121"/>
        <v/>
      </c>
      <c r="K339" s="6" t="str">
        <f t="shared" si="122"/>
        <v/>
      </c>
      <c r="L339" s="6" t="str">
        <f t="shared" si="123"/>
        <v/>
      </c>
      <c r="M339" s="6" t="str">
        <f t="shared" si="129"/>
        <v/>
      </c>
      <c r="N339" s="5" t="str">
        <f t="shared" si="141"/>
        <v/>
      </c>
      <c r="O339" s="6" t="str">
        <f t="shared" si="138"/>
        <v/>
      </c>
      <c r="P339" s="5" t="str">
        <f>IF(A339="","",VLOOKUP(B339,'جدول نرخ فوت-امراض خاص-سرطان'!$A$2:$B$100,2,FALSE))</f>
        <v/>
      </c>
      <c r="Q339" s="6" t="str">
        <f t="shared" si="130"/>
        <v/>
      </c>
      <c r="R339" s="6" t="str">
        <f t="shared" si="139"/>
        <v/>
      </c>
      <c r="S339" s="6" t="str">
        <f t="shared" si="124"/>
        <v/>
      </c>
      <c r="T339" s="6" t="str">
        <f t="shared" si="125"/>
        <v/>
      </c>
      <c r="U339" s="6" t="str">
        <f>IF(A339="","",T339*VLOOKUP(محاسبات!B339,'جدول نرخ فوت-امراض خاص-سرطان'!$C$2:$D$97,2,FALSE)/1000000)</f>
        <v/>
      </c>
      <c r="V339" s="6" t="str">
        <f>IF(A339="","",IF($F$7="ندارد",0,IF(B339&gt;74,0,VLOOKUP(محاسبات!A339,'جدول نرخ فوت-امراض خاص-سرطان'!$I$2:$J$31,2,FALSE)*محاسبات!O339)))</f>
        <v/>
      </c>
      <c r="W339" s="6" t="str">
        <f>IF(A339="","",V339*VLOOKUP(B339,'جدول نرخ فوت-امراض خاص-سرطان'!$E$2:$F$100,2,FALSE)/1000000)</f>
        <v/>
      </c>
      <c r="X339" s="6" t="str">
        <f t="shared" si="142"/>
        <v/>
      </c>
      <c r="Y339" s="6" t="str">
        <f>IF(A339="","",IF(A339&gt;64,0,VLOOKUP(B339,'جدول نرخ فوت-امراض خاص-سرطان'!$G$2:$H$100,2,FALSE)*X339))</f>
        <v/>
      </c>
      <c r="Z339" s="6" t="str">
        <f t="shared" si="126"/>
        <v/>
      </c>
      <c r="AA339" s="6" t="str">
        <f t="shared" si="127"/>
        <v/>
      </c>
      <c r="AB339" s="6" t="str">
        <f t="shared" si="128"/>
        <v/>
      </c>
      <c r="AC339" s="6" t="str">
        <f t="shared" si="140"/>
        <v/>
      </c>
      <c r="AD339" s="6" t="str">
        <f t="shared" ref="AD339:AD402" si="143">IF(A339="","",(AC339+AD338)*(1+$S$1))</f>
        <v/>
      </c>
      <c r="AE339" s="6" t="str">
        <f t="shared" ref="AE339:AE402" si="144">IF(A339="","",AD339)</f>
        <v/>
      </c>
    </row>
    <row r="340" spans="1:31" x14ac:dyDescent="0.2">
      <c r="A340" s="5" t="str">
        <f t="shared" si="131"/>
        <v/>
      </c>
      <c r="B340" s="5" t="str">
        <f t="shared" si="132"/>
        <v/>
      </c>
      <c r="D340" s="6" t="str">
        <f>IF(A340="","",IF($B$3="سالانه",D339*(1+$B$6),IF($B$3="ماهانه",(F340*12)/'جدول لیست ها'!$D$1,IF(محاسبات!$B$3="دوماهه",(G340*6)/'جدول لیست ها'!$D$2,IF(محاسبات!$B$3="سه ماهه",(H340*4)/'جدول لیست ها'!$D$3,I340*2/'جدول لیست ها'!$D$4)))))</f>
        <v/>
      </c>
      <c r="E340" s="6" t="str">
        <f t="shared" si="133"/>
        <v/>
      </c>
      <c r="F340" s="6" t="str">
        <f t="shared" si="134"/>
        <v/>
      </c>
      <c r="G340" s="6" t="str">
        <f t="shared" si="135"/>
        <v/>
      </c>
      <c r="H340" s="6" t="str">
        <f t="shared" si="136"/>
        <v/>
      </c>
      <c r="I340" s="6" t="str">
        <f t="shared" si="137"/>
        <v/>
      </c>
      <c r="J340" s="6" t="str">
        <f t="shared" si="121"/>
        <v/>
      </c>
      <c r="K340" s="6" t="str">
        <f t="shared" si="122"/>
        <v/>
      </c>
      <c r="L340" s="6" t="str">
        <f t="shared" si="123"/>
        <v/>
      </c>
      <c r="M340" s="6" t="str">
        <f t="shared" si="129"/>
        <v/>
      </c>
      <c r="N340" s="5" t="str">
        <f t="shared" si="141"/>
        <v/>
      </c>
      <c r="O340" s="6" t="str">
        <f t="shared" si="138"/>
        <v/>
      </c>
      <c r="P340" s="5" t="str">
        <f>IF(A340="","",VLOOKUP(B340,'جدول نرخ فوت-امراض خاص-سرطان'!$A$2:$B$100,2,FALSE))</f>
        <v/>
      </c>
      <c r="Q340" s="6" t="str">
        <f t="shared" si="130"/>
        <v/>
      </c>
      <c r="R340" s="6" t="str">
        <f t="shared" si="139"/>
        <v/>
      </c>
      <c r="S340" s="6" t="str">
        <f t="shared" si="124"/>
        <v/>
      </c>
      <c r="T340" s="6" t="str">
        <f t="shared" si="125"/>
        <v/>
      </c>
      <c r="U340" s="6" t="str">
        <f>IF(A340="","",T340*VLOOKUP(محاسبات!B340,'جدول نرخ فوت-امراض خاص-سرطان'!$C$2:$D$97,2,FALSE)/1000000)</f>
        <v/>
      </c>
      <c r="V340" s="6" t="str">
        <f>IF(A340="","",IF($F$7="ندارد",0,IF(B340&gt;74,0,VLOOKUP(محاسبات!A340,'جدول نرخ فوت-امراض خاص-سرطان'!$I$2:$J$31,2,FALSE)*محاسبات!O340)))</f>
        <v/>
      </c>
      <c r="W340" s="6" t="str">
        <f>IF(A340="","",V340*VLOOKUP(B340,'جدول نرخ فوت-امراض خاص-سرطان'!$E$2:$F$100,2,FALSE)/1000000)</f>
        <v/>
      </c>
      <c r="X340" s="6" t="str">
        <f t="shared" si="142"/>
        <v/>
      </c>
      <c r="Y340" s="6" t="str">
        <f>IF(A340="","",IF(A340&gt;64,0,VLOOKUP(B340,'جدول نرخ فوت-امراض خاص-سرطان'!$G$2:$H$100,2,FALSE)*X340))</f>
        <v/>
      </c>
      <c r="Z340" s="6" t="str">
        <f t="shared" si="126"/>
        <v/>
      </c>
      <c r="AA340" s="6" t="str">
        <f t="shared" si="127"/>
        <v/>
      </c>
      <c r="AB340" s="6" t="str">
        <f t="shared" si="128"/>
        <v/>
      </c>
      <c r="AC340" s="6" t="str">
        <f t="shared" si="140"/>
        <v/>
      </c>
      <c r="AD340" s="6" t="str">
        <f t="shared" si="143"/>
        <v/>
      </c>
      <c r="AE340" s="6" t="str">
        <f t="shared" si="144"/>
        <v/>
      </c>
    </row>
    <row r="341" spans="1:31" x14ac:dyDescent="0.2">
      <c r="A341" s="5" t="str">
        <f t="shared" si="131"/>
        <v/>
      </c>
      <c r="B341" s="5" t="str">
        <f t="shared" si="132"/>
        <v/>
      </c>
      <c r="D341" s="6" t="str">
        <f>IF(A341="","",IF($B$3="سالانه",D340*(1+$B$6),IF($B$3="ماهانه",(F341*12)/'جدول لیست ها'!$D$1,IF(محاسبات!$B$3="دوماهه",(G341*6)/'جدول لیست ها'!$D$2,IF(محاسبات!$B$3="سه ماهه",(H341*4)/'جدول لیست ها'!$D$3,I341*2/'جدول لیست ها'!$D$4)))))</f>
        <v/>
      </c>
      <c r="E341" s="6" t="str">
        <f t="shared" si="133"/>
        <v/>
      </c>
      <c r="F341" s="6" t="str">
        <f t="shared" si="134"/>
        <v/>
      </c>
      <c r="G341" s="6" t="str">
        <f t="shared" si="135"/>
        <v/>
      </c>
      <c r="H341" s="6" t="str">
        <f t="shared" si="136"/>
        <v/>
      </c>
      <c r="I341" s="6" t="str">
        <f t="shared" si="137"/>
        <v/>
      </c>
      <c r="J341" s="6" t="str">
        <f t="shared" ref="J341:J404" si="145">IF(A341="","",0)</f>
        <v/>
      </c>
      <c r="K341" s="6" t="str">
        <f t="shared" si="122"/>
        <v/>
      </c>
      <c r="L341" s="6" t="str">
        <f t="shared" si="123"/>
        <v/>
      </c>
      <c r="M341" s="6" t="str">
        <f t="shared" si="129"/>
        <v/>
      </c>
      <c r="N341" s="5" t="str">
        <f t="shared" si="141"/>
        <v/>
      </c>
      <c r="O341" s="6" t="str">
        <f t="shared" si="138"/>
        <v/>
      </c>
      <c r="P341" s="5" t="str">
        <f>IF(A341="","",VLOOKUP(B341,'جدول نرخ فوت-امراض خاص-سرطان'!$A$2:$B$100,2,FALSE))</f>
        <v/>
      </c>
      <c r="Q341" s="6" t="str">
        <f t="shared" si="130"/>
        <v/>
      </c>
      <c r="R341" s="6" t="str">
        <f t="shared" si="139"/>
        <v/>
      </c>
      <c r="S341" s="6" t="str">
        <f t="shared" si="124"/>
        <v/>
      </c>
      <c r="T341" s="6" t="str">
        <f t="shared" si="125"/>
        <v/>
      </c>
      <c r="U341" s="6" t="str">
        <f>IF(A341="","",T341*VLOOKUP(محاسبات!B341,'جدول نرخ فوت-امراض خاص-سرطان'!$C$2:$D$97,2,FALSE)/1000000)</f>
        <v/>
      </c>
      <c r="V341" s="6" t="str">
        <f>IF(A341="","",IF($F$7="ندارد",0,IF(B341&gt;74,0,VLOOKUP(محاسبات!A341,'جدول نرخ فوت-امراض خاص-سرطان'!$I$2:$J$31,2,FALSE)*محاسبات!O341)))</f>
        <v/>
      </c>
      <c r="W341" s="6" t="str">
        <f>IF(A341="","",V341*VLOOKUP(B341,'جدول نرخ فوت-امراض خاص-سرطان'!$E$2:$F$100,2,FALSE)/1000000)</f>
        <v/>
      </c>
      <c r="X341" s="6" t="str">
        <f t="shared" si="142"/>
        <v/>
      </c>
      <c r="Y341" s="6" t="str">
        <f>IF(A341="","",IF(A341&gt;64,0,VLOOKUP(B341,'جدول نرخ فوت-امراض خاص-سرطان'!$G$2:$H$100,2,FALSE)*X341))</f>
        <v/>
      </c>
      <c r="Z341" s="6" t="str">
        <f t="shared" si="126"/>
        <v/>
      </c>
      <c r="AA341" s="6" t="str">
        <f t="shared" si="127"/>
        <v/>
      </c>
      <c r="AB341" s="6" t="str">
        <f t="shared" si="128"/>
        <v/>
      </c>
      <c r="AC341" s="6" t="str">
        <f t="shared" si="140"/>
        <v/>
      </c>
      <c r="AD341" s="6" t="str">
        <f t="shared" si="143"/>
        <v/>
      </c>
      <c r="AE341" s="6" t="str">
        <f t="shared" si="144"/>
        <v/>
      </c>
    </row>
    <row r="342" spans="1:31" x14ac:dyDescent="0.2">
      <c r="A342" s="5" t="str">
        <f t="shared" si="131"/>
        <v/>
      </c>
      <c r="B342" s="5" t="str">
        <f t="shared" si="132"/>
        <v/>
      </c>
      <c r="D342" s="6" t="str">
        <f>IF(A342="","",IF($B$3="سالانه",D341*(1+$B$6),IF($B$3="ماهانه",(F342*12)/'جدول لیست ها'!$D$1,IF(محاسبات!$B$3="دوماهه",(G342*6)/'جدول لیست ها'!$D$2,IF(محاسبات!$B$3="سه ماهه",(H342*4)/'جدول لیست ها'!$D$3,I342*2/'جدول لیست ها'!$D$4)))))</f>
        <v/>
      </c>
      <c r="E342" s="6" t="str">
        <f t="shared" si="133"/>
        <v/>
      </c>
      <c r="F342" s="6" t="str">
        <f t="shared" si="134"/>
        <v/>
      </c>
      <c r="G342" s="6" t="str">
        <f t="shared" si="135"/>
        <v/>
      </c>
      <c r="H342" s="6" t="str">
        <f t="shared" si="136"/>
        <v/>
      </c>
      <c r="I342" s="6" t="str">
        <f t="shared" si="137"/>
        <v/>
      </c>
      <c r="J342" s="6" t="str">
        <f t="shared" si="145"/>
        <v/>
      </c>
      <c r="K342" s="6" t="str">
        <f t="shared" si="122"/>
        <v/>
      </c>
      <c r="L342" s="6" t="str">
        <f t="shared" si="123"/>
        <v/>
      </c>
      <c r="M342" s="6" t="str">
        <f t="shared" si="129"/>
        <v/>
      </c>
      <c r="N342" s="5" t="str">
        <f t="shared" si="141"/>
        <v/>
      </c>
      <c r="O342" s="6" t="str">
        <f t="shared" si="138"/>
        <v/>
      </c>
      <c r="P342" s="5" t="str">
        <f>IF(A342="","",VLOOKUP(B342,'جدول نرخ فوت-امراض خاص-سرطان'!$A$2:$B$100,2,FALSE))</f>
        <v/>
      </c>
      <c r="Q342" s="6" t="str">
        <f t="shared" si="130"/>
        <v/>
      </c>
      <c r="R342" s="6" t="str">
        <f t="shared" si="139"/>
        <v/>
      </c>
      <c r="S342" s="6" t="str">
        <f t="shared" si="124"/>
        <v/>
      </c>
      <c r="T342" s="6" t="str">
        <f t="shared" si="125"/>
        <v/>
      </c>
      <c r="U342" s="6" t="str">
        <f>IF(A342="","",T342*VLOOKUP(محاسبات!B342,'جدول نرخ فوت-امراض خاص-سرطان'!$C$2:$D$97,2,FALSE)/1000000)</f>
        <v/>
      </c>
      <c r="V342" s="6" t="str">
        <f>IF(A342="","",IF($F$7="ندارد",0,IF(B342&gt;74,0,VLOOKUP(محاسبات!A342,'جدول نرخ فوت-امراض خاص-سرطان'!$I$2:$J$31,2,FALSE)*محاسبات!O342)))</f>
        <v/>
      </c>
      <c r="W342" s="6" t="str">
        <f>IF(A342="","",V342*VLOOKUP(B342,'جدول نرخ فوت-امراض خاص-سرطان'!$E$2:$F$100,2,FALSE)/1000000)</f>
        <v/>
      </c>
      <c r="X342" s="6" t="str">
        <f t="shared" si="142"/>
        <v/>
      </c>
      <c r="Y342" s="6" t="str">
        <f>IF(A342="","",IF(A342&gt;64,0,VLOOKUP(B342,'جدول نرخ فوت-امراض خاص-سرطان'!$G$2:$H$100,2,FALSE)*X342))</f>
        <v/>
      </c>
      <c r="Z342" s="6" t="str">
        <f t="shared" si="126"/>
        <v/>
      </c>
      <c r="AA342" s="6" t="str">
        <f t="shared" si="127"/>
        <v/>
      </c>
      <c r="AB342" s="6" t="str">
        <f t="shared" si="128"/>
        <v/>
      </c>
      <c r="AC342" s="6" t="str">
        <f t="shared" si="140"/>
        <v/>
      </c>
      <c r="AD342" s="6" t="str">
        <f t="shared" si="143"/>
        <v/>
      </c>
      <c r="AE342" s="6" t="str">
        <f t="shared" si="144"/>
        <v/>
      </c>
    </row>
    <row r="343" spans="1:31" x14ac:dyDescent="0.2">
      <c r="A343" s="5" t="str">
        <f t="shared" si="131"/>
        <v/>
      </c>
      <c r="B343" s="5" t="str">
        <f t="shared" si="132"/>
        <v/>
      </c>
      <c r="D343" s="6" t="str">
        <f>IF(A343="","",IF($B$3="سالانه",D342*(1+$B$6),IF($B$3="ماهانه",(F343*12)/'جدول لیست ها'!$D$1,IF(محاسبات!$B$3="دوماهه",(G343*6)/'جدول لیست ها'!$D$2,IF(محاسبات!$B$3="سه ماهه",(H343*4)/'جدول لیست ها'!$D$3,I343*2/'جدول لیست ها'!$D$4)))))</f>
        <v/>
      </c>
      <c r="E343" s="6" t="str">
        <f t="shared" si="133"/>
        <v/>
      </c>
      <c r="F343" s="6" t="str">
        <f t="shared" si="134"/>
        <v/>
      </c>
      <c r="G343" s="6" t="str">
        <f t="shared" si="135"/>
        <v/>
      </c>
      <c r="H343" s="6" t="str">
        <f t="shared" si="136"/>
        <v/>
      </c>
      <c r="I343" s="6" t="str">
        <f t="shared" si="137"/>
        <v/>
      </c>
      <c r="J343" s="6" t="str">
        <f t="shared" si="145"/>
        <v/>
      </c>
      <c r="K343" s="6" t="str">
        <f t="shared" si="122"/>
        <v/>
      </c>
      <c r="L343" s="6" t="str">
        <f t="shared" si="123"/>
        <v/>
      </c>
      <c r="M343" s="6" t="str">
        <f t="shared" si="129"/>
        <v/>
      </c>
      <c r="N343" s="5" t="str">
        <f t="shared" si="141"/>
        <v/>
      </c>
      <c r="O343" s="6" t="str">
        <f t="shared" si="138"/>
        <v/>
      </c>
      <c r="P343" s="5" t="str">
        <f>IF(A343="","",VLOOKUP(B343,'جدول نرخ فوت-امراض خاص-سرطان'!$A$2:$B$100,2,FALSE))</f>
        <v/>
      </c>
      <c r="Q343" s="6" t="str">
        <f t="shared" si="130"/>
        <v/>
      </c>
      <c r="R343" s="6" t="str">
        <f t="shared" si="139"/>
        <v/>
      </c>
      <c r="S343" s="6" t="str">
        <f t="shared" si="124"/>
        <v/>
      </c>
      <c r="T343" s="6" t="str">
        <f t="shared" si="125"/>
        <v/>
      </c>
      <c r="U343" s="6" t="str">
        <f>IF(A343="","",T343*VLOOKUP(محاسبات!B343,'جدول نرخ فوت-امراض خاص-سرطان'!$C$2:$D$97,2,FALSE)/1000000)</f>
        <v/>
      </c>
      <c r="V343" s="6" t="str">
        <f>IF(A343="","",IF($F$7="ندارد",0,IF(B343&gt;74,0,VLOOKUP(محاسبات!A343,'جدول نرخ فوت-امراض خاص-سرطان'!$I$2:$J$31,2,FALSE)*محاسبات!O343)))</f>
        <v/>
      </c>
      <c r="W343" s="6" t="str">
        <f>IF(A343="","",V343*VLOOKUP(B343,'جدول نرخ فوت-امراض خاص-سرطان'!$E$2:$F$100,2,FALSE)/1000000)</f>
        <v/>
      </c>
      <c r="X343" s="6" t="str">
        <f t="shared" si="142"/>
        <v/>
      </c>
      <c r="Y343" s="6" t="str">
        <f>IF(A343="","",IF(A343&gt;64,0,VLOOKUP(B343,'جدول نرخ فوت-امراض خاص-سرطان'!$G$2:$H$100,2,FALSE)*X343))</f>
        <v/>
      </c>
      <c r="Z343" s="6" t="str">
        <f t="shared" si="126"/>
        <v/>
      </c>
      <c r="AA343" s="6" t="str">
        <f t="shared" si="127"/>
        <v/>
      </c>
      <c r="AB343" s="6" t="str">
        <f t="shared" si="128"/>
        <v/>
      </c>
      <c r="AC343" s="6" t="str">
        <f t="shared" si="140"/>
        <v/>
      </c>
      <c r="AD343" s="6" t="str">
        <f t="shared" si="143"/>
        <v/>
      </c>
      <c r="AE343" s="6" t="str">
        <f t="shared" si="144"/>
        <v/>
      </c>
    </row>
    <row r="344" spans="1:31" x14ac:dyDescent="0.2">
      <c r="A344" s="5" t="str">
        <f t="shared" si="131"/>
        <v/>
      </c>
      <c r="B344" s="5" t="str">
        <f t="shared" si="132"/>
        <v/>
      </c>
      <c r="D344" s="6" t="str">
        <f>IF(A344="","",IF($B$3="سالانه",D343*(1+$B$6),IF($B$3="ماهانه",(F344*12)/'جدول لیست ها'!$D$1,IF(محاسبات!$B$3="دوماهه",(G344*6)/'جدول لیست ها'!$D$2,IF(محاسبات!$B$3="سه ماهه",(H344*4)/'جدول لیست ها'!$D$3,I344*2/'جدول لیست ها'!$D$4)))))</f>
        <v/>
      </c>
      <c r="E344" s="6" t="str">
        <f t="shared" si="133"/>
        <v/>
      </c>
      <c r="F344" s="6" t="str">
        <f t="shared" si="134"/>
        <v/>
      </c>
      <c r="G344" s="6" t="str">
        <f t="shared" si="135"/>
        <v/>
      </c>
      <c r="H344" s="6" t="str">
        <f t="shared" si="136"/>
        <v/>
      </c>
      <c r="I344" s="6" t="str">
        <f t="shared" si="137"/>
        <v/>
      </c>
      <c r="J344" s="6" t="str">
        <f t="shared" si="145"/>
        <v/>
      </c>
      <c r="K344" s="6" t="str">
        <f t="shared" si="122"/>
        <v/>
      </c>
      <c r="L344" s="6" t="str">
        <f t="shared" si="123"/>
        <v/>
      </c>
      <c r="M344" s="6" t="str">
        <f t="shared" si="129"/>
        <v/>
      </c>
      <c r="N344" s="5" t="str">
        <f t="shared" si="141"/>
        <v/>
      </c>
      <c r="O344" s="6" t="str">
        <f t="shared" si="138"/>
        <v/>
      </c>
      <c r="P344" s="5" t="str">
        <f>IF(A344="","",VLOOKUP(B344,'جدول نرخ فوت-امراض خاص-سرطان'!$A$2:$B$100,2,FALSE))</f>
        <v/>
      </c>
      <c r="Q344" s="6" t="str">
        <f t="shared" si="130"/>
        <v/>
      </c>
      <c r="R344" s="6" t="str">
        <f t="shared" si="139"/>
        <v/>
      </c>
      <c r="S344" s="6" t="str">
        <f t="shared" si="124"/>
        <v/>
      </c>
      <c r="T344" s="6" t="str">
        <f t="shared" si="125"/>
        <v/>
      </c>
      <c r="U344" s="6" t="str">
        <f>IF(A344="","",T344*VLOOKUP(محاسبات!B344,'جدول نرخ فوت-امراض خاص-سرطان'!$C$2:$D$97,2,FALSE)/1000000)</f>
        <v/>
      </c>
      <c r="V344" s="6" t="str">
        <f>IF(A344="","",IF($F$7="ندارد",0,IF(B344&gt;74,0,VLOOKUP(محاسبات!A344,'جدول نرخ فوت-امراض خاص-سرطان'!$I$2:$J$31,2,FALSE)*محاسبات!O344)))</f>
        <v/>
      </c>
      <c r="W344" s="6" t="str">
        <f>IF(A344="","",V344*VLOOKUP(B344,'جدول نرخ فوت-امراض خاص-سرطان'!$E$2:$F$100,2,FALSE)/1000000)</f>
        <v/>
      </c>
      <c r="X344" s="6" t="str">
        <f t="shared" si="142"/>
        <v/>
      </c>
      <c r="Y344" s="6" t="str">
        <f>IF(A344="","",IF(A344&gt;64,0,VLOOKUP(B344,'جدول نرخ فوت-امراض خاص-سرطان'!$G$2:$H$100,2,FALSE)*X344))</f>
        <v/>
      </c>
      <c r="Z344" s="6" t="str">
        <f t="shared" si="126"/>
        <v/>
      </c>
      <c r="AA344" s="6" t="str">
        <f t="shared" si="127"/>
        <v/>
      </c>
      <c r="AB344" s="6" t="str">
        <f t="shared" si="128"/>
        <v/>
      </c>
      <c r="AC344" s="6" t="str">
        <f t="shared" si="140"/>
        <v/>
      </c>
      <c r="AD344" s="6" t="str">
        <f t="shared" si="143"/>
        <v/>
      </c>
      <c r="AE344" s="6" t="str">
        <f t="shared" si="144"/>
        <v/>
      </c>
    </row>
    <row r="345" spans="1:31" x14ac:dyDescent="0.2">
      <c r="A345" s="5" t="str">
        <f t="shared" si="131"/>
        <v/>
      </c>
      <c r="B345" s="5" t="str">
        <f t="shared" si="132"/>
        <v/>
      </c>
      <c r="D345" s="6" t="str">
        <f>IF(A345="","",IF($B$3="سالانه",D344*(1+$B$6),IF($B$3="ماهانه",(F345*12)/'جدول لیست ها'!$D$1,IF(محاسبات!$B$3="دوماهه",(G345*6)/'جدول لیست ها'!$D$2,IF(محاسبات!$B$3="سه ماهه",(H345*4)/'جدول لیست ها'!$D$3,I345*2/'جدول لیست ها'!$D$4)))))</f>
        <v/>
      </c>
      <c r="E345" s="6" t="str">
        <f t="shared" si="133"/>
        <v/>
      </c>
      <c r="F345" s="6" t="str">
        <f t="shared" si="134"/>
        <v/>
      </c>
      <c r="G345" s="6" t="str">
        <f t="shared" si="135"/>
        <v/>
      </c>
      <c r="H345" s="6" t="str">
        <f t="shared" si="136"/>
        <v/>
      </c>
      <c r="I345" s="6" t="str">
        <f t="shared" si="137"/>
        <v/>
      </c>
      <c r="J345" s="6" t="str">
        <f t="shared" si="145"/>
        <v/>
      </c>
      <c r="K345" s="6" t="str">
        <f t="shared" si="122"/>
        <v/>
      </c>
      <c r="L345" s="6" t="str">
        <f t="shared" si="123"/>
        <v/>
      </c>
      <c r="M345" s="6" t="str">
        <f t="shared" si="129"/>
        <v/>
      </c>
      <c r="N345" s="5" t="str">
        <f t="shared" si="141"/>
        <v/>
      </c>
      <c r="O345" s="6" t="str">
        <f t="shared" si="138"/>
        <v/>
      </c>
      <c r="P345" s="5" t="str">
        <f>IF(A345="","",VLOOKUP(B345,'جدول نرخ فوت-امراض خاص-سرطان'!$A$2:$B$100,2,FALSE))</f>
        <v/>
      </c>
      <c r="Q345" s="6" t="str">
        <f t="shared" si="130"/>
        <v/>
      </c>
      <c r="R345" s="6" t="str">
        <f t="shared" si="139"/>
        <v/>
      </c>
      <c r="S345" s="6" t="str">
        <f t="shared" si="124"/>
        <v/>
      </c>
      <c r="T345" s="6" t="str">
        <f t="shared" si="125"/>
        <v/>
      </c>
      <c r="U345" s="6" t="str">
        <f>IF(A345="","",T345*VLOOKUP(محاسبات!B345,'جدول نرخ فوت-امراض خاص-سرطان'!$C$2:$D$97,2,FALSE)/1000000)</f>
        <v/>
      </c>
      <c r="V345" s="6" t="str">
        <f>IF(A345="","",IF($F$7="ندارد",0,IF(B345&gt;74,0,VLOOKUP(محاسبات!A345,'جدول نرخ فوت-امراض خاص-سرطان'!$I$2:$J$31,2,FALSE)*محاسبات!O345)))</f>
        <v/>
      </c>
      <c r="W345" s="6" t="str">
        <f>IF(A345="","",V345*VLOOKUP(B345,'جدول نرخ فوت-امراض خاص-سرطان'!$E$2:$F$100,2,FALSE)/1000000)</f>
        <v/>
      </c>
      <c r="X345" s="6" t="str">
        <f t="shared" si="142"/>
        <v/>
      </c>
      <c r="Y345" s="6" t="str">
        <f>IF(A345="","",IF(A345&gt;64,0,VLOOKUP(B345,'جدول نرخ فوت-امراض خاص-سرطان'!$G$2:$H$100,2,FALSE)*X345))</f>
        <v/>
      </c>
      <c r="Z345" s="6" t="str">
        <f t="shared" si="126"/>
        <v/>
      </c>
      <c r="AA345" s="6" t="str">
        <f t="shared" si="127"/>
        <v/>
      </c>
      <c r="AB345" s="6" t="str">
        <f t="shared" si="128"/>
        <v/>
      </c>
      <c r="AC345" s="6" t="str">
        <f t="shared" si="140"/>
        <v/>
      </c>
      <c r="AD345" s="6" t="str">
        <f t="shared" si="143"/>
        <v/>
      </c>
      <c r="AE345" s="6" t="str">
        <f t="shared" si="144"/>
        <v/>
      </c>
    </row>
    <row r="346" spans="1:31" x14ac:dyDescent="0.2">
      <c r="A346" s="5" t="str">
        <f t="shared" si="131"/>
        <v/>
      </c>
      <c r="B346" s="5" t="str">
        <f t="shared" si="132"/>
        <v/>
      </c>
      <c r="D346" s="6" t="str">
        <f>IF(A346="","",IF($B$3="سالانه",D345*(1+$B$6),IF($B$3="ماهانه",(F346*12)/'جدول لیست ها'!$D$1,IF(محاسبات!$B$3="دوماهه",(G346*6)/'جدول لیست ها'!$D$2,IF(محاسبات!$B$3="سه ماهه",(H346*4)/'جدول لیست ها'!$D$3,I346*2/'جدول لیست ها'!$D$4)))))</f>
        <v/>
      </c>
      <c r="E346" s="6" t="str">
        <f t="shared" si="133"/>
        <v/>
      </c>
      <c r="F346" s="6" t="str">
        <f t="shared" si="134"/>
        <v/>
      </c>
      <c r="G346" s="6" t="str">
        <f t="shared" si="135"/>
        <v/>
      </c>
      <c r="H346" s="6" t="str">
        <f t="shared" si="136"/>
        <v/>
      </c>
      <c r="I346" s="6" t="str">
        <f t="shared" si="137"/>
        <v/>
      </c>
      <c r="J346" s="6" t="str">
        <f t="shared" si="145"/>
        <v/>
      </c>
      <c r="K346" s="6" t="str">
        <f t="shared" si="122"/>
        <v/>
      </c>
      <c r="L346" s="6" t="str">
        <f t="shared" si="123"/>
        <v/>
      </c>
      <c r="M346" s="6" t="str">
        <f t="shared" si="129"/>
        <v/>
      </c>
      <c r="N346" s="5" t="str">
        <f t="shared" si="141"/>
        <v/>
      </c>
      <c r="O346" s="6" t="str">
        <f t="shared" si="138"/>
        <v/>
      </c>
      <c r="P346" s="5" t="str">
        <f>IF(A346="","",VLOOKUP(B346,'جدول نرخ فوت-امراض خاص-سرطان'!$A$2:$B$100,2,FALSE))</f>
        <v/>
      </c>
      <c r="Q346" s="6" t="str">
        <f t="shared" si="130"/>
        <v/>
      </c>
      <c r="R346" s="6" t="str">
        <f t="shared" si="139"/>
        <v/>
      </c>
      <c r="S346" s="6" t="str">
        <f t="shared" si="124"/>
        <v/>
      </c>
      <c r="T346" s="6" t="str">
        <f t="shared" si="125"/>
        <v/>
      </c>
      <c r="U346" s="6" t="str">
        <f>IF(A346="","",T346*VLOOKUP(محاسبات!B346,'جدول نرخ فوت-امراض خاص-سرطان'!$C$2:$D$97,2,FALSE)/1000000)</f>
        <v/>
      </c>
      <c r="V346" s="6" t="str">
        <f>IF(A346="","",IF($F$7="ندارد",0,IF(B346&gt;74,0,VLOOKUP(محاسبات!A346,'جدول نرخ فوت-امراض خاص-سرطان'!$I$2:$J$31,2,FALSE)*محاسبات!O346)))</f>
        <v/>
      </c>
      <c r="W346" s="6" t="str">
        <f>IF(A346="","",V346*VLOOKUP(B346,'جدول نرخ فوت-امراض خاص-سرطان'!$E$2:$F$100,2,FALSE)/1000000)</f>
        <v/>
      </c>
      <c r="X346" s="6" t="str">
        <f t="shared" si="142"/>
        <v/>
      </c>
      <c r="Y346" s="6" t="str">
        <f>IF(A346="","",IF(A346&gt;64,0,VLOOKUP(B346,'جدول نرخ فوت-امراض خاص-سرطان'!$G$2:$H$100,2,FALSE)*X346))</f>
        <v/>
      </c>
      <c r="Z346" s="6" t="str">
        <f t="shared" si="126"/>
        <v/>
      </c>
      <c r="AA346" s="6" t="str">
        <f t="shared" si="127"/>
        <v/>
      </c>
      <c r="AB346" s="6" t="str">
        <f t="shared" si="128"/>
        <v/>
      </c>
      <c r="AC346" s="6" t="str">
        <f t="shared" si="140"/>
        <v/>
      </c>
      <c r="AD346" s="6" t="str">
        <f t="shared" si="143"/>
        <v/>
      </c>
      <c r="AE346" s="6" t="str">
        <f t="shared" si="144"/>
        <v/>
      </c>
    </row>
    <row r="347" spans="1:31" x14ac:dyDescent="0.2">
      <c r="A347" s="5" t="str">
        <f t="shared" si="131"/>
        <v/>
      </c>
      <c r="B347" s="5" t="str">
        <f t="shared" si="132"/>
        <v/>
      </c>
      <c r="D347" s="6" t="str">
        <f>IF(A347="","",IF($B$3="سالانه",D346*(1+$B$6),IF($B$3="ماهانه",(F347*12)/'جدول لیست ها'!$D$1,IF(محاسبات!$B$3="دوماهه",(G347*6)/'جدول لیست ها'!$D$2,IF(محاسبات!$B$3="سه ماهه",(H347*4)/'جدول لیست ها'!$D$3,I347*2/'جدول لیست ها'!$D$4)))))</f>
        <v/>
      </c>
      <c r="E347" s="6" t="str">
        <f t="shared" si="133"/>
        <v/>
      </c>
      <c r="F347" s="6" t="str">
        <f t="shared" si="134"/>
        <v/>
      </c>
      <c r="G347" s="6" t="str">
        <f t="shared" si="135"/>
        <v/>
      </c>
      <c r="H347" s="6" t="str">
        <f t="shared" si="136"/>
        <v/>
      </c>
      <c r="I347" s="6" t="str">
        <f t="shared" si="137"/>
        <v/>
      </c>
      <c r="J347" s="6" t="str">
        <f t="shared" si="145"/>
        <v/>
      </c>
      <c r="K347" s="6" t="str">
        <f t="shared" si="122"/>
        <v/>
      </c>
      <c r="L347" s="6" t="str">
        <f t="shared" si="123"/>
        <v/>
      </c>
      <c r="M347" s="6" t="str">
        <f t="shared" si="129"/>
        <v/>
      </c>
      <c r="N347" s="5" t="str">
        <f t="shared" si="141"/>
        <v/>
      </c>
      <c r="O347" s="6" t="str">
        <f t="shared" si="138"/>
        <v/>
      </c>
      <c r="P347" s="5" t="str">
        <f>IF(A347="","",VLOOKUP(B347,'جدول نرخ فوت-امراض خاص-سرطان'!$A$2:$B$100,2,FALSE))</f>
        <v/>
      </c>
      <c r="Q347" s="6" t="str">
        <f t="shared" si="130"/>
        <v/>
      </c>
      <c r="R347" s="6" t="str">
        <f t="shared" si="139"/>
        <v/>
      </c>
      <c r="S347" s="6" t="str">
        <f t="shared" si="124"/>
        <v/>
      </c>
      <c r="T347" s="6" t="str">
        <f t="shared" si="125"/>
        <v/>
      </c>
      <c r="U347" s="6" t="str">
        <f>IF(A347="","",T347*VLOOKUP(محاسبات!B347,'جدول نرخ فوت-امراض خاص-سرطان'!$C$2:$D$97,2,FALSE)/1000000)</f>
        <v/>
      </c>
      <c r="V347" s="6" t="str">
        <f>IF(A347="","",IF($F$7="ندارد",0,IF(B347&gt;74,0,VLOOKUP(محاسبات!A347,'جدول نرخ فوت-امراض خاص-سرطان'!$I$2:$J$31,2,FALSE)*محاسبات!O347)))</f>
        <v/>
      </c>
      <c r="W347" s="6" t="str">
        <f>IF(A347="","",V347*VLOOKUP(B347,'جدول نرخ فوت-امراض خاص-سرطان'!$E$2:$F$100,2,FALSE)/1000000)</f>
        <v/>
      </c>
      <c r="X347" s="6" t="str">
        <f t="shared" si="142"/>
        <v/>
      </c>
      <c r="Y347" s="6" t="str">
        <f>IF(A347="","",IF(A347&gt;64,0,VLOOKUP(B347,'جدول نرخ فوت-امراض خاص-سرطان'!$G$2:$H$100,2,FALSE)*X347))</f>
        <v/>
      </c>
      <c r="Z347" s="6" t="str">
        <f t="shared" si="126"/>
        <v/>
      </c>
      <c r="AA347" s="6" t="str">
        <f t="shared" si="127"/>
        <v/>
      </c>
      <c r="AB347" s="6" t="str">
        <f t="shared" si="128"/>
        <v/>
      </c>
      <c r="AC347" s="6" t="str">
        <f t="shared" si="140"/>
        <v/>
      </c>
      <c r="AD347" s="6" t="str">
        <f t="shared" si="143"/>
        <v/>
      </c>
      <c r="AE347" s="6" t="str">
        <f t="shared" si="144"/>
        <v/>
      </c>
    </row>
    <row r="348" spans="1:31" x14ac:dyDescent="0.2">
      <c r="A348" s="5" t="str">
        <f t="shared" si="131"/>
        <v/>
      </c>
      <c r="B348" s="5" t="str">
        <f t="shared" si="132"/>
        <v/>
      </c>
      <c r="D348" s="6" t="str">
        <f>IF(A348="","",IF($B$3="سالانه",D347*(1+$B$6),IF($B$3="ماهانه",(F348*12)/'جدول لیست ها'!$D$1,IF(محاسبات!$B$3="دوماهه",(G348*6)/'جدول لیست ها'!$D$2,IF(محاسبات!$B$3="سه ماهه",(H348*4)/'جدول لیست ها'!$D$3,I348*2/'جدول لیست ها'!$D$4)))))</f>
        <v/>
      </c>
      <c r="E348" s="6" t="str">
        <f t="shared" si="133"/>
        <v/>
      </c>
      <c r="F348" s="6" t="str">
        <f t="shared" si="134"/>
        <v/>
      </c>
      <c r="G348" s="6" t="str">
        <f t="shared" si="135"/>
        <v/>
      </c>
      <c r="H348" s="6" t="str">
        <f t="shared" si="136"/>
        <v/>
      </c>
      <c r="I348" s="6" t="str">
        <f t="shared" si="137"/>
        <v/>
      </c>
      <c r="J348" s="6" t="str">
        <f t="shared" si="145"/>
        <v/>
      </c>
      <c r="K348" s="6" t="str">
        <f t="shared" si="122"/>
        <v/>
      </c>
      <c r="L348" s="6" t="str">
        <f t="shared" si="123"/>
        <v/>
      </c>
      <c r="M348" s="6" t="str">
        <f t="shared" si="129"/>
        <v/>
      </c>
      <c r="N348" s="5" t="str">
        <f t="shared" si="141"/>
        <v/>
      </c>
      <c r="O348" s="6" t="str">
        <f t="shared" si="138"/>
        <v/>
      </c>
      <c r="P348" s="5" t="str">
        <f>IF(A348="","",VLOOKUP(B348,'جدول نرخ فوت-امراض خاص-سرطان'!$A$2:$B$100,2,FALSE))</f>
        <v/>
      </c>
      <c r="Q348" s="6" t="str">
        <f t="shared" si="130"/>
        <v/>
      </c>
      <c r="R348" s="6" t="str">
        <f t="shared" si="139"/>
        <v/>
      </c>
      <c r="S348" s="6" t="str">
        <f t="shared" si="124"/>
        <v/>
      </c>
      <c r="T348" s="6" t="str">
        <f t="shared" si="125"/>
        <v/>
      </c>
      <c r="U348" s="6" t="str">
        <f>IF(A348="","",T348*VLOOKUP(محاسبات!B348,'جدول نرخ فوت-امراض خاص-سرطان'!$C$2:$D$97,2,FALSE)/1000000)</f>
        <v/>
      </c>
      <c r="V348" s="6" t="str">
        <f>IF(A348="","",IF($F$7="ندارد",0,IF(B348&gt;74,0,VLOOKUP(محاسبات!A348,'جدول نرخ فوت-امراض خاص-سرطان'!$I$2:$J$31,2,FALSE)*محاسبات!O348)))</f>
        <v/>
      </c>
      <c r="W348" s="6" t="str">
        <f>IF(A348="","",V348*VLOOKUP(B348,'جدول نرخ فوت-امراض خاص-سرطان'!$E$2:$F$100,2,FALSE)/1000000)</f>
        <v/>
      </c>
      <c r="X348" s="6" t="str">
        <f t="shared" si="142"/>
        <v/>
      </c>
      <c r="Y348" s="6" t="str">
        <f>IF(A348="","",IF(A348&gt;64,0,VLOOKUP(B348,'جدول نرخ فوت-امراض خاص-سرطان'!$G$2:$H$100,2,FALSE)*X348))</f>
        <v/>
      </c>
      <c r="Z348" s="6" t="str">
        <f t="shared" si="126"/>
        <v/>
      </c>
      <c r="AA348" s="6" t="str">
        <f t="shared" si="127"/>
        <v/>
      </c>
      <c r="AB348" s="6" t="str">
        <f t="shared" si="128"/>
        <v/>
      </c>
      <c r="AC348" s="6" t="str">
        <f t="shared" si="140"/>
        <v/>
      </c>
      <c r="AD348" s="6" t="str">
        <f t="shared" si="143"/>
        <v/>
      </c>
      <c r="AE348" s="6" t="str">
        <f t="shared" si="144"/>
        <v/>
      </c>
    </row>
    <row r="349" spans="1:31" x14ac:dyDescent="0.2">
      <c r="A349" s="5" t="str">
        <f t="shared" si="131"/>
        <v/>
      </c>
      <c r="B349" s="5" t="str">
        <f t="shared" si="132"/>
        <v/>
      </c>
      <c r="D349" s="6" t="str">
        <f>IF(A349="","",IF($B$3="سالانه",D348*(1+$B$6),IF($B$3="ماهانه",(F349*12)/'جدول لیست ها'!$D$1,IF(محاسبات!$B$3="دوماهه",(G349*6)/'جدول لیست ها'!$D$2,IF(محاسبات!$B$3="سه ماهه",(H349*4)/'جدول لیست ها'!$D$3,I349*2/'جدول لیست ها'!$D$4)))))</f>
        <v/>
      </c>
      <c r="E349" s="6" t="str">
        <f t="shared" si="133"/>
        <v/>
      </c>
      <c r="F349" s="6" t="str">
        <f t="shared" si="134"/>
        <v/>
      </c>
      <c r="G349" s="6" t="str">
        <f t="shared" si="135"/>
        <v/>
      </c>
      <c r="H349" s="6" t="str">
        <f t="shared" si="136"/>
        <v/>
      </c>
      <c r="I349" s="6" t="str">
        <f t="shared" si="137"/>
        <v/>
      </c>
      <c r="J349" s="6" t="str">
        <f t="shared" si="145"/>
        <v/>
      </c>
      <c r="K349" s="6" t="str">
        <f t="shared" si="122"/>
        <v/>
      </c>
      <c r="L349" s="6" t="str">
        <f t="shared" si="123"/>
        <v/>
      </c>
      <c r="M349" s="6" t="str">
        <f t="shared" si="129"/>
        <v/>
      </c>
      <c r="N349" s="5" t="str">
        <f t="shared" si="141"/>
        <v/>
      </c>
      <c r="O349" s="6" t="str">
        <f t="shared" si="138"/>
        <v/>
      </c>
      <c r="P349" s="5" t="str">
        <f>IF(A349="","",VLOOKUP(B349,'جدول نرخ فوت-امراض خاص-سرطان'!$A$2:$B$100,2,FALSE))</f>
        <v/>
      </c>
      <c r="Q349" s="6" t="str">
        <f t="shared" si="130"/>
        <v/>
      </c>
      <c r="R349" s="6" t="str">
        <f t="shared" si="139"/>
        <v/>
      </c>
      <c r="S349" s="6" t="str">
        <f t="shared" si="124"/>
        <v/>
      </c>
      <c r="T349" s="6" t="str">
        <f t="shared" si="125"/>
        <v/>
      </c>
      <c r="U349" s="6" t="str">
        <f>IF(A349="","",T349*VLOOKUP(محاسبات!B349,'جدول نرخ فوت-امراض خاص-سرطان'!$C$2:$D$97,2,FALSE)/1000000)</f>
        <v/>
      </c>
      <c r="V349" s="6" t="str">
        <f>IF(A349="","",IF($F$7="ندارد",0,IF(B349&gt;74,0,VLOOKUP(محاسبات!A349,'جدول نرخ فوت-امراض خاص-سرطان'!$I$2:$J$31,2,FALSE)*محاسبات!O349)))</f>
        <v/>
      </c>
      <c r="W349" s="6" t="str">
        <f>IF(A349="","",V349*VLOOKUP(B349,'جدول نرخ فوت-امراض خاص-سرطان'!$E$2:$F$100,2,FALSE)/1000000)</f>
        <v/>
      </c>
      <c r="X349" s="6" t="str">
        <f t="shared" si="142"/>
        <v/>
      </c>
      <c r="Y349" s="6" t="str">
        <f>IF(A349="","",IF(A349&gt;64,0,VLOOKUP(B349,'جدول نرخ فوت-امراض خاص-سرطان'!$G$2:$H$100,2,FALSE)*X349))</f>
        <v/>
      </c>
      <c r="Z349" s="6" t="str">
        <f t="shared" si="126"/>
        <v/>
      </c>
      <c r="AA349" s="6" t="str">
        <f t="shared" si="127"/>
        <v/>
      </c>
      <c r="AB349" s="6" t="str">
        <f t="shared" si="128"/>
        <v/>
      </c>
      <c r="AC349" s="6" t="str">
        <f t="shared" si="140"/>
        <v/>
      </c>
      <c r="AD349" s="6" t="str">
        <f t="shared" si="143"/>
        <v/>
      </c>
      <c r="AE349" s="6" t="str">
        <f t="shared" si="144"/>
        <v/>
      </c>
    </row>
    <row r="350" spans="1:31" x14ac:dyDescent="0.2">
      <c r="A350" s="5" t="str">
        <f t="shared" si="131"/>
        <v/>
      </c>
      <c r="B350" s="5" t="str">
        <f t="shared" si="132"/>
        <v/>
      </c>
      <c r="D350" s="6" t="str">
        <f>IF(A350="","",IF($B$3="سالانه",D349*(1+$B$6),IF($B$3="ماهانه",(F350*12)/'جدول لیست ها'!$D$1,IF(محاسبات!$B$3="دوماهه",(G350*6)/'جدول لیست ها'!$D$2,IF(محاسبات!$B$3="سه ماهه",(H350*4)/'جدول لیست ها'!$D$3,I350*2/'جدول لیست ها'!$D$4)))))</f>
        <v/>
      </c>
      <c r="E350" s="6" t="str">
        <f t="shared" si="133"/>
        <v/>
      </c>
      <c r="F350" s="6" t="str">
        <f t="shared" si="134"/>
        <v/>
      </c>
      <c r="G350" s="6" t="str">
        <f t="shared" si="135"/>
        <v/>
      </c>
      <c r="H350" s="6" t="str">
        <f t="shared" si="136"/>
        <v/>
      </c>
      <c r="I350" s="6" t="str">
        <f t="shared" si="137"/>
        <v/>
      </c>
      <c r="J350" s="6" t="str">
        <f t="shared" si="145"/>
        <v/>
      </c>
      <c r="K350" s="6" t="str">
        <f t="shared" si="122"/>
        <v/>
      </c>
      <c r="L350" s="6" t="str">
        <f t="shared" si="123"/>
        <v/>
      </c>
      <c r="M350" s="6" t="str">
        <f t="shared" si="129"/>
        <v/>
      </c>
      <c r="N350" s="5" t="str">
        <f t="shared" si="141"/>
        <v/>
      </c>
      <c r="O350" s="6" t="str">
        <f t="shared" si="138"/>
        <v/>
      </c>
      <c r="P350" s="5" t="str">
        <f>IF(A350="","",VLOOKUP(B350,'جدول نرخ فوت-امراض خاص-سرطان'!$A$2:$B$100,2,FALSE))</f>
        <v/>
      </c>
      <c r="Q350" s="6" t="str">
        <f t="shared" si="130"/>
        <v/>
      </c>
      <c r="R350" s="6" t="str">
        <f t="shared" si="139"/>
        <v/>
      </c>
      <c r="S350" s="6" t="str">
        <f t="shared" si="124"/>
        <v/>
      </c>
      <c r="T350" s="6" t="str">
        <f t="shared" si="125"/>
        <v/>
      </c>
      <c r="U350" s="6" t="str">
        <f>IF(A350="","",T350*VLOOKUP(محاسبات!B350,'جدول نرخ فوت-امراض خاص-سرطان'!$C$2:$D$97,2,FALSE)/1000000)</f>
        <v/>
      </c>
      <c r="V350" s="6" t="str">
        <f>IF(A350="","",IF($F$7="ندارد",0,IF(B350&gt;74,0,VLOOKUP(محاسبات!A350,'جدول نرخ فوت-امراض خاص-سرطان'!$I$2:$J$31,2,FALSE)*محاسبات!O350)))</f>
        <v/>
      </c>
      <c r="W350" s="6" t="str">
        <f>IF(A350="","",V350*VLOOKUP(B350,'جدول نرخ فوت-امراض خاص-سرطان'!$E$2:$F$100,2,FALSE)/1000000)</f>
        <v/>
      </c>
      <c r="X350" s="6" t="str">
        <f t="shared" si="142"/>
        <v/>
      </c>
      <c r="Y350" s="6" t="str">
        <f>IF(A350="","",IF(A350&gt;64,0,VLOOKUP(B350,'جدول نرخ فوت-امراض خاص-سرطان'!$G$2:$H$100,2,FALSE)*X350))</f>
        <v/>
      </c>
      <c r="Z350" s="6" t="str">
        <f t="shared" si="126"/>
        <v/>
      </c>
      <c r="AA350" s="6" t="str">
        <f t="shared" si="127"/>
        <v/>
      </c>
      <c r="AB350" s="6" t="str">
        <f t="shared" si="128"/>
        <v/>
      </c>
      <c r="AC350" s="6" t="str">
        <f t="shared" si="140"/>
        <v/>
      </c>
      <c r="AD350" s="6" t="str">
        <f t="shared" si="143"/>
        <v/>
      </c>
      <c r="AE350" s="6" t="str">
        <f t="shared" si="144"/>
        <v/>
      </c>
    </row>
    <row r="351" spans="1:31" x14ac:dyDescent="0.2">
      <c r="A351" s="5" t="str">
        <f t="shared" si="131"/>
        <v/>
      </c>
      <c r="B351" s="5" t="str">
        <f t="shared" si="132"/>
        <v/>
      </c>
      <c r="D351" s="6" t="str">
        <f>IF(A351="","",IF($B$3="سالانه",D350*(1+$B$6),IF($B$3="ماهانه",(F351*12)/'جدول لیست ها'!$D$1,IF(محاسبات!$B$3="دوماهه",(G351*6)/'جدول لیست ها'!$D$2,IF(محاسبات!$B$3="سه ماهه",(H351*4)/'جدول لیست ها'!$D$3,I351*2/'جدول لیست ها'!$D$4)))))</f>
        <v/>
      </c>
      <c r="E351" s="6" t="str">
        <f t="shared" si="133"/>
        <v/>
      </c>
      <c r="F351" s="6" t="str">
        <f t="shared" si="134"/>
        <v/>
      </c>
      <c r="G351" s="6" t="str">
        <f t="shared" si="135"/>
        <v/>
      </c>
      <c r="H351" s="6" t="str">
        <f t="shared" si="136"/>
        <v/>
      </c>
      <c r="I351" s="6" t="str">
        <f t="shared" si="137"/>
        <v/>
      </c>
      <c r="J351" s="6" t="str">
        <f t="shared" si="145"/>
        <v/>
      </c>
      <c r="K351" s="6" t="str">
        <f t="shared" si="122"/>
        <v/>
      </c>
      <c r="L351" s="6" t="str">
        <f t="shared" si="123"/>
        <v/>
      </c>
      <c r="M351" s="6" t="str">
        <f t="shared" si="129"/>
        <v/>
      </c>
      <c r="N351" s="5" t="str">
        <f t="shared" si="141"/>
        <v/>
      </c>
      <c r="O351" s="6" t="str">
        <f t="shared" si="138"/>
        <v/>
      </c>
      <c r="P351" s="5" t="str">
        <f>IF(A351="","",VLOOKUP(B351,'جدول نرخ فوت-امراض خاص-سرطان'!$A$2:$B$100,2,FALSE))</f>
        <v/>
      </c>
      <c r="Q351" s="6" t="str">
        <f t="shared" si="130"/>
        <v/>
      </c>
      <c r="R351" s="6" t="str">
        <f t="shared" si="139"/>
        <v/>
      </c>
      <c r="S351" s="6" t="str">
        <f t="shared" si="124"/>
        <v/>
      </c>
      <c r="T351" s="6" t="str">
        <f t="shared" si="125"/>
        <v/>
      </c>
      <c r="U351" s="6" t="str">
        <f>IF(A351="","",T351*VLOOKUP(محاسبات!B351,'جدول نرخ فوت-امراض خاص-سرطان'!$C$2:$D$97,2,FALSE)/1000000)</f>
        <v/>
      </c>
      <c r="V351" s="6" t="str">
        <f>IF(A351="","",IF($F$7="ندارد",0,IF(B351&gt;74,0,VLOOKUP(محاسبات!A351,'جدول نرخ فوت-امراض خاص-سرطان'!$I$2:$J$31,2,FALSE)*محاسبات!O351)))</f>
        <v/>
      </c>
      <c r="W351" s="6" t="str">
        <f>IF(A351="","",V351*VLOOKUP(B351,'جدول نرخ فوت-امراض خاص-سرطان'!$E$2:$F$100,2,FALSE)/1000000)</f>
        <v/>
      </c>
      <c r="X351" s="6" t="str">
        <f t="shared" si="142"/>
        <v/>
      </c>
      <c r="Y351" s="6" t="str">
        <f>IF(A351="","",IF(A351&gt;64,0,VLOOKUP(B351,'جدول نرخ فوت-امراض خاص-سرطان'!$G$2:$H$100,2,FALSE)*X351))</f>
        <v/>
      </c>
      <c r="Z351" s="6" t="str">
        <f t="shared" si="126"/>
        <v/>
      </c>
      <c r="AA351" s="6" t="str">
        <f t="shared" si="127"/>
        <v/>
      </c>
      <c r="AB351" s="6" t="str">
        <f t="shared" si="128"/>
        <v/>
      </c>
      <c r="AC351" s="6" t="str">
        <f t="shared" si="140"/>
        <v/>
      </c>
      <c r="AD351" s="6" t="str">
        <f t="shared" si="143"/>
        <v/>
      </c>
      <c r="AE351" s="6" t="str">
        <f t="shared" si="144"/>
        <v/>
      </c>
    </row>
    <row r="352" spans="1:31" x14ac:dyDescent="0.2">
      <c r="A352" s="5" t="str">
        <f t="shared" si="131"/>
        <v/>
      </c>
      <c r="B352" s="5" t="str">
        <f t="shared" si="132"/>
        <v/>
      </c>
      <c r="D352" s="6" t="str">
        <f>IF(A352="","",IF($B$3="سالانه",D351*(1+$B$6),IF($B$3="ماهانه",(F352*12)/'جدول لیست ها'!$D$1,IF(محاسبات!$B$3="دوماهه",(G352*6)/'جدول لیست ها'!$D$2,IF(محاسبات!$B$3="سه ماهه",(H352*4)/'جدول لیست ها'!$D$3,I352*2/'جدول لیست ها'!$D$4)))))</f>
        <v/>
      </c>
      <c r="E352" s="6" t="str">
        <f t="shared" si="133"/>
        <v/>
      </c>
      <c r="F352" s="6" t="str">
        <f t="shared" si="134"/>
        <v/>
      </c>
      <c r="G352" s="6" t="str">
        <f t="shared" si="135"/>
        <v/>
      </c>
      <c r="H352" s="6" t="str">
        <f t="shared" si="136"/>
        <v/>
      </c>
      <c r="I352" s="6" t="str">
        <f t="shared" si="137"/>
        <v/>
      </c>
      <c r="J352" s="6" t="str">
        <f t="shared" si="145"/>
        <v/>
      </c>
      <c r="K352" s="6" t="str">
        <f t="shared" si="122"/>
        <v/>
      </c>
      <c r="L352" s="6" t="str">
        <f t="shared" si="123"/>
        <v/>
      </c>
      <c r="M352" s="6" t="str">
        <f t="shared" si="129"/>
        <v/>
      </c>
      <c r="N352" s="5" t="str">
        <f t="shared" si="141"/>
        <v/>
      </c>
      <c r="O352" s="6" t="str">
        <f t="shared" si="138"/>
        <v/>
      </c>
      <c r="P352" s="5" t="str">
        <f>IF(A352="","",VLOOKUP(B352,'جدول نرخ فوت-امراض خاص-سرطان'!$A$2:$B$100,2,FALSE))</f>
        <v/>
      </c>
      <c r="Q352" s="6" t="str">
        <f t="shared" si="130"/>
        <v/>
      </c>
      <c r="R352" s="6" t="str">
        <f t="shared" si="139"/>
        <v/>
      </c>
      <c r="S352" s="6" t="str">
        <f t="shared" si="124"/>
        <v/>
      </c>
      <c r="T352" s="6" t="str">
        <f t="shared" si="125"/>
        <v/>
      </c>
      <c r="U352" s="6" t="str">
        <f>IF(A352="","",T352*VLOOKUP(محاسبات!B352,'جدول نرخ فوت-امراض خاص-سرطان'!$C$2:$D$97,2,FALSE)/1000000)</f>
        <v/>
      </c>
      <c r="V352" s="6" t="str">
        <f>IF(A352="","",IF($F$7="ندارد",0,IF(B352&gt;74,0,VLOOKUP(محاسبات!A352,'جدول نرخ فوت-امراض خاص-سرطان'!$I$2:$J$31,2,FALSE)*محاسبات!O352)))</f>
        <v/>
      </c>
      <c r="W352" s="6" t="str">
        <f>IF(A352="","",V352*VLOOKUP(B352,'جدول نرخ فوت-امراض خاص-سرطان'!$E$2:$F$100,2,FALSE)/1000000)</f>
        <v/>
      </c>
      <c r="X352" s="6" t="str">
        <f t="shared" si="142"/>
        <v/>
      </c>
      <c r="Y352" s="6" t="str">
        <f>IF(A352="","",IF(A352&gt;64,0,VLOOKUP(B352,'جدول نرخ فوت-امراض خاص-سرطان'!$G$2:$H$100,2,FALSE)*X352))</f>
        <v/>
      </c>
      <c r="Z352" s="6" t="str">
        <f t="shared" si="126"/>
        <v/>
      </c>
      <c r="AA352" s="6" t="str">
        <f t="shared" si="127"/>
        <v/>
      </c>
      <c r="AB352" s="6" t="str">
        <f t="shared" si="128"/>
        <v/>
      </c>
      <c r="AC352" s="6" t="str">
        <f t="shared" si="140"/>
        <v/>
      </c>
      <c r="AD352" s="6" t="str">
        <f t="shared" si="143"/>
        <v/>
      </c>
      <c r="AE352" s="6" t="str">
        <f t="shared" si="144"/>
        <v/>
      </c>
    </row>
    <row r="353" spans="1:31" x14ac:dyDescent="0.2">
      <c r="A353" s="5" t="str">
        <f t="shared" si="131"/>
        <v/>
      </c>
      <c r="B353" s="5" t="str">
        <f t="shared" si="132"/>
        <v/>
      </c>
      <c r="D353" s="6" t="str">
        <f>IF(A353="","",IF($B$3="سالانه",D352*(1+$B$6),IF($B$3="ماهانه",(F353*12)/'جدول لیست ها'!$D$1,IF(محاسبات!$B$3="دوماهه",(G353*6)/'جدول لیست ها'!$D$2,IF(محاسبات!$B$3="سه ماهه",(H353*4)/'جدول لیست ها'!$D$3,I353*2/'جدول لیست ها'!$D$4)))))</f>
        <v/>
      </c>
      <c r="E353" s="6" t="str">
        <f t="shared" si="133"/>
        <v/>
      </c>
      <c r="F353" s="6" t="str">
        <f t="shared" si="134"/>
        <v/>
      </c>
      <c r="G353" s="6" t="str">
        <f t="shared" si="135"/>
        <v/>
      </c>
      <c r="H353" s="6" t="str">
        <f t="shared" si="136"/>
        <v/>
      </c>
      <c r="I353" s="6" t="str">
        <f t="shared" si="137"/>
        <v/>
      </c>
      <c r="J353" s="6" t="str">
        <f t="shared" si="145"/>
        <v/>
      </c>
      <c r="K353" s="6" t="str">
        <f t="shared" si="122"/>
        <v/>
      </c>
      <c r="L353" s="6" t="str">
        <f t="shared" si="123"/>
        <v/>
      </c>
      <c r="M353" s="6" t="str">
        <f t="shared" si="129"/>
        <v/>
      </c>
      <c r="N353" s="5" t="str">
        <f t="shared" si="141"/>
        <v/>
      </c>
      <c r="O353" s="6" t="str">
        <f t="shared" si="138"/>
        <v/>
      </c>
      <c r="P353" s="5" t="str">
        <f>IF(A353="","",VLOOKUP(B353,'جدول نرخ فوت-امراض خاص-سرطان'!$A$2:$B$100,2,FALSE))</f>
        <v/>
      </c>
      <c r="Q353" s="6" t="str">
        <f t="shared" si="130"/>
        <v/>
      </c>
      <c r="R353" s="6" t="str">
        <f t="shared" si="139"/>
        <v/>
      </c>
      <c r="S353" s="6" t="str">
        <f t="shared" si="124"/>
        <v/>
      </c>
      <c r="T353" s="6" t="str">
        <f t="shared" si="125"/>
        <v/>
      </c>
      <c r="U353" s="6" t="str">
        <f>IF(A353="","",T353*VLOOKUP(محاسبات!B353,'جدول نرخ فوت-امراض خاص-سرطان'!$C$2:$D$97,2,FALSE)/1000000)</f>
        <v/>
      </c>
      <c r="V353" s="6" t="str">
        <f>IF(A353="","",IF($F$7="ندارد",0,IF(B353&gt;74,0,VLOOKUP(محاسبات!A353,'جدول نرخ فوت-امراض خاص-سرطان'!$I$2:$J$31,2,FALSE)*محاسبات!O353)))</f>
        <v/>
      </c>
      <c r="W353" s="6" t="str">
        <f>IF(A353="","",V353*VLOOKUP(B353,'جدول نرخ فوت-امراض خاص-سرطان'!$E$2:$F$100,2,FALSE)/1000000)</f>
        <v/>
      </c>
      <c r="X353" s="6" t="str">
        <f t="shared" si="142"/>
        <v/>
      </c>
      <c r="Y353" s="6" t="str">
        <f>IF(A353="","",IF(A353&gt;64,0,VLOOKUP(B353,'جدول نرخ فوت-امراض خاص-سرطان'!$G$2:$H$100,2,FALSE)*X353))</f>
        <v/>
      </c>
      <c r="Z353" s="6" t="str">
        <f t="shared" si="126"/>
        <v/>
      </c>
      <c r="AA353" s="6" t="str">
        <f t="shared" si="127"/>
        <v/>
      </c>
      <c r="AB353" s="6" t="str">
        <f t="shared" si="128"/>
        <v/>
      </c>
      <c r="AC353" s="6" t="str">
        <f t="shared" si="140"/>
        <v/>
      </c>
      <c r="AD353" s="6" t="str">
        <f t="shared" si="143"/>
        <v/>
      </c>
      <c r="AE353" s="6" t="str">
        <f t="shared" si="144"/>
        <v/>
      </c>
    </row>
    <row r="354" spans="1:31" x14ac:dyDescent="0.2">
      <c r="A354" s="5" t="str">
        <f t="shared" si="131"/>
        <v/>
      </c>
      <c r="B354" s="5" t="str">
        <f t="shared" si="132"/>
        <v/>
      </c>
      <c r="D354" s="6" t="str">
        <f>IF(A354="","",IF($B$3="سالانه",D353*(1+$B$6),IF($B$3="ماهانه",(F354*12)/'جدول لیست ها'!$D$1,IF(محاسبات!$B$3="دوماهه",(G354*6)/'جدول لیست ها'!$D$2,IF(محاسبات!$B$3="سه ماهه",(H354*4)/'جدول لیست ها'!$D$3,I354*2/'جدول لیست ها'!$D$4)))))</f>
        <v/>
      </c>
      <c r="E354" s="6" t="str">
        <f t="shared" si="133"/>
        <v/>
      </c>
      <c r="F354" s="6" t="str">
        <f t="shared" si="134"/>
        <v/>
      </c>
      <c r="G354" s="6" t="str">
        <f t="shared" si="135"/>
        <v/>
      </c>
      <c r="H354" s="6" t="str">
        <f t="shared" si="136"/>
        <v/>
      </c>
      <c r="I354" s="6" t="str">
        <f t="shared" si="137"/>
        <v/>
      </c>
      <c r="J354" s="6" t="str">
        <f t="shared" si="145"/>
        <v/>
      </c>
      <c r="K354" s="6" t="str">
        <f t="shared" si="122"/>
        <v/>
      </c>
      <c r="L354" s="6" t="str">
        <f t="shared" si="123"/>
        <v/>
      </c>
      <c r="M354" s="6" t="str">
        <f t="shared" si="129"/>
        <v/>
      </c>
      <c r="N354" s="5" t="str">
        <f t="shared" si="141"/>
        <v/>
      </c>
      <c r="O354" s="6" t="str">
        <f t="shared" si="138"/>
        <v/>
      </c>
      <c r="P354" s="5" t="str">
        <f>IF(A354="","",VLOOKUP(B354,'جدول نرخ فوت-امراض خاص-سرطان'!$A$2:$B$100,2,FALSE))</f>
        <v/>
      </c>
      <c r="Q354" s="6" t="str">
        <f t="shared" si="130"/>
        <v/>
      </c>
      <c r="R354" s="6" t="str">
        <f t="shared" si="139"/>
        <v/>
      </c>
      <c r="S354" s="6" t="str">
        <f t="shared" si="124"/>
        <v/>
      </c>
      <c r="T354" s="6" t="str">
        <f t="shared" si="125"/>
        <v/>
      </c>
      <c r="U354" s="6" t="str">
        <f>IF(A354="","",T354*VLOOKUP(محاسبات!B354,'جدول نرخ فوت-امراض خاص-سرطان'!$C$2:$D$97,2,FALSE)/1000000)</f>
        <v/>
      </c>
      <c r="V354" s="6" t="str">
        <f>IF(A354="","",IF($F$7="ندارد",0,IF(B354&gt;74,0,VLOOKUP(محاسبات!A354,'جدول نرخ فوت-امراض خاص-سرطان'!$I$2:$J$31,2,FALSE)*محاسبات!O354)))</f>
        <v/>
      </c>
      <c r="W354" s="6" t="str">
        <f>IF(A354="","",V354*VLOOKUP(B354,'جدول نرخ فوت-امراض خاص-سرطان'!$E$2:$F$100,2,FALSE)/1000000)</f>
        <v/>
      </c>
      <c r="X354" s="6" t="str">
        <f t="shared" si="142"/>
        <v/>
      </c>
      <c r="Y354" s="6" t="str">
        <f>IF(A354="","",IF(A354&gt;64,0,VLOOKUP(B354,'جدول نرخ فوت-امراض خاص-سرطان'!$G$2:$H$100,2,FALSE)*X354))</f>
        <v/>
      </c>
      <c r="Z354" s="6" t="str">
        <f t="shared" si="126"/>
        <v/>
      </c>
      <c r="AA354" s="6" t="str">
        <f t="shared" si="127"/>
        <v/>
      </c>
      <c r="AB354" s="6" t="str">
        <f t="shared" si="128"/>
        <v/>
      </c>
      <c r="AC354" s="6" t="str">
        <f t="shared" si="140"/>
        <v/>
      </c>
      <c r="AD354" s="6" t="str">
        <f t="shared" si="143"/>
        <v/>
      </c>
      <c r="AE354" s="6" t="str">
        <f t="shared" si="144"/>
        <v/>
      </c>
    </row>
    <row r="355" spans="1:31" x14ac:dyDescent="0.2">
      <c r="A355" s="5" t="str">
        <f t="shared" si="131"/>
        <v/>
      </c>
      <c r="B355" s="5" t="str">
        <f t="shared" si="132"/>
        <v/>
      </c>
      <c r="D355" s="6" t="str">
        <f>IF(A355="","",IF($B$3="سالانه",D354*(1+$B$6),IF($B$3="ماهانه",(F355*12)/'جدول لیست ها'!$D$1,IF(محاسبات!$B$3="دوماهه",(G355*6)/'جدول لیست ها'!$D$2,IF(محاسبات!$B$3="سه ماهه",(H355*4)/'جدول لیست ها'!$D$3,I355*2/'جدول لیست ها'!$D$4)))))</f>
        <v/>
      </c>
      <c r="E355" s="6" t="str">
        <f t="shared" si="133"/>
        <v/>
      </c>
      <c r="F355" s="6" t="str">
        <f t="shared" si="134"/>
        <v/>
      </c>
      <c r="G355" s="6" t="str">
        <f t="shared" si="135"/>
        <v/>
      </c>
      <c r="H355" s="6" t="str">
        <f t="shared" si="136"/>
        <v/>
      </c>
      <c r="I355" s="6" t="str">
        <f t="shared" si="137"/>
        <v/>
      </c>
      <c r="J355" s="6" t="str">
        <f t="shared" si="145"/>
        <v/>
      </c>
      <c r="K355" s="6" t="str">
        <f t="shared" si="122"/>
        <v/>
      </c>
      <c r="L355" s="6" t="str">
        <f t="shared" si="123"/>
        <v/>
      </c>
      <c r="M355" s="6" t="str">
        <f t="shared" si="129"/>
        <v/>
      </c>
      <c r="N355" s="5" t="str">
        <f t="shared" si="141"/>
        <v/>
      </c>
      <c r="O355" s="6" t="str">
        <f t="shared" si="138"/>
        <v/>
      </c>
      <c r="P355" s="5" t="str">
        <f>IF(A355="","",VLOOKUP(B355,'جدول نرخ فوت-امراض خاص-سرطان'!$A$2:$B$100,2,FALSE))</f>
        <v/>
      </c>
      <c r="Q355" s="6" t="str">
        <f t="shared" si="130"/>
        <v/>
      </c>
      <c r="R355" s="6" t="str">
        <f t="shared" si="139"/>
        <v/>
      </c>
      <c r="S355" s="6" t="str">
        <f t="shared" si="124"/>
        <v/>
      </c>
      <c r="T355" s="6" t="str">
        <f t="shared" si="125"/>
        <v/>
      </c>
      <c r="U355" s="6" t="str">
        <f>IF(A355="","",T355*VLOOKUP(محاسبات!B355,'جدول نرخ فوت-امراض خاص-سرطان'!$C$2:$D$97,2,FALSE)/1000000)</f>
        <v/>
      </c>
      <c r="V355" s="6" t="str">
        <f>IF(A355="","",IF($F$7="ندارد",0,IF(B355&gt;74,0,VLOOKUP(محاسبات!A355,'جدول نرخ فوت-امراض خاص-سرطان'!$I$2:$J$31,2,FALSE)*محاسبات!O355)))</f>
        <v/>
      </c>
      <c r="W355" s="6" t="str">
        <f>IF(A355="","",V355*VLOOKUP(B355,'جدول نرخ فوت-امراض خاص-سرطان'!$E$2:$F$100,2,FALSE)/1000000)</f>
        <v/>
      </c>
      <c r="X355" s="6" t="str">
        <f t="shared" si="142"/>
        <v/>
      </c>
      <c r="Y355" s="6" t="str">
        <f>IF(A355="","",IF(A355&gt;64,0,VLOOKUP(B355,'جدول نرخ فوت-امراض خاص-سرطان'!$G$2:$H$100,2,FALSE)*X355))</f>
        <v/>
      </c>
      <c r="Z355" s="6" t="str">
        <f t="shared" si="126"/>
        <v/>
      </c>
      <c r="AA355" s="6" t="str">
        <f t="shared" si="127"/>
        <v/>
      </c>
      <c r="AB355" s="6" t="str">
        <f t="shared" si="128"/>
        <v/>
      </c>
      <c r="AC355" s="6" t="str">
        <f t="shared" si="140"/>
        <v/>
      </c>
      <c r="AD355" s="6" t="str">
        <f t="shared" si="143"/>
        <v/>
      </c>
      <c r="AE355" s="6" t="str">
        <f t="shared" si="144"/>
        <v/>
      </c>
    </row>
    <row r="356" spans="1:31" x14ac:dyDescent="0.2">
      <c r="A356" s="5" t="str">
        <f t="shared" si="131"/>
        <v/>
      </c>
      <c r="B356" s="5" t="str">
        <f t="shared" si="132"/>
        <v/>
      </c>
      <c r="D356" s="6" t="str">
        <f>IF(A356="","",IF($B$3="سالانه",D355*(1+$B$6),IF($B$3="ماهانه",(F356*12)/'جدول لیست ها'!$D$1,IF(محاسبات!$B$3="دوماهه",(G356*6)/'جدول لیست ها'!$D$2,IF(محاسبات!$B$3="سه ماهه",(H356*4)/'جدول لیست ها'!$D$3,I356*2/'جدول لیست ها'!$D$4)))))</f>
        <v/>
      </c>
      <c r="E356" s="6" t="str">
        <f t="shared" si="133"/>
        <v/>
      </c>
      <c r="F356" s="6" t="str">
        <f t="shared" si="134"/>
        <v/>
      </c>
      <c r="G356" s="6" t="str">
        <f t="shared" si="135"/>
        <v/>
      </c>
      <c r="H356" s="6" t="str">
        <f t="shared" si="136"/>
        <v/>
      </c>
      <c r="I356" s="6" t="str">
        <f t="shared" si="137"/>
        <v/>
      </c>
      <c r="J356" s="6" t="str">
        <f t="shared" si="145"/>
        <v/>
      </c>
      <c r="K356" s="6" t="str">
        <f t="shared" si="122"/>
        <v/>
      </c>
      <c r="L356" s="6" t="str">
        <f t="shared" si="123"/>
        <v/>
      </c>
      <c r="M356" s="6" t="str">
        <f t="shared" si="129"/>
        <v/>
      </c>
      <c r="N356" s="5" t="str">
        <f t="shared" si="141"/>
        <v/>
      </c>
      <c r="O356" s="6" t="str">
        <f t="shared" si="138"/>
        <v/>
      </c>
      <c r="P356" s="5" t="str">
        <f>IF(A356="","",VLOOKUP(B356,'جدول نرخ فوت-امراض خاص-سرطان'!$A$2:$B$100,2,FALSE))</f>
        <v/>
      </c>
      <c r="Q356" s="6" t="str">
        <f t="shared" si="130"/>
        <v/>
      </c>
      <c r="R356" s="6" t="str">
        <f t="shared" si="139"/>
        <v/>
      </c>
      <c r="S356" s="6" t="str">
        <f t="shared" si="124"/>
        <v/>
      </c>
      <c r="T356" s="6" t="str">
        <f t="shared" si="125"/>
        <v/>
      </c>
      <c r="U356" s="6" t="str">
        <f>IF(A356="","",T356*VLOOKUP(محاسبات!B356,'جدول نرخ فوت-امراض خاص-سرطان'!$C$2:$D$97,2,FALSE)/1000000)</f>
        <v/>
      </c>
      <c r="V356" s="6" t="str">
        <f>IF(A356="","",IF($F$7="ندارد",0,IF(B356&gt;74,0,VLOOKUP(محاسبات!A356,'جدول نرخ فوت-امراض خاص-سرطان'!$I$2:$J$31,2,FALSE)*محاسبات!O356)))</f>
        <v/>
      </c>
      <c r="W356" s="6" t="str">
        <f>IF(A356="","",V356*VLOOKUP(B356,'جدول نرخ فوت-امراض خاص-سرطان'!$E$2:$F$100,2,FALSE)/1000000)</f>
        <v/>
      </c>
      <c r="X356" s="6" t="str">
        <f t="shared" si="142"/>
        <v/>
      </c>
      <c r="Y356" s="6" t="str">
        <f>IF(A356="","",IF(A356&gt;64,0,VLOOKUP(B356,'جدول نرخ فوت-امراض خاص-سرطان'!$G$2:$H$100,2,FALSE)*X356))</f>
        <v/>
      </c>
      <c r="Z356" s="6" t="str">
        <f t="shared" si="126"/>
        <v/>
      </c>
      <c r="AA356" s="6" t="str">
        <f t="shared" si="127"/>
        <v/>
      </c>
      <c r="AB356" s="6" t="str">
        <f t="shared" si="128"/>
        <v/>
      </c>
      <c r="AC356" s="6" t="str">
        <f t="shared" si="140"/>
        <v/>
      </c>
      <c r="AD356" s="6" t="str">
        <f t="shared" si="143"/>
        <v/>
      </c>
      <c r="AE356" s="6" t="str">
        <f t="shared" si="144"/>
        <v/>
      </c>
    </row>
    <row r="357" spans="1:31" x14ac:dyDescent="0.2">
      <c r="A357" s="5" t="str">
        <f t="shared" si="131"/>
        <v/>
      </c>
      <c r="B357" s="5" t="str">
        <f t="shared" si="132"/>
        <v/>
      </c>
      <c r="D357" s="6" t="str">
        <f>IF(A357="","",IF($B$3="سالانه",D356*(1+$B$6),IF($B$3="ماهانه",(F357*12)/'جدول لیست ها'!$D$1,IF(محاسبات!$B$3="دوماهه",(G357*6)/'جدول لیست ها'!$D$2,IF(محاسبات!$B$3="سه ماهه",(H357*4)/'جدول لیست ها'!$D$3,I357*2/'جدول لیست ها'!$D$4)))))</f>
        <v/>
      </c>
      <c r="E357" s="6" t="str">
        <f t="shared" si="133"/>
        <v/>
      </c>
      <c r="F357" s="6" t="str">
        <f t="shared" si="134"/>
        <v/>
      </c>
      <c r="G357" s="6" t="str">
        <f t="shared" si="135"/>
        <v/>
      </c>
      <c r="H357" s="6" t="str">
        <f t="shared" si="136"/>
        <v/>
      </c>
      <c r="I357" s="6" t="str">
        <f t="shared" si="137"/>
        <v/>
      </c>
      <c r="J357" s="6" t="str">
        <f t="shared" si="145"/>
        <v/>
      </c>
      <c r="K357" s="6" t="str">
        <f t="shared" si="122"/>
        <v/>
      </c>
      <c r="L357" s="6" t="str">
        <f t="shared" si="123"/>
        <v/>
      </c>
      <c r="M357" s="6" t="str">
        <f t="shared" si="129"/>
        <v/>
      </c>
      <c r="N357" s="5" t="str">
        <f t="shared" si="141"/>
        <v/>
      </c>
      <c r="O357" s="6" t="str">
        <f t="shared" si="138"/>
        <v/>
      </c>
      <c r="P357" s="5" t="str">
        <f>IF(A357="","",VLOOKUP(B357,'جدول نرخ فوت-امراض خاص-سرطان'!$A$2:$B$100,2,FALSE))</f>
        <v/>
      </c>
      <c r="Q357" s="6" t="str">
        <f t="shared" si="130"/>
        <v/>
      </c>
      <c r="R357" s="6" t="str">
        <f t="shared" si="139"/>
        <v/>
      </c>
      <c r="S357" s="6" t="str">
        <f t="shared" si="124"/>
        <v/>
      </c>
      <c r="T357" s="6" t="str">
        <f t="shared" si="125"/>
        <v/>
      </c>
      <c r="U357" s="6" t="str">
        <f>IF(A357="","",T357*VLOOKUP(محاسبات!B357,'جدول نرخ فوت-امراض خاص-سرطان'!$C$2:$D$97,2,FALSE)/1000000)</f>
        <v/>
      </c>
      <c r="V357" s="6" t="str">
        <f>IF(A357="","",IF($F$7="ندارد",0,IF(B357&gt;74,0,VLOOKUP(محاسبات!A357,'جدول نرخ فوت-امراض خاص-سرطان'!$I$2:$J$31,2,FALSE)*محاسبات!O357)))</f>
        <v/>
      </c>
      <c r="W357" s="6" t="str">
        <f>IF(A357="","",V357*VLOOKUP(B357,'جدول نرخ فوت-امراض خاص-سرطان'!$E$2:$F$100,2,FALSE)/1000000)</f>
        <v/>
      </c>
      <c r="X357" s="6" t="str">
        <f t="shared" si="142"/>
        <v/>
      </c>
      <c r="Y357" s="6" t="str">
        <f>IF(A357="","",IF(A357&gt;64,0,VLOOKUP(B357,'جدول نرخ فوت-امراض خاص-سرطان'!$G$2:$H$100,2,FALSE)*X357))</f>
        <v/>
      </c>
      <c r="Z357" s="6" t="str">
        <f t="shared" si="126"/>
        <v/>
      </c>
      <c r="AA357" s="6" t="str">
        <f t="shared" si="127"/>
        <v/>
      </c>
      <c r="AB357" s="6" t="str">
        <f t="shared" si="128"/>
        <v/>
      </c>
      <c r="AC357" s="6" t="str">
        <f t="shared" si="140"/>
        <v/>
      </c>
      <c r="AD357" s="6" t="str">
        <f t="shared" si="143"/>
        <v/>
      </c>
      <c r="AE357" s="6" t="str">
        <f t="shared" si="144"/>
        <v/>
      </c>
    </row>
    <row r="358" spans="1:31" x14ac:dyDescent="0.2">
      <c r="A358" s="5" t="str">
        <f t="shared" si="131"/>
        <v/>
      </c>
      <c r="B358" s="5" t="str">
        <f t="shared" si="132"/>
        <v/>
      </c>
      <c r="D358" s="6" t="str">
        <f>IF(A358="","",IF($B$3="سالانه",D357*(1+$B$6),IF($B$3="ماهانه",(F358*12)/'جدول لیست ها'!$D$1,IF(محاسبات!$B$3="دوماهه",(G358*6)/'جدول لیست ها'!$D$2,IF(محاسبات!$B$3="سه ماهه",(H358*4)/'جدول لیست ها'!$D$3,I358*2/'جدول لیست ها'!$D$4)))))</f>
        <v/>
      </c>
      <c r="E358" s="6" t="str">
        <f t="shared" si="133"/>
        <v/>
      </c>
      <c r="F358" s="6" t="str">
        <f t="shared" si="134"/>
        <v/>
      </c>
      <c r="G358" s="6" t="str">
        <f t="shared" si="135"/>
        <v/>
      </c>
      <c r="H358" s="6" t="str">
        <f t="shared" si="136"/>
        <v/>
      </c>
      <c r="I358" s="6" t="str">
        <f t="shared" si="137"/>
        <v/>
      </c>
      <c r="J358" s="6" t="str">
        <f t="shared" si="145"/>
        <v/>
      </c>
      <c r="K358" s="6" t="str">
        <f t="shared" si="122"/>
        <v/>
      </c>
      <c r="L358" s="6" t="str">
        <f t="shared" si="123"/>
        <v/>
      </c>
      <c r="M358" s="6" t="str">
        <f t="shared" si="129"/>
        <v/>
      </c>
      <c r="N358" s="5" t="str">
        <f t="shared" si="141"/>
        <v/>
      </c>
      <c r="O358" s="6" t="str">
        <f t="shared" si="138"/>
        <v/>
      </c>
      <c r="P358" s="5" t="str">
        <f>IF(A358="","",VLOOKUP(B358,'جدول نرخ فوت-امراض خاص-سرطان'!$A$2:$B$100,2,FALSE))</f>
        <v/>
      </c>
      <c r="Q358" s="6" t="str">
        <f t="shared" si="130"/>
        <v/>
      </c>
      <c r="R358" s="6" t="str">
        <f t="shared" si="139"/>
        <v/>
      </c>
      <c r="S358" s="6" t="str">
        <f t="shared" si="124"/>
        <v/>
      </c>
      <c r="T358" s="6" t="str">
        <f t="shared" si="125"/>
        <v/>
      </c>
      <c r="U358" s="6" t="str">
        <f>IF(A358="","",T358*VLOOKUP(محاسبات!B358,'جدول نرخ فوت-امراض خاص-سرطان'!$C$2:$D$97,2,FALSE)/1000000)</f>
        <v/>
      </c>
      <c r="V358" s="6" t="str">
        <f>IF(A358="","",IF($F$7="ندارد",0,IF(B358&gt;74,0,VLOOKUP(محاسبات!A358,'جدول نرخ فوت-امراض خاص-سرطان'!$I$2:$J$31,2,FALSE)*محاسبات!O358)))</f>
        <v/>
      </c>
      <c r="W358" s="6" t="str">
        <f>IF(A358="","",V358*VLOOKUP(B358,'جدول نرخ فوت-امراض خاص-سرطان'!$E$2:$F$100,2,FALSE)/1000000)</f>
        <v/>
      </c>
      <c r="X358" s="6" t="str">
        <f t="shared" si="142"/>
        <v/>
      </c>
      <c r="Y358" s="6" t="str">
        <f>IF(A358="","",IF(A358&gt;64,0,VLOOKUP(B358,'جدول نرخ فوت-امراض خاص-سرطان'!$G$2:$H$100,2,FALSE)*X358))</f>
        <v/>
      </c>
      <c r="Z358" s="6" t="str">
        <f t="shared" si="126"/>
        <v/>
      </c>
      <c r="AA358" s="6" t="str">
        <f t="shared" si="127"/>
        <v/>
      </c>
      <c r="AB358" s="6" t="str">
        <f t="shared" si="128"/>
        <v/>
      </c>
      <c r="AC358" s="6" t="str">
        <f t="shared" si="140"/>
        <v/>
      </c>
      <c r="AD358" s="6" t="str">
        <f t="shared" si="143"/>
        <v/>
      </c>
      <c r="AE358" s="6" t="str">
        <f t="shared" si="144"/>
        <v/>
      </c>
    </row>
    <row r="359" spans="1:31" x14ac:dyDescent="0.2">
      <c r="A359" s="5" t="str">
        <f t="shared" si="131"/>
        <v/>
      </c>
      <c r="B359" s="5" t="str">
        <f t="shared" si="132"/>
        <v/>
      </c>
      <c r="D359" s="6" t="str">
        <f>IF(A359="","",IF($B$3="سالانه",D358*(1+$B$6),IF($B$3="ماهانه",(F359*12)/'جدول لیست ها'!$D$1,IF(محاسبات!$B$3="دوماهه",(G359*6)/'جدول لیست ها'!$D$2,IF(محاسبات!$B$3="سه ماهه",(H359*4)/'جدول لیست ها'!$D$3,I359*2/'جدول لیست ها'!$D$4)))))</f>
        <v/>
      </c>
      <c r="E359" s="6" t="str">
        <f t="shared" si="133"/>
        <v/>
      </c>
      <c r="F359" s="6" t="str">
        <f t="shared" si="134"/>
        <v/>
      </c>
      <c r="G359" s="6" t="str">
        <f t="shared" si="135"/>
        <v/>
      </c>
      <c r="H359" s="6" t="str">
        <f t="shared" si="136"/>
        <v/>
      </c>
      <c r="I359" s="6" t="str">
        <f t="shared" si="137"/>
        <v/>
      </c>
      <c r="J359" s="6" t="str">
        <f t="shared" si="145"/>
        <v/>
      </c>
      <c r="K359" s="6" t="str">
        <f t="shared" si="122"/>
        <v/>
      </c>
      <c r="L359" s="6" t="str">
        <f t="shared" si="123"/>
        <v/>
      </c>
      <c r="M359" s="6" t="str">
        <f t="shared" si="129"/>
        <v/>
      </c>
      <c r="N359" s="5" t="str">
        <f t="shared" si="141"/>
        <v/>
      </c>
      <c r="O359" s="6" t="str">
        <f t="shared" si="138"/>
        <v/>
      </c>
      <c r="P359" s="5" t="str">
        <f>IF(A359="","",VLOOKUP(B359,'جدول نرخ فوت-امراض خاص-سرطان'!$A$2:$B$100,2,FALSE))</f>
        <v/>
      </c>
      <c r="Q359" s="6" t="str">
        <f t="shared" si="130"/>
        <v/>
      </c>
      <c r="R359" s="6" t="str">
        <f t="shared" si="139"/>
        <v/>
      </c>
      <c r="S359" s="6" t="str">
        <f t="shared" si="124"/>
        <v/>
      </c>
      <c r="T359" s="6" t="str">
        <f t="shared" si="125"/>
        <v/>
      </c>
      <c r="U359" s="6" t="str">
        <f>IF(A359="","",T359*VLOOKUP(محاسبات!B359,'جدول نرخ فوت-امراض خاص-سرطان'!$C$2:$D$97,2,FALSE)/1000000)</f>
        <v/>
      </c>
      <c r="V359" s="6" t="str">
        <f>IF(A359="","",IF($F$7="ندارد",0,IF(B359&gt;74,0,VLOOKUP(محاسبات!A359,'جدول نرخ فوت-امراض خاص-سرطان'!$I$2:$J$31,2,FALSE)*محاسبات!O359)))</f>
        <v/>
      </c>
      <c r="W359" s="6" t="str">
        <f>IF(A359="","",V359*VLOOKUP(B359,'جدول نرخ فوت-امراض خاص-سرطان'!$E$2:$F$100,2,FALSE)/1000000)</f>
        <v/>
      </c>
      <c r="X359" s="6" t="str">
        <f t="shared" si="142"/>
        <v/>
      </c>
      <c r="Y359" s="6" t="str">
        <f>IF(A359="","",IF(A359&gt;64,0,VLOOKUP(B359,'جدول نرخ فوت-امراض خاص-سرطان'!$G$2:$H$100,2,FALSE)*X359))</f>
        <v/>
      </c>
      <c r="Z359" s="6" t="str">
        <f t="shared" si="126"/>
        <v/>
      </c>
      <c r="AA359" s="6" t="str">
        <f t="shared" si="127"/>
        <v/>
      </c>
      <c r="AB359" s="6" t="str">
        <f t="shared" si="128"/>
        <v/>
      </c>
      <c r="AC359" s="6" t="str">
        <f t="shared" si="140"/>
        <v/>
      </c>
      <c r="AD359" s="6" t="str">
        <f t="shared" si="143"/>
        <v/>
      </c>
      <c r="AE359" s="6" t="str">
        <f t="shared" si="144"/>
        <v/>
      </c>
    </row>
    <row r="360" spans="1:31" x14ac:dyDescent="0.2">
      <c r="A360" s="5" t="str">
        <f t="shared" si="131"/>
        <v/>
      </c>
      <c r="B360" s="5" t="str">
        <f t="shared" si="132"/>
        <v/>
      </c>
      <c r="D360" s="6" t="str">
        <f>IF(A360="","",IF($B$3="سالانه",D359*(1+$B$6),IF($B$3="ماهانه",(F360*12)/'جدول لیست ها'!$D$1,IF(محاسبات!$B$3="دوماهه",(G360*6)/'جدول لیست ها'!$D$2,IF(محاسبات!$B$3="سه ماهه",(H360*4)/'جدول لیست ها'!$D$3,I360*2/'جدول لیست ها'!$D$4)))))</f>
        <v/>
      </c>
      <c r="E360" s="6" t="str">
        <f t="shared" si="133"/>
        <v/>
      </c>
      <c r="F360" s="6" t="str">
        <f t="shared" si="134"/>
        <v/>
      </c>
      <c r="G360" s="6" t="str">
        <f t="shared" si="135"/>
        <v/>
      </c>
      <c r="H360" s="6" t="str">
        <f t="shared" si="136"/>
        <v/>
      </c>
      <c r="I360" s="6" t="str">
        <f t="shared" si="137"/>
        <v/>
      </c>
      <c r="J360" s="6" t="str">
        <f t="shared" si="145"/>
        <v/>
      </c>
      <c r="K360" s="6" t="str">
        <f t="shared" si="122"/>
        <v/>
      </c>
      <c r="L360" s="6" t="str">
        <f t="shared" si="123"/>
        <v/>
      </c>
      <c r="M360" s="6" t="str">
        <f t="shared" si="129"/>
        <v/>
      </c>
      <c r="N360" s="5" t="str">
        <f t="shared" si="141"/>
        <v/>
      </c>
      <c r="O360" s="6" t="str">
        <f t="shared" si="138"/>
        <v/>
      </c>
      <c r="P360" s="5" t="str">
        <f>IF(A360="","",VLOOKUP(B360,'جدول نرخ فوت-امراض خاص-سرطان'!$A$2:$B$100,2,FALSE))</f>
        <v/>
      </c>
      <c r="Q360" s="6" t="str">
        <f t="shared" si="130"/>
        <v/>
      </c>
      <c r="R360" s="6" t="str">
        <f t="shared" si="139"/>
        <v/>
      </c>
      <c r="S360" s="6" t="str">
        <f t="shared" si="124"/>
        <v/>
      </c>
      <c r="T360" s="6" t="str">
        <f t="shared" si="125"/>
        <v/>
      </c>
      <c r="U360" s="6" t="str">
        <f>IF(A360="","",T360*VLOOKUP(محاسبات!B360,'جدول نرخ فوت-امراض خاص-سرطان'!$C$2:$D$97,2,FALSE)/1000000)</f>
        <v/>
      </c>
      <c r="V360" s="6" t="str">
        <f>IF(A360="","",IF($F$7="ندارد",0,IF(B360&gt;74,0,VLOOKUP(محاسبات!A360,'جدول نرخ فوت-امراض خاص-سرطان'!$I$2:$J$31,2,FALSE)*محاسبات!O360)))</f>
        <v/>
      </c>
      <c r="W360" s="6" t="str">
        <f>IF(A360="","",V360*VLOOKUP(B360,'جدول نرخ فوت-امراض خاص-سرطان'!$E$2:$F$100,2,FALSE)/1000000)</f>
        <v/>
      </c>
      <c r="X360" s="6" t="str">
        <f t="shared" si="142"/>
        <v/>
      </c>
      <c r="Y360" s="6" t="str">
        <f>IF(A360="","",IF(A360&gt;64,0,VLOOKUP(B360,'جدول نرخ فوت-امراض خاص-سرطان'!$G$2:$H$100,2,FALSE)*X360))</f>
        <v/>
      </c>
      <c r="Z360" s="6" t="str">
        <f t="shared" si="126"/>
        <v/>
      </c>
      <c r="AA360" s="6" t="str">
        <f t="shared" si="127"/>
        <v/>
      </c>
      <c r="AB360" s="6" t="str">
        <f t="shared" si="128"/>
        <v/>
      </c>
      <c r="AC360" s="6" t="str">
        <f t="shared" si="140"/>
        <v/>
      </c>
      <c r="AD360" s="6" t="str">
        <f t="shared" si="143"/>
        <v/>
      </c>
      <c r="AE360" s="6" t="str">
        <f t="shared" si="144"/>
        <v/>
      </c>
    </row>
    <row r="361" spans="1:31" x14ac:dyDescent="0.2">
      <c r="A361" s="5" t="str">
        <f t="shared" si="131"/>
        <v/>
      </c>
      <c r="B361" s="5" t="str">
        <f t="shared" si="132"/>
        <v/>
      </c>
      <c r="D361" s="6" t="str">
        <f>IF(A361="","",IF($B$3="سالانه",D360*(1+$B$6),IF($B$3="ماهانه",(F361*12)/'جدول لیست ها'!$D$1,IF(محاسبات!$B$3="دوماهه",(G361*6)/'جدول لیست ها'!$D$2,IF(محاسبات!$B$3="سه ماهه",(H361*4)/'جدول لیست ها'!$D$3,I361*2/'جدول لیست ها'!$D$4)))))</f>
        <v/>
      </c>
      <c r="E361" s="6" t="str">
        <f t="shared" si="133"/>
        <v/>
      </c>
      <c r="F361" s="6" t="str">
        <f t="shared" si="134"/>
        <v/>
      </c>
      <c r="G361" s="6" t="str">
        <f t="shared" si="135"/>
        <v/>
      </c>
      <c r="H361" s="6" t="str">
        <f t="shared" si="136"/>
        <v/>
      </c>
      <c r="I361" s="6" t="str">
        <f t="shared" si="137"/>
        <v/>
      </c>
      <c r="J361" s="6" t="str">
        <f t="shared" si="145"/>
        <v/>
      </c>
      <c r="K361" s="6" t="str">
        <f t="shared" si="122"/>
        <v/>
      </c>
      <c r="L361" s="6" t="str">
        <f t="shared" si="123"/>
        <v/>
      </c>
      <c r="M361" s="6" t="str">
        <f t="shared" si="129"/>
        <v/>
      </c>
      <c r="N361" s="5" t="str">
        <f t="shared" si="141"/>
        <v/>
      </c>
      <c r="O361" s="6" t="str">
        <f t="shared" si="138"/>
        <v/>
      </c>
      <c r="P361" s="5" t="str">
        <f>IF(A361="","",VLOOKUP(B361,'جدول نرخ فوت-امراض خاص-سرطان'!$A$2:$B$100,2,FALSE))</f>
        <v/>
      </c>
      <c r="Q361" s="6" t="str">
        <f t="shared" si="130"/>
        <v/>
      </c>
      <c r="R361" s="6" t="str">
        <f t="shared" si="139"/>
        <v/>
      </c>
      <c r="S361" s="6" t="str">
        <f t="shared" si="124"/>
        <v/>
      </c>
      <c r="T361" s="6" t="str">
        <f t="shared" si="125"/>
        <v/>
      </c>
      <c r="U361" s="6" t="str">
        <f>IF(A361="","",T361*VLOOKUP(محاسبات!B361,'جدول نرخ فوت-امراض خاص-سرطان'!$C$2:$D$97,2,FALSE)/1000000)</f>
        <v/>
      </c>
      <c r="V361" s="6" t="str">
        <f>IF(A361="","",IF($F$7="ندارد",0,IF(B361&gt;74,0,VLOOKUP(محاسبات!A361,'جدول نرخ فوت-امراض خاص-سرطان'!$I$2:$J$31,2,FALSE)*محاسبات!O361)))</f>
        <v/>
      </c>
      <c r="W361" s="6" t="str">
        <f>IF(A361="","",V361*VLOOKUP(B361,'جدول نرخ فوت-امراض خاص-سرطان'!$E$2:$F$100,2,FALSE)/1000000)</f>
        <v/>
      </c>
      <c r="X361" s="6" t="str">
        <f t="shared" si="142"/>
        <v/>
      </c>
      <c r="Y361" s="6" t="str">
        <f>IF(A361="","",IF(A361&gt;64,0,VLOOKUP(B361,'جدول نرخ فوت-امراض خاص-سرطان'!$G$2:$H$100,2,FALSE)*X361))</f>
        <v/>
      </c>
      <c r="Z361" s="6" t="str">
        <f t="shared" si="126"/>
        <v/>
      </c>
      <c r="AA361" s="6" t="str">
        <f t="shared" si="127"/>
        <v/>
      </c>
      <c r="AB361" s="6" t="str">
        <f t="shared" si="128"/>
        <v/>
      </c>
      <c r="AC361" s="6" t="str">
        <f t="shared" si="140"/>
        <v/>
      </c>
      <c r="AD361" s="6" t="str">
        <f t="shared" si="143"/>
        <v/>
      </c>
      <c r="AE361" s="6" t="str">
        <f t="shared" si="144"/>
        <v/>
      </c>
    </row>
    <row r="362" spans="1:31" x14ac:dyDescent="0.2">
      <c r="A362" s="5" t="str">
        <f t="shared" si="131"/>
        <v/>
      </c>
      <c r="B362" s="5" t="str">
        <f t="shared" si="132"/>
        <v/>
      </c>
      <c r="D362" s="6" t="str">
        <f>IF(A362="","",IF($B$3="سالانه",D361*(1+$B$6),IF($B$3="ماهانه",(F362*12)/'جدول لیست ها'!$D$1,IF(محاسبات!$B$3="دوماهه",(G362*6)/'جدول لیست ها'!$D$2,IF(محاسبات!$B$3="سه ماهه",(H362*4)/'جدول لیست ها'!$D$3,I362*2/'جدول لیست ها'!$D$4)))))</f>
        <v/>
      </c>
      <c r="E362" s="6" t="str">
        <f t="shared" si="133"/>
        <v/>
      </c>
      <c r="F362" s="6" t="str">
        <f t="shared" si="134"/>
        <v/>
      </c>
      <c r="G362" s="6" t="str">
        <f t="shared" si="135"/>
        <v/>
      </c>
      <c r="H362" s="6" t="str">
        <f t="shared" si="136"/>
        <v/>
      </c>
      <c r="I362" s="6" t="str">
        <f t="shared" si="137"/>
        <v/>
      </c>
      <c r="J362" s="6" t="str">
        <f t="shared" si="145"/>
        <v/>
      </c>
      <c r="K362" s="6" t="str">
        <f t="shared" si="122"/>
        <v/>
      </c>
      <c r="L362" s="6" t="str">
        <f t="shared" si="123"/>
        <v/>
      </c>
      <c r="M362" s="6" t="str">
        <f t="shared" si="129"/>
        <v/>
      </c>
      <c r="N362" s="5" t="str">
        <f t="shared" si="141"/>
        <v/>
      </c>
      <c r="O362" s="6" t="str">
        <f t="shared" si="138"/>
        <v/>
      </c>
      <c r="P362" s="5" t="str">
        <f>IF(A362="","",VLOOKUP(B362,'جدول نرخ فوت-امراض خاص-سرطان'!$A$2:$B$100,2,FALSE))</f>
        <v/>
      </c>
      <c r="Q362" s="6" t="str">
        <f t="shared" si="130"/>
        <v/>
      </c>
      <c r="R362" s="6" t="str">
        <f t="shared" si="139"/>
        <v/>
      </c>
      <c r="S362" s="6" t="str">
        <f t="shared" si="124"/>
        <v/>
      </c>
      <c r="T362" s="6" t="str">
        <f t="shared" si="125"/>
        <v/>
      </c>
      <c r="U362" s="6" t="str">
        <f>IF(A362="","",T362*VLOOKUP(محاسبات!B362,'جدول نرخ فوت-امراض خاص-سرطان'!$C$2:$D$97,2,FALSE)/1000000)</f>
        <v/>
      </c>
      <c r="V362" s="6" t="str">
        <f>IF(A362="","",IF($F$7="ندارد",0,IF(B362&gt;74,0,VLOOKUP(محاسبات!A362,'جدول نرخ فوت-امراض خاص-سرطان'!$I$2:$J$31,2,FALSE)*محاسبات!O362)))</f>
        <v/>
      </c>
      <c r="W362" s="6" t="str">
        <f>IF(A362="","",V362*VLOOKUP(B362,'جدول نرخ فوت-امراض خاص-سرطان'!$E$2:$F$100,2,FALSE)/1000000)</f>
        <v/>
      </c>
      <c r="X362" s="6" t="str">
        <f t="shared" si="142"/>
        <v/>
      </c>
      <c r="Y362" s="6" t="str">
        <f>IF(A362="","",IF(A362&gt;64,0,VLOOKUP(B362,'جدول نرخ فوت-امراض خاص-سرطان'!$G$2:$H$100,2,FALSE)*X362))</f>
        <v/>
      </c>
      <c r="Z362" s="6" t="str">
        <f t="shared" si="126"/>
        <v/>
      </c>
      <c r="AA362" s="6" t="str">
        <f t="shared" si="127"/>
        <v/>
      </c>
      <c r="AB362" s="6" t="str">
        <f t="shared" si="128"/>
        <v/>
      </c>
      <c r="AC362" s="6" t="str">
        <f t="shared" si="140"/>
        <v/>
      </c>
      <c r="AD362" s="6" t="str">
        <f t="shared" si="143"/>
        <v/>
      </c>
      <c r="AE362" s="6" t="str">
        <f t="shared" si="144"/>
        <v/>
      </c>
    </row>
    <row r="363" spans="1:31" x14ac:dyDescent="0.2">
      <c r="A363" s="5" t="str">
        <f t="shared" si="131"/>
        <v/>
      </c>
      <c r="B363" s="5" t="str">
        <f t="shared" si="132"/>
        <v/>
      </c>
      <c r="D363" s="6" t="str">
        <f>IF(A363="","",IF($B$3="سالانه",D362*(1+$B$6),IF($B$3="ماهانه",(F363*12)/'جدول لیست ها'!$D$1,IF(محاسبات!$B$3="دوماهه",(G363*6)/'جدول لیست ها'!$D$2,IF(محاسبات!$B$3="سه ماهه",(H363*4)/'جدول لیست ها'!$D$3,I363*2/'جدول لیست ها'!$D$4)))))</f>
        <v/>
      </c>
      <c r="E363" s="6" t="str">
        <f t="shared" si="133"/>
        <v/>
      </c>
      <c r="F363" s="6" t="str">
        <f t="shared" si="134"/>
        <v/>
      </c>
      <c r="G363" s="6" t="str">
        <f t="shared" si="135"/>
        <v/>
      </c>
      <c r="H363" s="6" t="str">
        <f t="shared" si="136"/>
        <v/>
      </c>
      <c r="I363" s="6" t="str">
        <f t="shared" si="137"/>
        <v/>
      </c>
      <c r="J363" s="6" t="str">
        <f t="shared" si="145"/>
        <v/>
      </c>
      <c r="K363" s="6" t="str">
        <f t="shared" ref="K363:K426" si="146">IF(A363="","",$J$2*(1-$M$3)*(D363-Z363))</f>
        <v/>
      </c>
      <c r="L363" s="6" t="str">
        <f t="shared" si="123"/>
        <v/>
      </c>
      <c r="M363" s="6" t="str">
        <f t="shared" si="129"/>
        <v/>
      </c>
      <c r="N363" s="5" t="str">
        <f t="shared" si="141"/>
        <v/>
      </c>
      <c r="O363" s="6" t="str">
        <f t="shared" si="138"/>
        <v/>
      </c>
      <c r="P363" s="5" t="str">
        <f>IF(A363="","",VLOOKUP(B363,'جدول نرخ فوت-امراض خاص-سرطان'!$A$2:$B$100,2,FALSE))</f>
        <v/>
      </c>
      <c r="Q363" s="6" t="str">
        <f t="shared" si="130"/>
        <v/>
      </c>
      <c r="R363" s="6" t="str">
        <f t="shared" si="139"/>
        <v/>
      </c>
      <c r="S363" s="6" t="str">
        <f t="shared" si="124"/>
        <v/>
      </c>
      <c r="T363" s="6" t="str">
        <f t="shared" si="125"/>
        <v/>
      </c>
      <c r="U363" s="6" t="str">
        <f>IF(A363="","",T363*VLOOKUP(محاسبات!B363,'جدول نرخ فوت-امراض خاص-سرطان'!$C$2:$D$97,2,FALSE)/1000000)</f>
        <v/>
      </c>
      <c r="V363" s="6" t="str">
        <f>IF(A363="","",IF($F$7="ندارد",0,IF(B363&gt;74,0,VLOOKUP(محاسبات!A363,'جدول نرخ فوت-امراض خاص-سرطان'!$I$2:$J$31,2,FALSE)*محاسبات!O363)))</f>
        <v/>
      </c>
      <c r="W363" s="6" t="str">
        <f>IF(A363="","",V363*VLOOKUP(B363,'جدول نرخ فوت-امراض خاص-سرطان'!$E$2:$F$100,2,FALSE)/1000000)</f>
        <v/>
      </c>
      <c r="X363" s="6" t="str">
        <f t="shared" si="142"/>
        <v/>
      </c>
      <c r="Y363" s="6" t="str">
        <f>IF(A363="","",IF(A363&gt;64,0,VLOOKUP(B363,'جدول نرخ فوت-امراض خاص-سرطان'!$G$2:$H$100,2,FALSE)*X363))</f>
        <v/>
      </c>
      <c r="Z363" s="6" t="str">
        <f t="shared" si="126"/>
        <v/>
      </c>
      <c r="AA363" s="6" t="str">
        <f t="shared" si="127"/>
        <v/>
      </c>
      <c r="AB363" s="6" t="str">
        <f t="shared" si="128"/>
        <v/>
      </c>
      <c r="AC363" s="6" t="str">
        <f t="shared" si="140"/>
        <v/>
      </c>
      <c r="AD363" s="6" t="str">
        <f t="shared" si="143"/>
        <v/>
      </c>
      <c r="AE363" s="6" t="str">
        <f t="shared" si="144"/>
        <v/>
      </c>
    </row>
    <row r="364" spans="1:31" x14ac:dyDescent="0.2">
      <c r="A364" s="5" t="str">
        <f t="shared" si="131"/>
        <v/>
      </c>
      <c r="B364" s="5" t="str">
        <f t="shared" si="132"/>
        <v/>
      </c>
      <c r="D364" s="6" t="str">
        <f>IF(A364="","",IF($B$3="سالانه",D363*(1+$B$6),IF($B$3="ماهانه",(F364*12)/'جدول لیست ها'!$D$1,IF(محاسبات!$B$3="دوماهه",(G364*6)/'جدول لیست ها'!$D$2,IF(محاسبات!$B$3="سه ماهه",(H364*4)/'جدول لیست ها'!$D$3,I364*2/'جدول لیست ها'!$D$4)))))</f>
        <v/>
      </c>
      <c r="E364" s="6" t="str">
        <f t="shared" si="133"/>
        <v/>
      </c>
      <c r="F364" s="6" t="str">
        <f t="shared" si="134"/>
        <v/>
      </c>
      <c r="G364" s="6" t="str">
        <f t="shared" si="135"/>
        <v/>
      </c>
      <c r="H364" s="6" t="str">
        <f t="shared" si="136"/>
        <v/>
      </c>
      <c r="I364" s="6" t="str">
        <f t="shared" si="137"/>
        <v/>
      </c>
      <c r="J364" s="6" t="str">
        <f t="shared" si="145"/>
        <v/>
      </c>
      <c r="K364" s="6" t="str">
        <f t="shared" si="146"/>
        <v/>
      </c>
      <c r="L364" s="6" t="str">
        <f t="shared" si="123"/>
        <v/>
      </c>
      <c r="M364" s="6" t="str">
        <f t="shared" si="129"/>
        <v/>
      </c>
      <c r="N364" s="5" t="str">
        <f t="shared" si="141"/>
        <v/>
      </c>
      <c r="O364" s="6" t="str">
        <f t="shared" si="138"/>
        <v/>
      </c>
      <c r="P364" s="5" t="str">
        <f>IF(A364="","",VLOOKUP(B364,'جدول نرخ فوت-امراض خاص-سرطان'!$A$2:$B$100,2,FALSE))</f>
        <v/>
      </c>
      <c r="Q364" s="6" t="str">
        <f t="shared" si="130"/>
        <v/>
      </c>
      <c r="R364" s="6" t="str">
        <f t="shared" si="139"/>
        <v/>
      </c>
      <c r="S364" s="6" t="str">
        <f t="shared" si="124"/>
        <v/>
      </c>
      <c r="T364" s="6" t="str">
        <f t="shared" si="125"/>
        <v/>
      </c>
      <c r="U364" s="6" t="str">
        <f>IF(A364="","",T364*VLOOKUP(محاسبات!B364,'جدول نرخ فوت-امراض خاص-سرطان'!$C$2:$D$97,2,FALSE)/1000000)</f>
        <v/>
      </c>
      <c r="V364" s="6" t="str">
        <f>IF(A364="","",IF($F$7="ندارد",0,IF(B364&gt;74,0,VLOOKUP(محاسبات!A364,'جدول نرخ فوت-امراض خاص-سرطان'!$I$2:$J$31,2,FALSE)*محاسبات!O364)))</f>
        <v/>
      </c>
      <c r="W364" s="6" t="str">
        <f>IF(A364="","",V364*VLOOKUP(B364,'جدول نرخ فوت-امراض خاص-سرطان'!$E$2:$F$100,2,FALSE)/1000000)</f>
        <v/>
      </c>
      <c r="X364" s="6" t="str">
        <f t="shared" si="142"/>
        <v/>
      </c>
      <c r="Y364" s="6" t="str">
        <f>IF(A364="","",IF(A364&gt;64,0,VLOOKUP(B364,'جدول نرخ فوت-امراض خاص-سرطان'!$G$2:$H$100,2,FALSE)*X364))</f>
        <v/>
      </c>
      <c r="Z364" s="6" t="str">
        <f t="shared" si="126"/>
        <v/>
      </c>
      <c r="AA364" s="6" t="str">
        <f t="shared" si="127"/>
        <v/>
      </c>
      <c r="AB364" s="6" t="str">
        <f t="shared" si="128"/>
        <v/>
      </c>
      <c r="AC364" s="6" t="str">
        <f t="shared" si="140"/>
        <v/>
      </c>
      <c r="AD364" s="6" t="str">
        <f t="shared" si="143"/>
        <v/>
      </c>
      <c r="AE364" s="6" t="str">
        <f t="shared" si="144"/>
        <v/>
      </c>
    </row>
    <row r="365" spans="1:31" x14ac:dyDescent="0.2">
      <c r="A365" s="5" t="str">
        <f t="shared" si="131"/>
        <v/>
      </c>
      <c r="B365" s="5" t="str">
        <f t="shared" si="132"/>
        <v/>
      </c>
      <c r="D365" s="6" t="str">
        <f>IF(A365="","",IF($B$3="سالانه",D364*(1+$B$6),IF($B$3="ماهانه",(F365*12)/'جدول لیست ها'!$D$1,IF(محاسبات!$B$3="دوماهه",(G365*6)/'جدول لیست ها'!$D$2,IF(محاسبات!$B$3="سه ماهه",(H365*4)/'جدول لیست ها'!$D$3,I365*2/'جدول لیست ها'!$D$4)))))</f>
        <v/>
      </c>
      <c r="E365" s="6" t="str">
        <f t="shared" si="133"/>
        <v/>
      </c>
      <c r="F365" s="6" t="str">
        <f t="shared" si="134"/>
        <v/>
      </c>
      <c r="G365" s="6" t="str">
        <f t="shared" si="135"/>
        <v/>
      </c>
      <c r="H365" s="6" t="str">
        <f t="shared" si="136"/>
        <v/>
      </c>
      <c r="I365" s="6" t="str">
        <f t="shared" si="137"/>
        <v/>
      </c>
      <c r="J365" s="6" t="str">
        <f t="shared" si="145"/>
        <v/>
      </c>
      <c r="K365" s="6" t="str">
        <f t="shared" si="146"/>
        <v/>
      </c>
      <c r="L365" s="6" t="str">
        <f t="shared" si="123"/>
        <v/>
      </c>
      <c r="M365" s="6" t="str">
        <f t="shared" si="129"/>
        <v/>
      </c>
      <c r="N365" s="5" t="str">
        <f t="shared" si="141"/>
        <v/>
      </c>
      <c r="O365" s="6" t="str">
        <f t="shared" si="138"/>
        <v/>
      </c>
      <c r="P365" s="5" t="str">
        <f>IF(A365="","",VLOOKUP(B365,'جدول نرخ فوت-امراض خاص-سرطان'!$A$2:$B$100,2,FALSE))</f>
        <v/>
      </c>
      <c r="Q365" s="6" t="str">
        <f t="shared" si="130"/>
        <v/>
      </c>
      <c r="R365" s="6" t="str">
        <f t="shared" si="139"/>
        <v/>
      </c>
      <c r="S365" s="6" t="str">
        <f t="shared" si="124"/>
        <v/>
      </c>
      <c r="T365" s="6" t="str">
        <f t="shared" si="125"/>
        <v/>
      </c>
      <c r="U365" s="6" t="str">
        <f>IF(A365="","",T365*VLOOKUP(محاسبات!B365,'جدول نرخ فوت-امراض خاص-سرطان'!$C$2:$D$97,2,FALSE)/1000000)</f>
        <v/>
      </c>
      <c r="V365" s="6" t="str">
        <f>IF(A365="","",IF($F$7="ندارد",0,IF(B365&gt;74,0,VLOOKUP(محاسبات!A365,'جدول نرخ فوت-امراض خاص-سرطان'!$I$2:$J$31,2,FALSE)*محاسبات!O365)))</f>
        <v/>
      </c>
      <c r="W365" s="6" t="str">
        <f>IF(A365="","",V365*VLOOKUP(B365,'جدول نرخ فوت-امراض خاص-سرطان'!$E$2:$F$100,2,FALSE)/1000000)</f>
        <v/>
      </c>
      <c r="X365" s="6" t="str">
        <f t="shared" si="142"/>
        <v/>
      </c>
      <c r="Y365" s="6" t="str">
        <f>IF(A365="","",IF(A365&gt;64,0,VLOOKUP(B365,'جدول نرخ فوت-امراض خاص-سرطان'!$G$2:$H$100,2,FALSE)*X365))</f>
        <v/>
      </c>
      <c r="Z365" s="6" t="str">
        <f t="shared" si="126"/>
        <v/>
      </c>
      <c r="AA365" s="6" t="str">
        <f t="shared" si="127"/>
        <v/>
      </c>
      <c r="AB365" s="6" t="str">
        <f t="shared" si="128"/>
        <v/>
      </c>
      <c r="AC365" s="6" t="str">
        <f t="shared" si="140"/>
        <v/>
      </c>
      <c r="AD365" s="6" t="str">
        <f t="shared" si="143"/>
        <v/>
      </c>
      <c r="AE365" s="6" t="str">
        <f t="shared" si="144"/>
        <v/>
      </c>
    </row>
    <row r="366" spans="1:31" x14ac:dyDescent="0.2">
      <c r="A366" s="5" t="str">
        <f t="shared" si="131"/>
        <v/>
      </c>
      <c r="B366" s="5" t="str">
        <f t="shared" si="132"/>
        <v/>
      </c>
      <c r="D366" s="6" t="str">
        <f>IF(A366="","",IF($B$3="سالانه",D365*(1+$B$6),IF($B$3="ماهانه",(F366*12)/'جدول لیست ها'!$D$1,IF(محاسبات!$B$3="دوماهه",(G366*6)/'جدول لیست ها'!$D$2,IF(محاسبات!$B$3="سه ماهه",(H366*4)/'جدول لیست ها'!$D$3,I366*2/'جدول لیست ها'!$D$4)))))</f>
        <v/>
      </c>
      <c r="E366" s="6" t="str">
        <f t="shared" si="133"/>
        <v/>
      </c>
      <c r="F366" s="6" t="str">
        <f t="shared" si="134"/>
        <v/>
      </c>
      <c r="G366" s="6" t="str">
        <f t="shared" si="135"/>
        <v/>
      </c>
      <c r="H366" s="6" t="str">
        <f t="shared" si="136"/>
        <v/>
      </c>
      <c r="I366" s="6" t="str">
        <f t="shared" si="137"/>
        <v/>
      </c>
      <c r="J366" s="6" t="str">
        <f t="shared" si="145"/>
        <v/>
      </c>
      <c r="K366" s="6" t="str">
        <f t="shared" si="146"/>
        <v/>
      </c>
      <c r="L366" s="6" t="str">
        <f t="shared" si="123"/>
        <v/>
      </c>
      <c r="M366" s="6" t="str">
        <f t="shared" si="129"/>
        <v/>
      </c>
      <c r="N366" s="5" t="str">
        <f t="shared" si="141"/>
        <v/>
      </c>
      <c r="O366" s="6" t="str">
        <f t="shared" si="138"/>
        <v/>
      </c>
      <c r="P366" s="5" t="str">
        <f>IF(A366="","",VLOOKUP(B366,'جدول نرخ فوت-امراض خاص-سرطان'!$A$2:$B$100,2,FALSE))</f>
        <v/>
      </c>
      <c r="Q366" s="6" t="str">
        <f t="shared" si="130"/>
        <v/>
      </c>
      <c r="R366" s="6" t="str">
        <f t="shared" si="139"/>
        <v/>
      </c>
      <c r="S366" s="6" t="str">
        <f t="shared" si="124"/>
        <v/>
      </c>
      <c r="T366" s="6" t="str">
        <f t="shared" si="125"/>
        <v/>
      </c>
      <c r="U366" s="6" t="str">
        <f>IF(A366="","",T366*VLOOKUP(محاسبات!B366,'جدول نرخ فوت-امراض خاص-سرطان'!$C$2:$D$97,2,FALSE)/1000000)</f>
        <v/>
      </c>
      <c r="V366" s="6" t="str">
        <f>IF(A366="","",IF($F$7="ندارد",0,IF(B366&gt;74,0,VLOOKUP(محاسبات!A366,'جدول نرخ فوت-امراض خاص-سرطان'!$I$2:$J$31,2,FALSE)*محاسبات!O366)))</f>
        <v/>
      </c>
      <c r="W366" s="6" t="str">
        <f>IF(A366="","",V366*VLOOKUP(B366,'جدول نرخ فوت-امراض خاص-سرطان'!$E$2:$F$100,2,FALSE)/1000000)</f>
        <v/>
      </c>
      <c r="X366" s="6" t="str">
        <f t="shared" si="142"/>
        <v/>
      </c>
      <c r="Y366" s="6" t="str">
        <f>IF(A366="","",IF(A366&gt;64,0,VLOOKUP(B366,'جدول نرخ فوت-امراض خاص-سرطان'!$G$2:$H$100,2,FALSE)*X366))</f>
        <v/>
      </c>
      <c r="Z366" s="6" t="str">
        <f t="shared" si="126"/>
        <v/>
      </c>
      <c r="AA366" s="6" t="str">
        <f t="shared" si="127"/>
        <v/>
      </c>
      <c r="AB366" s="6" t="str">
        <f t="shared" si="128"/>
        <v/>
      </c>
      <c r="AC366" s="6" t="str">
        <f t="shared" si="140"/>
        <v/>
      </c>
      <c r="AD366" s="6" t="str">
        <f t="shared" si="143"/>
        <v/>
      </c>
      <c r="AE366" s="6" t="str">
        <f t="shared" si="144"/>
        <v/>
      </c>
    </row>
    <row r="367" spans="1:31" x14ac:dyDescent="0.2">
      <c r="A367" s="5" t="str">
        <f t="shared" si="131"/>
        <v/>
      </c>
      <c r="B367" s="5" t="str">
        <f t="shared" si="132"/>
        <v/>
      </c>
      <c r="D367" s="6" t="str">
        <f>IF(A367="","",IF($B$3="سالانه",D366*(1+$B$6),IF($B$3="ماهانه",(F367*12)/'جدول لیست ها'!$D$1,IF(محاسبات!$B$3="دوماهه",(G367*6)/'جدول لیست ها'!$D$2,IF(محاسبات!$B$3="سه ماهه",(H367*4)/'جدول لیست ها'!$D$3,I367*2/'جدول لیست ها'!$D$4)))))</f>
        <v/>
      </c>
      <c r="E367" s="6" t="str">
        <f t="shared" si="133"/>
        <v/>
      </c>
      <c r="F367" s="6" t="str">
        <f t="shared" si="134"/>
        <v/>
      </c>
      <c r="G367" s="6" t="str">
        <f t="shared" si="135"/>
        <v/>
      </c>
      <c r="H367" s="6" t="str">
        <f t="shared" si="136"/>
        <v/>
      </c>
      <c r="I367" s="6" t="str">
        <f t="shared" si="137"/>
        <v/>
      </c>
      <c r="J367" s="6" t="str">
        <f t="shared" si="145"/>
        <v/>
      </c>
      <c r="K367" s="6" t="str">
        <f t="shared" si="146"/>
        <v/>
      </c>
      <c r="L367" s="6" t="str">
        <f t="shared" si="123"/>
        <v/>
      </c>
      <c r="M367" s="6" t="str">
        <f t="shared" si="129"/>
        <v/>
      </c>
      <c r="N367" s="5" t="str">
        <f t="shared" si="141"/>
        <v/>
      </c>
      <c r="O367" s="6" t="str">
        <f t="shared" si="138"/>
        <v/>
      </c>
      <c r="P367" s="5" t="str">
        <f>IF(A367="","",VLOOKUP(B367,'جدول نرخ فوت-امراض خاص-سرطان'!$A$2:$B$100,2,FALSE))</f>
        <v/>
      </c>
      <c r="Q367" s="6" t="str">
        <f t="shared" si="130"/>
        <v/>
      </c>
      <c r="R367" s="6" t="str">
        <f t="shared" si="139"/>
        <v/>
      </c>
      <c r="S367" s="6" t="str">
        <f t="shared" si="124"/>
        <v/>
      </c>
      <c r="T367" s="6" t="str">
        <f t="shared" si="125"/>
        <v/>
      </c>
      <c r="U367" s="6" t="str">
        <f>IF(A367="","",T367*VLOOKUP(محاسبات!B367,'جدول نرخ فوت-امراض خاص-سرطان'!$C$2:$D$97,2,FALSE)/1000000)</f>
        <v/>
      </c>
      <c r="V367" s="6" t="str">
        <f>IF(A367="","",IF($F$7="ندارد",0,IF(B367&gt;74,0,VLOOKUP(محاسبات!A367,'جدول نرخ فوت-امراض خاص-سرطان'!$I$2:$J$31,2,FALSE)*محاسبات!O367)))</f>
        <v/>
      </c>
      <c r="W367" s="6" t="str">
        <f>IF(A367="","",V367*VLOOKUP(B367,'جدول نرخ فوت-امراض خاص-سرطان'!$E$2:$F$100,2,FALSE)/1000000)</f>
        <v/>
      </c>
      <c r="X367" s="6" t="str">
        <f t="shared" si="142"/>
        <v/>
      </c>
      <c r="Y367" s="6" t="str">
        <f>IF(A367="","",IF(A367&gt;64,0,VLOOKUP(B367,'جدول نرخ فوت-امراض خاص-سرطان'!$G$2:$H$100,2,FALSE)*X367))</f>
        <v/>
      </c>
      <c r="Z367" s="6" t="str">
        <f t="shared" si="126"/>
        <v/>
      </c>
      <c r="AA367" s="6" t="str">
        <f t="shared" si="127"/>
        <v/>
      </c>
      <c r="AB367" s="6" t="str">
        <f t="shared" si="128"/>
        <v/>
      </c>
      <c r="AC367" s="6" t="str">
        <f t="shared" si="140"/>
        <v/>
      </c>
      <c r="AD367" s="6" t="str">
        <f t="shared" si="143"/>
        <v/>
      </c>
      <c r="AE367" s="6" t="str">
        <f t="shared" si="144"/>
        <v/>
      </c>
    </row>
    <row r="368" spans="1:31" x14ac:dyDescent="0.2">
      <c r="A368" s="5" t="str">
        <f t="shared" si="131"/>
        <v/>
      </c>
      <c r="B368" s="5" t="str">
        <f t="shared" si="132"/>
        <v/>
      </c>
      <c r="D368" s="6" t="str">
        <f>IF(A368="","",IF($B$3="سالانه",D367*(1+$B$6),IF($B$3="ماهانه",(F368*12)/'جدول لیست ها'!$D$1,IF(محاسبات!$B$3="دوماهه",(G368*6)/'جدول لیست ها'!$D$2,IF(محاسبات!$B$3="سه ماهه",(H368*4)/'جدول لیست ها'!$D$3,I368*2/'جدول لیست ها'!$D$4)))))</f>
        <v/>
      </c>
      <c r="E368" s="6" t="str">
        <f t="shared" si="133"/>
        <v/>
      </c>
      <c r="F368" s="6" t="str">
        <f t="shared" si="134"/>
        <v/>
      </c>
      <c r="G368" s="6" t="str">
        <f t="shared" si="135"/>
        <v/>
      </c>
      <c r="H368" s="6" t="str">
        <f t="shared" si="136"/>
        <v/>
      </c>
      <c r="I368" s="6" t="str">
        <f t="shared" si="137"/>
        <v/>
      </c>
      <c r="J368" s="6" t="str">
        <f t="shared" si="145"/>
        <v/>
      </c>
      <c r="K368" s="6" t="str">
        <f t="shared" si="146"/>
        <v/>
      </c>
      <c r="L368" s="6" t="str">
        <f t="shared" si="123"/>
        <v/>
      </c>
      <c r="M368" s="6" t="str">
        <f t="shared" si="129"/>
        <v/>
      </c>
      <c r="N368" s="5" t="str">
        <f t="shared" si="141"/>
        <v/>
      </c>
      <c r="O368" s="6" t="str">
        <f t="shared" si="138"/>
        <v/>
      </c>
      <c r="P368" s="5" t="str">
        <f>IF(A368="","",VLOOKUP(B368,'جدول نرخ فوت-امراض خاص-سرطان'!$A$2:$B$100,2,FALSE))</f>
        <v/>
      </c>
      <c r="Q368" s="6" t="str">
        <f t="shared" si="130"/>
        <v/>
      </c>
      <c r="R368" s="6" t="str">
        <f t="shared" si="139"/>
        <v/>
      </c>
      <c r="S368" s="6" t="str">
        <f t="shared" si="124"/>
        <v/>
      </c>
      <c r="T368" s="6" t="str">
        <f t="shared" si="125"/>
        <v/>
      </c>
      <c r="U368" s="6" t="str">
        <f>IF(A368="","",T368*VLOOKUP(محاسبات!B368,'جدول نرخ فوت-امراض خاص-سرطان'!$C$2:$D$97,2,FALSE)/1000000)</f>
        <v/>
      </c>
      <c r="V368" s="6" t="str">
        <f>IF(A368="","",IF($F$7="ندارد",0,IF(B368&gt;74,0,VLOOKUP(محاسبات!A368,'جدول نرخ فوت-امراض خاص-سرطان'!$I$2:$J$31,2,FALSE)*محاسبات!O368)))</f>
        <v/>
      </c>
      <c r="W368" s="6" t="str">
        <f>IF(A368="","",V368*VLOOKUP(B368,'جدول نرخ فوت-امراض خاص-سرطان'!$E$2:$F$100,2,FALSE)/1000000)</f>
        <v/>
      </c>
      <c r="X368" s="6" t="str">
        <f t="shared" si="142"/>
        <v/>
      </c>
      <c r="Y368" s="6" t="str">
        <f>IF(A368="","",IF(A368&gt;64,0,VLOOKUP(B368,'جدول نرخ فوت-امراض خاص-سرطان'!$G$2:$H$100,2,FALSE)*X368))</f>
        <v/>
      </c>
      <c r="Z368" s="6" t="str">
        <f t="shared" si="126"/>
        <v/>
      </c>
      <c r="AA368" s="6" t="str">
        <f t="shared" si="127"/>
        <v/>
      </c>
      <c r="AB368" s="6" t="str">
        <f t="shared" si="128"/>
        <v/>
      </c>
      <c r="AC368" s="6" t="str">
        <f t="shared" si="140"/>
        <v/>
      </c>
      <c r="AD368" s="6" t="str">
        <f t="shared" si="143"/>
        <v/>
      </c>
      <c r="AE368" s="6" t="str">
        <f t="shared" si="144"/>
        <v/>
      </c>
    </row>
    <row r="369" spans="1:31" x14ac:dyDescent="0.2">
      <c r="A369" s="5" t="str">
        <f t="shared" si="131"/>
        <v/>
      </c>
      <c r="B369" s="5" t="str">
        <f t="shared" si="132"/>
        <v/>
      </c>
      <c r="D369" s="6" t="str">
        <f>IF(A369="","",IF($B$3="سالانه",D368*(1+$B$6),IF($B$3="ماهانه",(F369*12)/'جدول لیست ها'!$D$1,IF(محاسبات!$B$3="دوماهه",(G369*6)/'جدول لیست ها'!$D$2,IF(محاسبات!$B$3="سه ماهه",(H369*4)/'جدول لیست ها'!$D$3,I369*2/'جدول لیست ها'!$D$4)))))</f>
        <v/>
      </c>
      <c r="E369" s="6" t="str">
        <f t="shared" si="133"/>
        <v/>
      </c>
      <c r="F369" s="6" t="str">
        <f t="shared" si="134"/>
        <v/>
      </c>
      <c r="G369" s="6" t="str">
        <f t="shared" si="135"/>
        <v/>
      </c>
      <c r="H369" s="6" t="str">
        <f t="shared" si="136"/>
        <v/>
      </c>
      <c r="I369" s="6" t="str">
        <f t="shared" si="137"/>
        <v/>
      </c>
      <c r="J369" s="6" t="str">
        <f t="shared" si="145"/>
        <v/>
      </c>
      <c r="K369" s="6" t="str">
        <f t="shared" si="146"/>
        <v/>
      </c>
      <c r="L369" s="6" t="str">
        <f t="shared" si="123"/>
        <v/>
      </c>
      <c r="M369" s="6" t="str">
        <f t="shared" si="129"/>
        <v/>
      </c>
      <c r="N369" s="5" t="str">
        <f t="shared" si="141"/>
        <v/>
      </c>
      <c r="O369" s="6" t="str">
        <f t="shared" si="138"/>
        <v/>
      </c>
      <c r="P369" s="5" t="str">
        <f>IF(A369="","",VLOOKUP(B369,'جدول نرخ فوت-امراض خاص-سرطان'!$A$2:$B$100,2,FALSE))</f>
        <v/>
      </c>
      <c r="Q369" s="6" t="str">
        <f t="shared" si="130"/>
        <v/>
      </c>
      <c r="R369" s="6" t="str">
        <f t="shared" si="139"/>
        <v/>
      </c>
      <c r="S369" s="6" t="str">
        <f t="shared" si="124"/>
        <v/>
      </c>
      <c r="T369" s="6" t="str">
        <f t="shared" si="125"/>
        <v/>
      </c>
      <c r="U369" s="6" t="str">
        <f>IF(A369="","",T369*VLOOKUP(محاسبات!B369,'جدول نرخ فوت-امراض خاص-سرطان'!$C$2:$D$97,2,FALSE)/1000000)</f>
        <v/>
      </c>
      <c r="V369" s="6" t="str">
        <f>IF(A369="","",IF($F$7="ندارد",0,IF(B369&gt;74,0,VLOOKUP(محاسبات!A369,'جدول نرخ فوت-امراض خاص-سرطان'!$I$2:$J$31,2,FALSE)*محاسبات!O369)))</f>
        <v/>
      </c>
      <c r="W369" s="6" t="str">
        <f>IF(A369="","",V369*VLOOKUP(B369,'جدول نرخ فوت-امراض خاص-سرطان'!$E$2:$F$100,2,FALSE)/1000000)</f>
        <v/>
      </c>
      <c r="X369" s="6" t="str">
        <f t="shared" si="142"/>
        <v/>
      </c>
      <c r="Y369" s="6" t="str">
        <f>IF(A369="","",IF(A369&gt;64,0,VLOOKUP(B369,'جدول نرخ فوت-امراض خاص-سرطان'!$G$2:$H$100,2,FALSE)*X369))</f>
        <v/>
      </c>
      <c r="Z369" s="6" t="str">
        <f t="shared" si="126"/>
        <v/>
      </c>
      <c r="AA369" s="6" t="str">
        <f t="shared" si="127"/>
        <v/>
      </c>
      <c r="AB369" s="6" t="str">
        <f t="shared" si="128"/>
        <v/>
      </c>
      <c r="AC369" s="6" t="str">
        <f t="shared" si="140"/>
        <v/>
      </c>
      <c r="AD369" s="6" t="str">
        <f t="shared" si="143"/>
        <v/>
      </c>
      <c r="AE369" s="6" t="str">
        <f t="shared" si="144"/>
        <v/>
      </c>
    </row>
    <row r="370" spans="1:31" x14ac:dyDescent="0.2">
      <c r="A370" s="5" t="str">
        <f t="shared" si="131"/>
        <v/>
      </c>
      <c r="B370" s="5" t="str">
        <f t="shared" si="132"/>
        <v/>
      </c>
      <c r="D370" s="6" t="str">
        <f>IF(A370="","",IF($B$3="سالانه",D369*(1+$B$6),IF($B$3="ماهانه",(F370*12)/'جدول لیست ها'!$D$1,IF(محاسبات!$B$3="دوماهه",(G370*6)/'جدول لیست ها'!$D$2,IF(محاسبات!$B$3="سه ماهه",(H370*4)/'جدول لیست ها'!$D$3,I370*2/'جدول لیست ها'!$D$4)))))</f>
        <v/>
      </c>
      <c r="E370" s="6" t="str">
        <f t="shared" si="133"/>
        <v/>
      </c>
      <c r="F370" s="6" t="str">
        <f t="shared" si="134"/>
        <v/>
      </c>
      <c r="G370" s="6" t="str">
        <f t="shared" si="135"/>
        <v/>
      </c>
      <c r="H370" s="6" t="str">
        <f t="shared" si="136"/>
        <v/>
      </c>
      <c r="I370" s="6" t="str">
        <f t="shared" si="137"/>
        <v/>
      </c>
      <c r="J370" s="6" t="str">
        <f t="shared" si="145"/>
        <v/>
      </c>
      <c r="K370" s="6" t="str">
        <f t="shared" si="146"/>
        <v/>
      </c>
      <c r="L370" s="6" t="str">
        <f t="shared" si="123"/>
        <v/>
      </c>
      <c r="M370" s="6" t="str">
        <f t="shared" si="129"/>
        <v/>
      </c>
      <c r="N370" s="5" t="str">
        <f t="shared" si="141"/>
        <v/>
      </c>
      <c r="O370" s="6" t="str">
        <f t="shared" si="138"/>
        <v/>
      </c>
      <c r="P370" s="5" t="str">
        <f>IF(A370="","",VLOOKUP(B370,'جدول نرخ فوت-امراض خاص-سرطان'!$A$2:$B$100,2,FALSE))</f>
        <v/>
      </c>
      <c r="Q370" s="6" t="str">
        <f t="shared" si="130"/>
        <v/>
      </c>
      <c r="R370" s="6" t="str">
        <f t="shared" si="139"/>
        <v/>
      </c>
      <c r="S370" s="6" t="str">
        <f t="shared" si="124"/>
        <v/>
      </c>
      <c r="T370" s="6" t="str">
        <f t="shared" si="125"/>
        <v/>
      </c>
      <c r="U370" s="6" t="str">
        <f>IF(A370="","",T370*VLOOKUP(محاسبات!B370,'جدول نرخ فوت-امراض خاص-سرطان'!$C$2:$D$97,2,FALSE)/1000000)</f>
        <v/>
      </c>
      <c r="V370" s="6" t="str">
        <f>IF(A370="","",IF($F$7="ندارد",0,IF(B370&gt;74,0,VLOOKUP(محاسبات!A370,'جدول نرخ فوت-امراض خاص-سرطان'!$I$2:$J$31,2,FALSE)*محاسبات!O370)))</f>
        <v/>
      </c>
      <c r="W370" s="6" t="str">
        <f>IF(A370="","",V370*VLOOKUP(B370,'جدول نرخ فوت-امراض خاص-سرطان'!$E$2:$F$100,2,FALSE)/1000000)</f>
        <v/>
      </c>
      <c r="X370" s="6" t="str">
        <f t="shared" si="142"/>
        <v/>
      </c>
      <c r="Y370" s="6" t="str">
        <f>IF(A370="","",IF(A370&gt;64,0,VLOOKUP(B370,'جدول نرخ فوت-امراض خاص-سرطان'!$G$2:$H$100,2,FALSE)*X370))</f>
        <v/>
      </c>
      <c r="Z370" s="6" t="str">
        <f t="shared" si="126"/>
        <v/>
      </c>
      <c r="AA370" s="6" t="str">
        <f t="shared" si="127"/>
        <v/>
      </c>
      <c r="AB370" s="6" t="str">
        <f t="shared" si="128"/>
        <v/>
      </c>
      <c r="AC370" s="6" t="str">
        <f t="shared" si="140"/>
        <v/>
      </c>
      <c r="AD370" s="6" t="str">
        <f t="shared" si="143"/>
        <v/>
      </c>
      <c r="AE370" s="6" t="str">
        <f t="shared" si="144"/>
        <v/>
      </c>
    </row>
    <row r="371" spans="1:31" x14ac:dyDescent="0.2">
      <c r="A371" s="5" t="str">
        <f t="shared" si="131"/>
        <v/>
      </c>
      <c r="B371" s="5" t="str">
        <f t="shared" si="132"/>
        <v/>
      </c>
      <c r="D371" s="6" t="str">
        <f>IF(A371="","",IF($B$3="سالانه",D370*(1+$B$6),IF($B$3="ماهانه",(F371*12)/'جدول لیست ها'!$D$1,IF(محاسبات!$B$3="دوماهه",(G371*6)/'جدول لیست ها'!$D$2,IF(محاسبات!$B$3="سه ماهه",(H371*4)/'جدول لیست ها'!$D$3,I371*2/'جدول لیست ها'!$D$4)))))</f>
        <v/>
      </c>
      <c r="E371" s="6" t="str">
        <f t="shared" si="133"/>
        <v/>
      </c>
      <c r="F371" s="6" t="str">
        <f t="shared" si="134"/>
        <v/>
      </c>
      <c r="G371" s="6" t="str">
        <f t="shared" si="135"/>
        <v/>
      </c>
      <c r="H371" s="6" t="str">
        <f t="shared" si="136"/>
        <v/>
      </c>
      <c r="I371" s="6" t="str">
        <f t="shared" si="137"/>
        <v/>
      </c>
      <c r="J371" s="6" t="str">
        <f t="shared" si="145"/>
        <v/>
      </c>
      <c r="K371" s="6" t="str">
        <f t="shared" si="146"/>
        <v/>
      </c>
      <c r="L371" s="6" t="str">
        <f t="shared" si="123"/>
        <v/>
      </c>
      <c r="M371" s="6" t="str">
        <f t="shared" si="129"/>
        <v/>
      </c>
      <c r="N371" s="5" t="str">
        <f t="shared" si="141"/>
        <v/>
      </c>
      <c r="O371" s="6" t="str">
        <f t="shared" si="138"/>
        <v/>
      </c>
      <c r="P371" s="5" t="str">
        <f>IF(A371="","",VLOOKUP(B371,'جدول نرخ فوت-امراض خاص-سرطان'!$A$2:$B$100,2,FALSE))</f>
        <v/>
      </c>
      <c r="Q371" s="6" t="str">
        <f t="shared" si="130"/>
        <v/>
      </c>
      <c r="R371" s="6" t="str">
        <f t="shared" si="139"/>
        <v/>
      </c>
      <c r="S371" s="6" t="str">
        <f t="shared" si="124"/>
        <v/>
      </c>
      <c r="T371" s="6" t="str">
        <f t="shared" si="125"/>
        <v/>
      </c>
      <c r="U371" s="6" t="str">
        <f>IF(A371="","",T371*VLOOKUP(محاسبات!B371,'جدول نرخ فوت-امراض خاص-سرطان'!$C$2:$D$97,2,FALSE)/1000000)</f>
        <v/>
      </c>
      <c r="V371" s="6" t="str">
        <f>IF(A371="","",IF($F$7="ندارد",0,IF(B371&gt;74,0,VLOOKUP(محاسبات!A371,'جدول نرخ فوت-امراض خاص-سرطان'!$I$2:$J$31,2,FALSE)*محاسبات!O371)))</f>
        <v/>
      </c>
      <c r="W371" s="6" t="str">
        <f>IF(A371="","",V371*VLOOKUP(B371,'جدول نرخ فوت-امراض خاص-سرطان'!$E$2:$F$100,2,FALSE)/1000000)</f>
        <v/>
      </c>
      <c r="X371" s="6" t="str">
        <f t="shared" si="142"/>
        <v/>
      </c>
      <c r="Y371" s="6" t="str">
        <f>IF(A371="","",IF(A371&gt;64,0,VLOOKUP(B371,'جدول نرخ فوت-امراض خاص-سرطان'!$G$2:$H$100,2,FALSE)*X371))</f>
        <v/>
      </c>
      <c r="Z371" s="6" t="str">
        <f t="shared" si="126"/>
        <v/>
      </c>
      <c r="AA371" s="6" t="str">
        <f t="shared" si="127"/>
        <v/>
      </c>
      <c r="AB371" s="6" t="str">
        <f t="shared" si="128"/>
        <v/>
      </c>
      <c r="AC371" s="6" t="str">
        <f t="shared" si="140"/>
        <v/>
      </c>
      <c r="AD371" s="6" t="str">
        <f t="shared" si="143"/>
        <v/>
      </c>
      <c r="AE371" s="6" t="str">
        <f t="shared" si="144"/>
        <v/>
      </c>
    </row>
    <row r="372" spans="1:31" x14ac:dyDescent="0.2">
      <c r="A372" s="5" t="str">
        <f t="shared" si="131"/>
        <v/>
      </c>
      <c r="B372" s="5" t="str">
        <f t="shared" si="132"/>
        <v/>
      </c>
      <c r="D372" s="6" t="str">
        <f>IF(A372="","",IF($B$3="سالانه",D371*(1+$B$6),IF($B$3="ماهانه",(F372*12)/'جدول لیست ها'!$D$1,IF(محاسبات!$B$3="دوماهه",(G372*6)/'جدول لیست ها'!$D$2,IF(محاسبات!$B$3="سه ماهه",(H372*4)/'جدول لیست ها'!$D$3,I372*2/'جدول لیست ها'!$D$4)))))</f>
        <v/>
      </c>
      <c r="E372" s="6" t="str">
        <f t="shared" si="133"/>
        <v/>
      </c>
      <c r="F372" s="6" t="str">
        <f t="shared" si="134"/>
        <v/>
      </c>
      <c r="G372" s="6" t="str">
        <f t="shared" si="135"/>
        <v/>
      </c>
      <c r="H372" s="6" t="str">
        <f t="shared" si="136"/>
        <v/>
      </c>
      <c r="I372" s="6" t="str">
        <f t="shared" si="137"/>
        <v/>
      </c>
      <c r="J372" s="6" t="str">
        <f t="shared" si="145"/>
        <v/>
      </c>
      <c r="K372" s="6" t="str">
        <f t="shared" si="146"/>
        <v/>
      </c>
      <c r="L372" s="6" t="str">
        <f t="shared" si="123"/>
        <v/>
      </c>
      <c r="M372" s="6" t="str">
        <f t="shared" si="129"/>
        <v/>
      </c>
      <c r="N372" s="5" t="str">
        <f t="shared" si="141"/>
        <v/>
      </c>
      <c r="O372" s="6" t="str">
        <f t="shared" si="138"/>
        <v/>
      </c>
      <c r="P372" s="5" t="str">
        <f>IF(A372="","",VLOOKUP(B372,'جدول نرخ فوت-امراض خاص-سرطان'!$A$2:$B$100,2,FALSE))</f>
        <v/>
      </c>
      <c r="Q372" s="6" t="str">
        <f t="shared" si="130"/>
        <v/>
      </c>
      <c r="R372" s="6" t="str">
        <f t="shared" si="139"/>
        <v/>
      </c>
      <c r="S372" s="6" t="str">
        <f t="shared" si="124"/>
        <v/>
      </c>
      <c r="T372" s="6" t="str">
        <f t="shared" si="125"/>
        <v/>
      </c>
      <c r="U372" s="6" t="str">
        <f>IF(A372="","",T372*VLOOKUP(محاسبات!B372,'جدول نرخ فوت-امراض خاص-سرطان'!$C$2:$D$97,2,FALSE)/1000000)</f>
        <v/>
      </c>
      <c r="V372" s="6" t="str">
        <f>IF(A372="","",IF($F$7="ندارد",0,IF(B372&gt;74,0,VLOOKUP(محاسبات!A372,'جدول نرخ فوت-امراض خاص-سرطان'!$I$2:$J$31,2,FALSE)*محاسبات!O372)))</f>
        <v/>
      </c>
      <c r="W372" s="6" t="str">
        <f>IF(A372="","",V372*VLOOKUP(B372,'جدول نرخ فوت-امراض خاص-سرطان'!$E$2:$F$100,2,FALSE)/1000000)</f>
        <v/>
      </c>
      <c r="X372" s="6" t="str">
        <f t="shared" si="142"/>
        <v/>
      </c>
      <c r="Y372" s="6" t="str">
        <f>IF(A372="","",IF(A372&gt;64,0,VLOOKUP(B372,'جدول نرخ فوت-امراض خاص-سرطان'!$G$2:$H$100,2,FALSE)*X372))</f>
        <v/>
      </c>
      <c r="Z372" s="6" t="str">
        <f t="shared" si="126"/>
        <v/>
      </c>
      <c r="AA372" s="6" t="str">
        <f t="shared" si="127"/>
        <v/>
      </c>
      <c r="AB372" s="6" t="str">
        <f t="shared" si="128"/>
        <v/>
      </c>
      <c r="AC372" s="6" t="str">
        <f t="shared" si="140"/>
        <v/>
      </c>
      <c r="AD372" s="6" t="str">
        <f t="shared" si="143"/>
        <v/>
      </c>
      <c r="AE372" s="6" t="str">
        <f t="shared" si="144"/>
        <v/>
      </c>
    </row>
    <row r="373" spans="1:31" x14ac:dyDescent="0.2">
      <c r="A373" s="5" t="str">
        <f t="shared" si="131"/>
        <v/>
      </c>
      <c r="B373" s="5" t="str">
        <f t="shared" si="132"/>
        <v/>
      </c>
      <c r="D373" s="6" t="str">
        <f>IF(A373="","",IF($B$3="سالانه",D372*(1+$B$6),IF($B$3="ماهانه",(F373*12)/'جدول لیست ها'!$D$1,IF(محاسبات!$B$3="دوماهه",(G373*6)/'جدول لیست ها'!$D$2,IF(محاسبات!$B$3="سه ماهه",(H373*4)/'جدول لیست ها'!$D$3,I373*2/'جدول لیست ها'!$D$4)))))</f>
        <v/>
      </c>
      <c r="E373" s="6" t="str">
        <f t="shared" si="133"/>
        <v/>
      </c>
      <c r="F373" s="6" t="str">
        <f t="shared" si="134"/>
        <v/>
      </c>
      <c r="G373" s="6" t="str">
        <f t="shared" si="135"/>
        <v/>
      </c>
      <c r="H373" s="6" t="str">
        <f t="shared" si="136"/>
        <v/>
      </c>
      <c r="I373" s="6" t="str">
        <f t="shared" si="137"/>
        <v/>
      </c>
      <c r="J373" s="6" t="str">
        <f t="shared" si="145"/>
        <v/>
      </c>
      <c r="K373" s="6" t="str">
        <f t="shared" si="146"/>
        <v/>
      </c>
      <c r="L373" s="6" t="str">
        <f t="shared" si="123"/>
        <v/>
      </c>
      <c r="M373" s="6" t="str">
        <f t="shared" si="129"/>
        <v/>
      </c>
      <c r="N373" s="5" t="str">
        <f t="shared" si="141"/>
        <v/>
      </c>
      <c r="O373" s="6" t="str">
        <f t="shared" si="138"/>
        <v/>
      </c>
      <c r="P373" s="5" t="str">
        <f>IF(A373="","",VLOOKUP(B373,'جدول نرخ فوت-امراض خاص-سرطان'!$A$2:$B$100,2,FALSE))</f>
        <v/>
      </c>
      <c r="Q373" s="6" t="str">
        <f t="shared" si="130"/>
        <v/>
      </c>
      <c r="R373" s="6" t="str">
        <f t="shared" si="139"/>
        <v/>
      </c>
      <c r="S373" s="6" t="str">
        <f t="shared" si="124"/>
        <v/>
      </c>
      <c r="T373" s="6" t="str">
        <f t="shared" si="125"/>
        <v/>
      </c>
      <c r="U373" s="6" t="str">
        <f>IF(A373="","",T373*VLOOKUP(محاسبات!B373,'جدول نرخ فوت-امراض خاص-سرطان'!$C$2:$D$97,2,FALSE)/1000000)</f>
        <v/>
      </c>
      <c r="V373" s="6" t="str">
        <f>IF(A373="","",IF($F$7="ندارد",0,IF(B373&gt;74,0,VLOOKUP(محاسبات!A373,'جدول نرخ فوت-امراض خاص-سرطان'!$I$2:$J$31,2,FALSE)*محاسبات!O373)))</f>
        <v/>
      </c>
      <c r="W373" s="6" t="str">
        <f>IF(A373="","",V373*VLOOKUP(B373,'جدول نرخ فوت-امراض خاص-سرطان'!$E$2:$F$100,2,FALSE)/1000000)</f>
        <v/>
      </c>
      <c r="X373" s="6" t="str">
        <f t="shared" si="142"/>
        <v/>
      </c>
      <c r="Y373" s="6" t="str">
        <f>IF(A373="","",IF(A373&gt;64,0,VLOOKUP(B373,'جدول نرخ فوت-امراض خاص-سرطان'!$G$2:$H$100,2,FALSE)*X373))</f>
        <v/>
      </c>
      <c r="Z373" s="6" t="str">
        <f t="shared" si="126"/>
        <v/>
      </c>
      <c r="AA373" s="6" t="str">
        <f t="shared" si="127"/>
        <v/>
      </c>
      <c r="AB373" s="6" t="str">
        <f t="shared" si="128"/>
        <v/>
      </c>
      <c r="AC373" s="6" t="str">
        <f t="shared" si="140"/>
        <v/>
      </c>
      <c r="AD373" s="6" t="str">
        <f t="shared" si="143"/>
        <v/>
      </c>
      <c r="AE373" s="6" t="str">
        <f t="shared" si="144"/>
        <v/>
      </c>
    </row>
    <row r="374" spans="1:31" x14ac:dyDescent="0.2">
      <c r="A374" s="5" t="str">
        <f t="shared" si="131"/>
        <v/>
      </c>
      <c r="B374" s="5" t="str">
        <f t="shared" si="132"/>
        <v/>
      </c>
      <c r="D374" s="6" t="str">
        <f>IF(A374="","",IF($B$3="سالانه",D373*(1+$B$6),IF($B$3="ماهانه",(F374*12)/'جدول لیست ها'!$D$1,IF(محاسبات!$B$3="دوماهه",(G374*6)/'جدول لیست ها'!$D$2,IF(محاسبات!$B$3="سه ماهه",(H374*4)/'جدول لیست ها'!$D$3,I374*2/'جدول لیست ها'!$D$4)))))</f>
        <v/>
      </c>
      <c r="E374" s="6" t="str">
        <f t="shared" si="133"/>
        <v/>
      </c>
      <c r="F374" s="6" t="str">
        <f t="shared" si="134"/>
        <v/>
      </c>
      <c r="G374" s="6" t="str">
        <f t="shared" si="135"/>
        <v/>
      </c>
      <c r="H374" s="6" t="str">
        <f t="shared" si="136"/>
        <v/>
      </c>
      <c r="I374" s="6" t="str">
        <f t="shared" si="137"/>
        <v/>
      </c>
      <c r="J374" s="6" t="str">
        <f t="shared" si="145"/>
        <v/>
      </c>
      <c r="K374" s="6" t="str">
        <f t="shared" si="146"/>
        <v/>
      </c>
      <c r="L374" s="6" t="str">
        <f t="shared" si="123"/>
        <v/>
      </c>
      <c r="M374" s="6" t="str">
        <f t="shared" si="129"/>
        <v/>
      </c>
      <c r="N374" s="5" t="str">
        <f t="shared" si="141"/>
        <v/>
      </c>
      <c r="O374" s="6" t="str">
        <f t="shared" si="138"/>
        <v/>
      </c>
      <c r="P374" s="5" t="str">
        <f>IF(A374="","",VLOOKUP(B374,'جدول نرخ فوت-امراض خاص-سرطان'!$A$2:$B$100,2,FALSE))</f>
        <v/>
      </c>
      <c r="Q374" s="6" t="str">
        <f t="shared" si="130"/>
        <v/>
      </c>
      <c r="R374" s="6" t="str">
        <f t="shared" si="139"/>
        <v/>
      </c>
      <c r="S374" s="6" t="str">
        <f t="shared" si="124"/>
        <v/>
      </c>
      <c r="T374" s="6" t="str">
        <f t="shared" si="125"/>
        <v/>
      </c>
      <c r="U374" s="6" t="str">
        <f>IF(A374="","",T374*VLOOKUP(محاسبات!B374,'جدول نرخ فوت-امراض خاص-سرطان'!$C$2:$D$97,2,FALSE)/1000000)</f>
        <v/>
      </c>
      <c r="V374" s="6" t="str">
        <f>IF(A374="","",IF($F$7="ندارد",0,IF(B374&gt;74,0,VLOOKUP(محاسبات!A374,'جدول نرخ فوت-امراض خاص-سرطان'!$I$2:$J$31,2,FALSE)*محاسبات!O374)))</f>
        <v/>
      </c>
      <c r="W374" s="6" t="str">
        <f>IF(A374="","",V374*VLOOKUP(B374,'جدول نرخ فوت-امراض خاص-سرطان'!$E$2:$F$100,2,FALSE)/1000000)</f>
        <v/>
      </c>
      <c r="X374" s="6" t="str">
        <f t="shared" si="142"/>
        <v/>
      </c>
      <c r="Y374" s="6" t="str">
        <f>IF(A374="","",IF(A374&gt;64,0,VLOOKUP(B374,'جدول نرخ فوت-امراض خاص-سرطان'!$G$2:$H$100,2,FALSE)*X374))</f>
        <v/>
      </c>
      <c r="Z374" s="6" t="str">
        <f t="shared" si="126"/>
        <v/>
      </c>
      <c r="AA374" s="6" t="str">
        <f t="shared" si="127"/>
        <v/>
      </c>
      <c r="AB374" s="6" t="str">
        <f t="shared" si="128"/>
        <v/>
      </c>
      <c r="AC374" s="6" t="str">
        <f t="shared" si="140"/>
        <v/>
      </c>
      <c r="AD374" s="6" t="str">
        <f t="shared" si="143"/>
        <v/>
      </c>
      <c r="AE374" s="6" t="str">
        <f t="shared" si="144"/>
        <v/>
      </c>
    </row>
    <row r="375" spans="1:31" x14ac:dyDescent="0.2">
      <c r="A375" s="5" t="str">
        <f t="shared" si="131"/>
        <v/>
      </c>
      <c r="B375" s="5" t="str">
        <f t="shared" si="132"/>
        <v/>
      </c>
      <c r="D375" s="6" t="str">
        <f>IF(A375="","",IF($B$3="سالانه",D374*(1+$B$6),IF($B$3="ماهانه",(F375*12)/'جدول لیست ها'!$D$1,IF(محاسبات!$B$3="دوماهه",(G375*6)/'جدول لیست ها'!$D$2,IF(محاسبات!$B$3="سه ماهه",(H375*4)/'جدول لیست ها'!$D$3,I375*2/'جدول لیست ها'!$D$4)))))</f>
        <v/>
      </c>
      <c r="E375" s="6" t="str">
        <f t="shared" si="133"/>
        <v/>
      </c>
      <c r="F375" s="6" t="str">
        <f t="shared" si="134"/>
        <v/>
      </c>
      <c r="G375" s="6" t="str">
        <f t="shared" si="135"/>
        <v/>
      </c>
      <c r="H375" s="6" t="str">
        <f t="shared" si="136"/>
        <v/>
      </c>
      <c r="I375" s="6" t="str">
        <f t="shared" si="137"/>
        <v/>
      </c>
      <c r="J375" s="6" t="str">
        <f t="shared" si="145"/>
        <v/>
      </c>
      <c r="K375" s="6" t="str">
        <f t="shared" si="146"/>
        <v/>
      </c>
      <c r="L375" s="6" t="str">
        <f t="shared" si="123"/>
        <v/>
      </c>
      <c r="M375" s="6" t="str">
        <f t="shared" si="129"/>
        <v/>
      </c>
      <c r="N375" s="5" t="str">
        <f t="shared" si="141"/>
        <v/>
      </c>
      <c r="O375" s="6" t="str">
        <f t="shared" si="138"/>
        <v/>
      </c>
      <c r="P375" s="5" t="str">
        <f>IF(A375="","",VLOOKUP(B375,'جدول نرخ فوت-امراض خاص-سرطان'!$A$2:$B$100,2,FALSE))</f>
        <v/>
      </c>
      <c r="Q375" s="6" t="str">
        <f t="shared" si="130"/>
        <v/>
      </c>
      <c r="R375" s="6" t="str">
        <f t="shared" si="139"/>
        <v/>
      </c>
      <c r="S375" s="6" t="str">
        <f t="shared" si="124"/>
        <v/>
      </c>
      <c r="T375" s="6" t="str">
        <f t="shared" si="125"/>
        <v/>
      </c>
      <c r="U375" s="6" t="str">
        <f>IF(A375="","",T375*VLOOKUP(محاسبات!B375,'جدول نرخ فوت-امراض خاص-سرطان'!$C$2:$D$97,2,FALSE)/1000000)</f>
        <v/>
      </c>
      <c r="V375" s="6" t="str">
        <f>IF(A375="","",IF($F$7="ندارد",0,IF(B375&gt;74,0,VLOOKUP(محاسبات!A375,'جدول نرخ فوت-امراض خاص-سرطان'!$I$2:$J$31,2,FALSE)*محاسبات!O375)))</f>
        <v/>
      </c>
      <c r="W375" s="6" t="str">
        <f>IF(A375="","",V375*VLOOKUP(B375,'جدول نرخ فوت-امراض خاص-سرطان'!$E$2:$F$100,2,FALSE)/1000000)</f>
        <v/>
      </c>
      <c r="X375" s="6" t="str">
        <f t="shared" si="142"/>
        <v/>
      </c>
      <c r="Y375" s="6" t="str">
        <f>IF(A375="","",IF(A375&gt;64,0,VLOOKUP(B375,'جدول نرخ فوت-امراض خاص-سرطان'!$G$2:$H$100,2,FALSE)*X375))</f>
        <v/>
      </c>
      <c r="Z375" s="6" t="str">
        <f t="shared" si="126"/>
        <v/>
      </c>
      <c r="AA375" s="6" t="str">
        <f t="shared" si="127"/>
        <v/>
      </c>
      <c r="AB375" s="6" t="str">
        <f t="shared" si="128"/>
        <v/>
      </c>
      <c r="AC375" s="6" t="str">
        <f t="shared" si="140"/>
        <v/>
      </c>
      <c r="AD375" s="6" t="str">
        <f t="shared" si="143"/>
        <v/>
      </c>
      <c r="AE375" s="6" t="str">
        <f t="shared" si="144"/>
        <v/>
      </c>
    </row>
    <row r="376" spans="1:31" x14ac:dyDescent="0.2">
      <c r="A376" s="5" t="str">
        <f t="shared" si="131"/>
        <v/>
      </c>
      <c r="B376" s="5" t="str">
        <f t="shared" si="132"/>
        <v/>
      </c>
      <c r="D376" s="6" t="str">
        <f>IF(A376="","",IF($B$3="سالانه",D375*(1+$B$6),IF($B$3="ماهانه",(F376*12)/'جدول لیست ها'!$D$1,IF(محاسبات!$B$3="دوماهه",(G376*6)/'جدول لیست ها'!$D$2,IF(محاسبات!$B$3="سه ماهه",(H376*4)/'جدول لیست ها'!$D$3,I376*2/'جدول لیست ها'!$D$4)))))</f>
        <v/>
      </c>
      <c r="E376" s="6" t="str">
        <f t="shared" si="133"/>
        <v/>
      </c>
      <c r="F376" s="6" t="str">
        <f t="shared" si="134"/>
        <v/>
      </c>
      <c r="G376" s="6" t="str">
        <f t="shared" si="135"/>
        <v/>
      </c>
      <c r="H376" s="6" t="str">
        <f t="shared" si="136"/>
        <v/>
      </c>
      <c r="I376" s="6" t="str">
        <f t="shared" si="137"/>
        <v/>
      </c>
      <c r="J376" s="6" t="str">
        <f t="shared" si="145"/>
        <v/>
      </c>
      <c r="K376" s="6" t="str">
        <f t="shared" si="146"/>
        <v/>
      </c>
      <c r="L376" s="6" t="str">
        <f t="shared" si="123"/>
        <v/>
      </c>
      <c r="M376" s="6" t="str">
        <f t="shared" si="129"/>
        <v/>
      </c>
      <c r="N376" s="5" t="str">
        <f t="shared" si="141"/>
        <v/>
      </c>
      <c r="O376" s="6" t="str">
        <f t="shared" si="138"/>
        <v/>
      </c>
      <c r="P376" s="5" t="str">
        <f>IF(A376="","",VLOOKUP(B376,'جدول نرخ فوت-امراض خاص-سرطان'!$A$2:$B$100,2,FALSE))</f>
        <v/>
      </c>
      <c r="Q376" s="6" t="str">
        <f t="shared" si="130"/>
        <v/>
      </c>
      <c r="R376" s="6" t="str">
        <f t="shared" si="139"/>
        <v/>
      </c>
      <c r="S376" s="6" t="str">
        <f t="shared" si="124"/>
        <v/>
      </c>
      <c r="T376" s="6" t="str">
        <f t="shared" si="125"/>
        <v/>
      </c>
      <c r="U376" s="6" t="str">
        <f>IF(A376="","",T376*VLOOKUP(محاسبات!B376,'جدول نرخ فوت-امراض خاص-سرطان'!$C$2:$D$97,2,FALSE)/1000000)</f>
        <v/>
      </c>
      <c r="V376" s="6" t="str">
        <f>IF(A376="","",IF($F$7="ندارد",0,IF(B376&gt;74,0,VLOOKUP(محاسبات!A376,'جدول نرخ فوت-امراض خاص-سرطان'!$I$2:$J$31,2,FALSE)*محاسبات!O376)))</f>
        <v/>
      </c>
      <c r="W376" s="6" t="str">
        <f>IF(A376="","",V376*VLOOKUP(B376,'جدول نرخ فوت-امراض خاص-سرطان'!$E$2:$F$100,2,FALSE)/1000000)</f>
        <v/>
      </c>
      <c r="X376" s="6" t="str">
        <f t="shared" si="142"/>
        <v/>
      </c>
      <c r="Y376" s="6" t="str">
        <f>IF(A376="","",IF(A376&gt;64,0,VLOOKUP(B376,'جدول نرخ فوت-امراض خاص-سرطان'!$G$2:$H$100,2,FALSE)*X376))</f>
        <v/>
      </c>
      <c r="Z376" s="6" t="str">
        <f t="shared" si="126"/>
        <v/>
      </c>
      <c r="AA376" s="6" t="str">
        <f t="shared" si="127"/>
        <v/>
      </c>
      <c r="AB376" s="6" t="str">
        <f t="shared" si="128"/>
        <v/>
      </c>
      <c r="AC376" s="6" t="str">
        <f t="shared" si="140"/>
        <v/>
      </c>
      <c r="AD376" s="6" t="str">
        <f t="shared" si="143"/>
        <v/>
      </c>
      <c r="AE376" s="6" t="str">
        <f t="shared" si="144"/>
        <v/>
      </c>
    </row>
    <row r="377" spans="1:31" x14ac:dyDescent="0.2">
      <c r="A377" s="5" t="str">
        <f t="shared" si="131"/>
        <v/>
      </c>
      <c r="B377" s="5" t="str">
        <f t="shared" si="132"/>
        <v/>
      </c>
      <c r="D377" s="6" t="str">
        <f>IF(A377="","",IF($B$3="سالانه",D376*(1+$B$6),IF($B$3="ماهانه",(F377*12)/'جدول لیست ها'!$D$1,IF(محاسبات!$B$3="دوماهه",(G377*6)/'جدول لیست ها'!$D$2,IF(محاسبات!$B$3="سه ماهه",(H377*4)/'جدول لیست ها'!$D$3,I377*2/'جدول لیست ها'!$D$4)))))</f>
        <v/>
      </c>
      <c r="E377" s="6" t="str">
        <f t="shared" si="133"/>
        <v/>
      </c>
      <c r="F377" s="6" t="str">
        <f t="shared" si="134"/>
        <v/>
      </c>
      <c r="G377" s="6" t="str">
        <f t="shared" si="135"/>
        <v/>
      </c>
      <c r="H377" s="6" t="str">
        <f t="shared" si="136"/>
        <v/>
      </c>
      <c r="I377" s="6" t="str">
        <f t="shared" si="137"/>
        <v/>
      </c>
      <c r="J377" s="6" t="str">
        <f t="shared" si="145"/>
        <v/>
      </c>
      <c r="K377" s="6" t="str">
        <f t="shared" si="146"/>
        <v/>
      </c>
      <c r="L377" s="6" t="str">
        <f t="shared" si="123"/>
        <v/>
      </c>
      <c r="M377" s="6" t="str">
        <f t="shared" si="129"/>
        <v/>
      </c>
      <c r="N377" s="5" t="str">
        <f t="shared" si="141"/>
        <v/>
      </c>
      <c r="O377" s="6" t="str">
        <f t="shared" si="138"/>
        <v/>
      </c>
      <c r="P377" s="5" t="str">
        <f>IF(A377="","",VLOOKUP(B377,'جدول نرخ فوت-امراض خاص-سرطان'!$A$2:$B$100,2,FALSE))</f>
        <v/>
      </c>
      <c r="Q377" s="6" t="str">
        <f t="shared" si="130"/>
        <v/>
      </c>
      <c r="R377" s="6" t="str">
        <f t="shared" si="139"/>
        <v/>
      </c>
      <c r="S377" s="6" t="str">
        <f t="shared" si="124"/>
        <v/>
      </c>
      <c r="T377" s="6" t="str">
        <f t="shared" si="125"/>
        <v/>
      </c>
      <c r="U377" s="6" t="str">
        <f>IF(A377="","",T377*VLOOKUP(محاسبات!B377,'جدول نرخ فوت-امراض خاص-سرطان'!$C$2:$D$97,2,FALSE)/1000000)</f>
        <v/>
      </c>
      <c r="V377" s="6" t="str">
        <f>IF(A377="","",IF($F$7="ندارد",0,IF(B377&gt;74,0,VLOOKUP(محاسبات!A377,'جدول نرخ فوت-امراض خاص-سرطان'!$I$2:$J$31,2,FALSE)*محاسبات!O377)))</f>
        <v/>
      </c>
      <c r="W377" s="6" t="str">
        <f>IF(A377="","",V377*VLOOKUP(B377,'جدول نرخ فوت-امراض خاص-سرطان'!$E$2:$F$100,2,FALSE)/1000000)</f>
        <v/>
      </c>
      <c r="X377" s="6" t="str">
        <f t="shared" si="142"/>
        <v/>
      </c>
      <c r="Y377" s="6" t="str">
        <f>IF(A377="","",IF(A377&gt;64,0,VLOOKUP(B377,'جدول نرخ فوت-امراض خاص-سرطان'!$G$2:$H$100,2,FALSE)*X377))</f>
        <v/>
      </c>
      <c r="Z377" s="6" t="str">
        <f t="shared" si="126"/>
        <v/>
      </c>
      <c r="AA377" s="6" t="str">
        <f t="shared" si="127"/>
        <v/>
      </c>
      <c r="AB377" s="6" t="str">
        <f t="shared" si="128"/>
        <v/>
      </c>
      <c r="AC377" s="6" t="str">
        <f t="shared" si="140"/>
        <v/>
      </c>
      <c r="AD377" s="6" t="str">
        <f t="shared" si="143"/>
        <v/>
      </c>
      <c r="AE377" s="6" t="str">
        <f t="shared" si="144"/>
        <v/>
      </c>
    </row>
    <row r="378" spans="1:31" x14ac:dyDescent="0.2">
      <c r="A378" s="5" t="str">
        <f t="shared" si="131"/>
        <v/>
      </c>
      <c r="B378" s="5" t="str">
        <f t="shared" si="132"/>
        <v/>
      </c>
      <c r="D378" s="6" t="str">
        <f>IF(A378="","",IF($B$3="سالانه",D377*(1+$B$6),IF($B$3="ماهانه",(F378*12)/'جدول لیست ها'!$D$1,IF(محاسبات!$B$3="دوماهه",(G378*6)/'جدول لیست ها'!$D$2,IF(محاسبات!$B$3="سه ماهه",(H378*4)/'جدول لیست ها'!$D$3,I378*2/'جدول لیست ها'!$D$4)))))</f>
        <v/>
      </c>
      <c r="E378" s="6" t="str">
        <f t="shared" si="133"/>
        <v/>
      </c>
      <c r="F378" s="6" t="str">
        <f t="shared" si="134"/>
        <v/>
      </c>
      <c r="G378" s="6" t="str">
        <f t="shared" si="135"/>
        <v/>
      </c>
      <c r="H378" s="6" t="str">
        <f t="shared" si="136"/>
        <v/>
      </c>
      <c r="I378" s="6" t="str">
        <f t="shared" si="137"/>
        <v/>
      </c>
      <c r="J378" s="6" t="str">
        <f t="shared" si="145"/>
        <v/>
      </c>
      <c r="K378" s="6" t="str">
        <f t="shared" si="146"/>
        <v/>
      </c>
      <c r="L378" s="6" t="str">
        <f t="shared" si="123"/>
        <v/>
      </c>
      <c r="M378" s="6" t="str">
        <f t="shared" si="129"/>
        <v/>
      </c>
      <c r="N378" s="5" t="str">
        <f t="shared" si="141"/>
        <v/>
      </c>
      <c r="O378" s="6" t="str">
        <f t="shared" si="138"/>
        <v/>
      </c>
      <c r="P378" s="5" t="str">
        <f>IF(A378="","",VLOOKUP(B378,'جدول نرخ فوت-امراض خاص-سرطان'!$A$2:$B$100,2,FALSE))</f>
        <v/>
      </c>
      <c r="Q378" s="6" t="str">
        <f t="shared" si="130"/>
        <v/>
      </c>
      <c r="R378" s="6" t="str">
        <f t="shared" si="139"/>
        <v/>
      </c>
      <c r="S378" s="6" t="str">
        <f t="shared" si="124"/>
        <v/>
      </c>
      <c r="T378" s="6" t="str">
        <f t="shared" si="125"/>
        <v/>
      </c>
      <c r="U378" s="6" t="str">
        <f>IF(A378="","",T378*VLOOKUP(محاسبات!B378,'جدول نرخ فوت-امراض خاص-سرطان'!$C$2:$D$97,2,FALSE)/1000000)</f>
        <v/>
      </c>
      <c r="V378" s="6" t="str">
        <f>IF(A378="","",IF($F$7="ندارد",0,IF(B378&gt;74,0,VLOOKUP(محاسبات!A378,'جدول نرخ فوت-امراض خاص-سرطان'!$I$2:$J$31,2,FALSE)*محاسبات!O378)))</f>
        <v/>
      </c>
      <c r="W378" s="6" t="str">
        <f>IF(A378="","",V378*VLOOKUP(B378,'جدول نرخ فوت-امراض خاص-سرطان'!$E$2:$F$100,2,FALSE)/1000000)</f>
        <v/>
      </c>
      <c r="X378" s="6" t="str">
        <f t="shared" si="142"/>
        <v/>
      </c>
      <c r="Y378" s="6" t="str">
        <f>IF(A378="","",IF(A378&gt;64,0,VLOOKUP(B378,'جدول نرخ فوت-امراض خاص-سرطان'!$G$2:$H$100,2,FALSE)*X378))</f>
        <v/>
      </c>
      <c r="Z378" s="6" t="str">
        <f t="shared" si="126"/>
        <v/>
      </c>
      <c r="AA378" s="6" t="str">
        <f t="shared" si="127"/>
        <v/>
      </c>
      <c r="AB378" s="6" t="str">
        <f t="shared" si="128"/>
        <v/>
      </c>
      <c r="AC378" s="6" t="str">
        <f t="shared" si="140"/>
        <v/>
      </c>
      <c r="AD378" s="6" t="str">
        <f t="shared" si="143"/>
        <v/>
      </c>
      <c r="AE378" s="6" t="str">
        <f t="shared" si="144"/>
        <v/>
      </c>
    </row>
    <row r="379" spans="1:31" x14ac:dyDescent="0.2">
      <c r="A379" s="5" t="str">
        <f t="shared" si="131"/>
        <v/>
      </c>
      <c r="B379" s="5" t="str">
        <f t="shared" si="132"/>
        <v/>
      </c>
      <c r="D379" s="6" t="str">
        <f>IF(A379="","",IF($B$3="سالانه",D378*(1+$B$6),IF($B$3="ماهانه",(F379*12)/'جدول لیست ها'!$D$1,IF(محاسبات!$B$3="دوماهه",(G379*6)/'جدول لیست ها'!$D$2,IF(محاسبات!$B$3="سه ماهه",(H379*4)/'جدول لیست ها'!$D$3,I379*2/'جدول لیست ها'!$D$4)))))</f>
        <v/>
      </c>
      <c r="E379" s="6" t="str">
        <f t="shared" si="133"/>
        <v/>
      </c>
      <c r="F379" s="6" t="str">
        <f t="shared" si="134"/>
        <v/>
      </c>
      <c r="G379" s="6" t="str">
        <f t="shared" si="135"/>
        <v/>
      </c>
      <c r="H379" s="6" t="str">
        <f t="shared" si="136"/>
        <v/>
      </c>
      <c r="I379" s="6" t="str">
        <f t="shared" si="137"/>
        <v/>
      </c>
      <c r="J379" s="6" t="str">
        <f t="shared" si="145"/>
        <v/>
      </c>
      <c r="K379" s="6" t="str">
        <f t="shared" si="146"/>
        <v/>
      </c>
      <c r="L379" s="6" t="str">
        <f t="shared" si="123"/>
        <v/>
      </c>
      <c r="M379" s="6" t="str">
        <f t="shared" si="129"/>
        <v/>
      </c>
      <c r="N379" s="5" t="str">
        <f t="shared" si="141"/>
        <v/>
      </c>
      <c r="O379" s="6" t="str">
        <f t="shared" si="138"/>
        <v/>
      </c>
      <c r="P379" s="5" t="str">
        <f>IF(A379="","",VLOOKUP(B379,'جدول نرخ فوت-امراض خاص-سرطان'!$A$2:$B$100,2,FALSE))</f>
        <v/>
      </c>
      <c r="Q379" s="6" t="str">
        <f t="shared" si="130"/>
        <v/>
      </c>
      <c r="R379" s="6" t="str">
        <f t="shared" si="139"/>
        <v/>
      </c>
      <c r="S379" s="6" t="str">
        <f t="shared" si="124"/>
        <v/>
      </c>
      <c r="T379" s="6" t="str">
        <f t="shared" si="125"/>
        <v/>
      </c>
      <c r="U379" s="6" t="str">
        <f>IF(A379="","",T379*VLOOKUP(محاسبات!B379,'جدول نرخ فوت-امراض خاص-سرطان'!$C$2:$D$97,2,FALSE)/1000000)</f>
        <v/>
      </c>
      <c r="V379" s="6" t="str">
        <f>IF(A379="","",IF($F$7="ندارد",0,IF(B379&gt;74,0,VLOOKUP(محاسبات!A379,'جدول نرخ فوت-امراض خاص-سرطان'!$I$2:$J$31,2,FALSE)*محاسبات!O379)))</f>
        <v/>
      </c>
      <c r="W379" s="6" t="str">
        <f>IF(A379="","",V379*VLOOKUP(B379,'جدول نرخ فوت-امراض خاص-سرطان'!$E$2:$F$100,2,FALSE)/1000000)</f>
        <v/>
      </c>
      <c r="X379" s="6" t="str">
        <f t="shared" si="142"/>
        <v/>
      </c>
      <c r="Y379" s="6" t="str">
        <f>IF(A379="","",IF(A379&gt;64,0,VLOOKUP(B379,'جدول نرخ فوت-امراض خاص-سرطان'!$G$2:$H$100,2,FALSE)*X379))</f>
        <v/>
      </c>
      <c r="Z379" s="6" t="str">
        <f t="shared" si="126"/>
        <v/>
      </c>
      <c r="AA379" s="6" t="str">
        <f t="shared" si="127"/>
        <v/>
      </c>
      <c r="AB379" s="6" t="str">
        <f t="shared" si="128"/>
        <v/>
      </c>
      <c r="AC379" s="6" t="str">
        <f t="shared" si="140"/>
        <v/>
      </c>
      <c r="AD379" s="6" t="str">
        <f t="shared" si="143"/>
        <v/>
      </c>
      <c r="AE379" s="6" t="str">
        <f t="shared" si="144"/>
        <v/>
      </c>
    </row>
    <row r="380" spans="1:31" x14ac:dyDescent="0.2">
      <c r="A380" s="5" t="str">
        <f t="shared" si="131"/>
        <v/>
      </c>
      <c r="B380" s="5" t="str">
        <f t="shared" si="132"/>
        <v/>
      </c>
      <c r="D380" s="6" t="str">
        <f>IF(A380="","",IF($B$3="سالانه",D379*(1+$B$6),IF($B$3="ماهانه",(F380*12)/'جدول لیست ها'!$D$1,IF(محاسبات!$B$3="دوماهه",(G380*6)/'جدول لیست ها'!$D$2,IF(محاسبات!$B$3="سه ماهه",(H380*4)/'جدول لیست ها'!$D$3,I380*2/'جدول لیست ها'!$D$4)))))</f>
        <v/>
      </c>
      <c r="E380" s="6" t="str">
        <f t="shared" si="133"/>
        <v/>
      </c>
      <c r="F380" s="6" t="str">
        <f t="shared" si="134"/>
        <v/>
      </c>
      <c r="G380" s="6" t="str">
        <f t="shared" si="135"/>
        <v/>
      </c>
      <c r="H380" s="6" t="str">
        <f t="shared" si="136"/>
        <v/>
      </c>
      <c r="I380" s="6" t="str">
        <f t="shared" si="137"/>
        <v/>
      </c>
      <c r="J380" s="6" t="str">
        <f t="shared" si="145"/>
        <v/>
      </c>
      <c r="K380" s="6" t="str">
        <f t="shared" si="146"/>
        <v/>
      </c>
      <c r="L380" s="6" t="str">
        <f t="shared" si="123"/>
        <v/>
      </c>
      <c r="M380" s="6" t="str">
        <f t="shared" si="129"/>
        <v/>
      </c>
      <c r="N380" s="5" t="str">
        <f t="shared" si="141"/>
        <v/>
      </c>
      <c r="O380" s="6" t="str">
        <f t="shared" si="138"/>
        <v/>
      </c>
      <c r="P380" s="5" t="str">
        <f>IF(A380="","",VLOOKUP(B380,'جدول نرخ فوت-امراض خاص-سرطان'!$A$2:$B$100,2,FALSE))</f>
        <v/>
      </c>
      <c r="Q380" s="6" t="str">
        <f t="shared" si="130"/>
        <v/>
      </c>
      <c r="R380" s="6" t="str">
        <f t="shared" si="139"/>
        <v/>
      </c>
      <c r="S380" s="6" t="str">
        <f t="shared" si="124"/>
        <v/>
      </c>
      <c r="T380" s="6" t="str">
        <f t="shared" si="125"/>
        <v/>
      </c>
      <c r="U380" s="6" t="str">
        <f>IF(A380="","",T380*VLOOKUP(محاسبات!B380,'جدول نرخ فوت-امراض خاص-سرطان'!$C$2:$D$97,2,FALSE)/1000000)</f>
        <v/>
      </c>
      <c r="V380" s="6" t="str">
        <f>IF(A380="","",IF($F$7="ندارد",0,IF(B380&gt;74,0,VLOOKUP(محاسبات!A380,'جدول نرخ فوت-امراض خاص-سرطان'!$I$2:$J$31,2,FALSE)*محاسبات!O380)))</f>
        <v/>
      </c>
      <c r="W380" s="6" t="str">
        <f>IF(A380="","",V380*VLOOKUP(B380,'جدول نرخ فوت-امراض خاص-سرطان'!$E$2:$F$100,2,FALSE)/1000000)</f>
        <v/>
      </c>
      <c r="X380" s="6" t="str">
        <f t="shared" si="142"/>
        <v/>
      </c>
      <c r="Y380" s="6" t="str">
        <f>IF(A380="","",IF(A380&gt;64,0,VLOOKUP(B380,'جدول نرخ فوت-امراض خاص-سرطان'!$G$2:$H$100,2,FALSE)*X380))</f>
        <v/>
      </c>
      <c r="Z380" s="6" t="str">
        <f t="shared" si="126"/>
        <v/>
      </c>
      <c r="AA380" s="6" t="str">
        <f t="shared" si="127"/>
        <v/>
      </c>
      <c r="AB380" s="6" t="str">
        <f t="shared" si="128"/>
        <v/>
      </c>
      <c r="AC380" s="6" t="str">
        <f t="shared" si="140"/>
        <v/>
      </c>
      <c r="AD380" s="6" t="str">
        <f t="shared" si="143"/>
        <v/>
      </c>
      <c r="AE380" s="6" t="str">
        <f t="shared" si="144"/>
        <v/>
      </c>
    </row>
    <row r="381" spans="1:31" x14ac:dyDescent="0.2">
      <c r="A381" s="5" t="str">
        <f t="shared" si="131"/>
        <v/>
      </c>
      <c r="B381" s="5" t="str">
        <f t="shared" si="132"/>
        <v/>
      </c>
      <c r="D381" s="6" t="str">
        <f>IF(A381="","",IF($B$3="سالانه",D380*(1+$B$6),IF($B$3="ماهانه",(F381*12)/'جدول لیست ها'!$D$1,IF(محاسبات!$B$3="دوماهه",(G381*6)/'جدول لیست ها'!$D$2,IF(محاسبات!$B$3="سه ماهه",(H381*4)/'جدول لیست ها'!$D$3,I381*2/'جدول لیست ها'!$D$4)))))</f>
        <v/>
      </c>
      <c r="E381" s="6" t="str">
        <f t="shared" si="133"/>
        <v/>
      </c>
      <c r="F381" s="6" t="str">
        <f t="shared" si="134"/>
        <v/>
      </c>
      <c r="G381" s="6" t="str">
        <f t="shared" si="135"/>
        <v/>
      </c>
      <c r="H381" s="6" t="str">
        <f t="shared" si="136"/>
        <v/>
      </c>
      <c r="I381" s="6" t="str">
        <f t="shared" si="137"/>
        <v/>
      </c>
      <c r="J381" s="6" t="str">
        <f t="shared" si="145"/>
        <v/>
      </c>
      <c r="K381" s="6" t="str">
        <f t="shared" si="146"/>
        <v/>
      </c>
      <c r="L381" s="6" t="str">
        <f t="shared" si="123"/>
        <v/>
      </c>
      <c r="M381" s="6" t="str">
        <f t="shared" si="129"/>
        <v/>
      </c>
      <c r="N381" s="5" t="str">
        <f t="shared" si="141"/>
        <v/>
      </c>
      <c r="O381" s="6" t="str">
        <f t="shared" si="138"/>
        <v/>
      </c>
      <c r="P381" s="5" t="str">
        <f>IF(A381="","",VLOOKUP(B381,'جدول نرخ فوت-امراض خاص-سرطان'!$A$2:$B$100,2,FALSE))</f>
        <v/>
      </c>
      <c r="Q381" s="6" t="str">
        <f t="shared" si="130"/>
        <v/>
      </c>
      <c r="R381" s="6" t="str">
        <f t="shared" si="139"/>
        <v/>
      </c>
      <c r="S381" s="6" t="str">
        <f t="shared" si="124"/>
        <v/>
      </c>
      <c r="T381" s="6" t="str">
        <f t="shared" si="125"/>
        <v/>
      </c>
      <c r="U381" s="6" t="str">
        <f>IF(A381="","",T381*VLOOKUP(محاسبات!B381,'جدول نرخ فوت-امراض خاص-سرطان'!$C$2:$D$97,2,FALSE)/1000000)</f>
        <v/>
      </c>
      <c r="V381" s="6" t="str">
        <f>IF(A381="","",IF($F$7="ندارد",0,IF(B381&gt;74,0,VLOOKUP(محاسبات!A381,'جدول نرخ فوت-امراض خاص-سرطان'!$I$2:$J$31,2,FALSE)*محاسبات!O381)))</f>
        <v/>
      </c>
      <c r="W381" s="6" t="str">
        <f>IF(A381="","",V381*VLOOKUP(B381,'جدول نرخ فوت-امراض خاص-سرطان'!$E$2:$F$100,2,FALSE)/1000000)</f>
        <v/>
      </c>
      <c r="X381" s="6" t="str">
        <f t="shared" si="142"/>
        <v/>
      </c>
      <c r="Y381" s="6" t="str">
        <f>IF(A381="","",IF(A381&gt;64,0,VLOOKUP(B381,'جدول نرخ فوت-امراض خاص-سرطان'!$G$2:$H$100,2,FALSE)*X381))</f>
        <v/>
      </c>
      <c r="Z381" s="6" t="str">
        <f t="shared" si="126"/>
        <v/>
      </c>
      <c r="AA381" s="6" t="str">
        <f t="shared" si="127"/>
        <v/>
      </c>
      <c r="AB381" s="6" t="str">
        <f t="shared" si="128"/>
        <v/>
      </c>
      <c r="AC381" s="6" t="str">
        <f t="shared" si="140"/>
        <v/>
      </c>
      <c r="AD381" s="6" t="str">
        <f t="shared" si="143"/>
        <v/>
      </c>
      <c r="AE381" s="6" t="str">
        <f t="shared" si="144"/>
        <v/>
      </c>
    </row>
    <row r="382" spans="1:31" x14ac:dyDescent="0.2">
      <c r="A382" s="5" t="str">
        <f t="shared" si="131"/>
        <v/>
      </c>
      <c r="B382" s="5" t="str">
        <f t="shared" si="132"/>
        <v/>
      </c>
      <c r="D382" s="6" t="str">
        <f>IF(A382="","",IF($B$3="سالانه",D381*(1+$B$6),IF($B$3="ماهانه",(F382*12)/'جدول لیست ها'!$D$1,IF(محاسبات!$B$3="دوماهه",(G382*6)/'جدول لیست ها'!$D$2,IF(محاسبات!$B$3="سه ماهه",(H382*4)/'جدول لیست ها'!$D$3,I382*2/'جدول لیست ها'!$D$4)))))</f>
        <v/>
      </c>
      <c r="E382" s="6" t="str">
        <f t="shared" si="133"/>
        <v/>
      </c>
      <c r="F382" s="6" t="str">
        <f t="shared" si="134"/>
        <v/>
      </c>
      <c r="G382" s="6" t="str">
        <f t="shared" si="135"/>
        <v/>
      </c>
      <c r="H382" s="6" t="str">
        <f t="shared" si="136"/>
        <v/>
      </c>
      <c r="I382" s="6" t="str">
        <f t="shared" si="137"/>
        <v/>
      </c>
      <c r="J382" s="6" t="str">
        <f t="shared" si="145"/>
        <v/>
      </c>
      <c r="K382" s="6" t="str">
        <f t="shared" si="146"/>
        <v/>
      </c>
      <c r="L382" s="6" t="str">
        <f t="shared" si="123"/>
        <v/>
      </c>
      <c r="M382" s="6" t="str">
        <f t="shared" si="129"/>
        <v/>
      </c>
      <c r="N382" s="5" t="str">
        <f t="shared" si="141"/>
        <v/>
      </c>
      <c r="O382" s="6" t="str">
        <f t="shared" si="138"/>
        <v/>
      </c>
      <c r="P382" s="5" t="str">
        <f>IF(A382="","",VLOOKUP(B382,'جدول نرخ فوت-امراض خاص-سرطان'!$A$2:$B$100,2,FALSE))</f>
        <v/>
      </c>
      <c r="Q382" s="6" t="str">
        <f t="shared" si="130"/>
        <v/>
      </c>
      <c r="R382" s="6" t="str">
        <f t="shared" si="139"/>
        <v/>
      </c>
      <c r="S382" s="6" t="str">
        <f t="shared" si="124"/>
        <v/>
      </c>
      <c r="T382" s="6" t="str">
        <f t="shared" si="125"/>
        <v/>
      </c>
      <c r="U382" s="6" t="str">
        <f>IF(A382="","",T382*VLOOKUP(محاسبات!B382,'جدول نرخ فوت-امراض خاص-سرطان'!$C$2:$D$97,2,FALSE)/1000000)</f>
        <v/>
      </c>
      <c r="V382" s="6" t="str">
        <f>IF(A382="","",IF($F$7="ندارد",0,IF(B382&gt;74,0,VLOOKUP(محاسبات!A382,'جدول نرخ فوت-امراض خاص-سرطان'!$I$2:$J$31,2,FALSE)*محاسبات!O382)))</f>
        <v/>
      </c>
      <c r="W382" s="6" t="str">
        <f>IF(A382="","",V382*VLOOKUP(B382,'جدول نرخ فوت-امراض خاص-سرطان'!$E$2:$F$100,2,FALSE)/1000000)</f>
        <v/>
      </c>
      <c r="X382" s="6" t="str">
        <f t="shared" si="142"/>
        <v/>
      </c>
      <c r="Y382" s="6" t="str">
        <f>IF(A382="","",IF(A382&gt;64,0,VLOOKUP(B382,'جدول نرخ فوت-امراض خاص-سرطان'!$G$2:$H$100,2,FALSE)*X382))</f>
        <v/>
      </c>
      <c r="Z382" s="6" t="str">
        <f t="shared" si="126"/>
        <v/>
      </c>
      <c r="AA382" s="6" t="str">
        <f t="shared" si="127"/>
        <v/>
      </c>
      <c r="AB382" s="6" t="str">
        <f t="shared" si="128"/>
        <v/>
      </c>
      <c r="AC382" s="6" t="str">
        <f t="shared" si="140"/>
        <v/>
      </c>
      <c r="AD382" s="6" t="str">
        <f t="shared" si="143"/>
        <v/>
      </c>
      <c r="AE382" s="6" t="str">
        <f t="shared" si="144"/>
        <v/>
      </c>
    </row>
    <row r="383" spans="1:31" x14ac:dyDescent="0.2">
      <c r="A383" s="5" t="str">
        <f t="shared" si="131"/>
        <v/>
      </c>
      <c r="B383" s="5" t="str">
        <f t="shared" si="132"/>
        <v/>
      </c>
      <c r="D383" s="6" t="str">
        <f>IF(A383="","",IF($B$3="سالانه",D382*(1+$B$6),IF($B$3="ماهانه",(F383*12)/'جدول لیست ها'!$D$1,IF(محاسبات!$B$3="دوماهه",(G383*6)/'جدول لیست ها'!$D$2,IF(محاسبات!$B$3="سه ماهه",(H383*4)/'جدول لیست ها'!$D$3,I383*2/'جدول لیست ها'!$D$4)))))</f>
        <v/>
      </c>
      <c r="E383" s="6" t="str">
        <f t="shared" si="133"/>
        <v/>
      </c>
      <c r="F383" s="6" t="str">
        <f t="shared" si="134"/>
        <v/>
      </c>
      <c r="G383" s="6" t="str">
        <f t="shared" si="135"/>
        <v/>
      </c>
      <c r="H383" s="6" t="str">
        <f t="shared" si="136"/>
        <v/>
      </c>
      <c r="I383" s="6" t="str">
        <f t="shared" si="137"/>
        <v/>
      </c>
      <c r="J383" s="6" t="str">
        <f t="shared" si="145"/>
        <v/>
      </c>
      <c r="K383" s="6" t="str">
        <f t="shared" si="146"/>
        <v/>
      </c>
      <c r="L383" s="6" t="str">
        <f t="shared" si="123"/>
        <v/>
      </c>
      <c r="M383" s="6" t="str">
        <f t="shared" si="129"/>
        <v/>
      </c>
      <c r="N383" s="5" t="str">
        <f t="shared" si="141"/>
        <v/>
      </c>
      <c r="O383" s="6" t="str">
        <f t="shared" si="138"/>
        <v/>
      </c>
      <c r="P383" s="5" t="str">
        <f>IF(A383="","",VLOOKUP(B383,'جدول نرخ فوت-امراض خاص-سرطان'!$A$2:$B$100,2,FALSE))</f>
        <v/>
      </c>
      <c r="Q383" s="6" t="str">
        <f t="shared" si="130"/>
        <v/>
      </c>
      <c r="R383" s="6" t="str">
        <f t="shared" si="139"/>
        <v/>
      </c>
      <c r="S383" s="6" t="str">
        <f t="shared" si="124"/>
        <v/>
      </c>
      <c r="T383" s="6" t="str">
        <f t="shared" si="125"/>
        <v/>
      </c>
      <c r="U383" s="6" t="str">
        <f>IF(A383="","",T383*VLOOKUP(محاسبات!B383,'جدول نرخ فوت-امراض خاص-سرطان'!$C$2:$D$97,2,FALSE)/1000000)</f>
        <v/>
      </c>
      <c r="V383" s="6" t="str">
        <f>IF(A383="","",IF($F$7="ندارد",0,IF(B383&gt;74,0,VLOOKUP(محاسبات!A383,'جدول نرخ فوت-امراض خاص-سرطان'!$I$2:$J$31,2,FALSE)*محاسبات!O383)))</f>
        <v/>
      </c>
      <c r="W383" s="6" t="str">
        <f>IF(A383="","",V383*VLOOKUP(B383,'جدول نرخ فوت-امراض خاص-سرطان'!$E$2:$F$100,2,FALSE)/1000000)</f>
        <v/>
      </c>
      <c r="X383" s="6" t="str">
        <f t="shared" si="142"/>
        <v/>
      </c>
      <c r="Y383" s="6" t="str">
        <f>IF(A383="","",IF(A383&gt;64,0,VLOOKUP(B383,'جدول نرخ فوت-امراض خاص-سرطان'!$G$2:$H$100,2,FALSE)*X383))</f>
        <v/>
      </c>
      <c r="Z383" s="6" t="str">
        <f t="shared" si="126"/>
        <v/>
      </c>
      <c r="AA383" s="6" t="str">
        <f t="shared" si="127"/>
        <v/>
      </c>
      <c r="AB383" s="6" t="str">
        <f t="shared" si="128"/>
        <v/>
      </c>
      <c r="AC383" s="6" t="str">
        <f t="shared" si="140"/>
        <v/>
      </c>
      <c r="AD383" s="6" t="str">
        <f t="shared" si="143"/>
        <v/>
      </c>
      <c r="AE383" s="6" t="str">
        <f t="shared" si="144"/>
        <v/>
      </c>
    </row>
    <row r="384" spans="1:31" x14ac:dyDescent="0.2">
      <c r="A384" s="5" t="str">
        <f t="shared" si="131"/>
        <v/>
      </c>
      <c r="B384" s="5" t="str">
        <f t="shared" si="132"/>
        <v/>
      </c>
      <c r="D384" s="6" t="str">
        <f>IF(A384="","",IF($B$3="سالانه",D383*(1+$B$6),IF($B$3="ماهانه",(F384*12)/'جدول لیست ها'!$D$1,IF(محاسبات!$B$3="دوماهه",(G384*6)/'جدول لیست ها'!$D$2,IF(محاسبات!$B$3="سه ماهه",(H384*4)/'جدول لیست ها'!$D$3,I384*2/'جدول لیست ها'!$D$4)))))</f>
        <v/>
      </c>
      <c r="E384" s="6" t="str">
        <f t="shared" si="133"/>
        <v/>
      </c>
      <c r="F384" s="6" t="str">
        <f t="shared" si="134"/>
        <v/>
      </c>
      <c r="G384" s="6" t="str">
        <f t="shared" si="135"/>
        <v/>
      </c>
      <c r="H384" s="6" t="str">
        <f t="shared" si="136"/>
        <v/>
      </c>
      <c r="I384" s="6" t="str">
        <f t="shared" si="137"/>
        <v/>
      </c>
      <c r="J384" s="6" t="str">
        <f t="shared" si="145"/>
        <v/>
      </c>
      <c r="K384" s="6" t="str">
        <f t="shared" si="146"/>
        <v/>
      </c>
      <c r="L384" s="6" t="str">
        <f t="shared" si="123"/>
        <v/>
      </c>
      <c r="M384" s="6" t="str">
        <f t="shared" si="129"/>
        <v/>
      </c>
      <c r="N384" s="5" t="str">
        <f t="shared" si="141"/>
        <v/>
      </c>
      <c r="O384" s="6" t="str">
        <f t="shared" si="138"/>
        <v/>
      </c>
      <c r="P384" s="5" t="str">
        <f>IF(A384="","",VLOOKUP(B384,'جدول نرخ فوت-امراض خاص-سرطان'!$A$2:$B$100,2,FALSE))</f>
        <v/>
      </c>
      <c r="Q384" s="6" t="str">
        <f t="shared" si="130"/>
        <v/>
      </c>
      <c r="R384" s="6" t="str">
        <f t="shared" si="139"/>
        <v/>
      </c>
      <c r="S384" s="6" t="str">
        <f t="shared" si="124"/>
        <v/>
      </c>
      <c r="T384" s="6" t="str">
        <f t="shared" si="125"/>
        <v/>
      </c>
      <c r="U384" s="6" t="str">
        <f>IF(A384="","",T384*VLOOKUP(محاسبات!B384,'جدول نرخ فوت-امراض خاص-سرطان'!$C$2:$D$97,2,FALSE)/1000000)</f>
        <v/>
      </c>
      <c r="V384" s="6" t="str">
        <f>IF(A384="","",IF($F$7="ندارد",0,IF(B384&gt;74,0,VLOOKUP(محاسبات!A384,'جدول نرخ فوت-امراض خاص-سرطان'!$I$2:$J$31,2,FALSE)*محاسبات!O384)))</f>
        <v/>
      </c>
      <c r="W384" s="6" t="str">
        <f>IF(A384="","",V384*VLOOKUP(B384,'جدول نرخ فوت-امراض خاص-سرطان'!$E$2:$F$100,2,FALSE)/1000000)</f>
        <v/>
      </c>
      <c r="X384" s="6" t="str">
        <f t="shared" si="142"/>
        <v/>
      </c>
      <c r="Y384" s="6" t="str">
        <f>IF(A384="","",IF(A384&gt;64,0,VLOOKUP(B384,'جدول نرخ فوت-امراض خاص-سرطان'!$G$2:$H$100,2,FALSE)*X384))</f>
        <v/>
      </c>
      <c r="Z384" s="6" t="str">
        <f t="shared" si="126"/>
        <v/>
      </c>
      <c r="AA384" s="6" t="str">
        <f t="shared" si="127"/>
        <v/>
      </c>
      <c r="AB384" s="6" t="str">
        <f t="shared" si="128"/>
        <v/>
      </c>
      <c r="AC384" s="6" t="str">
        <f t="shared" si="140"/>
        <v/>
      </c>
      <c r="AD384" s="6" t="str">
        <f t="shared" si="143"/>
        <v/>
      </c>
      <c r="AE384" s="6" t="str">
        <f t="shared" si="144"/>
        <v/>
      </c>
    </row>
    <row r="385" spans="1:31" x14ac:dyDescent="0.2">
      <c r="A385" s="5" t="str">
        <f t="shared" si="131"/>
        <v/>
      </c>
      <c r="B385" s="5" t="str">
        <f t="shared" si="132"/>
        <v/>
      </c>
      <c r="D385" s="6" t="str">
        <f>IF(A385="","",IF($B$3="سالانه",D384*(1+$B$6),IF($B$3="ماهانه",(F385*12)/'جدول لیست ها'!$D$1,IF(محاسبات!$B$3="دوماهه",(G385*6)/'جدول لیست ها'!$D$2,IF(محاسبات!$B$3="سه ماهه",(H385*4)/'جدول لیست ها'!$D$3,I385*2/'جدول لیست ها'!$D$4)))))</f>
        <v/>
      </c>
      <c r="E385" s="6" t="str">
        <f t="shared" si="133"/>
        <v/>
      </c>
      <c r="F385" s="6" t="str">
        <f t="shared" si="134"/>
        <v/>
      </c>
      <c r="G385" s="6" t="str">
        <f t="shared" si="135"/>
        <v/>
      </c>
      <c r="H385" s="6" t="str">
        <f t="shared" si="136"/>
        <v/>
      </c>
      <c r="I385" s="6" t="str">
        <f t="shared" si="137"/>
        <v/>
      </c>
      <c r="J385" s="6" t="str">
        <f t="shared" si="145"/>
        <v/>
      </c>
      <c r="K385" s="6" t="str">
        <f t="shared" si="146"/>
        <v/>
      </c>
      <c r="L385" s="6" t="str">
        <f t="shared" si="123"/>
        <v/>
      </c>
      <c r="M385" s="6" t="str">
        <f t="shared" si="129"/>
        <v/>
      </c>
      <c r="N385" s="5" t="str">
        <f t="shared" si="141"/>
        <v/>
      </c>
      <c r="O385" s="6" t="str">
        <f t="shared" si="138"/>
        <v/>
      </c>
      <c r="P385" s="5" t="str">
        <f>IF(A385="","",VLOOKUP(B385,'جدول نرخ فوت-امراض خاص-سرطان'!$A$2:$B$100,2,FALSE))</f>
        <v/>
      </c>
      <c r="Q385" s="6" t="str">
        <f t="shared" si="130"/>
        <v/>
      </c>
      <c r="R385" s="6" t="str">
        <f t="shared" si="139"/>
        <v/>
      </c>
      <c r="S385" s="6" t="str">
        <f t="shared" si="124"/>
        <v/>
      </c>
      <c r="T385" s="6" t="str">
        <f t="shared" si="125"/>
        <v/>
      </c>
      <c r="U385" s="6" t="str">
        <f>IF(A385="","",T385*VLOOKUP(محاسبات!B385,'جدول نرخ فوت-امراض خاص-سرطان'!$C$2:$D$97,2,FALSE)/1000000)</f>
        <v/>
      </c>
      <c r="V385" s="6" t="str">
        <f>IF(A385="","",IF($F$7="ندارد",0,IF(B385&gt;74,0,VLOOKUP(محاسبات!A385,'جدول نرخ فوت-امراض خاص-سرطان'!$I$2:$J$31,2,FALSE)*محاسبات!O385)))</f>
        <v/>
      </c>
      <c r="W385" s="6" t="str">
        <f>IF(A385="","",V385*VLOOKUP(B385,'جدول نرخ فوت-امراض خاص-سرطان'!$E$2:$F$100,2,FALSE)/1000000)</f>
        <v/>
      </c>
      <c r="X385" s="6" t="str">
        <f t="shared" si="142"/>
        <v/>
      </c>
      <c r="Y385" s="6" t="str">
        <f>IF(A385="","",IF(A385&gt;64,0,VLOOKUP(B385,'جدول نرخ فوت-امراض خاص-سرطان'!$G$2:$H$100,2,FALSE)*X385))</f>
        <v/>
      </c>
      <c r="Z385" s="6" t="str">
        <f t="shared" si="126"/>
        <v/>
      </c>
      <c r="AA385" s="6" t="str">
        <f t="shared" si="127"/>
        <v/>
      </c>
      <c r="AB385" s="6" t="str">
        <f t="shared" si="128"/>
        <v/>
      </c>
      <c r="AC385" s="6" t="str">
        <f t="shared" si="140"/>
        <v/>
      </c>
      <c r="AD385" s="6" t="str">
        <f t="shared" si="143"/>
        <v/>
      </c>
      <c r="AE385" s="6" t="str">
        <f t="shared" si="144"/>
        <v/>
      </c>
    </row>
    <row r="386" spans="1:31" x14ac:dyDescent="0.2">
      <c r="A386" s="5" t="str">
        <f t="shared" si="131"/>
        <v/>
      </c>
      <c r="B386" s="5" t="str">
        <f t="shared" si="132"/>
        <v/>
      </c>
      <c r="D386" s="6" t="str">
        <f>IF(A386="","",IF($B$3="سالانه",D385*(1+$B$6),IF($B$3="ماهانه",(F386*12)/'جدول لیست ها'!$D$1,IF(محاسبات!$B$3="دوماهه",(G386*6)/'جدول لیست ها'!$D$2,IF(محاسبات!$B$3="سه ماهه",(H386*4)/'جدول لیست ها'!$D$3,I386*2/'جدول لیست ها'!$D$4)))))</f>
        <v/>
      </c>
      <c r="E386" s="6" t="str">
        <f t="shared" si="133"/>
        <v/>
      </c>
      <c r="F386" s="6" t="str">
        <f t="shared" si="134"/>
        <v/>
      </c>
      <c r="G386" s="6" t="str">
        <f t="shared" si="135"/>
        <v/>
      </c>
      <c r="H386" s="6" t="str">
        <f t="shared" si="136"/>
        <v/>
      </c>
      <c r="I386" s="6" t="str">
        <f t="shared" si="137"/>
        <v/>
      </c>
      <c r="J386" s="6" t="str">
        <f t="shared" si="145"/>
        <v/>
      </c>
      <c r="K386" s="6" t="str">
        <f t="shared" si="146"/>
        <v/>
      </c>
      <c r="L386" s="6" t="str">
        <f t="shared" si="123"/>
        <v/>
      </c>
      <c r="M386" s="6" t="str">
        <f t="shared" si="129"/>
        <v/>
      </c>
      <c r="N386" s="5" t="str">
        <f t="shared" si="141"/>
        <v/>
      </c>
      <c r="O386" s="6" t="str">
        <f t="shared" si="138"/>
        <v/>
      </c>
      <c r="P386" s="5" t="str">
        <f>IF(A386="","",VLOOKUP(B386,'جدول نرخ فوت-امراض خاص-سرطان'!$A$2:$B$100,2,FALSE))</f>
        <v/>
      </c>
      <c r="Q386" s="6" t="str">
        <f t="shared" si="130"/>
        <v/>
      </c>
      <c r="R386" s="6" t="str">
        <f t="shared" si="139"/>
        <v/>
      </c>
      <c r="S386" s="6" t="str">
        <f t="shared" si="124"/>
        <v/>
      </c>
      <c r="T386" s="6" t="str">
        <f t="shared" si="125"/>
        <v/>
      </c>
      <c r="U386" s="6" t="str">
        <f>IF(A386="","",T386*VLOOKUP(محاسبات!B386,'جدول نرخ فوت-امراض خاص-سرطان'!$C$2:$D$97,2,FALSE)/1000000)</f>
        <v/>
      </c>
      <c r="V386" s="6" t="str">
        <f>IF(A386="","",IF($F$7="ندارد",0,IF(B386&gt;74,0,VLOOKUP(محاسبات!A386,'جدول نرخ فوت-امراض خاص-سرطان'!$I$2:$J$31,2,FALSE)*محاسبات!O386)))</f>
        <v/>
      </c>
      <c r="W386" s="6" t="str">
        <f>IF(A386="","",V386*VLOOKUP(B386,'جدول نرخ فوت-امراض خاص-سرطان'!$E$2:$F$100,2,FALSE)/1000000)</f>
        <v/>
      </c>
      <c r="X386" s="6" t="str">
        <f t="shared" si="142"/>
        <v/>
      </c>
      <c r="Y386" s="6" t="str">
        <f>IF(A386="","",IF(A386&gt;64,0,VLOOKUP(B386,'جدول نرخ فوت-امراض خاص-سرطان'!$G$2:$H$100,2,FALSE)*X386))</f>
        <v/>
      </c>
      <c r="Z386" s="6" t="str">
        <f t="shared" si="126"/>
        <v/>
      </c>
      <c r="AA386" s="6" t="str">
        <f t="shared" si="127"/>
        <v/>
      </c>
      <c r="AB386" s="6" t="str">
        <f t="shared" si="128"/>
        <v/>
      </c>
      <c r="AC386" s="6" t="str">
        <f t="shared" si="140"/>
        <v/>
      </c>
      <c r="AD386" s="6" t="str">
        <f t="shared" si="143"/>
        <v/>
      </c>
      <c r="AE386" s="6" t="str">
        <f t="shared" si="144"/>
        <v/>
      </c>
    </row>
    <row r="387" spans="1:31" x14ac:dyDescent="0.2">
      <c r="A387" s="5" t="str">
        <f t="shared" si="131"/>
        <v/>
      </c>
      <c r="B387" s="5" t="str">
        <f t="shared" si="132"/>
        <v/>
      </c>
      <c r="D387" s="6" t="str">
        <f>IF(A387="","",IF($B$3="سالانه",D386*(1+$B$6),IF($B$3="ماهانه",(F387*12)/'جدول لیست ها'!$D$1,IF(محاسبات!$B$3="دوماهه",(G387*6)/'جدول لیست ها'!$D$2,IF(محاسبات!$B$3="سه ماهه",(H387*4)/'جدول لیست ها'!$D$3,I387*2/'جدول لیست ها'!$D$4)))))</f>
        <v/>
      </c>
      <c r="E387" s="6" t="str">
        <f t="shared" si="133"/>
        <v/>
      </c>
      <c r="F387" s="6" t="str">
        <f t="shared" si="134"/>
        <v/>
      </c>
      <c r="G387" s="6" t="str">
        <f t="shared" si="135"/>
        <v/>
      </c>
      <c r="H387" s="6" t="str">
        <f t="shared" si="136"/>
        <v/>
      </c>
      <c r="I387" s="6" t="str">
        <f t="shared" si="137"/>
        <v/>
      </c>
      <c r="J387" s="6" t="str">
        <f t="shared" si="145"/>
        <v/>
      </c>
      <c r="K387" s="6" t="str">
        <f t="shared" si="146"/>
        <v/>
      </c>
      <c r="L387" s="6" t="str">
        <f t="shared" si="123"/>
        <v/>
      </c>
      <c r="M387" s="6" t="str">
        <f t="shared" si="129"/>
        <v/>
      </c>
      <c r="N387" s="5" t="str">
        <f t="shared" si="141"/>
        <v/>
      </c>
      <c r="O387" s="6" t="str">
        <f t="shared" si="138"/>
        <v/>
      </c>
      <c r="P387" s="5" t="str">
        <f>IF(A387="","",VLOOKUP(B387,'جدول نرخ فوت-امراض خاص-سرطان'!$A$2:$B$100,2,FALSE))</f>
        <v/>
      </c>
      <c r="Q387" s="6" t="str">
        <f t="shared" si="130"/>
        <v/>
      </c>
      <c r="R387" s="6" t="str">
        <f t="shared" si="139"/>
        <v/>
      </c>
      <c r="S387" s="6" t="str">
        <f t="shared" si="124"/>
        <v/>
      </c>
      <c r="T387" s="6" t="str">
        <f t="shared" si="125"/>
        <v/>
      </c>
      <c r="U387" s="6" t="str">
        <f>IF(A387="","",T387*VLOOKUP(محاسبات!B387,'جدول نرخ فوت-امراض خاص-سرطان'!$C$2:$D$97,2,FALSE)/1000000)</f>
        <v/>
      </c>
      <c r="V387" s="6" t="str">
        <f>IF(A387="","",IF($F$7="ندارد",0,IF(B387&gt;74,0,VLOOKUP(محاسبات!A387,'جدول نرخ فوت-امراض خاص-سرطان'!$I$2:$J$31,2,FALSE)*محاسبات!O387)))</f>
        <v/>
      </c>
      <c r="W387" s="6" t="str">
        <f>IF(A387="","",V387*VLOOKUP(B387,'جدول نرخ فوت-امراض خاص-سرطان'!$E$2:$F$100,2,FALSE)/1000000)</f>
        <v/>
      </c>
      <c r="X387" s="6" t="str">
        <f t="shared" si="142"/>
        <v/>
      </c>
      <c r="Y387" s="6" t="str">
        <f>IF(A387="","",IF(A387&gt;64,0,VLOOKUP(B387,'جدول نرخ فوت-امراض خاص-سرطان'!$G$2:$H$100,2,FALSE)*X387))</f>
        <v/>
      </c>
      <c r="Z387" s="6" t="str">
        <f t="shared" si="126"/>
        <v/>
      </c>
      <c r="AA387" s="6" t="str">
        <f t="shared" si="127"/>
        <v/>
      </c>
      <c r="AB387" s="6" t="str">
        <f t="shared" si="128"/>
        <v/>
      </c>
      <c r="AC387" s="6" t="str">
        <f t="shared" si="140"/>
        <v/>
      </c>
      <c r="AD387" s="6" t="str">
        <f t="shared" si="143"/>
        <v/>
      </c>
      <c r="AE387" s="6" t="str">
        <f t="shared" si="144"/>
        <v/>
      </c>
    </row>
    <row r="388" spans="1:31" x14ac:dyDescent="0.2">
      <c r="A388" s="5" t="str">
        <f t="shared" si="131"/>
        <v/>
      </c>
      <c r="B388" s="5" t="str">
        <f t="shared" si="132"/>
        <v/>
      </c>
      <c r="D388" s="6" t="str">
        <f>IF(A388="","",IF($B$3="سالانه",D387*(1+$B$6),IF($B$3="ماهانه",(F388*12)/'جدول لیست ها'!$D$1,IF(محاسبات!$B$3="دوماهه",(G388*6)/'جدول لیست ها'!$D$2,IF(محاسبات!$B$3="سه ماهه",(H388*4)/'جدول لیست ها'!$D$3,I388*2/'جدول لیست ها'!$D$4)))))</f>
        <v/>
      </c>
      <c r="E388" s="6" t="str">
        <f t="shared" si="133"/>
        <v/>
      </c>
      <c r="F388" s="6" t="str">
        <f t="shared" si="134"/>
        <v/>
      </c>
      <c r="G388" s="6" t="str">
        <f t="shared" si="135"/>
        <v/>
      </c>
      <c r="H388" s="6" t="str">
        <f t="shared" si="136"/>
        <v/>
      </c>
      <c r="I388" s="6" t="str">
        <f t="shared" si="137"/>
        <v/>
      </c>
      <c r="J388" s="6" t="str">
        <f t="shared" si="145"/>
        <v/>
      </c>
      <c r="K388" s="6" t="str">
        <f t="shared" si="146"/>
        <v/>
      </c>
      <c r="L388" s="6" t="str">
        <f t="shared" si="123"/>
        <v/>
      </c>
      <c r="M388" s="6" t="str">
        <f t="shared" si="129"/>
        <v/>
      </c>
      <c r="N388" s="5" t="str">
        <f t="shared" si="141"/>
        <v/>
      </c>
      <c r="O388" s="6" t="str">
        <f t="shared" si="138"/>
        <v/>
      </c>
      <c r="P388" s="5" t="str">
        <f>IF(A388="","",VLOOKUP(B388,'جدول نرخ فوت-امراض خاص-سرطان'!$A$2:$B$100,2,FALSE))</f>
        <v/>
      </c>
      <c r="Q388" s="6" t="str">
        <f t="shared" si="130"/>
        <v/>
      </c>
      <c r="R388" s="6" t="str">
        <f t="shared" si="139"/>
        <v/>
      </c>
      <c r="S388" s="6" t="str">
        <f t="shared" si="124"/>
        <v/>
      </c>
      <c r="T388" s="6" t="str">
        <f t="shared" si="125"/>
        <v/>
      </c>
      <c r="U388" s="6" t="str">
        <f>IF(A388="","",T388*VLOOKUP(محاسبات!B388,'جدول نرخ فوت-امراض خاص-سرطان'!$C$2:$D$97,2,FALSE)/1000000)</f>
        <v/>
      </c>
      <c r="V388" s="6" t="str">
        <f>IF(A388="","",IF($F$7="ندارد",0,IF(B388&gt;74,0,VLOOKUP(محاسبات!A388,'جدول نرخ فوت-امراض خاص-سرطان'!$I$2:$J$31,2,FALSE)*محاسبات!O388)))</f>
        <v/>
      </c>
      <c r="W388" s="6" t="str">
        <f>IF(A388="","",V388*VLOOKUP(B388,'جدول نرخ فوت-امراض خاص-سرطان'!$E$2:$F$100,2,FALSE)/1000000)</f>
        <v/>
      </c>
      <c r="X388" s="6" t="str">
        <f t="shared" si="142"/>
        <v/>
      </c>
      <c r="Y388" s="6" t="str">
        <f>IF(A388="","",IF(A388&gt;64,0,VLOOKUP(B388,'جدول نرخ فوت-امراض خاص-سرطان'!$G$2:$H$100,2,FALSE)*X388))</f>
        <v/>
      </c>
      <c r="Z388" s="6" t="str">
        <f t="shared" si="126"/>
        <v/>
      </c>
      <c r="AA388" s="6" t="str">
        <f t="shared" si="127"/>
        <v/>
      </c>
      <c r="AB388" s="6" t="str">
        <f t="shared" si="128"/>
        <v/>
      </c>
      <c r="AC388" s="6" t="str">
        <f t="shared" si="140"/>
        <v/>
      </c>
      <c r="AD388" s="6" t="str">
        <f t="shared" si="143"/>
        <v/>
      </c>
      <c r="AE388" s="6" t="str">
        <f t="shared" si="144"/>
        <v/>
      </c>
    </row>
    <row r="389" spans="1:31" x14ac:dyDescent="0.2">
      <c r="A389" s="5" t="str">
        <f t="shared" si="131"/>
        <v/>
      </c>
      <c r="B389" s="5" t="str">
        <f t="shared" si="132"/>
        <v/>
      </c>
      <c r="D389" s="6" t="str">
        <f>IF(A389="","",IF($B$3="سالانه",D388*(1+$B$6),IF($B$3="ماهانه",(F389*12)/'جدول لیست ها'!$D$1,IF(محاسبات!$B$3="دوماهه",(G389*6)/'جدول لیست ها'!$D$2,IF(محاسبات!$B$3="سه ماهه",(H389*4)/'جدول لیست ها'!$D$3,I389*2/'جدول لیست ها'!$D$4)))))</f>
        <v/>
      </c>
      <c r="E389" s="6" t="str">
        <f t="shared" si="133"/>
        <v/>
      </c>
      <c r="F389" s="6" t="str">
        <f t="shared" si="134"/>
        <v/>
      </c>
      <c r="G389" s="6" t="str">
        <f t="shared" si="135"/>
        <v/>
      </c>
      <c r="H389" s="6" t="str">
        <f t="shared" si="136"/>
        <v/>
      </c>
      <c r="I389" s="6" t="str">
        <f t="shared" si="137"/>
        <v/>
      </c>
      <c r="J389" s="6" t="str">
        <f t="shared" si="145"/>
        <v/>
      </c>
      <c r="K389" s="6" t="str">
        <f t="shared" si="146"/>
        <v/>
      </c>
      <c r="L389" s="6" t="str">
        <f t="shared" si="123"/>
        <v/>
      </c>
      <c r="M389" s="6" t="str">
        <f t="shared" si="129"/>
        <v/>
      </c>
      <c r="N389" s="5" t="str">
        <f t="shared" si="141"/>
        <v/>
      </c>
      <c r="O389" s="6" t="str">
        <f t="shared" si="138"/>
        <v/>
      </c>
      <c r="P389" s="5" t="str">
        <f>IF(A389="","",VLOOKUP(B389,'جدول نرخ فوت-امراض خاص-سرطان'!$A$2:$B$100,2,FALSE))</f>
        <v/>
      </c>
      <c r="Q389" s="6" t="str">
        <f t="shared" si="130"/>
        <v/>
      </c>
      <c r="R389" s="6" t="str">
        <f t="shared" si="139"/>
        <v/>
      </c>
      <c r="S389" s="6" t="str">
        <f t="shared" si="124"/>
        <v/>
      </c>
      <c r="T389" s="6" t="str">
        <f t="shared" si="125"/>
        <v/>
      </c>
      <c r="U389" s="6" t="str">
        <f>IF(A389="","",T389*VLOOKUP(محاسبات!B389,'جدول نرخ فوت-امراض خاص-سرطان'!$C$2:$D$97,2,FALSE)/1000000)</f>
        <v/>
      </c>
      <c r="V389" s="6" t="str">
        <f>IF(A389="","",IF($F$7="ندارد",0,IF(B389&gt;74,0,VLOOKUP(محاسبات!A389,'جدول نرخ فوت-امراض خاص-سرطان'!$I$2:$J$31,2,FALSE)*محاسبات!O389)))</f>
        <v/>
      </c>
      <c r="W389" s="6" t="str">
        <f>IF(A389="","",V389*VLOOKUP(B389,'جدول نرخ فوت-امراض خاص-سرطان'!$E$2:$F$100,2,FALSE)/1000000)</f>
        <v/>
      </c>
      <c r="X389" s="6" t="str">
        <f t="shared" si="142"/>
        <v/>
      </c>
      <c r="Y389" s="6" t="str">
        <f>IF(A389="","",IF(A389&gt;64,0,VLOOKUP(B389,'جدول نرخ فوت-امراض خاص-سرطان'!$G$2:$H$100,2,FALSE)*X389))</f>
        <v/>
      </c>
      <c r="Z389" s="6" t="str">
        <f t="shared" si="126"/>
        <v/>
      </c>
      <c r="AA389" s="6" t="str">
        <f t="shared" si="127"/>
        <v/>
      </c>
      <c r="AB389" s="6" t="str">
        <f t="shared" si="128"/>
        <v/>
      </c>
      <c r="AC389" s="6" t="str">
        <f t="shared" si="140"/>
        <v/>
      </c>
      <c r="AD389" s="6" t="str">
        <f t="shared" si="143"/>
        <v/>
      </c>
      <c r="AE389" s="6" t="str">
        <f t="shared" si="144"/>
        <v/>
      </c>
    </row>
    <row r="390" spans="1:31" x14ac:dyDescent="0.2">
      <c r="A390" s="5" t="str">
        <f t="shared" si="131"/>
        <v/>
      </c>
      <c r="B390" s="5" t="str">
        <f t="shared" si="132"/>
        <v/>
      </c>
      <c r="D390" s="6" t="str">
        <f>IF(A390="","",IF($B$3="سالانه",D389*(1+$B$6),IF($B$3="ماهانه",(F390*12)/'جدول لیست ها'!$D$1,IF(محاسبات!$B$3="دوماهه",(G390*6)/'جدول لیست ها'!$D$2,IF(محاسبات!$B$3="سه ماهه",(H390*4)/'جدول لیست ها'!$D$3,I390*2/'جدول لیست ها'!$D$4)))))</f>
        <v/>
      </c>
      <c r="E390" s="6" t="str">
        <f t="shared" si="133"/>
        <v/>
      </c>
      <c r="F390" s="6" t="str">
        <f t="shared" si="134"/>
        <v/>
      </c>
      <c r="G390" s="6" t="str">
        <f t="shared" si="135"/>
        <v/>
      </c>
      <c r="H390" s="6" t="str">
        <f t="shared" si="136"/>
        <v/>
      </c>
      <c r="I390" s="6" t="str">
        <f t="shared" si="137"/>
        <v/>
      </c>
      <c r="J390" s="6" t="str">
        <f t="shared" si="145"/>
        <v/>
      </c>
      <c r="K390" s="6" t="str">
        <f t="shared" si="146"/>
        <v/>
      </c>
      <c r="L390" s="6" t="str">
        <f t="shared" si="123"/>
        <v/>
      </c>
      <c r="M390" s="6" t="str">
        <f t="shared" si="129"/>
        <v/>
      </c>
      <c r="N390" s="5" t="str">
        <f t="shared" si="141"/>
        <v/>
      </c>
      <c r="O390" s="6" t="str">
        <f t="shared" si="138"/>
        <v/>
      </c>
      <c r="P390" s="5" t="str">
        <f>IF(A390="","",VLOOKUP(B390,'جدول نرخ فوت-امراض خاص-سرطان'!$A$2:$B$100,2,FALSE))</f>
        <v/>
      </c>
      <c r="Q390" s="6" t="str">
        <f t="shared" si="130"/>
        <v/>
      </c>
      <c r="R390" s="6" t="str">
        <f t="shared" si="139"/>
        <v/>
      </c>
      <c r="S390" s="6" t="str">
        <f t="shared" si="124"/>
        <v/>
      </c>
      <c r="T390" s="6" t="str">
        <f t="shared" si="125"/>
        <v/>
      </c>
      <c r="U390" s="6" t="str">
        <f>IF(A390="","",T390*VLOOKUP(محاسبات!B390,'جدول نرخ فوت-امراض خاص-سرطان'!$C$2:$D$97,2,FALSE)/1000000)</f>
        <v/>
      </c>
      <c r="V390" s="6" t="str">
        <f>IF(A390="","",IF($F$7="ندارد",0,IF(B390&gt;74,0,VLOOKUP(محاسبات!A390,'جدول نرخ فوت-امراض خاص-سرطان'!$I$2:$J$31,2,FALSE)*محاسبات!O390)))</f>
        <v/>
      </c>
      <c r="W390" s="6" t="str">
        <f>IF(A390="","",V390*VLOOKUP(B390,'جدول نرخ فوت-امراض خاص-سرطان'!$E$2:$F$100,2,FALSE)/1000000)</f>
        <v/>
      </c>
      <c r="X390" s="6" t="str">
        <f t="shared" si="142"/>
        <v/>
      </c>
      <c r="Y390" s="6" t="str">
        <f>IF(A390="","",IF(A390&gt;64,0,VLOOKUP(B390,'جدول نرخ فوت-امراض خاص-سرطان'!$G$2:$H$100,2,FALSE)*X390))</f>
        <v/>
      </c>
      <c r="Z390" s="6" t="str">
        <f t="shared" si="126"/>
        <v/>
      </c>
      <c r="AA390" s="6" t="str">
        <f t="shared" si="127"/>
        <v/>
      </c>
      <c r="AB390" s="6" t="str">
        <f t="shared" si="128"/>
        <v/>
      </c>
      <c r="AC390" s="6" t="str">
        <f t="shared" si="140"/>
        <v/>
      </c>
      <c r="AD390" s="6" t="str">
        <f t="shared" si="143"/>
        <v/>
      </c>
      <c r="AE390" s="6" t="str">
        <f t="shared" si="144"/>
        <v/>
      </c>
    </row>
    <row r="391" spans="1:31" x14ac:dyDescent="0.2">
      <c r="A391" s="5" t="str">
        <f t="shared" si="131"/>
        <v/>
      </c>
      <c r="B391" s="5" t="str">
        <f t="shared" si="132"/>
        <v/>
      </c>
      <c r="D391" s="6" t="str">
        <f>IF(A391="","",IF($B$3="سالانه",D390*(1+$B$6),IF($B$3="ماهانه",(F391*12)/'جدول لیست ها'!$D$1,IF(محاسبات!$B$3="دوماهه",(G391*6)/'جدول لیست ها'!$D$2,IF(محاسبات!$B$3="سه ماهه",(H391*4)/'جدول لیست ها'!$D$3,I391*2/'جدول لیست ها'!$D$4)))))</f>
        <v/>
      </c>
      <c r="E391" s="6" t="str">
        <f t="shared" si="133"/>
        <v/>
      </c>
      <c r="F391" s="6" t="str">
        <f t="shared" si="134"/>
        <v/>
      </c>
      <c r="G391" s="6" t="str">
        <f t="shared" si="135"/>
        <v/>
      </c>
      <c r="H391" s="6" t="str">
        <f t="shared" si="136"/>
        <v/>
      </c>
      <c r="I391" s="6" t="str">
        <f t="shared" si="137"/>
        <v/>
      </c>
      <c r="J391" s="6" t="str">
        <f t="shared" si="145"/>
        <v/>
      </c>
      <c r="K391" s="6" t="str">
        <f t="shared" si="146"/>
        <v/>
      </c>
      <c r="L391" s="6" t="str">
        <f t="shared" si="123"/>
        <v/>
      </c>
      <c r="M391" s="6" t="str">
        <f t="shared" si="129"/>
        <v/>
      </c>
      <c r="N391" s="5" t="str">
        <f t="shared" si="141"/>
        <v/>
      </c>
      <c r="O391" s="6" t="str">
        <f t="shared" si="138"/>
        <v/>
      </c>
      <c r="P391" s="5" t="str">
        <f>IF(A391="","",VLOOKUP(B391,'جدول نرخ فوت-امراض خاص-سرطان'!$A$2:$B$100,2,FALSE))</f>
        <v/>
      </c>
      <c r="Q391" s="6" t="str">
        <f t="shared" si="130"/>
        <v/>
      </c>
      <c r="R391" s="6" t="str">
        <f t="shared" si="139"/>
        <v/>
      </c>
      <c r="S391" s="6" t="str">
        <f t="shared" si="124"/>
        <v/>
      </c>
      <c r="T391" s="6" t="str">
        <f t="shared" si="125"/>
        <v/>
      </c>
      <c r="U391" s="6" t="str">
        <f>IF(A391="","",T391*VLOOKUP(محاسبات!B391,'جدول نرخ فوت-امراض خاص-سرطان'!$C$2:$D$97,2,FALSE)/1000000)</f>
        <v/>
      </c>
      <c r="V391" s="6" t="str">
        <f>IF(A391="","",IF($F$7="ندارد",0,IF(B391&gt;74,0,VLOOKUP(محاسبات!A391,'جدول نرخ فوت-امراض خاص-سرطان'!$I$2:$J$31,2,FALSE)*محاسبات!O391)))</f>
        <v/>
      </c>
      <c r="W391" s="6" t="str">
        <f>IF(A391="","",V391*VLOOKUP(B391,'جدول نرخ فوت-امراض خاص-سرطان'!$E$2:$F$100,2,FALSE)/1000000)</f>
        <v/>
      </c>
      <c r="X391" s="6" t="str">
        <f t="shared" si="142"/>
        <v/>
      </c>
      <c r="Y391" s="6" t="str">
        <f>IF(A391="","",IF(A391&gt;64,0,VLOOKUP(B391,'جدول نرخ فوت-امراض خاص-سرطان'!$G$2:$H$100,2,FALSE)*X391))</f>
        <v/>
      </c>
      <c r="Z391" s="6" t="str">
        <f t="shared" si="126"/>
        <v/>
      </c>
      <c r="AA391" s="6" t="str">
        <f t="shared" si="127"/>
        <v/>
      </c>
      <c r="AB391" s="6" t="str">
        <f t="shared" si="128"/>
        <v/>
      </c>
      <c r="AC391" s="6" t="str">
        <f t="shared" si="140"/>
        <v/>
      </c>
      <c r="AD391" s="6" t="str">
        <f t="shared" si="143"/>
        <v/>
      </c>
      <c r="AE391" s="6" t="str">
        <f t="shared" si="144"/>
        <v/>
      </c>
    </row>
    <row r="392" spans="1:31" x14ac:dyDescent="0.2">
      <c r="A392" s="5" t="str">
        <f t="shared" si="131"/>
        <v/>
      </c>
      <c r="B392" s="5" t="str">
        <f t="shared" si="132"/>
        <v/>
      </c>
      <c r="D392" s="6" t="str">
        <f>IF(A392="","",IF($B$3="سالانه",D391*(1+$B$6),IF($B$3="ماهانه",(F392*12)/'جدول لیست ها'!$D$1,IF(محاسبات!$B$3="دوماهه",(G392*6)/'جدول لیست ها'!$D$2,IF(محاسبات!$B$3="سه ماهه",(H392*4)/'جدول لیست ها'!$D$3,I392*2/'جدول لیست ها'!$D$4)))))</f>
        <v/>
      </c>
      <c r="E392" s="6" t="str">
        <f t="shared" si="133"/>
        <v/>
      </c>
      <c r="F392" s="6" t="str">
        <f t="shared" si="134"/>
        <v/>
      </c>
      <c r="G392" s="6" t="str">
        <f t="shared" si="135"/>
        <v/>
      </c>
      <c r="H392" s="6" t="str">
        <f t="shared" si="136"/>
        <v/>
      </c>
      <c r="I392" s="6" t="str">
        <f t="shared" si="137"/>
        <v/>
      </c>
      <c r="J392" s="6" t="str">
        <f t="shared" si="145"/>
        <v/>
      </c>
      <c r="K392" s="6" t="str">
        <f t="shared" si="146"/>
        <v/>
      </c>
      <c r="L392" s="6" t="str">
        <f t="shared" si="123"/>
        <v/>
      </c>
      <c r="M392" s="6" t="str">
        <f t="shared" si="129"/>
        <v/>
      </c>
      <c r="N392" s="5" t="str">
        <f t="shared" si="141"/>
        <v/>
      </c>
      <c r="O392" s="6" t="str">
        <f t="shared" si="138"/>
        <v/>
      </c>
      <c r="P392" s="5" t="str">
        <f>IF(A392="","",VLOOKUP(B392,'جدول نرخ فوت-امراض خاص-سرطان'!$A$2:$B$100,2,FALSE))</f>
        <v/>
      </c>
      <c r="Q392" s="6" t="str">
        <f t="shared" si="130"/>
        <v/>
      </c>
      <c r="R392" s="6" t="str">
        <f t="shared" si="139"/>
        <v/>
      </c>
      <c r="S392" s="6" t="str">
        <f t="shared" si="124"/>
        <v/>
      </c>
      <c r="T392" s="6" t="str">
        <f t="shared" si="125"/>
        <v/>
      </c>
      <c r="U392" s="6" t="str">
        <f>IF(A392="","",T392*VLOOKUP(محاسبات!B392,'جدول نرخ فوت-امراض خاص-سرطان'!$C$2:$D$97,2,FALSE)/1000000)</f>
        <v/>
      </c>
      <c r="V392" s="6" t="str">
        <f>IF(A392="","",IF($F$7="ندارد",0,IF(B392&gt;74,0,VLOOKUP(محاسبات!A392,'جدول نرخ فوت-امراض خاص-سرطان'!$I$2:$J$31,2,FALSE)*محاسبات!O392)))</f>
        <v/>
      </c>
      <c r="W392" s="6" t="str">
        <f>IF(A392="","",V392*VLOOKUP(B392,'جدول نرخ فوت-امراض خاص-سرطان'!$E$2:$F$100,2,FALSE)/1000000)</f>
        <v/>
      </c>
      <c r="X392" s="6" t="str">
        <f t="shared" si="142"/>
        <v/>
      </c>
      <c r="Y392" s="6" t="str">
        <f>IF(A392="","",IF(A392&gt;64,0,VLOOKUP(B392,'جدول نرخ فوت-امراض خاص-سرطان'!$G$2:$H$100,2,FALSE)*X392))</f>
        <v/>
      </c>
      <c r="Z392" s="6" t="str">
        <f t="shared" si="126"/>
        <v/>
      </c>
      <c r="AA392" s="6" t="str">
        <f t="shared" si="127"/>
        <v/>
      </c>
      <c r="AB392" s="6" t="str">
        <f t="shared" si="128"/>
        <v/>
      </c>
      <c r="AC392" s="6" t="str">
        <f t="shared" si="140"/>
        <v/>
      </c>
      <c r="AD392" s="6" t="str">
        <f t="shared" si="143"/>
        <v/>
      </c>
      <c r="AE392" s="6" t="str">
        <f t="shared" si="144"/>
        <v/>
      </c>
    </row>
    <row r="393" spans="1:31" x14ac:dyDescent="0.2">
      <c r="A393" s="5" t="str">
        <f t="shared" si="131"/>
        <v/>
      </c>
      <c r="B393" s="5" t="str">
        <f t="shared" si="132"/>
        <v/>
      </c>
      <c r="D393" s="6" t="str">
        <f>IF(A393="","",IF($B$3="سالانه",D392*(1+$B$6),IF($B$3="ماهانه",(F393*12)/'جدول لیست ها'!$D$1,IF(محاسبات!$B$3="دوماهه",(G393*6)/'جدول لیست ها'!$D$2,IF(محاسبات!$B$3="سه ماهه",(H393*4)/'جدول لیست ها'!$D$3,I393*2/'جدول لیست ها'!$D$4)))))</f>
        <v/>
      </c>
      <c r="E393" s="6" t="str">
        <f t="shared" si="133"/>
        <v/>
      </c>
      <c r="F393" s="6" t="str">
        <f t="shared" si="134"/>
        <v/>
      </c>
      <c r="G393" s="6" t="str">
        <f t="shared" si="135"/>
        <v/>
      </c>
      <c r="H393" s="6" t="str">
        <f t="shared" si="136"/>
        <v/>
      </c>
      <c r="I393" s="6" t="str">
        <f t="shared" si="137"/>
        <v/>
      </c>
      <c r="J393" s="6" t="str">
        <f t="shared" si="145"/>
        <v/>
      </c>
      <c r="K393" s="6" t="str">
        <f t="shared" si="146"/>
        <v/>
      </c>
      <c r="L393" s="6" t="str">
        <f t="shared" si="123"/>
        <v/>
      </c>
      <c r="M393" s="6" t="str">
        <f t="shared" si="129"/>
        <v/>
      </c>
      <c r="N393" s="5" t="str">
        <f t="shared" si="141"/>
        <v/>
      </c>
      <c r="O393" s="6" t="str">
        <f t="shared" si="138"/>
        <v/>
      </c>
      <c r="P393" s="5" t="str">
        <f>IF(A393="","",VLOOKUP(B393,'جدول نرخ فوت-امراض خاص-سرطان'!$A$2:$B$100,2,FALSE))</f>
        <v/>
      </c>
      <c r="Q393" s="6" t="str">
        <f t="shared" si="130"/>
        <v/>
      </c>
      <c r="R393" s="6" t="str">
        <f t="shared" si="139"/>
        <v/>
      </c>
      <c r="S393" s="6" t="str">
        <f t="shared" si="124"/>
        <v/>
      </c>
      <c r="T393" s="6" t="str">
        <f t="shared" si="125"/>
        <v/>
      </c>
      <c r="U393" s="6" t="str">
        <f>IF(A393="","",T393*VLOOKUP(محاسبات!B393,'جدول نرخ فوت-امراض خاص-سرطان'!$C$2:$D$97,2,FALSE)/1000000)</f>
        <v/>
      </c>
      <c r="V393" s="6" t="str">
        <f>IF(A393="","",IF($F$7="ندارد",0,IF(B393&gt;74,0,VLOOKUP(محاسبات!A393,'جدول نرخ فوت-امراض خاص-سرطان'!$I$2:$J$31,2,FALSE)*محاسبات!O393)))</f>
        <v/>
      </c>
      <c r="W393" s="6" t="str">
        <f>IF(A393="","",V393*VLOOKUP(B393,'جدول نرخ فوت-امراض خاص-سرطان'!$E$2:$F$100,2,FALSE)/1000000)</f>
        <v/>
      </c>
      <c r="X393" s="6" t="str">
        <f t="shared" si="142"/>
        <v/>
      </c>
      <c r="Y393" s="6" t="str">
        <f>IF(A393="","",IF(A393&gt;64,0,VLOOKUP(B393,'جدول نرخ فوت-امراض خاص-سرطان'!$G$2:$H$100,2,FALSE)*X393))</f>
        <v/>
      </c>
      <c r="Z393" s="6" t="str">
        <f t="shared" si="126"/>
        <v/>
      </c>
      <c r="AA393" s="6" t="str">
        <f t="shared" si="127"/>
        <v/>
      </c>
      <c r="AB393" s="6" t="str">
        <f t="shared" si="128"/>
        <v/>
      </c>
      <c r="AC393" s="6" t="str">
        <f t="shared" si="140"/>
        <v/>
      </c>
      <c r="AD393" s="6" t="str">
        <f t="shared" si="143"/>
        <v/>
      </c>
      <c r="AE393" s="6" t="str">
        <f t="shared" si="144"/>
        <v/>
      </c>
    </row>
    <row r="394" spans="1:31" x14ac:dyDescent="0.2">
      <c r="A394" s="5" t="str">
        <f t="shared" si="131"/>
        <v/>
      </c>
      <c r="B394" s="5" t="str">
        <f t="shared" si="132"/>
        <v/>
      </c>
      <c r="D394" s="6" t="str">
        <f>IF(A394="","",IF($B$3="سالانه",D393*(1+$B$6),IF($B$3="ماهانه",(F394*12)/'جدول لیست ها'!$D$1,IF(محاسبات!$B$3="دوماهه",(G394*6)/'جدول لیست ها'!$D$2,IF(محاسبات!$B$3="سه ماهه",(H394*4)/'جدول لیست ها'!$D$3,I394*2/'جدول لیست ها'!$D$4)))))</f>
        <v/>
      </c>
      <c r="E394" s="6" t="str">
        <f t="shared" si="133"/>
        <v/>
      </c>
      <c r="F394" s="6" t="str">
        <f t="shared" si="134"/>
        <v/>
      </c>
      <c r="G394" s="6" t="str">
        <f t="shared" si="135"/>
        <v/>
      </c>
      <c r="H394" s="6" t="str">
        <f t="shared" si="136"/>
        <v/>
      </c>
      <c r="I394" s="6" t="str">
        <f t="shared" si="137"/>
        <v/>
      </c>
      <c r="J394" s="6" t="str">
        <f t="shared" si="145"/>
        <v/>
      </c>
      <c r="K394" s="6" t="str">
        <f t="shared" si="146"/>
        <v/>
      </c>
      <c r="L394" s="6" t="str">
        <f t="shared" si="123"/>
        <v/>
      </c>
      <c r="M394" s="6" t="str">
        <f t="shared" si="129"/>
        <v/>
      </c>
      <c r="N394" s="5" t="str">
        <f t="shared" si="141"/>
        <v/>
      </c>
      <c r="O394" s="6" t="str">
        <f t="shared" si="138"/>
        <v/>
      </c>
      <c r="P394" s="5" t="str">
        <f>IF(A394="","",VLOOKUP(B394,'جدول نرخ فوت-امراض خاص-سرطان'!$A$2:$B$100,2,FALSE))</f>
        <v/>
      </c>
      <c r="Q394" s="6" t="str">
        <f t="shared" si="130"/>
        <v/>
      </c>
      <c r="R394" s="6" t="str">
        <f t="shared" si="139"/>
        <v/>
      </c>
      <c r="S394" s="6" t="str">
        <f t="shared" si="124"/>
        <v/>
      </c>
      <c r="T394" s="6" t="str">
        <f t="shared" si="125"/>
        <v/>
      </c>
      <c r="U394" s="6" t="str">
        <f>IF(A394="","",T394*VLOOKUP(محاسبات!B394,'جدول نرخ فوت-امراض خاص-سرطان'!$C$2:$D$97,2,FALSE)/1000000)</f>
        <v/>
      </c>
      <c r="V394" s="6" t="str">
        <f>IF(A394="","",IF($F$7="ندارد",0,IF(B394&gt;74,0,VLOOKUP(محاسبات!A394,'جدول نرخ فوت-امراض خاص-سرطان'!$I$2:$J$31,2,FALSE)*محاسبات!O394)))</f>
        <v/>
      </c>
      <c r="W394" s="6" t="str">
        <f>IF(A394="","",V394*VLOOKUP(B394,'جدول نرخ فوت-امراض خاص-سرطان'!$E$2:$F$100,2,FALSE)/1000000)</f>
        <v/>
      </c>
      <c r="X394" s="6" t="str">
        <f t="shared" si="142"/>
        <v/>
      </c>
      <c r="Y394" s="6" t="str">
        <f>IF(A394="","",IF(A394&gt;64,0,VLOOKUP(B394,'جدول نرخ فوت-امراض خاص-سرطان'!$G$2:$H$100,2,FALSE)*X394))</f>
        <v/>
      </c>
      <c r="Z394" s="6" t="str">
        <f t="shared" si="126"/>
        <v/>
      </c>
      <c r="AA394" s="6" t="str">
        <f t="shared" si="127"/>
        <v/>
      </c>
      <c r="AB394" s="6" t="str">
        <f t="shared" si="128"/>
        <v/>
      </c>
      <c r="AC394" s="6" t="str">
        <f t="shared" si="140"/>
        <v/>
      </c>
      <c r="AD394" s="6" t="str">
        <f t="shared" si="143"/>
        <v/>
      </c>
      <c r="AE394" s="6" t="str">
        <f t="shared" si="144"/>
        <v/>
      </c>
    </row>
    <row r="395" spans="1:31" x14ac:dyDescent="0.2">
      <c r="A395" s="5" t="str">
        <f t="shared" si="131"/>
        <v/>
      </c>
      <c r="B395" s="5" t="str">
        <f t="shared" si="132"/>
        <v/>
      </c>
      <c r="D395" s="6" t="str">
        <f>IF(A395="","",IF($B$3="سالانه",D394*(1+$B$6),IF($B$3="ماهانه",(F395*12)/'جدول لیست ها'!$D$1,IF(محاسبات!$B$3="دوماهه",(G395*6)/'جدول لیست ها'!$D$2,IF(محاسبات!$B$3="سه ماهه",(H395*4)/'جدول لیست ها'!$D$3,I395*2/'جدول لیست ها'!$D$4)))))</f>
        <v/>
      </c>
      <c r="E395" s="6" t="str">
        <f t="shared" si="133"/>
        <v/>
      </c>
      <c r="F395" s="6" t="str">
        <f t="shared" si="134"/>
        <v/>
      </c>
      <c r="G395" s="6" t="str">
        <f t="shared" si="135"/>
        <v/>
      </c>
      <c r="H395" s="6" t="str">
        <f t="shared" si="136"/>
        <v/>
      </c>
      <c r="I395" s="6" t="str">
        <f t="shared" si="137"/>
        <v/>
      </c>
      <c r="J395" s="6" t="str">
        <f t="shared" si="145"/>
        <v/>
      </c>
      <c r="K395" s="6" t="str">
        <f t="shared" si="146"/>
        <v/>
      </c>
      <c r="L395" s="6" t="str">
        <f t="shared" si="123"/>
        <v/>
      </c>
      <c r="M395" s="6" t="str">
        <f t="shared" si="129"/>
        <v/>
      </c>
      <c r="N395" s="5" t="str">
        <f t="shared" si="141"/>
        <v/>
      </c>
      <c r="O395" s="6" t="str">
        <f t="shared" si="138"/>
        <v/>
      </c>
      <c r="P395" s="5" t="str">
        <f>IF(A395="","",VLOOKUP(B395,'جدول نرخ فوت-امراض خاص-سرطان'!$A$2:$B$100,2,FALSE))</f>
        <v/>
      </c>
      <c r="Q395" s="6" t="str">
        <f t="shared" si="130"/>
        <v/>
      </c>
      <c r="R395" s="6" t="str">
        <f t="shared" si="139"/>
        <v/>
      </c>
      <c r="S395" s="6" t="str">
        <f t="shared" si="124"/>
        <v/>
      </c>
      <c r="T395" s="6" t="str">
        <f t="shared" si="125"/>
        <v/>
      </c>
      <c r="U395" s="6" t="str">
        <f>IF(A395="","",T395*VLOOKUP(محاسبات!B395,'جدول نرخ فوت-امراض خاص-سرطان'!$C$2:$D$97,2,FALSE)/1000000)</f>
        <v/>
      </c>
      <c r="V395" s="6" t="str">
        <f>IF(A395="","",IF($F$7="ندارد",0,IF(B395&gt;74,0,VLOOKUP(محاسبات!A395,'جدول نرخ فوت-امراض خاص-سرطان'!$I$2:$J$31,2,FALSE)*محاسبات!O395)))</f>
        <v/>
      </c>
      <c r="W395" s="6" t="str">
        <f>IF(A395="","",V395*VLOOKUP(B395,'جدول نرخ فوت-امراض خاص-سرطان'!$E$2:$F$100,2,FALSE)/1000000)</f>
        <v/>
      </c>
      <c r="X395" s="6" t="str">
        <f t="shared" si="142"/>
        <v/>
      </c>
      <c r="Y395" s="6" t="str">
        <f>IF(A395="","",IF(A395&gt;64,0,VLOOKUP(B395,'جدول نرخ فوت-امراض خاص-سرطان'!$G$2:$H$100,2,FALSE)*X395))</f>
        <v/>
      </c>
      <c r="Z395" s="6" t="str">
        <f t="shared" si="126"/>
        <v/>
      </c>
      <c r="AA395" s="6" t="str">
        <f t="shared" si="127"/>
        <v/>
      </c>
      <c r="AB395" s="6" t="str">
        <f t="shared" si="128"/>
        <v/>
      </c>
      <c r="AC395" s="6" t="str">
        <f t="shared" si="140"/>
        <v/>
      </c>
      <c r="AD395" s="6" t="str">
        <f t="shared" si="143"/>
        <v/>
      </c>
      <c r="AE395" s="6" t="str">
        <f t="shared" si="144"/>
        <v/>
      </c>
    </row>
    <row r="396" spans="1:31" x14ac:dyDescent="0.2">
      <c r="A396" s="5" t="str">
        <f t="shared" si="131"/>
        <v/>
      </c>
      <c r="B396" s="5" t="str">
        <f t="shared" si="132"/>
        <v/>
      </c>
      <c r="D396" s="6" t="str">
        <f>IF(A396="","",IF($B$3="سالانه",D395*(1+$B$6),IF($B$3="ماهانه",(F396*12)/'جدول لیست ها'!$D$1,IF(محاسبات!$B$3="دوماهه",(G396*6)/'جدول لیست ها'!$D$2,IF(محاسبات!$B$3="سه ماهه",(H396*4)/'جدول لیست ها'!$D$3,I396*2/'جدول لیست ها'!$D$4)))))</f>
        <v/>
      </c>
      <c r="E396" s="6" t="str">
        <f t="shared" si="133"/>
        <v/>
      </c>
      <c r="F396" s="6" t="str">
        <f t="shared" si="134"/>
        <v/>
      </c>
      <c r="G396" s="6" t="str">
        <f t="shared" si="135"/>
        <v/>
      </c>
      <c r="H396" s="6" t="str">
        <f t="shared" si="136"/>
        <v/>
      </c>
      <c r="I396" s="6" t="str">
        <f t="shared" si="137"/>
        <v/>
      </c>
      <c r="J396" s="6" t="str">
        <f t="shared" si="145"/>
        <v/>
      </c>
      <c r="K396" s="6" t="str">
        <f t="shared" si="146"/>
        <v/>
      </c>
      <c r="L396" s="6" t="str">
        <f t="shared" si="123"/>
        <v/>
      </c>
      <c r="M396" s="6" t="str">
        <f t="shared" si="129"/>
        <v/>
      </c>
      <c r="N396" s="5" t="str">
        <f t="shared" si="141"/>
        <v/>
      </c>
      <c r="O396" s="6" t="str">
        <f t="shared" si="138"/>
        <v/>
      </c>
      <c r="P396" s="5" t="str">
        <f>IF(A396="","",VLOOKUP(B396,'جدول نرخ فوت-امراض خاص-سرطان'!$A$2:$B$100,2,FALSE))</f>
        <v/>
      </c>
      <c r="Q396" s="6" t="str">
        <f t="shared" si="130"/>
        <v/>
      </c>
      <c r="R396" s="6" t="str">
        <f t="shared" si="139"/>
        <v/>
      </c>
      <c r="S396" s="6" t="str">
        <f t="shared" si="124"/>
        <v/>
      </c>
      <c r="T396" s="6" t="str">
        <f t="shared" si="125"/>
        <v/>
      </c>
      <c r="U396" s="6" t="str">
        <f>IF(A396="","",T396*VLOOKUP(محاسبات!B396,'جدول نرخ فوت-امراض خاص-سرطان'!$C$2:$D$97,2,FALSE)/1000000)</f>
        <v/>
      </c>
      <c r="V396" s="6" t="str">
        <f>IF(A396="","",IF($F$7="ندارد",0,IF(B396&gt;74,0,VLOOKUP(محاسبات!A396,'جدول نرخ فوت-امراض خاص-سرطان'!$I$2:$J$31,2,FALSE)*محاسبات!O396)))</f>
        <v/>
      </c>
      <c r="W396" s="6" t="str">
        <f>IF(A396="","",V396*VLOOKUP(B396,'جدول نرخ فوت-امراض خاص-سرطان'!$E$2:$F$100,2,FALSE)/1000000)</f>
        <v/>
      </c>
      <c r="X396" s="6" t="str">
        <f t="shared" si="142"/>
        <v/>
      </c>
      <c r="Y396" s="6" t="str">
        <f>IF(A396="","",IF(A396&gt;64,0,VLOOKUP(B396,'جدول نرخ فوت-امراض خاص-سرطان'!$G$2:$H$100,2,FALSE)*X396))</f>
        <v/>
      </c>
      <c r="Z396" s="6" t="str">
        <f t="shared" si="126"/>
        <v/>
      </c>
      <c r="AA396" s="6" t="str">
        <f t="shared" si="127"/>
        <v/>
      </c>
      <c r="AB396" s="6" t="str">
        <f t="shared" si="128"/>
        <v/>
      </c>
      <c r="AC396" s="6" t="str">
        <f t="shared" si="140"/>
        <v/>
      </c>
      <c r="AD396" s="6" t="str">
        <f t="shared" si="143"/>
        <v/>
      </c>
      <c r="AE396" s="6" t="str">
        <f t="shared" si="144"/>
        <v/>
      </c>
    </row>
    <row r="397" spans="1:31" x14ac:dyDescent="0.2">
      <c r="A397" s="5" t="str">
        <f t="shared" si="131"/>
        <v/>
      </c>
      <c r="B397" s="5" t="str">
        <f t="shared" si="132"/>
        <v/>
      </c>
      <c r="D397" s="6" t="str">
        <f>IF(A397="","",IF($B$3="سالانه",D396*(1+$B$6),IF($B$3="ماهانه",(F397*12)/'جدول لیست ها'!$D$1,IF(محاسبات!$B$3="دوماهه",(G397*6)/'جدول لیست ها'!$D$2,IF(محاسبات!$B$3="سه ماهه",(H397*4)/'جدول لیست ها'!$D$3,I397*2/'جدول لیست ها'!$D$4)))))</f>
        <v/>
      </c>
      <c r="E397" s="6" t="str">
        <f t="shared" si="133"/>
        <v/>
      </c>
      <c r="F397" s="6" t="str">
        <f t="shared" si="134"/>
        <v/>
      </c>
      <c r="G397" s="6" t="str">
        <f t="shared" si="135"/>
        <v/>
      </c>
      <c r="H397" s="6" t="str">
        <f t="shared" si="136"/>
        <v/>
      </c>
      <c r="I397" s="6" t="str">
        <f t="shared" si="137"/>
        <v/>
      </c>
      <c r="J397" s="6" t="str">
        <f t="shared" si="145"/>
        <v/>
      </c>
      <c r="K397" s="6" t="str">
        <f t="shared" si="146"/>
        <v/>
      </c>
      <c r="L397" s="6" t="str">
        <f t="shared" si="123"/>
        <v/>
      </c>
      <c r="M397" s="6" t="str">
        <f t="shared" si="129"/>
        <v/>
      </c>
      <c r="N397" s="5" t="str">
        <f t="shared" si="141"/>
        <v/>
      </c>
      <c r="O397" s="6" t="str">
        <f t="shared" si="138"/>
        <v/>
      </c>
      <c r="P397" s="5" t="str">
        <f>IF(A397="","",VLOOKUP(B397,'جدول نرخ فوت-امراض خاص-سرطان'!$A$2:$B$100,2,FALSE))</f>
        <v/>
      </c>
      <c r="Q397" s="6" t="str">
        <f t="shared" si="130"/>
        <v/>
      </c>
      <c r="R397" s="6" t="str">
        <f t="shared" si="139"/>
        <v/>
      </c>
      <c r="S397" s="6" t="str">
        <f t="shared" si="124"/>
        <v/>
      </c>
      <c r="T397" s="6" t="str">
        <f t="shared" si="125"/>
        <v/>
      </c>
      <c r="U397" s="6" t="str">
        <f>IF(A397="","",T397*VLOOKUP(محاسبات!B397,'جدول نرخ فوت-امراض خاص-سرطان'!$C$2:$D$97,2,FALSE)/1000000)</f>
        <v/>
      </c>
      <c r="V397" s="6" t="str">
        <f>IF(A397="","",IF($F$7="ندارد",0,IF(B397&gt;74,0,VLOOKUP(محاسبات!A397,'جدول نرخ فوت-امراض خاص-سرطان'!$I$2:$J$31,2,FALSE)*محاسبات!O397)))</f>
        <v/>
      </c>
      <c r="W397" s="6" t="str">
        <f>IF(A397="","",V397*VLOOKUP(B397,'جدول نرخ فوت-امراض خاص-سرطان'!$E$2:$F$100,2,FALSE)/1000000)</f>
        <v/>
      </c>
      <c r="X397" s="6" t="str">
        <f t="shared" si="142"/>
        <v/>
      </c>
      <c r="Y397" s="6" t="str">
        <f>IF(A397="","",IF(A397&gt;64,0,VLOOKUP(B397,'جدول نرخ فوت-امراض خاص-سرطان'!$G$2:$H$100,2,FALSE)*X397))</f>
        <v/>
      </c>
      <c r="Z397" s="6" t="str">
        <f t="shared" si="126"/>
        <v/>
      </c>
      <c r="AA397" s="6" t="str">
        <f t="shared" si="127"/>
        <v/>
      </c>
      <c r="AB397" s="6" t="str">
        <f t="shared" si="128"/>
        <v/>
      </c>
      <c r="AC397" s="6" t="str">
        <f t="shared" si="140"/>
        <v/>
      </c>
      <c r="AD397" s="6" t="str">
        <f t="shared" si="143"/>
        <v/>
      </c>
      <c r="AE397" s="6" t="str">
        <f t="shared" si="144"/>
        <v/>
      </c>
    </row>
    <row r="398" spans="1:31" x14ac:dyDescent="0.2">
      <c r="A398" s="5" t="str">
        <f t="shared" si="131"/>
        <v/>
      </c>
      <c r="B398" s="5" t="str">
        <f t="shared" si="132"/>
        <v/>
      </c>
      <c r="D398" s="6" t="str">
        <f>IF(A398="","",IF($B$3="سالانه",D397*(1+$B$6),IF($B$3="ماهانه",(F398*12)/'جدول لیست ها'!$D$1,IF(محاسبات!$B$3="دوماهه",(G398*6)/'جدول لیست ها'!$D$2,IF(محاسبات!$B$3="سه ماهه",(H398*4)/'جدول لیست ها'!$D$3,I398*2/'جدول لیست ها'!$D$4)))))</f>
        <v/>
      </c>
      <c r="E398" s="6" t="str">
        <f t="shared" si="133"/>
        <v/>
      </c>
      <c r="F398" s="6" t="str">
        <f t="shared" si="134"/>
        <v/>
      </c>
      <c r="G398" s="6" t="str">
        <f t="shared" si="135"/>
        <v/>
      </c>
      <c r="H398" s="6" t="str">
        <f t="shared" si="136"/>
        <v/>
      </c>
      <c r="I398" s="6" t="str">
        <f t="shared" si="137"/>
        <v/>
      </c>
      <c r="J398" s="6" t="str">
        <f t="shared" si="145"/>
        <v/>
      </c>
      <c r="K398" s="6" t="str">
        <f t="shared" si="146"/>
        <v/>
      </c>
      <c r="L398" s="6" t="str">
        <f t="shared" si="123"/>
        <v/>
      </c>
      <c r="M398" s="6" t="str">
        <f t="shared" si="129"/>
        <v/>
      </c>
      <c r="N398" s="5" t="str">
        <f t="shared" si="141"/>
        <v/>
      </c>
      <c r="O398" s="6" t="str">
        <f t="shared" si="138"/>
        <v/>
      </c>
      <c r="P398" s="5" t="str">
        <f>IF(A398="","",VLOOKUP(B398,'جدول نرخ فوت-امراض خاص-سرطان'!$A$2:$B$100,2,FALSE))</f>
        <v/>
      </c>
      <c r="Q398" s="6" t="str">
        <f t="shared" si="130"/>
        <v/>
      </c>
      <c r="R398" s="6" t="str">
        <f t="shared" si="139"/>
        <v/>
      </c>
      <c r="S398" s="6" t="str">
        <f t="shared" si="124"/>
        <v/>
      </c>
      <c r="T398" s="6" t="str">
        <f t="shared" si="125"/>
        <v/>
      </c>
      <c r="U398" s="6" t="str">
        <f>IF(A398="","",T398*VLOOKUP(محاسبات!B398,'جدول نرخ فوت-امراض خاص-سرطان'!$C$2:$D$97,2,FALSE)/1000000)</f>
        <v/>
      </c>
      <c r="V398" s="6" t="str">
        <f>IF(A398="","",IF($F$7="ندارد",0,IF(B398&gt;74,0,VLOOKUP(محاسبات!A398,'جدول نرخ فوت-امراض خاص-سرطان'!$I$2:$J$31,2,FALSE)*محاسبات!O398)))</f>
        <v/>
      </c>
      <c r="W398" s="6" t="str">
        <f>IF(A398="","",V398*VLOOKUP(B398,'جدول نرخ فوت-امراض خاص-سرطان'!$E$2:$F$100,2,FALSE)/1000000)</f>
        <v/>
      </c>
      <c r="X398" s="6" t="str">
        <f t="shared" si="142"/>
        <v/>
      </c>
      <c r="Y398" s="6" t="str">
        <f>IF(A398="","",IF(A398&gt;64,0,VLOOKUP(B398,'جدول نرخ فوت-امراض خاص-سرطان'!$G$2:$H$100,2,FALSE)*X398))</f>
        <v/>
      </c>
      <c r="Z398" s="6" t="str">
        <f t="shared" si="126"/>
        <v/>
      </c>
      <c r="AA398" s="6" t="str">
        <f t="shared" si="127"/>
        <v/>
      </c>
      <c r="AB398" s="6" t="str">
        <f t="shared" si="128"/>
        <v/>
      </c>
      <c r="AC398" s="6" t="str">
        <f t="shared" si="140"/>
        <v/>
      </c>
      <c r="AD398" s="6" t="str">
        <f t="shared" si="143"/>
        <v/>
      </c>
      <c r="AE398" s="6" t="str">
        <f t="shared" si="144"/>
        <v/>
      </c>
    </row>
    <row r="399" spans="1:31" x14ac:dyDescent="0.2">
      <c r="A399" s="5" t="str">
        <f t="shared" si="131"/>
        <v/>
      </c>
      <c r="B399" s="5" t="str">
        <f t="shared" si="132"/>
        <v/>
      </c>
      <c r="D399" s="6" t="str">
        <f>IF(A399="","",IF($B$3="سالانه",D398*(1+$B$6),IF($B$3="ماهانه",(F399*12)/'جدول لیست ها'!$D$1,IF(محاسبات!$B$3="دوماهه",(G399*6)/'جدول لیست ها'!$D$2,IF(محاسبات!$B$3="سه ماهه",(H399*4)/'جدول لیست ها'!$D$3,I399*2/'جدول لیست ها'!$D$4)))))</f>
        <v/>
      </c>
      <c r="E399" s="6" t="str">
        <f t="shared" si="133"/>
        <v/>
      </c>
      <c r="F399" s="6" t="str">
        <f t="shared" si="134"/>
        <v/>
      </c>
      <c r="G399" s="6" t="str">
        <f t="shared" si="135"/>
        <v/>
      </c>
      <c r="H399" s="6" t="str">
        <f t="shared" si="136"/>
        <v/>
      </c>
      <c r="I399" s="6" t="str">
        <f t="shared" si="137"/>
        <v/>
      </c>
      <c r="J399" s="6" t="str">
        <f t="shared" si="145"/>
        <v/>
      </c>
      <c r="K399" s="6" t="str">
        <f t="shared" si="146"/>
        <v/>
      </c>
      <c r="L399" s="6" t="str">
        <f t="shared" ref="L399:L435" si="147">IF(A399="","",IF(A399&lt;=5,$J$3*(1-$M$2)*O399,0))</f>
        <v/>
      </c>
      <c r="M399" s="6" t="str">
        <f t="shared" si="129"/>
        <v/>
      </c>
      <c r="N399" s="5" t="str">
        <f t="shared" si="141"/>
        <v/>
      </c>
      <c r="O399" s="6" t="str">
        <f t="shared" si="138"/>
        <v/>
      </c>
      <c r="P399" s="5" t="str">
        <f>IF(A399="","",VLOOKUP(B399,'جدول نرخ فوت-امراض خاص-سرطان'!$A$2:$B$100,2,FALSE))</f>
        <v/>
      </c>
      <c r="Q399" s="6" t="str">
        <f t="shared" si="130"/>
        <v/>
      </c>
      <c r="R399" s="6" t="str">
        <f t="shared" si="139"/>
        <v/>
      </c>
      <c r="S399" s="6" t="str">
        <f t="shared" ref="S399:S435" si="148">IF(A399="","",$J$4/1000*R399)</f>
        <v/>
      </c>
      <c r="T399" s="6" t="str">
        <f t="shared" ref="T399:T435" si="149">IF(A399="","",IF(B399&gt;64,0,MIN($F$3*O399,$F$5)))</f>
        <v/>
      </c>
      <c r="U399" s="6" t="str">
        <f>IF(A399="","",T399*VLOOKUP(محاسبات!B399,'جدول نرخ فوت-امراض خاص-سرطان'!$C$2:$D$97,2,FALSE)/1000000)</f>
        <v/>
      </c>
      <c r="V399" s="6" t="str">
        <f>IF(A399="","",IF($F$7="ندارد",0,IF(B399&gt;74,0,VLOOKUP(محاسبات!A399,'جدول نرخ فوت-امراض خاص-سرطان'!$I$2:$J$31,2,FALSE)*محاسبات!O399)))</f>
        <v/>
      </c>
      <c r="W399" s="6" t="str">
        <f>IF(A399="","",V399*VLOOKUP(B399,'جدول نرخ فوت-امراض خاص-سرطان'!$E$2:$F$100,2,FALSE)/1000000)</f>
        <v/>
      </c>
      <c r="X399" s="6" t="str">
        <f t="shared" si="142"/>
        <v/>
      </c>
      <c r="Y399" s="6" t="str">
        <f>IF(A399="","",IF(A399&gt;64,0,VLOOKUP(B399,'جدول نرخ فوت-امراض خاص-سرطان'!$G$2:$H$100,2,FALSE)*X399))</f>
        <v/>
      </c>
      <c r="Z399" s="6" t="str">
        <f t="shared" ref="Z399:Z435" si="150">IF(A399="","",Y399+W399+U399+S399)</f>
        <v/>
      </c>
      <c r="AA399" s="6" t="str">
        <f t="shared" ref="AA399:AA435" si="151">IF(A399="","",0.25*(S399)+0.15*(U399+W399+Y399))</f>
        <v/>
      </c>
      <c r="AB399" s="6" t="str">
        <f t="shared" ref="AB399:AB435" si="152">IF(A399="","",$B$10*(M399+Z399+Q399))</f>
        <v/>
      </c>
      <c r="AC399" s="6" t="str">
        <f t="shared" si="140"/>
        <v/>
      </c>
      <c r="AD399" s="6" t="str">
        <f t="shared" si="143"/>
        <v/>
      </c>
      <c r="AE399" s="6" t="str">
        <f t="shared" si="144"/>
        <v/>
      </c>
    </row>
    <row r="400" spans="1:31" x14ac:dyDescent="0.2">
      <c r="A400" s="5" t="str">
        <f t="shared" si="131"/>
        <v/>
      </c>
      <c r="B400" s="5" t="str">
        <f t="shared" si="132"/>
        <v/>
      </c>
      <c r="D400" s="6" t="str">
        <f>IF(A400="","",IF($B$3="سالانه",D399*(1+$B$6),IF($B$3="ماهانه",(F400*12)/'جدول لیست ها'!$D$1,IF(محاسبات!$B$3="دوماهه",(G400*6)/'جدول لیست ها'!$D$2,IF(محاسبات!$B$3="سه ماهه",(H400*4)/'جدول لیست ها'!$D$3,I400*2/'جدول لیست ها'!$D$4)))))</f>
        <v/>
      </c>
      <c r="E400" s="6" t="str">
        <f t="shared" si="133"/>
        <v/>
      </c>
      <c r="F400" s="6" t="str">
        <f t="shared" si="134"/>
        <v/>
      </c>
      <c r="G400" s="6" t="str">
        <f t="shared" si="135"/>
        <v/>
      </c>
      <c r="H400" s="6" t="str">
        <f t="shared" si="136"/>
        <v/>
      </c>
      <c r="I400" s="6" t="str">
        <f t="shared" si="137"/>
        <v/>
      </c>
      <c r="J400" s="6" t="str">
        <f t="shared" si="145"/>
        <v/>
      </c>
      <c r="K400" s="6" t="str">
        <f t="shared" si="146"/>
        <v/>
      </c>
      <c r="L400" s="6" t="str">
        <f t="shared" si="147"/>
        <v/>
      </c>
      <c r="M400" s="6" t="str">
        <f t="shared" ref="M400:M435" si="153">IF(A400="","",J400+K400+L400)</f>
        <v/>
      </c>
      <c r="N400" s="5" t="str">
        <f t="shared" si="141"/>
        <v/>
      </c>
      <c r="O400" s="6" t="str">
        <f t="shared" si="138"/>
        <v/>
      </c>
      <c r="P400" s="5" t="str">
        <f>IF(A400="","",VLOOKUP(B400,'جدول نرخ فوت-امراض خاص-سرطان'!$A$2:$B$100,2,FALSE))</f>
        <v/>
      </c>
      <c r="Q400" s="6" t="str">
        <f t="shared" ref="Q400:Q435" si="154">IF(A400="","",P400*O400*N400^0.5*(1+$J$1))</f>
        <v/>
      </c>
      <c r="R400" s="6" t="str">
        <f t="shared" si="139"/>
        <v/>
      </c>
      <c r="S400" s="6" t="str">
        <f t="shared" si="148"/>
        <v/>
      </c>
      <c r="T400" s="6" t="str">
        <f t="shared" si="149"/>
        <v/>
      </c>
      <c r="U400" s="6" t="str">
        <f>IF(A400="","",T400*VLOOKUP(محاسبات!B400,'جدول نرخ فوت-امراض خاص-سرطان'!$C$2:$D$97,2,FALSE)/1000000)</f>
        <v/>
      </c>
      <c r="V400" s="6" t="str">
        <f>IF(A400="","",IF($F$7="ندارد",0,IF(B400&gt;74,0,VLOOKUP(محاسبات!A400,'جدول نرخ فوت-امراض خاص-سرطان'!$I$2:$J$31,2,FALSE)*محاسبات!O400)))</f>
        <v/>
      </c>
      <c r="W400" s="6" t="str">
        <f>IF(A400="","",V400*VLOOKUP(B400,'جدول نرخ فوت-امراض خاص-سرطان'!$E$2:$F$100,2,FALSE)/1000000)</f>
        <v/>
      </c>
      <c r="X400" s="6" t="str">
        <f t="shared" si="142"/>
        <v/>
      </c>
      <c r="Y400" s="6" t="str">
        <f>IF(A400="","",IF(A400&gt;64,0,VLOOKUP(B400,'جدول نرخ فوت-امراض خاص-سرطان'!$G$2:$H$100,2,FALSE)*X400))</f>
        <v/>
      </c>
      <c r="Z400" s="6" t="str">
        <f t="shared" si="150"/>
        <v/>
      </c>
      <c r="AA400" s="6" t="str">
        <f t="shared" si="151"/>
        <v/>
      </c>
      <c r="AB400" s="6" t="str">
        <f t="shared" si="152"/>
        <v/>
      </c>
      <c r="AC400" s="6" t="str">
        <f t="shared" si="140"/>
        <v/>
      </c>
      <c r="AD400" s="6" t="str">
        <f t="shared" si="143"/>
        <v/>
      </c>
      <c r="AE400" s="6" t="str">
        <f t="shared" si="144"/>
        <v/>
      </c>
    </row>
    <row r="401" spans="1:31" x14ac:dyDescent="0.2">
      <c r="A401" s="5" t="str">
        <f t="shared" ref="A401:A435" si="155">IF(A400&lt;$B$1,A400+1,"")</f>
        <v/>
      </c>
      <c r="B401" s="5" t="str">
        <f t="shared" ref="B401:B435" si="156">IF(A401="","",B400+1)</f>
        <v/>
      </c>
      <c r="D401" s="6" t="str">
        <f>IF(A401="","",IF($B$3="سالانه",D400*(1+$B$6),IF($B$3="ماهانه",(F401*12)/'جدول لیست ها'!$D$1,IF(محاسبات!$B$3="دوماهه",(G401*6)/'جدول لیست ها'!$D$2,IF(محاسبات!$B$3="سه ماهه",(H401*4)/'جدول لیست ها'!$D$3,I401*2/'جدول لیست ها'!$D$4)))))</f>
        <v/>
      </c>
      <c r="E401" s="6" t="str">
        <f t="shared" ref="E401:E435" si="157">IF(A401="","",IF($B$3="سالانه",D401+E400,(I401+H401+G401+F401)*$C$3+E400))</f>
        <v/>
      </c>
      <c r="F401" s="6" t="str">
        <f t="shared" ref="F401:F435" si="158">IF(A401="","",IF(F400="","",F400*(1+$B$6)))</f>
        <v/>
      </c>
      <c r="G401" s="6" t="str">
        <f t="shared" ref="G401:G435" si="159">IF(A401="","",IF(G400="","",G400*(1+$B$6)))</f>
        <v/>
      </c>
      <c r="H401" s="6" t="str">
        <f t="shared" ref="H401:H435" si="160">IF(A401="","",IF(H400="","",H400*(1+$B$6)))</f>
        <v/>
      </c>
      <c r="I401" s="6" t="str">
        <f t="shared" ref="I401:I435" si="161">IF(A401="","",IF(I400="","",I400*(1+$B$6)))</f>
        <v/>
      </c>
      <c r="J401" s="6" t="str">
        <f t="shared" si="145"/>
        <v/>
      </c>
      <c r="K401" s="6" t="str">
        <f t="shared" si="146"/>
        <v/>
      </c>
      <c r="L401" s="6" t="str">
        <f t="shared" si="147"/>
        <v/>
      </c>
      <c r="M401" s="6" t="str">
        <f t="shared" si="153"/>
        <v/>
      </c>
      <c r="N401" s="5" t="str">
        <f t="shared" si="141"/>
        <v/>
      </c>
      <c r="O401" s="6" t="str">
        <f t="shared" ref="O401:O435" si="162">IF(A401="","",MIN(O400*(1+$B$7),4000000000))</f>
        <v/>
      </c>
      <c r="P401" s="5" t="str">
        <f>IF(A401="","",VLOOKUP(B401,'جدول نرخ فوت-امراض خاص-سرطان'!$A$2:$B$100,2,FALSE))</f>
        <v/>
      </c>
      <c r="Q401" s="6" t="str">
        <f t="shared" si="154"/>
        <v/>
      </c>
      <c r="R401" s="6" t="str">
        <f t="shared" ref="R401:R435" si="163">IF(A401="","",IF(B401&gt;74,0,MIN(4000000000,R400*(1+$B$7))))</f>
        <v/>
      </c>
      <c r="S401" s="6" t="str">
        <f t="shared" si="148"/>
        <v/>
      </c>
      <c r="T401" s="6" t="str">
        <f t="shared" si="149"/>
        <v/>
      </c>
      <c r="U401" s="6" t="str">
        <f>IF(A401="","",T401*VLOOKUP(محاسبات!B401,'جدول نرخ فوت-امراض خاص-سرطان'!$C$2:$D$97,2,FALSE)/1000000)</f>
        <v/>
      </c>
      <c r="V401" s="6" t="str">
        <f>IF(A401="","",IF($F$7="ندارد",0,IF(B401&gt;74,0,VLOOKUP(محاسبات!A401,'جدول نرخ فوت-امراض خاص-سرطان'!$I$2:$J$31,2,FALSE)*محاسبات!O401)))</f>
        <v/>
      </c>
      <c r="W401" s="6" t="str">
        <f>IF(A401="","",V401*VLOOKUP(B401,'جدول نرخ فوت-امراض خاص-سرطان'!$E$2:$F$100,2,FALSE)/1000000)</f>
        <v/>
      </c>
      <c r="X401" s="6" t="str">
        <f t="shared" si="142"/>
        <v/>
      </c>
      <c r="Y401" s="6" t="str">
        <f>IF(A401="","",IF(A401&gt;64,0,VLOOKUP(B401,'جدول نرخ فوت-امراض خاص-سرطان'!$G$2:$H$100,2,FALSE)*X401))</f>
        <v/>
      </c>
      <c r="Z401" s="6" t="str">
        <f t="shared" si="150"/>
        <v/>
      </c>
      <c r="AA401" s="6" t="str">
        <f t="shared" si="151"/>
        <v/>
      </c>
      <c r="AB401" s="6" t="str">
        <f t="shared" si="152"/>
        <v/>
      </c>
      <c r="AC401" s="6" t="str">
        <f t="shared" ref="AC401:AC435" si="164">IF(A401="","",D401-Z401-M401-Q401-AB401)</f>
        <v/>
      </c>
      <c r="AD401" s="6" t="str">
        <f t="shared" si="143"/>
        <v/>
      </c>
      <c r="AE401" s="6" t="str">
        <f t="shared" si="144"/>
        <v/>
      </c>
    </row>
    <row r="402" spans="1:31" x14ac:dyDescent="0.2">
      <c r="A402" s="5" t="str">
        <f t="shared" si="155"/>
        <v/>
      </c>
      <c r="B402" s="5" t="str">
        <f t="shared" si="156"/>
        <v/>
      </c>
      <c r="D402" s="6" t="str">
        <f>IF(A402="","",IF($B$3="سالانه",D401*(1+$B$6),IF($B$3="ماهانه",(F402*12)/'جدول لیست ها'!$D$1,IF(محاسبات!$B$3="دوماهه",(G402*6)/'جدول لیست ها'!$D$2,IF(محاسبات!$B$3="سه ماهه",(H402*4)/'جدول لیست ها'!$D$3,I402*2/'جدول لیست ها'!$D$4)))))</f>
        <v/>
      </c>
      <c r="E402" s="6" t="str">
        <f t="shared" si="157"/>
        <v/>
      </c>
      <c r="F402" s="6" t="str">
        <f t="shared" si="158"/>
        <v/>
      </c>
      <c r="G402" s="6" t="str">
        <f t="shared" si="159"/>
        <v/>
      </c>
      <c r="H402" s="6" t="str">
        <f t="shared" si="160"/>
        <v/>
      </c>
      <c r="I402" s="6" t="str">
        <f t="shared" si="161"/>
        <v/>
      </c>
      <c r="J402" s="6" t="str">
        <f t="shared" si="145"/>
        <v/>
      </c>
      <c r="K402" s="6" t="str">
        <f t="shared" si="146"/>
        <v/>
      </c>
      <c r="L402" s="6" t="str">
        <f t="shared" si="147"/>
        <v/>
      </c>
      <c r="M402" s="6" t="str">
        <f t="shared" si="153"/>
        <v/>
      </c>
      <c r="N402" s="5" t="str">
        <f t="shared" ref="N402:N435" si="165">IF(A402="","",IF(A402&lt;=2,$Q$2,IF(A402&lt;=4,$R$2,$S$2)))</f>
        <v/>
      </c>
      <c r="O402" s="6" t="str">
        <f t="shared" si="162"/>
        <v/>
      </c>
      <c r="P402" s="5" t="str">
        <f>IF(A402="","",VLOOKUP(B402,'جدول نرخ فوت-امراض خاص-سرطان'!$A$2:$B$100,2,FALSE))</f>
        <v/>
      </c>
      <c r="Q402" s="6" t="str">
        <f t="shared" si="154"/>
        <v/>
      </c>
      <c r="R402" s="6" t="str">
        <f t="shared" si="163"/>
        <v/>
      </c>
      <c r="S402" s="6" t="str">
        <f t="shared" si="148"/>
        <v/>
      </c>
      <c r="T402" s="6" t="str">
        <f t="shared" si="149"/>
        <v/>
      </c>
      <c r="U402" s="6" t="str">
        <f>IF(A402="","",T402*VLOOKUP(محاسبات!B402,'جدول نرخ فوت-امراض خاص-سرطان'!$C$2:$D$97,2,FALSE)/1000000)</f>
        <v/>
      </c>
      <c r="V402" s="6" t="str">
        <f>IF(A402="","",IF($F$7="ندارد",0,IF(B402&gt;74,0,VLOOKUP(محاسبات!A402,'جدول نرخ فوت-امراض خاص-سرطان'!$I$2:$J$31,2,FALSE)*محاسبات!O402)))</f>
        <v/>
      </c>
      <c r="W402" s="6" t="str">
        <f>IF(A402="","",V402*VLOOKUP(B402,'جدول نرخ فوت-امراض خاص-سرطان'!$E$2:$F$100,2,FALSE)/1000000)</f>
        <v/>
      </c>
      <c r="X402" s="6" t="str">
        <f t="shared" ref="X402:X435" si="166">IF(A402="","",IF($F$6="ندارد",0,IF(A403="",0,D403*N402^0.5+X403*N402)))</f>
        <v/>
      </c>
      <c r="Y402" s="6" t="str">
        <f>IF(A402="","",IF(A402&gt;64,0,VLOOKUP(B402,'جدول نرخ فوت-امراض خاص-سرطان'!$G$2:$H$100,2,FALSE)*X402))</f>
        <v/>
      </c>
      <c r="Z402" s="6" t="str">
        <f t="shared" si="150"/>
        <v/>
      </c>
      <c r="AA402" s="6" t="str">
        <f t="shared" si="151"/>
        <v/>
      </c>
      <c r="AB402" s="6" t="str">
        <f t="shared" si="152"/>
        <v/>
      </c>
      <c r="AC402" s="6" t="str">
        <f t="shared" si="164"/>
        <v/>
      </c>
      <c r="AD402" s="6" t="str">
        <f t="shared" si="143"/>
        <v/>
      </c>
      <c r="AE402" s="6" t="str">
        <f t="shared" si="144"/>
        <v/>
      </c>
    </row>
    <row r="403" spans="1:31" x14ac:dyDescent="0.2">
      <c r="A403" s="5" t="str">
        <f t="shared" si="155"/>
        <v/>
      </c>
      <c r="B403" s="5" t="str">
        <f t="shared" si="156"/>
        <v/>
      </c>
      <c r="D403" s="6" t="str">
        <f>IF(A403="","",IF($B$3="سالانه",D402*(1+$B$6),IF($B$3="ماهانه",(F403*12)/'جدول لیست ها'!$D$1,IF(محاسبات!$B$3="دوماهه",(G403*6)/'جدول لیست ها'!$D$2,IF(محاسبات!$B$3="سه ماهه",(H403*4)/'جدول لیست ها'!$D$3,I403*2/'جدول لیست ها'!$D$4)))))</f>
        <v/>
      </c>
      <c r="E403" s="6" t="str">
        <f t="shared" si="157"/>
        <v/>
      </c>
      <c r="F403" s="6" t="str">
        <f t="shared" si="158"/>
        <v/>
      </c>
      <c r="G403" s="6" t="str">
        <f t="shared" si="159"/>
        <v/>
      </c>
      <c r="H403" s="6" t="str">
        <f t="shared" si="160"/>
        <v/>
      </c>
      <c r="I403" s="6" t="str">
        <f t="shared" si="161"/>
        <v/>
      </c>
      <c r="J403" s="6" t="str">
        <f t="shared" si="145"/>
        <v/>
      </c>
      <c r="K403" s="6" t="str">
        <f t="shared" si="146"/>
        <v/>
      </c>
      <c r="L403" s="6" t="str">
        <f t="shared" si="147"/>
        <v/>
      </c>
      <c r="M403" s="6" t="str">
        <f t="shared" si="153"/>
        <v/>
      </c>
      <c r="N403" s="5" t="str">
        <f t="shared" si="165"/>
        <v/>
      </c>
      <c r="O403" s="6" t="str">
        <f t="shared" si="162"/>
        <v/>
      </c>
      <c r="P403" s="5" t="str">
        <f>IF(A403="","",VLOOKUP(B403,'جدول نرخ فوت-امراض خاص-سرطان'!$A$2:$B$100,2,FALSE))</f>
        <v/>
      </c>
      <c r="Q403" s="6" t="str">
        <f t="shared" si="154"/>
        <v/>
      </c>
      <c r="R403" s="6" t="str">
        <f t="shared" si="163"/>
        <v/>
      </c>
      <c r="S403" s="6" t="str">
        <f t="shared" si="148"/>
        <v/>
      </c>
      <c r="T403" s="6" t="str">
        <f t="shared" si="149"/>
        <v/>
      </c>
      <c r="U403" s="6" t="str">
        <f>IF(A403="","",T403*VLOOKUP(محاسبات!B403,'جدول نرخ فوت-امراض خاص-سرطان'!$C$2:$D$97,2,FALSE)/1000000)</f>
        <v/>
      </c>
      <c r="V403" s="6" t="str">
        <f>IF(A403="","",IF($F$7="ندارد",0,IF(B403&gt;74,0,VLOOKUP(محاسبات!A403,'جدول نرخ فوت-امراض خاص-سرطان'!$I$2:$J$31,2,FALSE)*محاسبات!O403)))</f>
        <v/>
      </c>
      <c r="W403" s="6" t="str">
        <f>IF(A403="","",V403*VLOOKUP(B403,'جدول نرخ فوت-امراض خاص-سرطان'!$E$2:$F$100,2,FALSE)/1000000)</f>
        <v/>
      </c>
      <c r="X403" s="6" t="str">
        <f t="shared" si="166"/>
        <v/>
      </c>
      <c r="Y403" s="6" t="str">
        <f>IF(A403="","",IF(A403&gt;64,0,VLOOKUP(B403,'جدول نرخ فوت-امراض خاص-سرطان'!$G$2:$H$100,2,FALSE)*X403))</f>
        <v/>
      </c>
      <c r="Z403" s="6" t="str">
        <f t="shared" si="150"/>
        <v/>
      </c>
      <c r="AA403" s="6" t="str">
        <f t="shared" si="151"/>
        <v/>
      </c>
      <c r="AB403" s="6" t="str">
        <f t="shared" si="152"/>
        <v/>
      </c>
      <c r="AC403" s="6" t="str">
        <f t="shared" si="164"/>
        <v/>
      </c>
      <c r="AD403" s="6" t="str">
        <f t="shared" ref="AD403:AD435" si="167">IF(A403="","",(AC403+AD402)*(1+$S$1))</f>
        <v/>
      </c>
      <c r="AE403" s="6" t="str">
        <f t="shared" ref="AE403:AE435" si="168">IF(A403="","",AD403)</f>
        <v/>
      </c>
    </row>
    <row r="404" spans="1:31" x14ac:dyDescent="0.2">
      <c r="A404" s="5" t="str">
        <f t="shared" si="155"/>
        <v/>
      </c>
      <c r="B404" s="5" t="str">
        <f t="shared" si="156"/>
        <v/>
      </c>
      <c r="D404" s="6" t="str">
        <f>IF(A404="","",IF($B$3="سالانه",D403*(1+$B$6),IF($B$3="ماهانه",(F404*12)/'جدول لیست ها'!$D$1,IF(محاسبات!$B$3="دوماهه",(G404*6)/'جدول لیست ها'!$D$2,IF(محاسبات!$B$3="سه ماهه",(H404*4)/'جدول لیست ها'!$D$3,I404*2/'جدول لیست ها'!$D$4)))))</f>
        <v/>
      </c>
      <c r="E404" s="6" t="str">
        <f t="shared" si="157"/>
        <v/>
      </c>
      <c r="F404" s="6" t="str">
        <f t="shared" si="158"/>
        <v/>
      </c>
      <c r="G404" s="6" t="str">
        <f t="shared" si="159"/>
        <v/>
      </c>
      <c r="H404" s="6" t="str">
        <f t="shared" si="160"/>
        <v/>
      </c>
      <c r="I404" s="6" t="str">
        <f t="shared" si="161"/>
        <v/>
      </c>
      <c r="J404" s="6" t="str">
        <f t="shared" si="145"/>
        <v/>
      </c>
      <c r="K404" s="6" t="str">
        <f t="shared" si="146"/>
        <v/>
      </c>
      <c r="L404" s="6" t="str">
        <f t="shared" si="147"/>
        <v/>
      </c>
      <c r="M404" s="6" t="str">
        <f t="shared" si="153"/>
        <v/>
      </c>
      <c r="N404" s="5" t="str">
        <f t="shared" si="165"/>
        <v/>
      </c>
      <c r="O404" s="6" t="str">
        <f t="shared" si="162"/>
        <v/>
      </c>
      <c r="P404" s="5" t="str">
        <f>IF(A404="","",VLOOKUP(B404,'جدول نرخ فوت-امراض خاص-سرطان'!$A$2:$B$100,2,FALSE))</f>
        <v/>
      </c>
      <c r="Q404" s="6" t="str">
        <f t="shared" si="154"/>
        <v/>
      </c>
      <c r="R404" s="6" t="str">
        <f t="shared" si="163"/>
        <v/>
      </c>
      <c r="S404" s="6" t="str">
        <f t="shared" si="148"/>
        <v/>
      </c>
      <c r="T404" s="6" t="str">
        <f t="shared" si="149"/>
        <v/>
      </c>
      <c r="U404" s="6" t="str">
        <f>IF(A404="","",T404*VLOOKUP(محاسبات!B404,'جدول نرخ فوت-امراض خاص-سرطان'!$C$2:$D$97,2,FALSE)/1000000)</f>
        <v/>
      </c>
      <c r="V404" s="6" t="str">
        <f>IF(A404="","",IF($F$7="ندارد",0,IF(B404&gt;74,0,VLOOKUP(محاسبات!A404,'جدول نرخ فوت-امراض خاص-سرطان'!$I$2:$J$31,2,FALSE)*محاسبات!O404)))</f>
        <v/>
      </c>
      <c r="W404" s="6" t="str">
        <f>IF(A404="","",V404*VLOOKUP(B404,'جدول نرخ فوت-امراض خاص-سرطان'!$E$2:$F$100,2,FALSE)/1000000)</f>
        <v/>
      </c>
      <c r="X404" s="6" t="str">
        <f t="shared" si="166"/>
        <v/>
      </c>
      <c r="Y404" s="6" t="str">
        <f>IF(A404="","",IF(A404&gt;64,0,VLOOKUP(B404,'جدول نرخ فوت-امراض خاص-سرطان'!$G$2:$H$100,2,FALSE)*X404))</f>
        <v/>
      </c>
      <c r="Z404" s="6" t="str">
        <f t="shared" si="150"/>
        <v/>
      </c>
      <c r="AA404" s="6" t="str">
        <f t="shared" si="151"/>
        <v/>
      </c>
      <c r="AB404" s="6" t="str">
        <f t="shared" si="152"/>
        <v/>
      </c>
      <c r="AC404" s="6" t="str">
        <f t="shared" si="164"/>
        <v/>
      </c>
      <c r="AD404" s="6" t="str">
        <f t="shared" si="167"/>
        <v/>
      </c>
      <c r="AE404" s="6" t="str">
        <f t="shared" si="168"/>
        <v/>
      </c>
    </row>
    <row r="405" spans="1:31" x14ac:dyDescent="0.2">
      <c r="A405" s="5" t="str">
        <f t="shared" si="155"/>
        <v/>
      </c>
      <c r="B405" s="5" t="str">
        <f t="shared" si="156"/>
        <v/>
      </c>
      <c r="D405" s="6" t="str">
        <f>IF(A405="","",IF($B$3="سالانه",D404*(1+$B$6),IF($B$3="ماهانه",(F405*12)/'جدول لیست ها'!$D$1,IF(محاسبات!$B$3="دوماهه",(G405*6)/'جدول لیست ها'!$D$2,IF(محاسبات!$B$3="سه ماهه",(H405*4)/'جدول لیست ها'!$D$3,I405*2/'جدول لیست ها'!$D$4)))))</f>
        <v/>
      </c>
      <c r="E405" s="6" t="str">
        <f t="shared" si="157"/>
        <v/>
      </c>
      <c r="F405" s="6" t="str">
        <f t="shared" si="158"/>
        <v/>
      </c>
      <c r="G405" s="6" t="str">
        <f t="shared" si="159"/>
        <v/>
      </c>
      <c r="H405" s="6" t="str">
        <f t="shared" si="160"/>
        <v/>
      </c>
      <c r="I405" s="6" t="str">
        <f t="shared" si="161"/>
        <v/>
      </c>
      <c r="J405" s="6" t="str">
        <f t="shared" ref="J405:J435" si="169">IF(A405="","",0)</f>
        <v/>
      </c>
      <c r="K405" s="6" t="str">
        <f t="shared" si="146"/>
        <v/>
      </c>
      <c r="L405" s="6" t="str">
        <f t="shared" si="147"/>
        <v/>
      </c>
      <c r="M405" s="6" t="str">
        <f t="shared" si="153"/>
        <v/>
      </c>
      <c r="N405" s="5" t="str">
        <f t="shared" si="165"/>
        <v/>
      </c>
      <c r="O405" s="6" t="str">
        <f t="shared" si="162"/>
        <v/>
      </c>
      <c r="P405" s="5" t="str">
        <f>IF(A405="","",VLOOKUP(B405,'جدول نرخ فوت-امراض خاص-سرطان'!$A$2:$B$100,2,FALSE))</f>
        <v/>
      </c>
      <c r="Q405" s="6" t="str">
        <f t="shared" si="154"/>
        <v/>
      </c>
      <c r="R405" s="6" t="str">
        <f t="shared" si="163"/>
        <v/>
      </c>
      <c r="S405" s="6" t="str">
        <f t="shared" si="148"/>
        <v/>
      </c>
      <c r="T405" s="6" t="str">
        <f t="shared" si="149"/>
        <v/>
      </c>
      <c r="U405" s="6" t="str">
        <f>IF(A405="","",T405*VLOOKUP(محاسبات!B405,'جدول نرخ فوت-امراض خاص-سرطان'!$C$2:$D$97,2,FALSE)/1000000)</f>
        <v/>
      </c>
      <c r="V405" s="6" t="str">
        <f>IF(A405="","",IF($F$7="ندارد",0,IF(B405&gt;74,0,VLOOKUP(محاسبات!A405,'جدول نرخ فوت-امراض خاص-سرطان'!$I$2:$J$31,2,FALSE)*محاسبات!O405)))</f>
        <v/>
      </c>
      <c r="W405" s="6" t="str">
        <f>IF(A405="","",V405*VLOOKUP(B405,'جدول نرخ فوت-امراض خاص-سرطان'!$E$2:$F$100,2,FALSE)/1000000)</f>
        <v/>
      </c>
      <c r="X405" s="6" t="str">
        <f t="shared" si="166"/>
        <v/>
      </c>
      <c r="Y405" s="6" t="str">
        <f>IF(A405="","",IF(A405&gt;64,0,VLOOKUP(B405,'جدول نرخ فوت-امراض خاص-سرطان'!$G$2:$H$100,2,FALSE)*X405))</f>
        <v/>
      </c>
      <c r="Z405" s="6" t="str">
        <f t="shared" si="150"/>
        <v/>
      </c>
      <c r="AA405" s="6" t="str">
        <f t="shared" si="151"/>
        <v/>
      </c>
      <c r="AB405" s="6" t="str">
        <f t="shared" si="152"/>
        <v/>
      </c>
      <c r="AC405" s="6" t="str">
        <f t="shared" si="164"/>
        <v/>
      </c>
      <c r="AD405" s="6" t="str">
        <f t="shared" si="167"/>
        <v/>
      </c>
      <c r="AE405" s="6" t="str">
        <f t="shared" si="168"/>
        <v/>
      </c>
    </row>
    <row r="406" spans="1:31" x14ac:dyDescent="0.2">
      <c r="A406" s="5" t="str">
        <f t="shared" si="155"/>
        <v/>
      </c>
      <c r="B406" s="5" t="str">
        <f t="shared" si="156"/>
        <v/>
      </c>
      <c r="D406" s="6" t="str">
        <f>IF(A406="","",IF($B$3="سالانه",D405*(1+$B$6),IF($B$3="ماهانه",(F406*12)/'جدول لیست ها'!$D$1,IF(محاسبات!$B$3="دوماهه",(G406*6)/'جدول لیست ها'!$D$2,IF(محاسبات!$B$3="سه ماهه",(H406*4)/'جدول لیست ها'!$D$3,I406*2/'جدول لیست ها'!$D$4)))))</f>
        <v/>
      </c>
      <c r="E406" s="6" t="str">
        <f t="shared" si="157"/>
        <v/>
      </c>
      <c r="F406" s="6" t="str">
        <f t="shared" si="158"/>
        <v/>
      </c>
      <c r="G406" s="6" t="str">
        <f t="shared" si="159"/>
        <v/>
      </c>
      <c r="H406" s="6" t="str">
        <f t="shared" si="160"/>
        <v/>
      </c>
      <c r="I406" s="6" t="str">
        <f t="shared" si="161"/>
        <v/>
      </c>
      <c r="J406" s="6" t="str">
        <f t="shared" si="169"/>
        <v/>
      </c>
      <c r="K406" s="6" t="str">
        <f t="shared" si="146"/>
        <v/>
      </c>
      <c r="L406" s="6" t="str">
        <f t="shared" si="147"/>
        <v/>
      </c>
      <c r="M406" s="6" t="str">
        <f t="shared" si="153"/>
        <v/>
      </c>
      <c r="N406" s="5" t="str">
        <f t="shared" si="165"/>
        <v/>
      </c>
      <c r="O406" s="6" t="str">
        <f t="shared" si="162"/>
        <v/>
      </c>
      <c r="P406" s="5" t="str">
        <f>IF(A406="","",VLOOKUP(B406,'جدول نرخ فوت-امراض خاص-سرطان'!$A$2:$B$100,2,FALSE))</f>
        <v/>
      </c>
      <c r="Q406" s="6" t="str">
        <f t="shared" si="154"/>
        <v/>
      </c>
      <c r="R406" s="6" t="str">
        <f t="shared" si="163"/>
        <v/>
      </c>
      <c r="S406" s="6" t="str">
        <f t="shared" si="148"/>
        <v/>
      </c>
      <c r="T406" s="6" t="str">
        <f t="shared" si="149"/>
        <v/>
      </c>
      <c r="U406" s="6" t="str">
        <f>IF(A406="","",T406*VLOOKUP(محاسبات!B406,'جدول نرخ فوت-امراض خاص-سرطان'!$C$2:$D$97,2,FALSE)/1000000)</f>
        <v/>
      </c>
      <c r="V406" s="6" t="str">
        <f>IF(A406="","",IF($F$7="ندارد",0,IF(B406&gt;74,0,VLOOKUP(محاسبات!A406,'جدول نرخ فوت-امراض خاص-سرطان'!$I$2:$J$31,2,FALSE)*محاسبات!O406)))</f>
        <v/>
      </c>
      <c r="W406" s="6" t="str">
        <f>IF(A406="","",V406*VLOOKUP(B406,'جدول نرخ فوت-امراض خاص-سرطان'!$E$2:$F$100,2,FALSE)/1000000)</f>
        <v/>
      </c>
      <c r="X406" s="6" t="str">
        <f t="shared" si="166"/>
        <v/>
      </c>
      <c r="Y406" s="6" t="str">
        <f>IF(A406="","",IF(A406&gt;64,0,VLOOKUP(B406,'جدول نرخ فوت-امراض خاص-سرطان'!$G$2:$H$100,2,FALSE)*X406))</f>
        <v/>
      </c>
      <c r="Z406" s="6" t="str">
        <f t="shared" si="150"/>
        <v/>
      </c>
      <c r="AA406" s="6" t="str">
        <f t="shared" si="151"/>
        <v/>
      </c>
      <c r="AB406" s="6" t="str">
        <f t="shared" si="152"/>
        <v/>
      </c>
      <c r="AC406" s="6" t="str">
        <f t="shared" si="164"/>
        <v/>
      </c>
      <c r="AD406" s="6" t="str">
        <f t="shared" si="167"/>
        <v/>
      </c>
      <c r="AE406" s="6" t="str">
        <f t="shared" si="168"/>
        <v/>
      </c>
    </row>
    <row r="407" spans="1:31" x14ac:dyDescent="0.2">
      <c r="A407" s="5" t="str">
        <f t="shared" si="155"/>
        <v/>
      </c>
      <c r="B407" s="5" t="str">
        <f t="shared" si="156"/>
        <v/>
      </c>
      <c r="D407" s="6" t="str">
        <f>IF(A407="","",IF($B$3="سالانه",D406*(1+$B$6),IF($B$3="ماهانه",(F407*12)/'جدول لیست ها'!$D$1,IF(محاسبات!$B$3="دوماهه",(G407*6)/'جدول لیست ها'!$D$2,IF(محاسبات!$B$3="سه ماهه",(H407*4)/'جدول لیست ها'!$D$3,I407*2/'جدول لیست ها'!$D$4)))))</f>
        <v/>
      </c>
      <c r="E407" s="6" t="str">
        <f t="shared" si="157"/>
        <v/>
      </c>
      <c r="F407" s="6" t="str">
        <f t="shared" si="158"/>
        <v/>
      </c>
      <c r="G407" s="6" t="str">
        <f t="shared" si="159"/>
        <v/>
      </c>
      <c r="H407" s="6" t="str">
        <f t="shared" si="160"/>
        <v/>
      </c>
      <c r="I407" s="6" t="str">
        <f t="shared" si="161"/>
        <v/>
      </c>
      <c r="J407" s="6" t="str">
        <f t="shared" si="169"/>
        <v/>
      </c>
      <c r="K407" s="6" t="str">
        <f t="shared" si="146"/>
        <v/>
      </c>
      <c r="L407" s="6" t="str">
        <f t="shared" si="147"/>
        <v/>
      </c>
      <c r="M407" s="6" t="str">
        <f t="shared" si="153"/>
        <v/>
      </c>
      <c r="N407" s="5" t="str">
        <f t="shared" si="165"/>
        <v/>
      </c>
      <c r="O407" s="6" t="str">
        <f t="shared" si="162"/>
        <v/>
      </c>
      <c r="P407" s="5" t="str">
        <f>IF(A407="","",VLOOKUP(B407,'جدول نرخ فوت-امراض خاص-سرطان'!$A$2:$B$100,2,FALSE))</f>
        <v/>
      </c>
      <c r="Q407" s="6" t="str">
        <f t="shared" si="154"/>
        <v/>
      </c>
      <c r="R407" s="6" t="str">
        <f t="shared" si="163"/>
        <v/>
      </c>
      <c r="S407" s="6" t="str">
        <f t="shared" si="148"/>
        <v/>
      </c>
      <c r="T407" s="6" t="str">
        <f t="shared" si="149"/>
        <v/>
      </c>
      <c r="U407" s="6" t="str">
        <f>IF(A407="","",T407*VLOOKUP(محاسبات!B407,'جدول نرخ فوت-امراض خاص-سرطان'!$C$2:$D$97,2,FALSE)/1000000)</f>
        <v/>
      </c>
      <c r="V407" s="6" t="str">
        <f>IF(A407="","",IF($F$7="ندارد",0,IF(B407&gt;74,0,VLOOKUP(محاسبات!A407,'جدول نرخ فوت-امراض خاص-سرطان'!$I$2:$J$31,2,FALSE)*محاسبات!O407)))</f>
        <v/>
      </c>
      <c r="W407" s="6" t="str">
        <f>IF(A407="","",V407*VLOOKUP(B407,'جدول نرخ فوت-امراض خاص-سرطان'!$E$2:$F$100,2,FALSE)/1000000)</f>
        <v/>
      </c>
      <c r="X407" s="6" t="str">
        <f t="shared" si="166"/>
        <v/>
      </c>
      <c r="Y407" s="6" t="str">
        <f>IF(A407="","",IF(A407&gt;64,0,VLOOKUP(B407,'جدول نرخ فوت-امراض خاص-سرطان'!$G$2:$H$100,2,FALSE)*X407))</f>
        <v/>
      </c>
      <c r="Z407" s="6" t="str">
        <f t="shared" si="150"/>
        <v/>
      </c>
      <c r="AA407" s="6" t="str">
        <f t="shared" si="151"/>
        <v/>
      </c>
      <c r="AB407" s="6" t="str">
        <f t="shared" si="152"/>
        <v/>
      </c>
      <c r="AC407" s="6" t="str">
        <f t="shared" si="164"/>
        <v/>
      </c>
      <c r="AD407" s="6" t="str">
        <f t="shared" si="167"/>
        <v/>
      </c>
      <c r="AE407" s="6" t="str">
        <f t="shared" si="168"/>
        <v/>
      </c>
    </row>
    <row r="408" spans="1:31" x14ac:dyDescent="0.2">
      <c r="A408" s="5" t="str">
        <f t="shared" si="155"/>
        <v/>
      </c>
      <c r="B408" s="5" t="str">
        <f t="shared" si="156"/>
        <v/>
      </c>
      <c r="D408" s="6" t="str">
        <f>IF(A408="","",IF($B$3="سالانه",D407*(1+$B$6),IF($B$3="ماهانه",(F408*12)/'جدول لیست ها'!$D$1,IF(محاسبات!$B$3="دوماهه",(G408*6)/'جدول لیست ها'!$D$2,IF(محاسبات!$B$3="سه ماهه",(H408*4)/'جدول لیست ها'!$D$3,I408*2/'جدول لیست ها'!$D$4)))))</f>
        <v/>
      </c>
      <c r="E408" s="6" t="str">
        <f t="shared" si="157"/>
        <v/>
      </c>
      <c r="F408" s="6" t="str">
        <f t="shared" si="158"/>
        <v/>
      </c>
      <c r="G408" s="6" t="str">
        <f t="shared" si="159"/>
        <v/>
      </c>
      <c r="H408" s="6" t="str">
        <f t="shared" si="160"/>
        <v/>
      </c>
      <c r="I408" s="6" t="str">
        <f t="shared" si="161"/>
        <v/>
      </c>
      <c r="J408" s="6" t="str">
        <f t="shared" si="169"/>
        <v/>
      </c>
      <c r="K408" s="6" t="str">
        <f t="shared" si="146"/>
        <v/>
      </c>
      <c r="L408" s="6" t="str">
        <f t="shared" si="147"/>
        <v/>
      </c>
      <c r="M408" s="6" t="str">
        <f t="shared" si="153"/>
        <v/>
      </c>
      <c r="N408" s="5" t="str">
        <f t="shared" si="165"/>
        <v/>
      </c>
      <c r="O408" s="6" t="str">
        <f t="shared" si="162"/>
        <v/>
      </c>
      <c r="P408" s="5" t="str">
        <f>IF(A408="","",VLOOKUP(B408,'جدول نرخ فوت-امراض خاص-سرطان'!$A$2:$B$100,2,FALSE))</f>
        <v/>
      </c>
      <c r="Q408" s="6" t="str">
        <f t="shared" si="154"/>
        <v/>
      </c>
      <c r="R408" s="6" t="str">
        <f t="shared" si="163"/>
        <v/>
      </c>
      <c r="S408" s="6" t="str">
        <f t="shared" si="148"/>
        <v/>
      </c>
      <c r="T408" s="6" t="str">
        <f t="shared" si="149"/>
        <v/>
      </c>
      <c r="U408" s="6" t="str">
        <f>IF(A408="","",T408*VLOOKUP(محاسبات!B408,'جدول نرخ فوت-امراض خاص-سرطان'!$C$2:$D$97,2,FALSE)/1000000)</f>
        <v/>
      </c>
      <c r="V408" s="6" t="str">
        <f>IF(A408="","",IF($F$7="ندارد",0,IF(B408&gt;74,0,VLOOKUP(محاسبات!A408,'جدول نرخ فوت-امراض خاص-سرطان'!$I$2:$J$31,2,FALSE)*محاسبات!O408)))</f>
        <v/>
      </c>
      <c r="W408" s="6" t="str">
        <f>IF(A408="","",V408*VLOOKUP(B408,'جدول نرخ فوت-امراض خاص-سرطان'!$E$2:$F$100,2,FALSE)/1000000)</f>
        <v/>
      </c>
      <c r="X408" s="6" t="str">
        <f t="shared" si="166"/>
        <v/>
      </c>
      <c r="Y408" s="6" t="str">
        <f>IF(A408="","",IF(A408&gt;64,0,VLOOKUP(B408,'جدول نرخ فوت-امراض خاص-سرطان'!$G$2:$H$100,2,FALSE)*X408))</f>
        <v/>
      </c>
      <c r="Z408" s="6" t="str">
        <f t="shared" si="150"/>
        <v/>
      </c>
      <c r="AA408" s="6" t="str">
        <f t="shared" si="151"/>
        <v/>
      </c>
      <c r="AB408" s="6" t="str">
        <f t="shared" si="152"/>
        <v/>
      </c>
      <c r="AC408" s="6" t="str">
        <f t="shared" si="164"/>
        <v/>
      </c>
      <c r="AD408" s="6" t="str">
        <f t="shared" si="167"/>
        <v/>
      </c>
      <c r="AE408" s="6" t="str">
        <f t="shared" si="168"/>
        <v/>
      </c>
    </row>
    <row r="409" spans="1:31" x14ac:dyDescent="0.2">
      <c r="A409" s="5" t="str">
        <f t="shared" si="155"/>
        <v/>
      </c>
      <c r="B409" s="5" t="str">
        <f t="shared" si="156"/>
        <v/>
      </c>
      <c r="D409" s="6" t="str">
        <f>IF(A409="","",IF($B$3="سالانه",D408*(1+$B$6),IF($B$3="ماهانه",(F409*12)/'جدول لیست ها'!$D$1,IF(محاسبات!$B$3="دوماهه",(G409*6)/'جدول لیست ها'!$D$2,IF(محاسبات!$B$3="سه ماهه",(H409*4)/'جدول لیست ها'!$D$3,I409*2/'جدول لیست ها'!$D$4)))))</f>
        <v/>
      </c>
      <c r="E409" s="6" t="str">
        <f t="shared" si="157"/>
        <v/>
      </c>
      <c r="F409" s="6" t="str">
        <f t="shared" si="158"/>
        <v/>
      </c>
      <c r="G409" s="6" t="str">
        <f t="shared" si="159"/>
        <v/>
      </c>
      <c r="H409" s="6" t="str">
        <f t="shared" si="160"/>
        <v/>
      </c>
      <c r="I409" s="6" t="str">
        <f t="shared" si="161"/>
        <v/>
      </c>
      <c r="J409" s="6" t="str">
        <f t="shared" si="169"/>
        <v/>
      </c>
      <c r="K409" s="6" t="str">
        <f t="shared" si="146"/>
        <v/>
      </c>
      <c r="L409" s="6" t="str">
        <f t="shared" si="147"/>
        <v/>
      </c>
      <c r="M409" s="6" t="str">
        <f t="shared" si="153"/>
        <v/>
      </c>
      <c r="N409" s="5" t="str">
        <f t="shared" si="165"/>
        <v/>
      </c>
      <c r="O409" s="6" t="str">
        <f t="shared" si="162"/>
        <v/>
      </c>
      <c r="P409" s="5" t="str">
        <f>IF(A409="","",VLOOKUP(B409,'جدول نرخ فوت-امراض خاص-سرطان'!$A$2:$B$100,2,FALSE))</f>
        <v/>
      </c>
      <c r="Q409" s="6" t="str">
        <f t="shared" si="154"/>
        <v/>
      </c>
      <c r="R409" s="6" t="str">
        <f t="shared" si="163"/>
        <v/>
      </c>
      <c r="S409" s="6" t="str">
        <f t="shared" si="148"/>
        <v/>
      </c>
      <c r="T409" s="6" t="str">
        <f t="shared" si="149"/>
        <v/>
      </c>
      <c r="U409" s="6" t="str">
        <f>IF(A409="","",T409*VLOOKUP(محاسبات!B409,'جدول نرخ فوت-امراض خاص-سرطان'!$C$2:$D$97,2,FALSE)/1000000)</f>
        <v/>
      </c>
      <c r="V409" s="6" t="str">
        <f>IF(A409="","",IF($F$7="ندارد",0,IF(B409&gt;74,0,VLOOKUP(محاسبات!A409,'جدول نرخ فوت-امراض خاص-سرطان'!$I$2:$J$31,2,FALSE)*محاسبات!O409)))</f>
        <v/>
      </c>
      <c r="W409" s="6" t="str">
        <f>IF(A409="","",V409*VLOOKUP(B409,'جدول نرخ فوت-امراض خاص-سرطان'!$E$2:$F$100,2,FALSE)/1000000)</f>
        <v/>
      </c>
      <c r="X409" s="6" t="str">
        <f t="shared" si="166"/>
        <v/>
      </c>
      <c r="Y409" s="6" t="str">
        <f>IF(A409="","",IF(A409&gt;64,0,VLOOKUP(B409,'جدول نرخ فوت-امراض خاص-سرطان'!$G$2:$H$100,2,FALSE)*X409))</f>
        <v/>
      </c>
      <c r="Z409" s="6" t="str">
        <f t="shared" si="150"/>
        <v/>
      </c>
      <c r="AA409" s="6" t="str">
        <f t="shared" si="151"/>
        <v/>
      </c>
      <c r="AB409" s="6" t="str">
        <f t="shared" si="152"/>
        <v/>
      </c>
      <c r="AC409" s="6" t="str">
        <f t="shared" si="164"/>
        <v/>
      </c>
      <c r="AD409" s="6" t="str">
        <f t="shared" si="167"/>
        <v/>
      </c>
      <c r="AE409" s="6" t="str">
        <f t="shared" si="168"/>
        <v/>
      </c>
    </row>
    <row r="410" spans="1:31" x14ac:dyDescent="0.2">
      <c r="A410" s="5" t="str">
        <f t="shared" si="155"/>
        <v/>
      </c>
      <c r="B410" s="5" t="str">
        <f t="shared" si="156"/>
        <v/>
      </c>
      <c r="D410" s="6" t="str">
        <f>IF(A410="","",IF($B$3="سالانه",D409*(1+$B$6),IF($B$3="ماهانه",(F410*12)/'جدول لیست ها'!$D$1,IF(محاسبات!$B$3="دوماهه",(G410*6)/'جدول لیست ها'!$D$2,IF(محاسبات!$B$3="سه ماهه",(H410*4)/'جدول لیست ها'!$D$3,I410*2/'جدول لیست ها'!$D$4)))))</f>
        <v/>
      </c>
      <c r="E410" s="6" t="str">
        <f t="shared" si="157"/>
        <v/>
      </c>
      <c r="F410" s="6" t="str">
        <f t="shared" si="158"/>
        <v/>
      </c>
      <c r="G410" s="6" t="str">
        <f t="shared" si="159"/>
        <v/>
      </c>
      <c r="H410" s="6" t="str">
        <f t="shared" si="160"/>
        <v/>
      </c>
      <c r="I410" s="6" t="str">
        <f t="shared" si="161"/>
        <v/>
      </c>
      <c r="J410" s="6" t="str">
        <f t="shared" si="169"/>
        <v/>
      </c>
      <c r="K410" s="6" t="str">
        <f t="shared" si="146"/>
        <v/>
      </c>
      <c r="L410" s="6" t="str">
        <f t="shared" si="147"/>
        <v/>
      </c>
      <c r="M410" s="6" t="str">
        <f t="shared" si="153"/>
        <v/>
      </c>
      <c r="N410" s="5" t="str">
        <f t="shared" si="165"/>
        <v/>
      </c>
      <c r="O410" s="6" t="str">
        <f t="shared" si="162"/>
        <v/>
      </c>
      <c r="P410" s="5" t="str">
        <f>IF(A410="","",VLOOKUP(B410,'جدول نرخ فوت-امراض خاص-سرطان'!$A$2:$B$100,2,FALSE))</f>
        <v/>
      </c>
      <c r="Q410" s="6" t="str">
        <f t="shared" si="154"/>
        <v/>
      </c>
      <c r="R410" s="6" t="str">
        <f t="shared" si="163"/>
        <v/>
      </c>
      <c r="S410" s="6" t="str">
        <f t="shared" si="148"/>
        <v/>
      </c>
      <c r="T410" s="6" t="str">
        <f t="shared" si="149"/>
        <v/>
      </c>
      <c r="U410" s="6" t="str">
        <f>IF(A410="","",T410*VLOOKUP(محاسبات!B410,'جدول نرخ فوت-امراض خاص-سرطان'!$C$2:$D$97,2,FALSE)/1000000)</f>
        <v/>
      </c>
      <c r="V410" s="6" t="str">
        <f>IF(A410="","",IF($F$7="ندارد",0,IF(B410&gt;74,0,VLOOKUP(محاسبات!A410,'جدول نرخ فوت-امراض خاص-سرطان'!$I$2:$J$31,2,FALSE)*محاسبات!O410)))</f>
        <v/>
      </c>
      <c r="W410" s="6" t="str">
        <f>IF(A410="","",V410*VLOOKUP(B410,'جدول نرخ فوت-امراض خاص-سرطان'!$E$2:$F$100,2,FALSE)/1000000)</f>
        <v/>
      </c>
      <c r="X410" s="6" t="str">
        <f t="shared" si="166"/>
        <v/>
      </c>
      <c r="Y410" s="6" t="str">
        <f>IF(A410="","",IF(A410&gt;64,0,VLOOKUP(B410,'جدول نرخ فوت-امراض خاص-سرطان'!$G$2:$H$100,2,FALSE)*X410))</f>
        <v/>
      </c>
      <c r="Z410" s="6" t="str">
        <f t="shared" si="150"/>
        <v/>
      </c>
      <c r="AA410" s="6" t="str">
        <f t="shared" si="151"/>
        <v/>
      </c>
      <c r="AB410" s="6" t="str">
        <f t="shared" si="152"/>
        <v/>
      </c>
      <c r="AC410" s="6" t="str">
        <f t="shared" si="164"/>
        <v/>
      </c>
      <c r="AD410" s="6" t="str">
        <f t="shared" si="167"/>
        <v/>
      </c>
      <c r="AE410" s="6" t="str">
        <f t="shared" si="168"/>
        <v/>
      </c>
    </row>
    <row r="411" spans="1:31" x14ac:dyDescent="0.2">
      <c r="A411" s="5" t="str">
        <f t="shared" si="155"/>
        <v/>
      </c>
      <c r="B411" s="5" t="str">
        <f t="shared" si="156"/>
        <v/>
      </c>
      <c r="D411" s="6" t="str">
        <f>IF(A411="","",IF($B$3="سالانه",D410*(1+$B$6),IF($B$3="ماهانه",(F411*12)/'جدول لیست ها'!$D$1,IF(محاسبات!$B$3="دوماهه",(G411*6)/'جدول لیست ها'!$D$2,IF(محاسبات!$B$3="سه ماهه",(H411*4)/'جدول لیست ها'!$D$3,I411*2/'جدول لیست ها'!$D$4)))))</f>
        <v/>
      </c>
      <c r="E411" s="6" t="str">
        <f t="shared" si="157"/>
        <v/>
      </c>
      <c r="F411" s="6" t="str">
        <f t="shared" si="158"/>
        <v/>
      </c>
      <c r="G411" s="6" t="str">
        <f t="shared" si="159"/>
        <v/>
      </c>
      <c r="H411" s="6" t="str">
        <f t="shared" si="160"/>
        <v/>
      </c>
      <c r="I411" s="6" t="str">
        <f t="shared" si="161"/>
        <v/>
      </c>
      <c r="J411" s="6" t="str">
        <f t="shared" si="169"/>
        <v/>
      </c>
      <c r="K411" s="6" t="str">
        <f t="shared" si="146"/>
        <v/>
      </c>
      <c r="L411" s="6" t="str">
        <f t="shared" si="147"/>
        <v/>
      </c>
      <c r="M411" s="6" t="str">
        <f t="shared" si="153"/>
        <v/>
      </c>
      <c r="N411" s="5" t="str">
        <f t="shared" si="165"/>
        <v/>
      </c>
      <c r="O411" s="6" t="str">
        <f t="shared" si="162"/>
        <v/>
      </c>
      <c r="P411" s="5" t="str">
        <f>IF(A411="","",VLOOKUP(B411,'جدول نرخ فوت-امراض خاص-سرطان'!$A$2:$B$100,2,FALSE))</f>
        <v/>
      </c>
      <c r="Q411" s="6" t="str">
        <f t="shared" si="154"/>
        <v/>
      </c>
      <c r="R411" s="6" t="str">
        <f t="shared" si="163"/>
        <v/>
      </c>
      <c r="S411" s="6" t="str">
        <f t="shared" si="148"/>
        <v/>
      </c>
      <c r="T411" s="6" t="str">
        <f t="shared" si="149"/>
        <v/>
      </c>
      <c r="U411" s="6" t="str">
        <f>IF(A411="","",T411*VLOOKUP(محاسبات!B411,'جدول نرخ فوت-امراض خاص-سرطان'!$C$2:$D$97,2,FALSE)/1000000)</f>
        <v/>
      </c>
      <c r="V411" s="6" t="str">
        <f>IF(A411="","",IF($F$7="ندارد",0,IF(B411&gt;74,0,VLOOKUP(محاسبات!A411,'جدول نرخ فوت-امراض خاص-سرطان'!$I$2:$J$31,2,FALSE)*محاسبات!O411)))</f>
        <v/>
      </c>
      <c r="W411" s="6" t="str">
        <f>IF(A411="","",V411*VLOOKUP(B411,'جدول نرخ فوت-امراض خاص-سرطان'!$E$2:$F$100,2,FALSE)/1000000)</f>
        <v/>
      </c>
      <c r="X411" s="6" t="str">
        <f t="shared" si="166"/>
        <v/>
      </c>
      <c r="Y411" s="6" t="str">
        <f>IF(A411="","",IF(A411&gt;64,0,VLOOKUP(B411,'جدول نرخ فوت-امراض خاص-سرطان'!$G$2:$H$100,2,FALSE)*X411))</f>
        <v/>
      </c>
      <c r="Z411" s="6" t="str">
        <f t="shared" si="150"/>
        <v/>
      </c>
      <c r="AA411" s="6" t="str">
        <f t="shared" si="151"/>
        <v/>
      </c>
      <c r="AB411" s="6" t="str">
        <f t="shared" si="152"/>
        <v/>
      </c>
      <c r="AC411" s="6" t="str">
        <f t="shared" si="164"/>
        <v/>
      </c>
      <c r="AD411" s="6" t="str">
        <f t="shared" si="167"/>
        <v/>
      </c>
      <c r="AE411" s="6" t="str">
        <f t="shared" si="168"/>
        <v/>
      </c>
    </row>
    <row r="412" spans="1:31" x14ac:dyDescent="0.2">
      <c r="A412" s="5" t="str">
        <f t="shared" si="155"/>
        <v/>
      </c>
      <c r="B412" s="5" t="str">
        <f t="shared" si="156"/>
        <v/>
      </c>
      <c r="D412" s="6" t="str">
        <f>IF(A412="","",IF($B$3="سالانه",D411*(1+$B$6),IF($B$3="ماهانه",(F412*12)/'جدول لیست ها'!$D$1,IF(محاسبات!$B$3="دوماهه",(G412*6)/'جدول لیست ها'!$D$2,IF(محاسبات!$B$3="سه ماهه",(H412*4)/'جدول لیست ها'!$D$3,I412*2/'جدول لیست ها'!$D$4)))))</f>
        <v/>
      </c>
      <c r="E412" s="6" t="str">
        <f t="shared" si="157"/>
        <v/>
      </c>
      <c r="F412" s="6" t="str">
        <f t="shared" si="158"/>
        <v/>
      </c>
      <c r="G412" s="6" t="str">
        <f t="shared" si="159"/>
        <v/>
      </c>
      <c r="H412" s="6" t="str">
        <f t="shared" si="160"/>
        <v/>
      </c>
      <c r="I412" s="6" t="str">
        <f t="shared" si="161"/>
        <v/>
      </c>
      <c r="J412" s="6" t="str">
        <f t="shared" si="169"/>
        <v/>
      </c>
      <c r="K412" s="6" t="str">
        <f t="shared" si="146"/>
        <v/>
      </c>
      <c r="L412" s="6" t="str">
        <f t="shared" si="147"/>
        <v/>
      </c>
      <c r="M412" s="6" t="str">
        <f t="shared" si="153"/>
        <v/>
      </c>
      <c r="N412" s="5" t="str">
        <f t="shared" si="165"/>
        <v/>
      </c>
      <c r="O412" s="6" t="str">
        <f t="shared" si="162"/>
        <v/>
      </c>
      <c r="P412" s="5" t="str">
        <f>IF(A412="","",VLOOKUP(B412,'جدول نرخ فوت-امراض خاص-سرطان'!$A$2:$B$100,2,FALSE))</f>
        <v/>
      </c>
      <c r="Q412" s="6" t="str">
        <f t="shared" si="154"/>
        <v/>
      </c>
      <c r="R412" s="6" t="str">
        <f t="shared" si="163"/>
        <v/>
      </c>
      <c r="S412" s="6" t="str">
        <f t="shared" si="148"/>
        <v/>
      </c>
      <c r="T412" s="6" t="str">
        <f t="shared" si="149"/>
        <v/>
      </c>
      <c r="U412" s="6" t="str">
        <f>IF(A412="","",T412*VLOOKUP(محاسبات!B412,'جدول نرخ فوت-امراض خاص-سرطان'!$C$2:$D$97,2,FALSE)/1000000)</f>
        <v/>
      </c>
      <c r="V412" s="6" t="str">
        <f>IF(A412="","",IF($F$7="ندارد",0,IF(B412&gt;74,0,VLOOKUP(محاسبات!A412,'جدول نرخ فوت-امراض خاص-سرطان'!$I$2:$J$31,2,FALSE)*محاسبات!O412)))</f>
        <v/>
      </c>
      <c r="W412" s="6" t="str">
        <f>IF(A412="","",V412*VLOOKUP(B412,'جدول نرخ فوت-امراض خاص-سرطان'!$E$2:$F$100,2,FALSE)/1000000)</f>
        <v/>
      </c>
      <c r="X412" s="6" t="str">
        <f t="shared" si="166"/>
        <v/>
      </c>
      <c r="Y412" s="6" t="str">
        <f>IF(A412="","",IF(A412&gt;64,0,VLOOKUP(B412,'جدول نرخ فوت-امراض خاص-سرطان'!$G$2:$H$100,2,FALSE)*X412))</f>
        <v/>
      </c>
      <c r="Z412" s="6" t="str">
        <f t="shared" si="150"/>
        <v/>
      </c>
      <c r="AA412" s="6" t="str">
        <f t="shared" si="151"/>
        <v/>
      </c>
      <c r="AB412" s="6" t="str">
        <f t="shared" si="152"/>
        <v/>
      </c>
      <c r="AC412" s="6" t="str">
        <f t="shared" si="164"/>
        <v/>
      </c>
      <c r="AD412" s="6" t="str">
        <f t="shared" si="167"/>
        <v/>
      </c>
      <c r="AE412" s="6" t="str">
        <f t="shared" si="168"/>
        <v/>
      </c>
    </row>
    <row r="413" spans="1:31" x14ac:dyDescent="0.2">
      <c r="A413" s="5" t="str">
        <f t="shared" si="155"/>
        <v/>
      </c>
      <c r="B413" s="5" t="str">
        <f t="shared" si="156"/>
        <v/>
      </c>
      <c r="D413" s="6" t="str">
        <f>IF(A413="","",IF($B$3="سالانه",D412*(1+$B$6),IF($B$3="ماهانه",(F413*12)/'جدول لیست ها'!$D$1,IF(محاسبات!$B$3="دوماهه",(G413*6)/'جدول لیست ها'!$D$2,IF(محاسبات!$B$3="سه ماهه",(H413*4)/'جدول لیست ها'!$D$3,I413*2/'جدول لیست ها'!$D$4)))))</f>
        <v/>
      </c>
      <c r="E413" s="6" t="str">
        <f t="shared" si="157"/>
        <v/>
      </c>
      <c r="F413" s="6" t="str">
        <f t="shared" si="158"/>
        <v/>
      </c>
      <c r="G413" s="6" t="str">
        <f t="shared" si="159"/>
        <v/>
      </c>
      <c r="H413" s="6" t="str">
        <f t="shared" si="160"/>
        <v/>
      </c>
      <c r="I413" s="6" t="str">
        <f t="shared" si="161"/>
        <v/>
      </c>
      <c r="J413" s="6" t="str">
        <f t="shared" si="169"/>
        <v/>
      </c>
      <c r="K413" s="6" t="str">
        <f t="shared" si="146"/>
        <v/>
      </c>
      <c r="L413" s="6" t="str">
        <f t="shared" si="147"/>
        <v/>
      </c>
      <c r="M413" s="6" t="str">
        <f t="shared" si="153"/>
        <v/>
      </c>
      <c r="N413" s="5" t="str">
        <f t="shared" si="165"/>
        <v/>
      </c>
      <c r="O413" s="6" t="str">
        <f t="shared" si="162"/>
        <v/>
      </c>
      <c r="P413" s="5" t="str">
        <f>IF(A413="","",VLOOKUP(B413,'جدول نرخ فوت-امراض خاص-سرطان'!$A$2:$B$100,2,FALSE))</f>
        <v/>
      </c>
      <c r="Q413" s="6" t="str">
        <f t="shared" si="154"/>
        <v/>
      </c>
      <c r="R413" s="6" t="str">
        <f t="shared" si="163"/>
        <v/>
      </c>
      <c r="S413" s="6" t="str">
        <f t="shared" si="148"/>
        <v/>
      </c>
      <c r="T413" s="6" t="str">
        <f t="shared" si="149"/>
        <v/>
      </c>
      <c r="U413" s="6" t="str">
        <f>IF(A413="","",T413*VLOOKUP(محاسبات!B413,'جدول نرخ فوت-امراض خاص-سرطان'!$C$2:$D$97,2,FALSE)/1000000)</f>
        <v/>
      </c>
      <c r="V413" s="6" t="str">
        <f>IF(A413="","",IF($F$7="ندارد",0,IF(B413&gt;74,0,VLOOKUP(محاسبات!A413,'جدول نرخ فوت-امراض خاص-سرطان'!$I$2:$J$31,2,FALSE)*محاسبات!O413)))</f>
        <v/>
      </c>
      <c r="W413" s="6" t="str">
        <f>IF(A413="","",V413*VLOOKUP(B413,'جدول نرخ فوت-امراض خاص-سرطان'!$E$2:$F$100,2,FALSE)/1000000)</f>
        <v/>
      </c>
      <c r="X413" s="6" t="str">
        <f t="shared" si="166"/>
        <v/>
      </c>
      <c r="Y413" s="6" t="str">
        <f>IF(A413="","",IF(A413&gt;64,0,VLOOKUP(B413,'جدول نرخ فوت-امراض خاص-سرطان'!$G$2:$H$100,2,FALSE)*X413))</f>
        <v/>
      </c>
      <c r="Z413" s="6" t="str">
        <f t="shared" si="150"/>
        <v/>
      </c>
      <c r="AA413" s="6" t="str">
        <f t="shared" si="151"/>
        <v/>
      </c>
      <c r="AB413" s="6" t="str">
        <f t="shared" si="152"/>
        <v/>
      </c>
      <c r="AC413" s="6" t="str">
        <f t="shared" si="164"/>
        <v/>
      </c>
      <c r="AD413" s="6" t="str">
        <f t="shared" si="167"/>
        <v/>
      </c>
      <c r="AE413" s="6" t="str">
        <f t="shared" si="168"/>
        <v/>
      </c>
    </row>
    <row r="414" spans="1:31" x14ac:dyDescent="0.2">
      <c r="A414" s="5" t="str">
        <f t="shared" si="155"/>
        <v/>
      </c>
      <c r="B414" s="5" t="str">
        <f t="shared" si="156"/>
        <v/>
      </c>
      <c r="D414" s="6" t="str">
        <f>IF(A414="","",IF($B$3="سالانه",D413*(1+$B$6),IF($B$3="ماهانه",(F414*12)/'جدول لیست ها'!$D$1,IF(محاسبات!$B$3="دوماهه",(G414*6)/'جدول لیست ها'!$D$2,IF(محاسبات!$B$3="سه ماهه",(H414*4)/'جدول لیست ها'!$D$3,I414*2/'جدول لیست ها'!$D$4)))))</f>
        <v/>
      </c>
      <c r="E414" s="6" t="str">
        <f t="shared" si="157"/>
        <v/>
      </c>
      <c r="F414" s="6" t="str">
        <f t="shared" si="158"/>
        <v/>
      </c>
      <c r="G414" s="6" t="str">
        <f t="shared" si="159"/>
        <v/>
      </c>
      <c r="H414" s="6" t="str">
        <f t="shared" si="160"/>
        <v/>
      </c>
      <c r="I414" s="6" t="str">
        <f t="shared" si="161"/>
        <v/>
      </c>
      <c r="J414" s="6" t="str">
        <f t="shared" si="169"/>
        <v/>
      </c>
      <c r="K414" s="6" t="str">
        <f t="shared" si="146"/>
        <v/>
      </c>
      <c r="L414" s="6" t="str">
        <f t="shared" si="147"/>
        <v/>
      </c>
      <c r="M414" s="6" t="str">
        <f t="shared" si="153"/>
        <v/>
      </c>
      <c r="N414" s="5" t="str">
        <f t="shared" si="165"/>
        <v/>
      </c>
      <c r="O414" s="6" t="str">
        <f t="shared" si="162"/>
        <v/>
      </c>
      <c r="P414" s="5" t="str">
        <f>IF(A414="","",VLOOKUP(B414,'جدول نرخ فوت-امراض خاص-سرطان'!$A$2:$B$100,2,FALSE))</f>
        <v/>
      </c>
      <c r="Q414" s="6" t="str">
        <f t="shared" si="154"/>
        <v/>
      </c>
      <c r="R414" s="6" t="str">
        <f t="shared" si="163"/>
        <v/>
      </c>
      <c r="S414" s="6" t="str">
        <f t="shared" si="148"/>
        <v/>
      </c>
      <c r="T414" s="6" t="str">
        <f t="shared" si="149"/>
        <v/>
      </c>
      <c r="U414" s="6" t="str">
        <f>IF(A414="","",T414*VLOOKUP(محاسبات!B414,'جدول نرخ فوت-امراض خاص-سرطان'!$C$2:$D$97,2,FALSE)/1000000)</f>
        <v/>
      </c>
      <c r="V414" s="6" t="str">
        <f>IF(A414="","",IF($F$7="ندارد",0,IF(B414&gt;74,0,VLOOKUP(محاسبات!A414,'جدول نرخ فوت-امراض خاص-سرطان'!$I$2:$J$31,2,FALSE)*محاسبات!O414)))</f>
        <v/>
      </c>
      <c r="W414" s="6" t="str">
        <f>IF(A414="","",V414*VLOOKUP(B414,'جدول نرخ فوت-امراض خاص-سرطان'!$E$2:$F$100,2,FALSE)/1000000)</f>
        <v/>
      </c>
      <c r="X414" s="6" t="str">
        <f t="shared" si="166"/>
        <v/>
      </c>
      <c r="Y414" s="6" t="str">
        <f>IF(A414="","",IF(A414&gt;64,0,VLOOKUP(B414,'جدول نرخ فوت-امراض خاص-سرطان'!$G$2:$H$100,2,FALSE)*X414))</f>
        <v/>
      </c>
      <c r="Z414" s="6" t="str">
        <f t="shared" si="150"/>
        <v/>
      </c>
      <c r="AA414" s="6" t="str">
        <f t="shared" si="151"/>
        <v/>
      </c>
      <c r="AB414" s="6" t="str">
        <f t="shared" si="152"/>
        <v/>
      </c>
      <c r="AC414" s="6" t="str">
        <f t="shared" si="164"/>
        <v/>
      </c>
      <c r="AD414" s="6" t="str">
        <f t="shared" si="167"/>
        <v/>
      </c>
      <c r="AE414" s="6" t="str">
        <f t="shared" si="168"/>
        <v/>
      </c>
    </row>
    <row r="415" spans="1:31" x14ac:dyDescent="0.2">
      <c r="A415" s="5" t="str">
        <f t="shared" si="155"/>
        <v/>
      </c>
      <c r="B415" s="5" t="str">
        <f t="shared" si="156"/>
        <v/>
      </c>
      <c r="D415" s="6" t="str">
        <f>IF(A415="","",IF($B$3="سالانه",D414*(1+$B$6),IF($B$3="ماهانه",(F415*12)/'جدول لیست ها'!$D$1,IF(محاسبات!$B$3="دوماهه",(G415*6)/'جدول لیست ها'!$D$2,IF(محاسبات!$B$3="سه ماهه",(H415*4)/'جدول لیست ها'!$D$3,I415*2/'جدول لیست ها'!$D$4)))))</f>
        <v/>
      </c>
      <c r="E415" s="6" t="str">
        <f t="shared" si="157"/>
        <v/>
      </c>
      <c r="F415" s="6" t="str">
        <f t="shared" si="158"/>
        <v/>
      </c>
      <c r="G415" s="6" t="str">
        <f t="shared" si="159"/>
        <v/>
      </c>
      <c r="H415" s="6" t="str">
        <f t="shared" si="160"/>
        <v/>
      </c>
      <c r="I415" s="6" t="str">
        <f t="shared" si="161"/>
        <v/>
      </c>
      <c r="J415" s="6" t="str">
        <f t="shared" si="169"/>
        <v/>
      </c>
      <c r="K415" s="6" t="str">
        <f t="shared" si="146"/>
        <v/>
      </c>
      <c r="L415" s="6" t="str">
        <f t="shared" si="147"/>
        <v/>
      </c>
      <c r="M415" s="6" t="str">
        <f t="shared" si="153"/>
        <v/>
      </c>
      <c r="N415" s="5" t="str">
        <f t="shared" si="165"/>
        <v/>
      </c>
      <c r="O415" s="6" t="str">
        <f t="shared" si="162"/>
        <v/>
      </c>
      <c r="P415" s="5" t="str">
        <f>IF(A415="","",VLOOKUP(B415,'جدول نرخ فوت-امراض خاص-سرطان'!$A$2:$B$100,2,FALSE))</f>
        <v/>
      </c>
      <c r="Q415" s="6" t="str">
        <f t="shared" si="154"/>
        <v/>
      </c>
      <c r="R415" s="6" t="str">
        <f t="shared" si="163"/>
        <v/>
      </c>
      <c r="S415" s="6" t="str">
        <f t="shared" si="148"/>
        <v/>
      </c>
      <c r="T415" s="6" t="str">
        <f t="shared" si="149"/>
        <v/>
      </c>
      <c r="U415" s="6" t="str">
        <f>IF(A415="","",T415*VLOOKUP(محاسبات!B415,'جدول نرخ فوت-امراض خاص-سرطان'!$C$2:$D$97,2,FALSE)/1000000)</f>
        <v/>
      </c>
      <c r="V415" s="6" t="str">
        <f>IF(A415="","",IF($F$7="ندارد",0,IF(B415&gt;74,0,VLOOKUP(محاسبات!A415,'جدول نرخ فوت-امراض خاص-سرطان'!$I$2:$J$31,2,FALSE)*محاسبات!O415)))</f>
        <v/>
      </c>
      <c r="W415" s="6" t="str">
        <f>IF(A415="","",V415*VLOOKUP(B415,'جدول نرخ فوت-امراض خاص-سرطان'!$E$2:$F$100,2,FALSE)/1000000)</f>
        <v/>
      </c>
      <c r="X415" s="6" t="str">
        <f t="shared" si="166"/>
        <v/>
      </c>
      <c r="Y415" s="6" t="str">
        <f>IF(A415="","",IF(A415&gt;64,0,VLOOKUP(B415,'جدول نرخ فوت-امراض خاص-سرطان'!$G$2:$H$100,2,FALSE)*X415))</f>
        <v/>
      </c>
      <c r="Z415" s="6" t="str">
        <f t="shared" si="150"/>
        <v/>
      </c>
      <c r="AA415" s="6" t="str">
        <f t="shared" si="151"/>
        <v/>
      </c>
      <c r="AB415" s="6" t="str">
        <f t="shared" si="152"/>
        <v/>
      </c>
      <c r="AC415" s="6" t="str">
        <f t="shared" si="164"/>
        <v/>
      </c>
      <c r="AD415" s="6" t="str">
        <f t="shared" si="167"/>
        <v/>
      </c>
      <c r="AE415" s="6" t="str">
        <f t="shared" si="168"/>
        <v/>
      </c>
    </row>
    <row r="416" spans="1:31" x14ac:dyDescent="0.2">
      <c r="A416" s="5" t="str">
        <f t="shared" si="155"/>
        <v/>
      </c>
      <c r="B416" s="5" t="str">
        <f t="shared" si="156"/>
        <v/>
      </c>
      <c r="D416" s="6" t="str">
        <f>IF(A416="","",IF($B$3="سالانه",D415*(1+$B$6),IF($B$3="ماهانه",(F416*12)/'جدول لیست ها'!$D$1,IF(محاسبات!$B$3="دوماهه",(G416*6)/'جدول لیست ها'!$D$2,IF(محاسبات!$B$3="سه ماهه",(H416*4)/'جدول لیست ها'!$D$3,I416*2/'جدول لیست ها'!$D$4)))))</f>
        <v/>
      </c>
      <c r="E416" s="6" t="str">
        <f t="shared" si="157"/>
        <v/>
      </c>
      <c r="F416" s="6" t="str">
        <f t="shared" si="158"/>
        <v/>
      </c>
      <c r="G416" s="6" t="str">
        <f t="shared" si="159"/>
        <v/>
      </c>
      <c r="H416" s="6" t="str">
        <f t="shared" si="160"/>
        <v/>
      </c>
      <c r="I416" s="6" t="str">
        <f t="shared" si="161"/>
        <v/>
      </c>
      <c r="J416" s="6" t="str">
        <f t="shared" si="169"/>
        <v/>
      </c>
      <c r="K416" s="6" t="str">
        <f t="shared" si="146"/>
        <v/>
      </c>
      <c r="L416" s="6" t="str">
        <f t="shared" si="147"/>
        <v/>
      </c>
      <c r="M416" s="6" t="str">
        <f t="shared" si="153"/>
        <v/>
      </c>
      <c r="N416" s="5" t="str">
        <f t="shared" si="165"/>
        <v/>
      </c>
      <c r="O416" s="6" t="str">
        <f t="shared" si="162"/>
        <v/>
      </c>
      <c r="P416" s="5" t="str">
        <f>IF(A416="","",VLOOKUP(B416,'جدول نرخ فوت-امراض خاص-سرطان'!$A$2:$B$100,2,FALSE))</f>
        <v/>
      </c>
      <c r="Q416" s="6" t="str">
        <f t="shared" si="154"/>
        <v/>
      </c>
      <c r="R416" s="6" t="str">
        <f t="shared" si="163"/>
        <v/>
      </c>
      <c r="S416" s="6" t="str">
        <f t="shared" si="148"/>
        <v/>
      </c>
      <c r="T416" s="6" t="str">
        <f t="shared" si="149"/>
        <v/>
      </c>
      <c r="U416" s="6" t="str">
        <f>IF(A416="","",T416*VLOOKUP(محاسبات!B416,'جدول نرخ فوت-امراض خاص-سرطان'!$C$2:$D$97,2,FALSE)/1000000)</f>
        <v/>
      </c>
      <c r="V416" s="6" t="str">
        <f>IF(A416="","",IF($F$7="ندارد",0,IF(B416&gt;74,0,VLOOKUP(محاسبات!A416,'جدول نرخ فوت-امراض خاص-سرطان'!$I$2:$J$31,2,FALSE)*محاسبات!O416)))</f>
        <v/>
      </c>
      <c r="W416" s="6" t="str">
        <f>IF(A416="","",V416*VLOOKUP(B416,'جدول نرخ فوت-امراض خاص-سرطان'!$E$2:$F$100,2,FALSE)/1000000)</f>
        <v/>
      </c>
      <c r="X416" s="6" t="str">
        <f t="shared" si="166"/>
        <v/>
      </c>
      <c r="Y416" s="6" t="str">
        <f>IF(A416="","",IF(A416&gt;64,0,VLOOKUP(B416,'جدول نرخ فوت-امراض خاص-سرطان'!$G$2:$H$100,2,FALSE)*X416))</f>
        <v/>
      </c>
      <c r="Z416" s="6" t="str">
        <f t="shared" si="150"/>
        <v/>
      </c>
      <c r="AA416" s="6" t="str">
        <f t="shared" si="151"/>
        <v/>
      </c>
      <c r="AB416" s="6" t="str">
        <f t="shared" si="152"/>
        <v/>
      </c>
      <c r="AC416" s="6" t="str">
        <f t="shared" si="164"/>
        <v/>
      </c>
      <c r="AD416" s="6" t="str">
        <f t="shared" si="167"/>
        <v/>
      </c>
      <c r="AE416" s="6" t="str">
        <f t="shared" si="168"/>
        <v/>
      </c>
    </row>
    <row r="417" spans="1:31" x14ac:dyDescent="0.2">
      <c r="A417" s="5" t="str">
        <f t="shared" si="155"/>
        <v/>
      </c>
      <c r="B417" s="5" t="str">
        <f t="shared" si="156"/>
        <v/>
      </c>
      <c r="D417" s="6" t="str">
        <f>IF(A417="","",IF($B$3="سالانه",D416*(1+$B$6),IF($B$3="ماهانه",(F417*12)/'جدول لیست ها'!$D$1,IF(محاسبات!$B$3="دوماهه",(G417*6)/'جدول لیست ها'!$D$2,IF(محاسبات!$B$3="سه ماهه",(H417*4)/'جدول لیست ها'!$D$3,I417*2/'جدول لیست ها'!$D$4)))))</f>
        <v/>
      </c>
      <c r="E417" s="6" t="str">
        <f t="shared" si="157"/>
        <v/>
      </c>
      <c r="F417" s="6" t="str">
        <f t="shared" si="158"/>
        <v/>
      </c>
      <c r="G417" s="6" t="str">
        <f t="shared" si="159"/>
        <v/>
      </c>
      <c r="H417" s="6" t="str">
        <f t="shared" si="160"/>
        <v/>
      </c>
      <c r="I417" s="6" t="str">
        <f t="shared" si="161"/>
        <v/>
      </c>
      <c r="J417" s="6" t="str">
        <f t="shared" si="169"/>
        <v/>
      </c>
      <c r="K417" s="6" t="str">
        <f t="shared" si="146"/>
        <v/>
      </c>
      <c r="L417" s="6" t="str">
        <f t="shared" si="147"/>
        <v/>
      </c>
      <c r="M417" s="6" t="str">
        <f t="shared" si="153"/>
        <v/>
      </c>
      <c r="N417" s="5" t="str">
        <f t="shared" si="165"/>
        <v/>
      </c>
      <c r="O417" s="6" t="str">
        <f t="shared" si="162"/>
        <v/>
      </c>
      <c r="P417" s="5" t="str">
        <f>IF(A417="","",VLOOKUP(B417,'جدول نرخ فوت-امراض خاص-سرطان'!$A$2:$B$100,2,FALSE))</f>
        <v/>
      </c>
      <c r="Q417" s="6" t="str">
        <f t="shared" si="154"/>
        <v/>
      </c>
      <c r="R417" s="6" t="str">
        <f t="shared" si="163"/>
        <v/>
      </c>
      <c r="S417" s="6" t="str">
        <f t="shared" si="148"/>
        <v/>
      </c>
      <c r="T417" s="6" t="str">
        <f t="shared" si="149"/>
        <v/>
      </c>
      <c r="U417" s="6" t="str">
        <f>IF(A417="","",T417*VLOOKUP(محاسبات!B417,'جدول نرخ فوت-امراض خاص-سرطان'!$C$2:$D$97,2,FALSE)/1000000)</f>
        <v/>
      </c>
      <c r="V417" s="6" t="str">
        <f>IF(A417="","",IF($F$7="ندارد",0,IF(B417&gt;74,0,VLOOKUP(محاسبات!A417,'جدول نرخ فوت-امراض خاص-سرطان'!$I$2:$J$31,2,FALSE)*محاسبات!O417)))</f>
        <v/>
      </c>
      <c r="W417" s="6" t="str">
        <f>IF(A417="","",V417*VLOOKUP(B417,'جدول نرخ فوت-امراض خاص-سرطان'!$E$2:$F$100,2,FALSE)/1000000)</f>
        <v/>
      </c>
      <c r="X417" s="6" t="str">
        <f t="shared" si="166"/>
        <v/>
      </c>
      <c r="Y417" s="6" t="str">
        <f>IF(A417="","",IF(A417&gt;64,0,VLOOKUP(B417,'جدول نرخ فوت-امراض خاص-سرطان'!$G$2:$H$100,2,FALSE)*X417))</f>
        <v/>
      </c>
      <c r="Z417" s="6" t="str">
        <f t="shared" si="150"/>
        <v/>
      </c>
      <c r="AA417" s="6" t="str">
        <f t="shared" si="151"/>
        <v/>
      </c>
      <c r="AB417" s="6" t="str">
        <f t="shared" si="152"/>
        <v/>
      </c>
      <c r="AC417" s="6" t="str">
        <f t="shared" si="164"/>
        <v/>
      </c>
      <c r="AD417" s="6" t="str">
        <f t="shared" si="167"/>
        <v/>
      </c>
      <c r="AE417" s="6" t="str">
        <f t="shared" si="168"/>
        <v/>
      </c>
    </row>
    <row r="418" spans="1:31" x14ac:dyDescent="0.2">
      <c r="A418" s="5" t="str">
        <f t="shared" si="155"/>
        <v/>
      </c>
      <c r="B418" s="5" t="str">
        <f t="shared" si="156"/>
        <v/>
      </c>
      <c r="D418" s="6" t="str">
        <f>IF(A418="","",IF($B$3="سالانه",D417*(1+$B$6),IF($B$3="ماهانه",(F418*12)/'جدول لیست ها'!$D$1,IF(محاسبات!$B$3="دوماهه",(G418*6)/'جدول لیست ها'!$D$2,IF(محاسبات!$B$3="سه ماهه",(H418*4)/'جدول لیست ها'!$D$3,I418*2/'جدول لیست ها'!$D$4)))))</f>
        <v/>
      </c>
      <c r="E418" s="6" t="str">
        <f t="shared" si="157"/>
        <v/>
      </c>
      <c r="F418" s="6" t="str">
        <f t="shared" si="158"/>
        <v/>
      </c>
      <c r="G418" s="6" t="str">
        <f t="shared" si="159"/>
        <v/>
      </c>
      <c r="H418" s="6" t="str">
        <f t="shared" si="160"/>
        <v/>
      </c>
      <c r="I418" s="6" t="str">
        <f t="shared" si="161"/>
        <v/>
      </c>
      <c r="J418" s="6" t="str">
        <f t="shared" si="169"/>
        <v/>
      </c>
      <c r="K418" s="6" t="str">
        <f t="shared" si="146"/>
        <v/>
      </c>
      <c r="L418" s="6" t="str">
        <f t="shared" si="147"/>
        <v/>
      </c>
      <c r="M418" s="6" t="str">
        <f t="shared" si="153"/>
        <v/>
      </c>
      <c r="N418" s="5" t="str">
        <f t="shared" si="165"/>
        <v/>
      </c>
      <c r="O418" s="6" t="str">
        <f t="shared" si="162"/>
        <v/>
      </c>
      <c r="P418" s="5" t="str">
        <f>IF(A418="","",VLOOKUP(B418,'جدول نرخ فوت-امراض خاص-سرطان'!$A$2:$B$100,2,FALSE))</f>
        <v/>
      </c>
      <c r="Q418" s="6" t="str">
        <f t="shared" si="154"/>
        <v/>
      </c>
      <c r="R418" s="6" t="str">
        <f t="shared" si="163"/>
        <v/>
      </c>
      <c r="S418" s="6" t="str">
        <f t="shared" si="148"/>
        <v/>
      </c>
      <c r="T418" s="6" t="str">
        <f t="shared" si="149"/>
        <v/>
      </c>
      <c r="U418" s="6" t="str">
        <f>IF(A418="","",T418*VLOOKUP(محاسبات!B418,'جدول نرخ فوت-امراض خاص-سرطان'!$C$2:$D$97,2,FALSE)/1000000)</f>
        <v/>
      </c>
      <c r="V418" s="6" t="str">
        <f>IF(A418="","",IF($F$7="ندارد",0,IF(B418&gt;74,0,VLOOKUP(محاسبات!A418,'جدول نرخ فوت-امراض خاص-سرطان'!$I$2:$J$31,2,FALSE)*محاسبات!O418)))</f>
        <v/>
      </c>
      <c r="W418" s="6" t="str">
        <f>IF(A418="","",V418*VLOOKUP(B418,'جدول نرخ فوت-امراض خاص-سرطان'!$E$2:$F$100,2,FALSE)/1000000)</f>
        <v/>
      </c>
      <c r="X418" s="6" t="str">
        <f t="shared" si="166"/>
        <v/>
      </c>
      <c r="Y418" s="6" t="str">
        <f>IF(A418="","",IF(A418&gt;64,0,VLOOKUP(B418,'جدول نرخ فوت-امراض خاص-سرطان'!$G$2:$H$100,2,FALSE)*X418))</f>
        <v/>
      </c>
      <c r="Z418" s="6" t="str">
        <f t="shared" si="150"/>
        <v/>
      </c>
      <c r="AA418" s="6" t="str">
        <f t="shared" si="151"/>
        <v/>
      </c>
      <c r="AB418" s="6" t="str">
        <f t="shared" si="152"/>
        <v/>
      </c>
      <c r="AC418" s="6" t="str">
        <f t="shared" si="164"/>
        <v/>
      </c>
      <c r="AD418" s="6" t="str">
        <f t="shared" si="167"/>
        <v/>
      </c>
      <c r="AE418" s="6" t="str">
        <f t="shared" si="168"/>
        <v/>
      </c>
    </row>
    <row r="419" spans="1:31" x14ac:dyDescent="0.2">
      <c r="A419" s="5" t="str">
        <f t="shared" si="155"/>
        <v/>
      </c>
      <c r="B419" s="5" t="str">
        <f t="shared" si="156"/>
        <v/>
      </c>
      <c r="D419" s="6" t="str">
        <f>IF(A419="","",IF($B$3="سالانه",D418*(1+$B$6),IF($B$3="ماهانه",(F419*12)/'جدول لیست ها'!$D$1,IF(محاسبات!$B$3="دوماهه",(G419*6)/'جدول لیست ها'!$D$2,IF(محاسبات!$B$3="سه ماهه",(H419*4)/'جدول لیست ها'!$D$3,I419*2/'جدول لیست ها'!$D$4)))))</f>
        <v/>
      </c>
      <c r="E419" s="6" t="str">
        <f t="shared" si="157"/>
        <v/>
      </c>
      <c r="F419" s="6" t="str">
        <f t="shared" si="158"/>
        <v/>
      </c>
      <c r="G419" s="6" t="str">
        <f t="shared" si="159"/>
        <v/>
      </c>
      <c r="H419" s="6" t="str">
        <f t="shared" si="160"/>
        <v/>
      </c>
      <c r="I419" s="6" t="str">
        <f t="shared" si="161"/>
        <v/>
      </c>
      <c r="J419" s="6" t="str">
        <f t="shared" si="169"/>
        <v/>
      </c>
      <c r="K419" s="6" t="str">
        <f t="shared" si="146"/>
        <v/>
      </c>
      <c r="L419" s="6" t="str">
        <f t="shared" si="147"/>
        <v/>
      </c>
      <c r="M419" s="6" t="str">
        <f t="shared" si="153"/>
        <v/>
      </c>
      <c r="N419" s="5" t="str">
        <f t="shared" si="165"/>
        <v/>
      </c>
      <c r="O419" s="6" t="str">
        <f t="shared" si="162"/>
        <v/>
      </c>
      <c r="P419" s="5" t="str">
        <f>IF(A419="","",VLOOKUP(B419,'جدول نرخ فوت-امراض خاص-سرطان'!$A$2:$B$100,2,FALSE))</f>
        <v/>
      </c>
      <c r="Q419" s="6" t="str">
        <f t="shared" si="154"/>
        <v/>
      </c>
      <c r="R419" s="6" t="str">
        <f t="shared" si="163"/>
        <v/>
      </c>
      <c r="S419" s="6" t="str">
        <f t="shared" si="148"/>
        <v/>
      </c>
      <c r="T419" s="6" t="str">
        <f t="shared" si="149"/>
        <v/>
      </c>
      <c r="U419" s="6" t="str">
        <f>IF(A419="","",T419*VLOOKUP(محاسبات!B419,'جدول نرخ فوت-امراض خاص-سرطان'!$C$2:$D$97,2,FALSE)/1000000)</f>
        <v/>
      </c>
      <c r="V419" s="6" t="str">
        <f>IF(A419="","",IF($F$7="ندارد",0,IF(B419&gt;74,0,VLOOKUP(محاسبات!A419,'جدول نرخ فوت-امراض خاص-سرطان'!$I$2:$J$31,2,FALSE)*محاسبات!O419)))</f>
        <v/>
      </c>
      <c r="W419" s="6" t="str">
        <f>IF(A419="","",V419*VLOOKUP(B419,'جدول نرخ فوت-امراض خاص-سرطان'!$E$2:$F$100,2,FALSE)/1000000)</f>
        <v/>
      </c>
      <c r="X419" s="6" t="str">
        <f t="shared" si="166"/>
        <v/>
      </c>
      <c r="Y419" s="6" t="str">
        <f>IF(A419="","",IF(A419&gt;64,0,VLOOKUP(B419,'جدول نرخ فوت-امراض خاص-سرطان'!$G$2:$H$100,2,FALSE)*X419))</f>
        <v/>
      </c>
      <c r="Z419" s="6" t="str">
        <f t="shared" si="150"/>
        <v/>
      </c>
      <c r="AA419" s="6" t="str">
        <f t="shared" si="151"/>
        <v/>
      </c>
      <c r="AB419" s="6" t="str">
        <f t="shared" si="152"/>
        <v/>
      </c>
      <c r="AC419" s="6" t="str">
        <f t="shared" si="164"/>
        <v/>
      </c>
      <c r="AD419" s="6" t="str">
        <f t="shared" si="167"/>
        <v/>
      </c>
      <c r="AE419" s="6" t="str">
        <f t="shared" si="168"/>
        <v/>
      </c>
    </row>
    <row r="420" spans="1:31" x14ac:dyDescent="0.2">
      <c r="A420" s="5" t="str">
        <f t="shared" si="155"/>
        <v/>
      </c>
      <c r="B420" s="5" t="str">
        <f t="shared" si="156"/>
        <v/>
      </c>
      <c r="D420" s="6" t="str">
        <f>IF(A420="","",IF($B$3="سالانه",D419*(1+$B$6),IF($B$3="ماهانه",(F420*12)/'جدول لیست ها'!$D$1,IF(محاسبات!$B$3="دوماهه",(G420*6)/'جدول لیست ها'!$D$2,IF(محاسبات!$B$3="سه ماهه",(H420*4)/'جدول لیست ها'!$D$3,I420*2/'جدول لیست ها'!$D$4)))))</f>
        <v/>
      </c>
      <c r="E420" s="6" t="str">
        <f t="shared" si="157"/>
        <v/>
      </c>
      <c r="F420" s="6" t="str">
        <f t="shared" si="158"/>
        <v/>
      </c>
      <c r="G420" s="6" t="str">
        <f t="shared" si="159"/>
        <v/>
      </c>
      <c r="H420" s="6" t="str">
        <f t="shared" si="160"/>
        <v/>
      </c>
      <c r="I420" s="6" t="str">
        <f t="shared" si="161"/>
        <v/>
      </c>
      <c r="J420" s="6" t="str">
        <f t="shared" si="169"/>
        <v/>
      </c>
      <c r="K420" s="6" t="str">
        <f t="shared" si="146"/>
        <v/>
      </c>
      <c r="L420" s="6" t="str">
        <f t="shared" si="147"/>
        <v/>
      </c>
      <c r="M420" s="6" t="str">
        <f t="shared" si="153"/>
        <v/>
      </c>
      <c r="N420" s="5" t="str">
        <f t="shared" si="165"/>
        <v/>
      </c>
      <c r="O420" s="6" t="str">
        <f t="shared" si="162"/>
        <v/>
      </c>
      <c r="P420" s="5" t="str">
        <f>IF(A420="","",VLOOKUP(B420,'جدول نرخ فوت-امراض خاص-سرطان'!$A$2:$B$100,2,FALSE))</f>
        <v/>
      </c>
      <c r="Q420" s="6" t="str">
        <f t="shared" si="154"/>
        <v/>
      </c>
      <c r="R420" s="6" t="str">
        <f t="shared" si="163"/>
        <v/>
      </c>
      <c r="S420" s="6" t="str">
        <f t="shared" si="148"/>
        <v/>
      </c>
      <c r="T420" s="6" t="str">
        <f t="shared" si="149"/>
        <v/>
      </c>
      <c r="U420" s="6" t="str">
        <f>IF(A420="","",T420*VLOOKUP(محاسبات!B420,'جدول نرخ فوت-امراض خاص-سرطان'!$C$2:$D$97,2,FALSE)/1000000)</f>
        <v/>
      </c>
      <c r="V420" s="6" t="str">
        <f>IF(A420="","",IF($F$7="ندارد",0,IF(B420&gt;74,0,VLOOKUP(محاسبات!A420,'جدول نرخ فوت-امراض خاص-سرطان'!$I$2:$J$31,2,FALSE)*محاسبات!O420)))</f>
        <v/>
      </c>
      <c r="W420" s="6" t="str">
        <f>IF(A420="","",V420*VLOOKUP(B420,'جدول نرخ فوت-امراض خاص-سرطان'!$E$2:$F$100,2,FALSE)/1000000)</f>
        <v/>
      </c>
      <c r="X420" s="6" t="str">
        <f t="shared" si="166"/>
        <v/>
      </c>
      <c r="Y420" s="6" t="str">
        <f>IF(A420="","",IF(A420&gt;64,0,VLOOKUP(B420,'جدول نرخ فوت-امراض خاص-سرطان'!$G$2:$H$100,2,FALSE)*X420))</f>
        <v/>
      </c>
      <c r="Z420" s="6" t="str">
        <f t="shared" si="150"/>
        <v/>
      </c>
      <c r="AA420" s="6" t="str">
        <f t="shared" si="151"/>
        <v/>
      </c>
      <c r="AB420" s="6" t="str">
        <f t="shared" si="152"/>
        <v/>
      </c>
      <c r="AC420" s="6" t="str">
        <f t="shared" si="164"/>
        <v/>
      </c>
      <c r="AD420" s="6" t="str">
        <f t="shared" si="167"/>
        <v/>
      </c>
      <c r="AE420" s="6" t="str">
        <f t="shared" si="168"/>
        <v/>
      </c>
    </row>
    <row r="421" spans="1:31" x14ac:dyDescent="0.2">
      <c r="A421" s="5" t="str">
        <f t="shared" si="155"/>
        <v/>
      </c>
      <c r="B421" s="5" t="str">
        <f t="shared" si="156"/>
        <v/>
      </c>
      <c r="D421" s="6" t="str">
        <f>IF(A421="","",IF($B$3="سالانه",D420*(1+$B$6),IF($B$3="ماهانه",(F421*12)/'جدول لیست ها'!$D$1,IF(محاسبات!$B$3="دوماهه",(G421*6)/'جدول لیست ها'!$D$2,IF(محاسبات!$B$3="سه ماهه",(H421*4)/'جدول لیست ها'!$D$3,I421*2/'جدول لیست ها'!$D$4)))))</f>
        <v/>
      </c>
      <c r="E421" s="6" t="str">
        <f t="shared" si="157"/>
        <v/>
      </c>
      <c r="F421" s="6" t="str">
        <f t="shared" si="158"/>
        <v/>
      </c>
      <c r="G421" s="6" t="str">
        <f t="shared" si="159"/>
        <v/>
      </c>
      <c r="H421" s="6" t="str">
        <f t="shared" si="160"/>
        <v/>
      </c>
      <c r="I421" s="6" t="str">
        <f t="shared" si="161"/>
        <v/>
      </c>
      <c r="J421" s="6" t="str">
        <f t="shared" si="169"/>
        <v/>
      </c>
      <c r="K421" s="6" t="str">
        <f t="shared" si="146"/>
        <v/>
      </c>
      <c r="L421" s="6" t="str">
        <f t="shared" si="147"/>
        <v/>
      </c>
      <c r="M421" s="6" t="str">
        <f t="shared" si="153"/>
        <v/>
      </c>
      <c r="N421" s="5" t="str">
        <f t="shared" si="165"/>
        <v/>
      </c>
      <c r="O421" s="6" t="str">
        <f t="shared" si="162"/>
        <v/>
      </c>
      <c r="P421" s="5" t="str">
        <f>IF(A421="","",VLOOKUP(B421,'جدول نرخ فوت-امراض خاص-سرطان'!$A$2:$B$100,2,FALSE))</f>
        <v/>
      </c>
      <c r="Q421" s="6" t="str">
        <f t="shared" si="154"/>
        <v/>
      </c>
      <c r="R421" s="6" t="str">
        <f t="shared" si="163"/>
        <v/>
      </c>
      <c r="S421" s="6" t="str">
        <f t="shared" si="148"/>
        <v/>
      </c>
      <c r="T421" s="6" t="str">
        <f t="shared" si="149"/>
        <v/>
      </c>
      <c r="U421" s="6" t="str">
        <f>IF(A421="","",T421*VLOOKUP(محاسبات!B421,'جدول نرخ فوت-امراض خاص-سرطان'!$C$2:$D$97,2,FALSE)/1000000)</f>
        <v/>
      </c>
      <c r="V421" s="6" t="str">
        <f>IF(A421="","",IF($F$7="ندارد",0,IF(B421&gt;74,0,VLOOKUP(محاسبات!A421,'جدول نرخ فوت-امراض خاص-سرطان'!$I$2:$J$31,2,FALSE)*محاسبات!O421)))</f>
        <v/>
      </c>
      <c r="W421" s="6" t="str">
        <f>IF(A421="","",V421*VLOOKUP(B421,'جدول نرخ فوت-امراض خاص-سرطان'!$E$2:$F$100,2,FALSE)/1000000)</f>
        <v/>
      </c>
      <c r="X421" s="6" t="str">
        <f t="shared" si="166"/>
        <v/>
      </c>
      <c r="Y421" s="6" t="str">
        <f>IF(A421="","",IF(A421&gt;64,0,VLOOKUP(B421,'جدول نرخ فوت-امراض خاص-سرطان'!$G$2:$H$100,2,FALSE)*X421))</f>
        <v/>
      </c>
      <c r="Z421" s="6" t="str">
        <f t="shared" si="150"/>
        <v/>
      </c>
      <c r="AA421" s="6" t="str">
        <f t="shared" si="151"/>
        <v/>
      </c>
      <c r="AB421" s="6" t="str">
        <f t="shared" si="152"/>
        <v/>
      </c>
      <c r="AC421" s="6" t="str">
        <f t="shared" si="164"/>
        <v/>
      </c>
      <c r="AD421" s="6" t="str">
        <f t="shared" si="167"/>
        <v/>
      </c>
      <c r="AE421" s="6" t="str">
        <f t="shared" si="168"/>
        <v/>
      </c>
    </row>
    <row r="422" spans="1:31" x14ac:dyDescent="0.2">
      <c r="A422" s="5" t="str">
        <f t="shared" si="155"/>
        <v/>
      </c>
      <c r="B422" s="5" t="str">
        <f t="shared" si="156"/>
        <v/>
      </c>
      <c r="D422" s="6" t="str">
        <f>IF(A422="","",IF($B$3="سالانه",D421*(1+$B$6),IF($B$3="ماهانه",(F422*12)/'جدول لیست ها'!$D$1,IF(محاسبات!$B$3="دوماهه",(G422*6)/'جدول لیست ها'!$D$2,IF(محاسبات!$B$3="سه ماهه",(H422*4)/'جدول لیست ها'!$D$3,I422*2/'جدول لیست ها'!$D$4)))))</f>
        <v/>
      </c>
      <c r="E422" s="6" t="str">
        <f t="shared" si="157"/>
        <v/>
      </c>
      <c r="F422" s="6" t="str">
        <f t="shared" si="158"/>
        <v/>
      </c>
      <c r="G422" s="6" t="str">
        <f t="shared" si="159"/>
        <v/>
      </c>
      <c r="H422" s="6" t="str">
        <f t="shared" si="160"/>
        <v/>
      </c>
      <c r="I422" s="6" t="str">
        <f t="shared" si="161"/>
        <v/>
      </c>
      <c r="J422" s="6" t="str">
        <f t="shared" si="169"/>
        <v/>
      </c>
      <c r="K422" s="6" t="str">
        <f t="shared" si="146"/>
        <v/>
      </c>
      <c r="L422" s="6" t="str">
        <f t="shared" si="147"/>
        <v/>
      </c>
      <c r="M422" s="6" t="str">
        <f t="shared" si="153"/>
        <v/>
      </c>
      <c r="N422" s="5" t="str">
        <f t="shared" si="165"/>
        <v/>
      </c>
      <c r="O422" s="6" t="str">
        <f t="shared" si="162"/>
        <v/>
      </c>
      <c r="P422" s="5" t="str">
        <f>IF(A422="","",VLOOKUP(B422,'جدول نرخ فوت-امراض خاص-سرطان'!$A$2:$B$100,2,FALSE))</f>
        <v/>
      </c>
      <c r="Q422" s="6" t="str">
        <f t="shared" si="154"/>
        <v/>
      </c>
      <c r="R422" s="6" t="str">
        <f t="shared" si="163"/>
        <v/>
      </c>
      <c r="S422" s="6" t="str">
        <f t="shared" si="148"/>
        <v/>
      </c>
      <c r="T422" s="6" t="str">
        <f t="shared" si="149"/>
        <v/>
      </c>
      <c r="U422" s="6" t="str">
        <f>IF(A422="","",T422*VLOOKUP(محاسبات!B422,'جدول نرخ فوت-امراض خاص-سرطان'!$C$2:$D$97,2,FALSE)/1000000)</f>
        <v/>
      </c>
      <c r="V422" s="6" t="str">
        <f>IF(A422="","",IF($F$7="ندارد",0,IF(B422&gt;74,0,VLOOKUP(محاسبات!A422,'جدول نرخ فوت-امراض خاص-سرطان'!$I$2:$J$31,2,FALSE)*محاسبات!O422)))</f>
        <v/>
      </c>
      <c r="W422" s="6" t="str">
        <f>IF(A422="","",V422*VLOOKUP(B422,'جدول نرخ فوت-امراض خاص-سرطان'!$E$2:$F$100,2,FALSE)/1000000)</f>
        <v/>
      </c>
      <c r="X422" s="6" t="str">
        <f t="shared" si="166"/>
        <v/>
      </c>
      <c r="Y422" s="6" t="str">
        <f>IF(A422="","",IF(A422&gt;64,0,VLOOKUP(B422,'جدول نرخ فوت-امراض خاص-سرطان'!$G$2:$H$100,2,FALSE)*X422))</f>
        <v/>
      </c>
      <c r="Z422" s="6" t="str">
        <f t="shared" si="150"/>
        <v/>
      </c>
      <c r="AA422" s="6" t="str">
        <f t="shared" si="151"/>
        <v/>
      </c>
      <c r="AB422" s="6" t="str">
        <f t="shared" si="152"/>
        <v/>
      </c>
      <c r="AC422" s="6" t="str">
        <f t="shared" si="164"/>
        <v/>
      </c>
      <c r="AD422" s="6" t="str">
        <f t="shared" si="167"/>
        <v/>
      </c>
      <c r="AE422" s="6" t="str">
        <f t="shared" si="168"/>
        <v/>
      </c>
    </row>
    <row r="423" spans="1:31" x14ac:dyDescent="0.2">
      <c r="A423" s="5" t="str">
        <f t="shared" si="155"/>
        <v/>
      </c>
      <c r="B423" s="5" t="str">
        <f t="shared" si="156"/>
        <v/>
      </c>
      <c r="D423" s="6" t="str">
        <f>IF(A423="","",IF($B$3="سالانه",D422*(1+$B$6),IF($B$3="ماهانه",(F423*12)/'جدول لیست ها'!$D$1,IF(محاسبات!$B$3="دوماهه",(G423*6)/'جدول لیست ها'!$D$2,IF(محاسبات!$B$3="سه ماهه",(H423*4)/'جدول لیست ها'!$D$3,I423*2/'جدول لیست ها'!$D$4)))))</f>
        <v/>
      </c>
      <c r="E423" s="6" t="str">
        <f t="shared" si="157"/>
        <v/>
      </c>
      <c r="F423" s="6" t="str">
        <f t="shared" si="158"/>
        <v/>
      </c>
      <c r="G423" s="6" t="str">
        <f t="shared" si="159"/>
        <v/>
      </c>
      <c r="H423" s="6" t="str">
        <f t="shared" si="160"/>
        <v/>
      </c>
      <c r="I423" s="6" t="str">
        <f t="shared" si="161"/>
        <v/>
      </c>
      <c r="J423" s="6" t="str">
        <f t="shared" si="169"/>
        <v/>
      </c>
      <c r="K423" s="6" t="str">
        <f t="shared" si="146"/>
        <v/>
      </c>
      <c r="L423" s="6" t="str">
        <f t="shared" si="147"/>
        <v/>
      </c>
      <c r="M423" s="6" t="str">
        <f t="shared" si="153"/>
        <v/>
      </c>
      <c r="N423" s="5" t="str">
        <f t="shared" si="165"/>
        <v/>
      </c>
      <c r="O423" s="6" t="str">
        <f t="shared" si="162"/>
        <v/>
      </c>
      <c r="P423" s="5" t="str">
        <f>IF(A423="","",VLOOKUP(B423,'جدول نرخ فوت-امراض خاص-سرطان'!$A$2:$B$100,2,FALSE))</f>
        <v/>
      </c>
      <c r="Q423" s="6" t="str">
        <f t="shared" si="154"/>
        <v/>
      </c>
      <c r="R423" s="6" t="str">
        <f t="shared" si="163"/>
        <v/>
      </c>
      <c r="S423" s="6" t="str">
        <f t="shared" si="148"/>
        <v/>
      </c>
      <c r="T423" s="6" t="str">
        <f t="shared" si="149"/>
        <v/>
      </c>
      <c r="U423" s="6" t="str">
        <f>IF(A423="","",T423*VLOOKUP(محاسبات!B423,'جدول نرخ فوت-امراض خاص-سرطان'!$C$2:$D$97,2,FALSE)/1000000)</f>
        <v/>
      </c>
      <c r="V423" s="6" t="str">
        <f>IF(A423="","",IF($F$7="ندارد",0,IF(B423&gt;74,0,VLOOKUP(محاسبات!A423,'جدول نرخ فوت-امراض خاص-سرطان'!$I$2:$J$31,2,FALSE)*محاسبات!O423)))</f>
        <v/>
      </c>
      <c r="W423" s="6" t="str">
        <f>IF(A423="","",V423*VLOOKUP(B423,'جدول نرخ فوت-امراض خاص-سرطان'!$E$2:$F$100,2,FALSE)/1000000)</f>
        <v/>
      </c>
      <c r="X423" s="6" t="str">
        <f t="shared" si="166"/>
        <v/>
      </c>
      <c r="Y423" s="6" t="str">
        <f>IF(A423="","",IF(A423&gt;64,0,VLOOKUP(B423,'جدول نرخ فوت-امراض خاص-سرطان'!$G$2:$H$100,2,FALSE)*X423))</f>
        <v/>
      </c>
      <c r="Z423" s="6" t="str">
        <f t="shared" si="150"/>
        <v/>
      </c>
      <c r="AA423" s="6" t="str">
        <f t="shared" si="151"/>
        <v/>
      </c>
      <c r="AB423" s="6" t="str">
        <f t="shared" si="152"/>
        <v/>
      </c>
      <c r="AC423" s="6" t="str">
        <f t="shared" si="164"/>
        <v/>
      </c>
      <c r="AD423" s="6" t="str">
        <f t="shared" si="167"/>
        <v/>
      </c>
      <c r="AE423" s="6" t="str">
        <f t="shared" si="168"/>
        <v/>
      </c>
    </row>
    <row r="424" spans="1:31" x14ac:dyDescent="0.2">
      <c r="A424" s="5" t="str">
        <f t="shared" si="155"/>
        <v/>
      </c>
      <c r="B424" s="5" t="str">
        <f t="shared" si="156"/>
        <v/>
      </c>
      <c r="D424" s="6" t="str">
        <f>IF(A424="","",IF($B$3="سالانه",D423*(1+$B$6),IF($B$3="ماهانه",(F424*12)/'جدول لیست ها'!$D$1,IF(محاسبات!$B$3="دوماهه",(G424*6)/'جدول لیست ها'!$D$2,IF(محاسبات!$B$3="سه ماهه",(H424*4)/'جدول لیست ها'!$D$3,I424*2/'جدول لیست ها'!$D$4)))))</f>
        <v/>
      </c>
      <c r="E424" s="6" t="str">
        <f t="shared" si="157"/>
        <v/>
      </c>
      <c r="F424" s="6" t="str">
        <f t="shared" si="158"/>
        <v/>
      </c>
      <c r="G424" s="6" t="str">
        <f t="shared" si="159"/>
        <v/>
      </c>
      <c r="H424" s="6" t="str">
        <f t="shared" si="160"/>
        <v/>
      </c>
      <c r="I424" s="6" t="str">
        <f t="shared" si="161"/>
        <v/>
      </c>
      <c r="J424" s="6" t="str">
        <f t="shared" si="169"/>
        <v/>
      </c>
      <c r="K424" s="6" t="str">
        <f t="shared" si="146"/>
        <v/>
      </c>
      <c r="L424" s="6" t="str">
        <f t="shared" si="147"/>
        <v/>
      </c>
      <c r="M424" s="6" t="str">
        <f t="shared" si="153"/>
        <v/>
      </c>
      <c r="N424" s="5" t="str">
        <f t="shared" si="165"/>
        <v/>
      </c>
      <c r="O424" s="6" t="str">
        <f t="shared" si="162"/>
        <v/>
      </c>
      <c r="P424" s="5" t="str">
        <f>IF(A424="","",VLOOKUP(B424,'جدول نرخ فوت-امراض خاص-سرطان'!$A$2:$B$100,2,FALSE))</f>
        <v/>
      </c>
      <c r="Q424" s="6" t="str">
        <f t="shared" si="154"/>
        <v/>
      </c>
      <c r="R424" s="6" t="str">
        <f t="shared" si="163"/>
        <v/>
      </c>
      <c r="S424" s="6" t="str">
        <f t="shared" si="148"/>
        <v/>
      </c>
      <c r="T424" s="6" t="str">
        <f t="shared" si="149"/>
        <v/>
      </c>
      <c r="U424" s="6" t="str">
        <f>IF(A424="","",T424*VLOOKUP(محاسبات!B424,'جدول نرخ فوت-امراض خاص-سرطان'!$C$2:$D$97,2,FALSE)/1000000)</f>
        <v/>
      </c>
      <c r="V424" s="6" t="str">
        <f>IF(A424="","",IF($F$7="ندارد",0,IF(B424&gt;74,0,VLOOKUP(محاسبات!A424,'جدول نرخ فوت-امراض خاص-سرطان'!$I$2:$J$31,2,FALSE)*محاسبات!O424)))</f>
        <v/>
      </c>
      <c r="W424" s="6" t="str">
        <f>IF(A424="","",V424*VLOOKUP(B424,'جدول نرخ فوت-امراض خاص-سرطان'!$E$2:$F$100,2,FALSE)/1000000)</f>
        <v/>
      </c>
      <c r="X424" s="6" t="str">
        <f t="shared" si="166"/>
        <v/>
      </c>
      <c r="Y424" s="6" t="str">
        <f>IF(A424="","",IF(A424&gt;64,0,VLOOKUP(B424,'جدول نرخ فوت-امراض خاص-سرطان'!$G$2:$H$100,2,FALSE)*X424))</f>
        <v/>
      </c>
      <c r="Z424" s="6" t="str">
        <f t="shared" si="150"/>
        <v/>
      </c>
      <c r="AA424" s="6" t="str">
        <f t="shared" si="151"/>
        <v/>
      </c>
      <c r="AB424" s="6" t="str">
        <f t="shared" si="152"/>
        <v/>
      </c>
      <c r="AC424" s="6" t="str">
        <f t="shared" si="164"/>
        <v/>
      </c>
      <c r="AD424" s="6" t="str">
        <f t="shared" si="167"/>
        <v/>
      </c>
      <c r="AE424" s="6" t="str">
        <f t="shared" si="168"/>
        <v/>
      </c>
    </row>
    <row r="425" spans="1:31" x14ac:dyDescent="0.2">
      <c r="A425" s="5" t="str">
        <f t="shared" si="155"/>
        <v/>
      </c>
      <c r="B425" s="5" t="str">
        <f t="shared" si="156"/>
        <v/>
      </c>
      <c r="D425" s="6" t="str">
        <f>IF(A425="","",IF($B$3="سالانه",D424*(1+$B$6),IF($B$3="ماهانه",(F425*12)/'جدول لیست ها'!$D$1,IF(محاسبات!$B$3="دوماهه",(G425*6)/'جدول لیست ها'!$D$2,IF(محاسبات!$B$3="سه ماهه",(H425*4)/'جدول لیست ها'!$D$3,I425*2/'جدول لیست ها'!$D$4)))))</f>
        <v/>
      </c>
      <c r="E425" s="6" t="str">
        <f t="shared" si="157"/>
        <v/>
      </c>
      <c r="F425" s="6" t="str">
        <f t="shared" si="158"/>
        <v/>
      </c>
      <c r="G425" s="6" t="str">
        <f t="shared" si="159"/>
        <v/>
      </c>
      <c r="H425" s="6" t="str">
        <f t="shared" si="160"/>
        <v/>
      </c>
      <c r="I425" s="6" t="str">
        <f t="shared" si="161"/>
        <v/>
      </c>
      <c r="J425" s="6" t="str">
        <f t="shared" si="169"/>
        <v/>
      </c>
      <c r="K425" s="6" t="str">
        <f t="shared" si="146"/>
        <v/>
      </c>
      <c r="L425" s="6" t="str">
        <f t="shared" si="147"/>
        <v/>
      </c>
      <c r="M425" s="6" t="str">
        <f t="shared" si="153"/>
        <v/>
      </c>
      <c r="N425" s="5" t="str">
        <f t="shared" si="165"/>
        <v/>
      </c>
      <c r="O425" s="6" t="str">
        <f t="shared" si="162"/>
        <v/>
      </c>
      <c r="P425" s="5" t="str">
        <f>IF(A425="","",VLOOKUP(B425,'جدول نرخ فوت-امراض خاص-سرطان'!$A$2:$B$100,2,FALSE))</f>
        <v/>
      </c>
      <c r="Q425" s="6" t="str">
        <f t="shared" si="154"/>
        <v/>
      </c>
      <c r="R425" s="6" t="str">
        <f t="shared" si="163"/>
        <v/>
      </c>
      <c r="S425" s="6" t="str">
        <f t="shared" si="148"/>
        <v/>
      </c>
      <c r="T425" s="6" t="str">
        <f t="shared" si="149"/>
        <v/>
      </c>
      <c r="U425" s="6" t="str">
        <f>IF(A425="","",T425*VLOOKUP(محاسبات!B425,'جدول نرخ فوت-امراض خاص-سرطان'!$C$2:$D$97,2,FALSE)/1000000)</f>
        <v/>
      </c>
      <c r="V425" s="6" t="str">
        <f>IF(A425="","",IF($F$7="ندارد",0,IF(B425&gt;74,0,VLOOKUP(محاسبات!A425,'جدول نرخ فوت-امراض خاص-سرطان'!$I$2:$J$31,2,FALSE)*محاسبات!O425)))</f>
        <v/>
      </c>
      <c r="W425" s="6" t="str">
        <f>IF(A425="","",V425*VLOOKUP(B425,'جدول نرخ فوت-امراض خاص-سرطان'!$E$2:$F$100,2,FALSE)/1000000)</f>
        <v/>
      </c>
      <c r="X425" s="6" t="str">
        <f t="shared" si="166"/>
        <v/>
      </c>
      <c r="Y425" s="6" t="str">
        <f>IF(A425="","",IF(A425&gt;64,0,VLOOKUP(B425,'جدول نرخ فوت-امراض خاص-سرطان'!$G$2:$H$100,2,FALSE)*X425))</f>
        <v/>
      </c>
      <c r="Z425" s="6" t="str">
        <f t="shared" si="150"/>
        <v/>
      </c>
      <c r="AA425" s="6" t="str">
        <f t="shared" si="151"/>
        <v/>
      </c>
      <c r="AB425" s="6" t="str">
        <f t="shared" si="152"/>
        <v/>
      </c>
      <c r="AC425" s="6" t="str">
        <f t="shared" si="164"/>
        <v/>
      </c>
      <c r="AD425" s="6" t="str">
        <f t="shared" si="167"/>
        <v/>
      </c>
      <c r="AE425" s="6" t="str">
        <f t="shared" si="168"/>
        <v/>
      </c>
    </row>
    <row r="426" spans="1:31" x14ac:dyDescent="0.2">
      <c r="A426" s="5" t="str">
        <f t="shared" si="155"/>
        <v/>
      </c>
      <c r="B426" s="5" t="str">
        <f t="shared" si="156"/>
        <v/>
      </c>
      <c r="D426" s="6" t="str">
        <f>IF(A426="","",IF($B$3="سالانه",D425*(1+$B$6),IF($B$3="ماهانه",(F426*12)/'جدول لیست ها'!$D$1,IF(محاسبات!$B$3="دوماهه",(G426*6)/'جدول لیست ها'!$D$2,IF(محاسبات!$B$3="سه ماهه",(H426*4)/'جدول لیست ها'!$D$3,I426*2/'جدول لیست ها'!$D$4)))))</f>
        <v/>
      </c>
      <c r="E426" s="6" t="str">
        <f t="shared" si="157"/>
        <v/>
      </c>
      <c r="F426" s="6" t="str">
        <f t="shared" si="158"/>
        <v/>
      </c>
      <c r="G426" s="6" t="str">
        <f t="shared" si="159"/>
        <v/>
      </c>
      <c r="H426" s="6" t="str">
        <f t="shared" si="160"/>
        <v/>
      </c>
      <c r="I426" s="6" t="str">
        <f t="shared" si="161"/>
        <v/>
      </c>
      <c r="J426" s="6" t="str">
        <f t="shared" si="169"/>
        <v/>
      </c>
      <c r="K426" s="6" t="str">
        <f t="shared" si="146"/>
        <v/>
      </c>
      <c r="L426" s="6" t="str">
        <f t="shared" si="147"/>
        <v/>
      </c>
      <c r="M426" s="6" t="str">
        <f t="shared" si="153"/>
        <v/>
      </c>
      <c r="N426" s="5" t="str">
        <f t="shared" si="165"/>
        <v/>
      </c>
      <c r="O426" s="6" t="str">
        <f t="shared" si="162"/>
        <v/>
      </c>
      <c r="P426" s="5" t="str">
        <f>IF(A426="","",VLOOKUP(B426,'جدول نرخ فوت-امراض خاص-سرطان'!$A$2:$B$100,2,FALSE))</f>
        <v/>
      </c>
      <c r="Q426" s="6" t="str">
        <f t="shared" si="154"/>
        <v/>
      </c>
      <c r="R426" s="6" t="str">
        <f t="shared" si="163"/>
        <v/>
      </c>
      <c r="S426" s="6" t="str">
        <f t="shared" si="148"/>
        <v/>
      </c>
      <c r="T426" s="6" t="str">
        <f t="shared" si="149"/>
        <v/>
      </c>
      <c r="U426" s="6" t="str">
        <f>IF(A426="","",T426*VLOOKUP(محاسبات!B426,'جدول نرخ فوت-امراض خاص-سرطان'!$C$2:$D$97,2,FALSE)/1000000)</f>
        <v/>
      </c>
      <c r="V426" s="6" t="str">
        <f>IF(A426="","",IF($F$7="ندارد",0,IF(B426&gt;74,0,VLOOKUP(محاسبات!A426,'جدول نرخ فوت-امراض خاص-سرطان'!$I$2:$J$31,2,FALSE)*محاسبات!O426)))</f>
        <v/>
      </c>
      <c r="W426" s="6" t="str">
        <f>IF(A426="","",V426*VLOOKUP(B426,'جدول نرخ فوت-امراض خاص-سرطان'!$E$2:$F$100,2,FALSE)/1000000)</f>
        <v/>
      </c>
      <c r="X426" s="6" t="str">
        <f t="shared" si="166"/>
        <v/>
      </c>
      <c r="Y426" s="6" t="str">
        <f>IF(A426="","",IF(A426&gt;64,0,VLOOKUP(B426,'جدول نرخ فوت-امراض خاص-سرطان'!$G$2:$H$100,2,FALSE)*X426))</f>
        <v/>
      </c>
      <c r="Z426" s="6" t="str">
        <f t="shared" si="150"/>
        <v/>
      </c>
      <c r="AA426" s="6" t="str">
        <f t="shared" si="151"/>
        <v/>
      </c>
      <c r="AB426" s="6" t="str">
        <f t="shared" si="152"/>
        <v/>
      </c>
      <c r="AC426" s="6" t="str">
        <f t="shared" si="164"/>
        <v/>
      </c>
      <c r="AD426" s="6" t="str">
        <f t="shared" si="167"/>
        <v/>
      </c>
      <c r="AE426" s="6" t="str">
        <f t="shared" si="168"/>
        <v/>
      </c>
    </row>
    <row r="427" spans="1:31" x14ac:dyDescent="0.2">
      <c r="A427" s="5" t="str">
        <f t="shared" si="155"/>
        <v/>
      </c>
      <c r="B427" s="5" t="str">
        <f t="shared" si="156"/>
        <v/>
      </c>
      <c r="D427" s="6" t="str">
        <f>IF(A427="","",IF($B$3="سالانه",D426*(1+$B$6),IF($B$3="ماهانه",(F427*12)/'جدول لیست ها'!$D$1,IF(محاسبات!$B$3="دوماهه",(G427*6)/'جدول لیست ها'!$D$2,IF(محاسبات!$B$3="سه ماهه",(H427*4)/'جدول لیست ها'!$D$3,I427*2/'جدول لیست ها'!$D$4)))))</f>
        <v/>
      </c>
      <c r="E427" s="6" t="str">
        <f t="shared" si="157"/>
        <v/>
      </c>
      <c r="F427" s="6" t="str">
        <f t="shared" si="158"/>
        <v/>
      </c>
      <c r="G427" s="6" t="str">
        <f t="shared" si="159"/>
        <v/>
      </c>
      <c r="H427" s="6" t="str">
        <f t="shared" si="160"/>
        <v/>
      </c>
      <c r="I427" s="6" t="str">
        <f t="shared" si="161"/>
        <v/>
      </c>
      <c r="J427" s="6" t="str">
        <f t="shared" si="169"/>
        <v/>
      </c>
      <c r="K427" s="6" t="str">
        <f t="shared" ref="K427:K435" si="170">IF(A427="","",$J$2*(1-$M$3)*(D427-Z427))</f>
        <v/>
      </c>
      <c r="L427" s="6" t="str">
        <f t="shared" si="147"/>
        <v/>
      </c>
      <c r="M427" s="6" t="str">
        <f t="shared" si="153"/>
        <v/>
      </c>
      <c r="N427" s="5" t="str">
        <f t="shared" si="165"/>
        <v/>
      </c>
      <c r="O427" s="6" t="str">
        <f t="shared" si="162"/>
        <v/>
      </c>
      <c r="P427" s="5" t="str">
        <f>IF(A427="","",VLOOKUP(B427,'جدول نرخ فوت-امراض خاص-سرطان'!$A$2:$B$100,2,FALSE))</f>
        <v/>
      </c>
      <c r="Q427" s="6" t="str">
        <f t="shared" si="154"/>
        <v/>
      </c>
      <c r="R427" s="6" t="str">
        <f t="shared" si="163"/>
        <v/>
      </c>
      <c r="S427" s="6" t="str">
        <f t="shared" si="148"/>
        <v/>
      </c>
      <c r="T427" s="6" t="str">
        <f t="shared" si="149"/>
        <v/>
      </c>
      <c r="U427" s="6" t="str">
        <f>IF(A427="","",T427*VLOOKUP(محاسبات!B427,'جدول نرخ فوت-امراض خاص-سرطان'!$C$2:$D$97,2,FALSE)/1000000)</f>
        <v/>
      </c>
      <c r="V427" s="6" t="str">
        <f>IF(A427="","",IF($F$7="ندارد",0,IF(B427&gt;74,0,VLOOKUP(محاسبات!A427,'جدول نرخ فوت-امراض خاص-سرطان'!$I$2:$J$31,2,FALSE)*محاسبات!O427)))</f>
        <v/>
      </c>
      <c r="W427" s="6" t="str">
        <f>IF(A427="","",V427*VLOOKUP(B427,'جدول نرخ فوت-امراض خاص-سرطان'!$E$2:$F$100,2,FALSE)/1000000)</f>
        <v/>
      </c>
      <c r="X427" s="6" t="str">
        <f t="shared" si="166"/>
        <v/>
      </c>
      <c r="Y427" s="6" t="str">
        <f>IF(A427="","",IF(A427&gt;64,0,VLOOKUP(B427,'جدول نرخ فوت-امراض خاص-سرطان'!$G$2:$H$100,2,FALSE)*X427))</f>
        <v/>
      </c>
      <c r="Z427" s="6" t="str">
        <f t="shared" si="150"/>
        <v/>
      </c>
      <c r="AA427" s="6" t="str">
        <f t="shared" si="151"/>
        <v/>
      </c>
      <c r="AB427" s="6" t="str">
        <f t="shared" si="152"/>
        <v/>
      </c>
      <c r="AC427" s="6" t="str">
        <f t="shared" si="164"/>
        <v/>
      </c>
      <c r="AD427" s="6" t="str">
        <f t="shared" si="167"/>
        <v/>
      </c>
      <c r="AE427" s="6" t="str">
        <f t="shared" si="168"/>
        <v/>
      </c>
    </row>
    <row r="428" spans="1:31" x14ac:dyDescent="0.2">
      <c r="A428" s="5" t="str">
        <f t="shared" si="155"/>
        <v/>
      </c>
      <c r="B428" s="5" t="str">
        <f t="shared" si="156"/>
        <v/>
      </c>
      <c r="D428" s="6" t="str">
        <f>IF(A428="","",IF($B$3="سالانه",D427*(1+$B$6),IF($B$3="ماهانه",(F428*12)/'جدول لیست ها'!$D$1,IF(محاسبات!$B$3="دوماهه",(G428*6)/'جدول لیست ها'!$D$2,IF(محاسبات!$B$3="سه ماهه",(H428*4)/'جدول لیست ها'!$D$3,I428*2/'جدول لیست ها'!$D$4)))))</f>
        <v/>
      </c>
      <c r="E428" s="6" t="str">
        <f t="shared" si="157"/>
        <v/>
      </c>
      <c r="F428" s="6" t="str">
        <f t="shared" si="158"/>
        <v/>
      </c>
      <c r="G428" s="6" t="str">
        <f t="shared" si="159"/>
        <v/>
      </c>
      <c r="H428" s="6" t="str">
        <f t="shared" si="160"/>
        <v/>
      </c>
      <c r="I428" s="6" t="str">
        <f t="shared" si="161"/>
        <v/>
      </c>
      <c r="J428" s="6" t="str">
        <f t="shared" si="169"/>
        <v/>
      </c>
      <c r="K428" s="6" t="str">
        <f t="shared" si="170"/>
        <v/>
      </c>
      <c r="L428" s="6" t="str">
        <f t="shared" si="147"/>
        <v/>
      </c>
      <c r="M428" s="6" t="str">
        <f t="shared" si="153"/>
        <v/>
      </c>
      <c r="N428" s="5" t="str">
        <f t="shared" si="165"/>
        <v/>
      </c>
      <c r="O428" s="6" t="str">
        <f t="shared" si="162"/>
        <v/>
      </c>
      <c r="P428" s="5" t="str">
        <f>IF(A428="","",VLOOKUP(B428,'جدول نرخ فوت-امراض خاص-سرطان'!$A$2:$B$100,2,FALSE))</f>
        <v/>
      </c>
      <c r="Q428" s="6" t="str">
        <f t="shared" si="154"/>
        <v/>
      </c>
      <c r="R428" s="6" t="str">
        <f t="shared" si="163"/>
        <v/>
      </c>
      <c r="S428" s="6" t="str">
        <f t="shared" si="148"/>
        <v/>
      </c>
      <c r="T428" s="6" t="str">
        <f t="shared" si="149"/>
        <v/>
      </c>
      <c r="U428" s="6" t="str">
        <f>IF(A428="","",T428*VLOOKUP(محاسبات!B428,'جدول نرخ فوت-امراض خاص-سرطان'!$C$2:$D$97,2,FALSE)/1000000)</f>
        <v/>
      </c>
      <c r="V428" s="6" t="str">
        <f>IF(A428="","",IF($F$7="ندارد",0,IF(B428&gt;74,0,VLOOKUP(محاسبات!A428,'جدول نرخ فوت-امراض خاص-سرطان'!$I$2:$J$31,2,FALSE)*محاسبات!O428)))</f>
        <v/>
      </c>
      <c r="W428" s="6" t="str">
        <f>IF(A428="","",V428*VLOOKUP(B428,'جدول نرخ فوت-امراض خاص-سرطان'!$E$2:$F$100,2,FALSE)/1000000)</f>
        <v/>
      </c>
      <c r="X428" s="6" t="str">
        <f t="shared" si="166"/>
        <v/>
      </c>
      <c r="Y428" s="6" t="str">
        <f>IF(A428="","",IF(A428&gt;64,0,VLOOKUP(B428,'جدول نرخ فوت-امراض خاص-سرطان'!$G$2:$H$100,2,FALSE)*X428))</f>
        <v/>
      </c>
      <c r="Z428" s="6" t="str">
        <f t="shared" si="150"/>
        <v/>
      </c>
      <c r="AA428" s="6" t="str">
        <f t="shared" si="151"/>
        <v/>
      </c>
      <c r="AB428" s="6" t="str">
        <f t="shared" si="152"/>
        <v/>
      </c>
      <c r="AC428" s="6" t="str">
        <f t="shared" si="164"/>
        <v/>
      </c>
      <c r="AD428" s="6" t="str">
        <f t="shared" si="167"/>
        <v/>
      </c>
      <c r="AE428" s="6" t="str">
        <f t="shared" si="168"/>
        <v/>
      </c>
    </row>
    <row r="429" spans="1:31" x14ac:dyDescent="0.2">
      <c r="A429" s="5" t="str">
        <f t="shared" si="155"/>
        <v/>
      </c>
      <c r="B429" s="5" t="str">
        <f t="shared" si="156"/>
        <v/>
      </c>
      <c r="D429" s="6" t="str">
        <f>IF(A429="","",IF($B$3="سالانه",D428*(1+$B$6),IF($B$3="ماهانه",(F429*12)/'جدول لیست ها'!$D$1,IF(محاسبات!$B$3="دوماهه",(G429*6)/'جدول لیست ها'!$D$2,IF(محاسبات!$B$3="سه ماهه",(H429*4)/'جدول لیست ها'!$D$3,I429*2/'جدول لیست ها'!$D$4)))))</f>
        <v/>
      </c>
      <c r="E429" s="6" t="str">
        <f t="shared" si="157"/>
        <v/>
      </c>
      <c r="F429" s="6" t="str">
        <f t="shared" si="158"/>
        <v/>
      </c>
      <c r="G429" s="6" t="str">
        <f t="shared" si="159"/>
        <v/>
      </c>
      <c r="H429" s="6" t="str">
        <f t="shared" si="160"/>
        <v/>
      </c>
      <c r="I429" s="6" t="str">
        <f t="shared" si="161"/>
        <v/>
      </c>
      <c r="J429" s="6" t="str">
        <f t="shared" si="169"/>
        <v/>
      </c>
      <c r="K429" s="6" t="str">
        <f t="shared" si="170"/>
        <v/>
      </c>
      <c r="L429" s="6" t="str">
        <f t="shared" si="147"/>
        <v/>
      </c>
      <c r="M429" s="6" t="str">
        <f t="shared" si="153"/>
        <v/>
      </c>
      <c r="N429" s="5" t="str">
        <f t="shared" si="165"/>
        <v/>
      </c>
      <c r="O429" s="6" t="str">
        <f t="shared" si="162"/>
        <v/>
      </c>
      <c r="P429" s="5" t="str">
        <f>IF(A429="","",VLOOKUP(B429,'جدول نرخ فوت-امراض خاص-سرطان'!$A$2:$B$100,2,FALSE))</f>
        <v/>
      </c>
      <c r="Q429" s="6" t="str">
        <f t="shared" si="154"/>
        <v/>
      </c>
      <c r="R429" s="6" t="str">
        <f t="shared" si="163"/>
        <v/>
      </c>
      <c r="S429" s="6" t="str">
        <f t="shared" si="148"/>
        <v/>
      </c>
      <c r="T429" s="6" t="str">
        <f t="shared" si="149"/>
        <v/>
      </c>
      <c r="U429" s="6" t="str">
        <f>IF(A429="","",T429*VLOOKUP(محاسبات!B429,'جدول نرخ فوت-امراض خاص-سرطان'!$C$2:$D$97,2,FALSE)/1000000)</f>
        <v/>
      </c>
      <c r="V429" s="6" t="str">
        <f>IF(A429="","",IF($F$7="ندارد",0,IF(B429&gt;74,0,VLOOKUP(محاسبات!A429,'جدول نرخ فوت-امراض خاص-سرطان'!$I$2:$J$31,2,FALSE)*محاسبات!O429)))</f>
        <v/>
      </c>
      <c r="W429" s="6" t="str">
        <f>IF(A429="","",V429*VLOOKUP(B429,'جدول نرخ فوت-امراض خاص-سرطان'!$E$2:$F$100,2,FALSE)/1000000)</f>
        <v/>
      </c>
      <c r="X429" s="6" t="str">
        <f t="shared" si="166"/>
        <v/>
      </c>
      <c r="Y429" s="6" t="str">
        <f>IF(A429="","",IF(A429&gt;64,0,VLOOKUP(B429,'جدول نرخ فوت-امراض خاص-سرطان'!$G$2:$H$100,2,FALSE)*X429))</f>
        <v/>
      </c>
      <c r="Z429" s="6" t="str">
        <f t="shared" si="150"/>
        <v/>
      </c>
      <c r="AA429" s="6" t="str">
        <f t="shared" si="151"/>
        <v/>
      </c>
      <c r="AB429" s="6" t="str">
        <f t="shared" si="152"/>
        <v/>
      </c>
      <c r="AC429" s="6" t="str">
        <f t="shared" si="164"/>
        <v/>
      </c>
      <c r="AD429" s="6" t="str">
        <f t="shared" si="167"/>
        <v/>
      </c>
      <c r="AE429" s="6" t="str">
        <f t="shared" si="168"/>
        <v/>
      </c>
    </row>
    <row r="430" spans="1:31" x14ac:dyDescent="0.2">
      <c r="A430" s="5" t="str">
        <f t="shared" si="155"/>
        <v/>
      </c>
      <c r="B430" s="5" t="str">
        <f t="shared" si="156"/>
        <v/>
      </c>
      <c r="D430" s="6" t="str">
        <f>IF(A430="","",IF($B$3="سالانه",D429*(1+$B$6),IF($B$3="ماهانه",(F430*12)/'جدول لیست ها'!$D$1,IF(محاسبات!$B$3="دوماهه",(G430*6)/'جدول لیست ها'!$D$2,IF(محاسبات!$B$3="سه ماهه",(H430*4)/'جدول لیست ها'!$D$3,I430*2/'جدول لیست ها'!$D$4)))))</f>
        <v/>
      </c>
      <c r="E430" s="6" t="str">
        <f t="shared" si="157"/>
        <v/>
      </c>
      <c r="F430" s="6" t="str">
        <f t="shared" si="158"/>
        <v/>
      </c>
      <c r="G430" s="6" t="str">
        <f t="shared" si="159"/>
        <v/>
      </c>
      <c r="H430" s="6" t="str">
        <f t="shared" si="160"/>
        <v/>
      </c>
      <c r="I430" s="6" t="str">
        <f t="shared" si="161"/>
        <v/>
      </c>
      <c r="J430" s="6" t="str">
        <f t="shared" si="169"/>
        <v/>
      </c>
      <c r="K430" s="6" t="str">
        <f t="shared" si="170"/>
        <v/>
      </c>
      <c r="L430" s="6" t="str">
        <f t="shared" si="147"/>
        <v/>
      </c>
      <c r="M430" s="6" t="str">
        <f t="shared" si="153"/>
        <v/>
      </c>
      <c r="N430" s="5" t="str">
        <f t="shared" si="165"/>
        <v/>
      </c>
      <c r="O430" s="6" t="str">
        <f t="shared" si="162"/>
        <v/>
      </c>
      <c r="P430" s="5" t="str">
        <f>IF(A430="","",VLOOKUP(B430,'جدول نرخ فوت-امراض خاص-سرطان'!$A$2:$B$100,2,FALSE))</f>
        <v/>
      </c>
      <c r="Q430" s="6" t="str">
        <f t="shared" si="154"/>
        <v/>
      </c>
      <c r="R430" s="6" t="str">
        <f t="shared" si="163"/>
        <v/>
      </c>
      <c r="S430" s="6" t="str">
        <f t="shared" si="148"/>
        <v/>
      </c>
      <c r="T430" s="6" t="str">
        <f t="shared" si="149"/>
        <v/>
      </c>
      <c r="U430" s="6" t="str">
        <f>IF(A430="","",T430*VLOOKUP(محاسبات!B430,'جدول نرخ فوت-امراض خاص-سرطان'!$C$2:$D$97,2,FALSE)/1000000)</f>
        <v/>
      </c>
      <c r="V430" s="6" t="str">
        <f>IF(A430="","",IF($F$7="ندارد",0,IF(B430&gt;74,0,VLOOKUP(محاسبات!A430,'جدول نرخ فوت-امراض خاص-سرطان'!$I$2:$J$31,2,FALSE)*محاسبات!O430)))</f>
        <v/>
      </c>
      <c r="W430" s="6" t="str">
        <f>IF(A430="","",V430*VLOOKUP(B430,'جدول نرخ فوت-امراض خاص-سرطان'!$E$2:$F$100,2,FALSE)/1000000)</f>
        <v/>
      </c>
      <c r="X430" s="6" t="str">
        <f t="shared" si="166"/>
        <v/>
      </c>
      <c r="Y430" s="6" t="str">
        <f>IF(A430="","",IF(A430&gt;64,0,VLOOKUP(B430,'جدول نرخ فوت-امراض خاص-سرطان'!$G$2:$H$100,2,FALSE)*X430))</f>
        <v/>
      </c>
      <c r="Z430" s="6" t="str">
        <f t="shared" si="150"/>
        <v/>
      </c>
      <c r="AA430" s="6" t="str">
        <f t="shared" si="151"/>
        <v/>
      </c>
      <c r="AB430" s="6" t="str">
        <f t="shared" si="152"/>
        <v/>
      </c>
      <c r="AC430" s="6" t="str">
        <f t="shared" si="164"/>
        <v/>
      </c>
      <c r="AD430" s="6" t="str">
        <f t="shared" si="167"/>
        <v/>
      </c>
      <c r="AE430" s="6" t="str">
        <f t="shared" si="168"/>
        <v/>
      </c>
    </row>
    <row r="431" spans="1:31" x14ac:dyDescent="0.2">
      <c r="A431" s="5" t="str">
        <f t="shared" si="155"/>
        <v/>
      </c>
      <c r="B431" s="5" t="str">
        <f t="shared" si="156"/>
        <v/>
      </c>
      <c r="D431" s="6" t="str">
        <f>IF(A431="","",IF($B$3="سالانه",D430*(1+$B$6),IF($B$3="ماهانه",(F431*12)/'جدول لیست ها'!$D$1,IF(محاسبات!$B$3="دوماهه",(G431*6)/'جدول لیست ها'!$D$2,IF(محاسبات!$B$3="سه ماهه",(H431*4)/'جدول لیست ها'!$D$3,I431*2/'جدول لیست ها'!$D$4)))))</f>
        <v/>
      </c>
      <c r="E431" s="6" t="str">
        <f t="shared" si="157"/>
        <v/>
      </c>
      <c r="F431" s="6" t="str">
        <f t="shared" si="158"/>
        <v/>
      </c>
      <c r="G431" s="6" t="str">
        <f t="shared" si="159"/>
        <v/>
      </c>
      <c r="H431" s="6" t="str">
        <f t="shared" si="160"/>
        <v/>
      </c>
      <c r="I431" s="6" t="str">
        <f t="shared" si="161"/>
        <v/>
      </c>
      <c r="J431" s="6" t="str">
        <f t="shared" si="169"/>
        <v/>
      </c>
      <c r="K431" s="6" t="str">
        <f t="shared" si="170"/>
        <v/>
      </c>
      <c r="L431" s="6" t="str">
        <f t="shared" si="147"/>
        <v/>
      </c>
      <c r="M431" s="6" t="str">
        <f t="shared" si="153"/>
        <v/>
      </c>
      <c r="N431" s="5" t="str">
        <f t="shared" si="165"/>
        <v/>
      </c>
      <c r="O431" s="6" t="str">
        <f t="shared" si="162"/>
        <v/>
      </c>
      <c r="P431" s="5" t="str">
        <f>IF(A431="","",VLOOKUP(B431,'جدول نرخ فوت-امراض خاص-سرطان'!$A$2:$B$100,2,FALSE))</f>
        <v/>
      </c>
      <c r="Q431" s="6" t="str">
        <f t="shared" si="154"/>
        <v/>
      </c>
      <c r="R431" s="6" t="str">
        <f t="shared" si="163"/>
        <v/>
      </c>
      <c r="S431" s="6" t="str">
        <f t="shared" si="148"/>
        <v/>
      </c>
      <c r="T431" s="6" t="str">
        <f t="shared" si="149"/>
        <v/>
      </c>
      <c r="U431" s="6" t="str">
        <f>IF(A431="","",T431*VLOOKUP(محاسبات!B431,'جدول نرخ فوت-امراض خاص-سرطان'!$C$2:$D$97,2,FALSE)/1000000)</f>
        <v/>
      </c>
      <c r="V431" s="6" t="str">
        <f>IF(A431="","",IF($F$7="ندارد",0,IF(B431&gt;74,0,VLOOKUP(محاسبات!A431,'جدول نرخ فوت-امراض خاص-سرطان'!$I$2:$J$31,2,FALSE)*محاسبات!O431)))</f>
        <v/>
      </c>
      <c r="W431" s="6" t="str">
        <f>IF(A431="","",V431*VLOOKUP(B431,'جدول نرخ فوت-امراض خاص-سرطان'!$E$2:$F$100,2,FALSE)/1000000)</f>
        <v/>
      </c>
      <c r="X431" s="6" t="str">
        <f t="shared" si="166"/>
        <v/>
      </c>
      <c r="Y431" s="6" t="str">
        <f>IF(A431="","",IF(A431&gt;64,0,VLOOKUP(B431,'جدول نرخ فوت-امراض خاص-سرطان'!$G$2:$H$100,2,FALSE)*X431))</f>
        <v/>
      </c>
      <c r="Z431" s="6" t="str">
        <f t="shared" si="150"/>
        <v/>
      </c>
      <c r="AA431" s="6" t="str">
        <f t="shared" si="151"/>
        <v/>
      </c>
      <c r="AB431" s="6" t="str">
        <f t="shared" si="152"/>
        <v/>
      </c>
      <c r="AC431" s="6" t="str">
        <f t="shared" si="164"/>
        <v/>
      </c>
      <c r="AD431" s="6" t="str">
        <f t="shared" si="167"/>
        <v/>
      </c>
      <c r="AE431" s="6" t="str">
        <f t="shared" si="168"/>
        <v/>
      </c>
    </row>
    <row r="432" spans="1:31" x14ac:dyDescent="0.2">
      <c r="A432" s="5" t="str">
        <f t="shared" si="155"/>
        <v/>
      </c>
      <c r="B432" s="5" t="str">
        <f t="shared" si="156"/>
        <v/>
      </c>
      <c r="D432" s="6" t="str">
        <f>IF(A432="","",IF($B$3="سالانه",D431*(1+$B$6),IF($B$3="ماهانه",(F432*12)/'جدول لیست ها'!$D$1,IF(محاسبات!$B$3="دوماهه",(G432*6)/'جدول لیست ها'!$D$2,IF(محاسبات!$B$3="سه ماهه",(H432*4)/'جدول لیست ها'!$D$3,I432*2/'جدول لیست ها'!$D$4)))))</f>
        <v/>
      </c>
      <c r="E432" s="6" t="str">
        <f t="shared" si="157"/>
        <v/>
      </c>
      <c r="F432" s="6" t="str">
        <f t="shared" si="158"/>
        <v/>
      </c>
      <c r="G432" s="6" t="str">
        <f t="shared" si="159"/>
        <v/>
      </c>
      <c r="H432" s="6" t="str">
        <f t="shared" si="160"/>
        <v/>
      </c>
      <c r="I432" s="6" t="str">
        <f t="shared" si="161"/>
        <v/>
      </c>
      <c r="J432" s="6" t="str">
        <f t="shared" si="169"/>
        <v/>
      </c>
      <c r="K432" s="6" t="str">
        <f t="shared" si="170"/>
        <v/>
      </c>
      <c r="L432" s="6" t="str">
        <f t="shared" si="147"/>
        <v/>
      </c>
      <c r="M432" s="6" t="str">
        <f t="shared" si="153"/>
        <v/>
      </c>
      <c r="N432" s="5" t="str">
        <f t="shared" si="165"/>
        <v/>
      </c>
      <c r="O432" s="6" t="str">
        <f t="shared" si="162"/>
        <v/>
      </c>
      <c r="P432" s="5" t="str">
        <f>IF(A432="","",VLOOKUP(B432,'جدول نرخ فوت-امراض خاص-سرطان'!$A$2:$B$100,2,FALSE))</f>
        <v/>
      </c>
      <c r="Q432" s="6" t="str">
        <f t="shared" si="154"/>
        <v/>
      </c>
      <c r="R432" s="6" t="str">
        <f t="shared" si="163"/>
        <v/>
      </c>
      <c r="S432" s="6" t="str">
        <f t="shared" si="148"/>
        <v/>
      </c>
      <c r="T432" s="6" t="str">
        <f t="shared" si="149"/>
        <v/>
      </c>
      <c r="U432" s="6" t="str">
        <f>IF(A432="","",T432*VLOOKUP(محاسبات!B432,'جدول نرخ فوت-امراض خاص-سرطان'!$C$2:$D$97,2,FALSE)/1000000)</f>
        <v/>
      </c>
      <c r="V432" s="6" t="str">
        <f>IF(A432="","",IF($F$7="ندارد",0,IF(B432&gt;74,0,VLOOKUP(محاسبات!A432,'جدول نرخ فوت-امراض خاص-سرطان'!$I$2:$J$31,2,FALSE)*محاسبات!O432)))</f>
        <v/>
      </c>
      <c r="W432" s="6" t="str">
        <f>IF(A432="","",V432*VLOOKUP(B432,'جدول نرخ فوت-امراض خاص-سرطان'!$E$2:$F$100,2,FALSE)/1000000)</f>
        <v/>
      </c>
      <c r="X432" s="6" t="str">
        <f t="shared" si="166"/>
        <v/>
      </c>
      <c r="Y432" s="6" t="str">
        <f>IF(A432="","",IF(A432&gt;64,0,VLOOKUP(B432,'جدول نرخ فوت-امراض خاص-سرطان'!$G$2:$H$100,2,FALSE)*X432))</f>
        <v/>
      </c>
      <c r="Z432" s="6" t="str">
        <f t="shared" si="150"/>
        <v/>
      </c>
      <c r="AA432" s="6" t="str">
        <f t="shared" si="151"/>
        <v/>
      </c>
      <c r="AB432" s="6" t="str">
        <f t="shared" si="152"/>
        <v/>
      </c>
      <c r="AC432" s="6" t="str">
        <f t="shared" si="164"/>
        <v/>
      </c>
      <c r="AD432" s="6" t="str">
        <f t="shared" si="167"/>
        <v/>
      </c>
      <c r="AE432" s="6" t="str">
        <f t="shared" si="168"/>
        <v/>
      </c>
    </row>
    <row r="433" spans="1:31" x14ac:dyDescent="0.2">
      <c r="A433" s="5" t="str">
        <f t="shared" si="155"/>
        <v/>
      </c>
      <c r="B433" s="5" t="str">
        <f t="shared" si="156"/>
        <v/>
      </c>
      <c r="D433" s="6" t="str">
        <f>IF(A433="","",IF($B$3="سالانه",D432*(1+$B$6),IF($B$3="ماهانه",(F433*12)/'جدول لیست ها'!$D$1,IF(محاسبات!$B$3="دوماهه",(G433*6)/'جدول لیست ها'!$D$2,IF(محاسبات!$B$3="سه ماهه",(H433*4)/'جدول لیست ها'!$D$3,I433*2/'جدول لیست ها'!$D$4)))))</f>
        <v/>
      </c>
      <c r="E433" s="6" t="str">
        <f t="shared" si="157"/>
        <v/>
      </c>
      <c r="F433" s="6" t="str">
        <f t="shared" si="158"/>
        <v/>
      </c>
      <c r="G433" s="6" t="str">
        <f t="shared" si="159"/>
        <v/>
      </c>
      <c r="H433" s="6" t="str">
        <f t="shared" si="160"/>
        <v/>
      </c>
      <c r="I433" s="6" t="str">
        <f t="shared" si="161"/>
        <v/>
      </c>
      <c r="J433" s="6" t="str">
        <f t="shared" si="169"/>
        <v/>
      </c>
      <c r="K433" s="6" t="str">
        <f t="shared" si="170"/>
        <v/>
      </c>
      <c r="L433" s="6" t="str">
        <f t="shared" si="147"/>
        <v/>
      </c>
      <c r="M433" s="6" t="str">
        <f t="shared" si="153"/>
        <v/>
      </c>
      <c r="N433" s="5" t="str">
        <f t="shared" si="165"/>
        <v/>
      </c>
      <c r="O433" s="6" t="str">
        <f t="shared" si="162"/>
        <v/>
      </c>
      <c r="P433" s="5" t="str">
        <f>IF(A433="","",VLOOKUP(B433,'جدول نرخ فوت-امراض خاص-سرطان'!$A$2:$B$100,2,FALSE))</f>
        <v/>
      </c>
      <c r="Q433" s="6" t="str">
        <f t="shared" si="154"/>
        <v/>
      </c>
      <c r="R433" s="6" t="str">
        <f t="shared" si="163"/>
        <v/>
      </c>
      <c r="S433" s="6" t="str">
        <f t="shared" si="148"/>
        <v/>
      </c>
      <c r="T433" s="6" t="str">
        <f t="shared" si="149"/>
        <v/>
      </c>
      <c r="U433" s="6" t="str">
        <f>IF(A433="","",T433*VLOOKUP(محاسبات!B433,'جدول نرخ فوت-امراض خاص-سرطان'!$C$2:$D$97,2,FALSE)/1000000)</f>
        <v/>
      </c>
      <c r="V433" s="6" t="str">
        <f>IF(A433="","",IF($F$7="ندارد",0,IF(B433&gt;74,0,VLOOKUP(محاسبات!A433,'جدول نرخ فوت-امراض خاص-سرطان'!$I$2:$J$31,2,FALSE)*محاسبات!O433)))</f>
        <v/>
      </c>
      <c r="W433" s="6" t="str">
        <f>IF(A433="","",V433*VLOOKUP(B433,'جدول نرخ فوت-امراض خاص-سرطان'!$E$2:$F$100,2,FALSE)/1000000)</f>
        <v/>
      </c>
      <c r="X433" s="6" t="str">
        <f t="shared" si="166"/>
        <v/>
      </c>
      <c r="Y433" s="6" t="str">
        <f>IF(A433="","",IF(A433&gt;64,0,VLOOKUP(B433,'جدول نرخ فوت-امراض خاص-سرطان'!$G$2:$H$100,2,FALSE)*X433))</f>
        <v/>
      </c>
      <c r="Z433" s="6" t="str">
        <f t="shared" si="150"/>
        <v/>
      </c>
      <c r="AA433" s="6" t="str">
        <f t="shared" si="151"/>
        <v/>
      </c>
      <c r="AB433" s="6" t="str">
        <f t="shared" si="152"/>
        <v/>
      </c>
      <c r="AC433" s="6" t="str">
        <f t="shared" si="164"/>
        <v/>
      </c>
      <c r="AD433" s="6" t="str">
        <f t="shared" si="167"/>
        <v/>
      </c>
      <c r="AE433" s="6" t="str">
        <f t="shared" si="168"/>
        <v/>
      </c>
    </row>
    <row r="434" spans="1:31" x14ac:dyDescent="0.2">
      <c r="A434" s="5" t="str">
        <f t="shared" si="155"/>
        <v/>
      </c>
      <c r="B434" s="5" t="str">
        <f t="shared" si="156"/>
        <v/>
      </c>
      <c r="D434" s="6" t="str">
        <f>IF(A434="","",IF($B$3="سالانه",D433*(1+$B$6),IF($B$3="ماهانه",(F434*12)/'جدول لیست ها'!$D$1,IF(محاسبات!$B$3="دوماهه",(G434*6)/'جدول لیست ها'!$D$2,IF(محاسبات!$B$3="سه ماهه",(H434*4)/'جدول لیست ها'!$D$3,I434*2/'جدول لیست ها'!$D$4)))))</f>
        <v/>
      </c>
      <c r="E434" s="6" t="str">
        <f t="shared" si="157"/>
        <v/>
      </c>
      <c r="F434" s="6" t="str">
        <f t="shared" si="158"/>
        <v/>
      </c>
      <c r="G434" s="6" t="str">
        <f t="shared" si="159"/>
        <v/>
      </c>
      <c r="H434" s="6" t="str">
        <f t="shared" si="160"/>
        <v/>
      </c>
      <c r="I434" s="6" t="str">
        <f t="shared" si="161"/>
        <v/>
      </c>
      <c r="J434" s="6" t="str">
        <f t="shared" si="169"/>
        <v/>
      </c>
      <c r="K434" s="6" t="str">
        <f t="shared" si="170"/>
        <v/>
      </c>
      <c r="L434" s="6" t="str">
        <f t="shared" si="147"/>
        <v/>
      </c>
      <c r="M434" s="6" t="str">
        <f t="shared" si="153"/>
        <v/>
      </c>
      <c r="N434" s="5" t="str">
        <f t="shared" si="165"/>
        <v/>
      </c>
      <c r="O434" s="6" t="str">
        <f t="shared" si="162"/>
        <v/>
      </c>
      <c r="P434" s="5" t="str">
        <f>IF(A434="","",VLOOKUP(B434,'جدول نرخ فوت-امراض خاص-سرطان'!$A$2:$B$100,2,FALSE))</f>
        <v/>
      </c>
      <c r="Q434" s="6" t="str">
        <f t="shared" si="154"/>
        <v/>
      </c>
      <c r="R434" s="6" t="str">
        <f t="shared" si="163"/>
        <v/>
      </c>
      <c r="S434" s="6" t="str">
        <f t="shared" si="148"/>
        <v/>
      </c>
      <c r="T434" s="6" t="str">
        <f t="shared" si="149"/>
        <v/>
      </c>
      <c r="U434" s="6" t="str">
        <f>IF(A434="","",T434*VLOOKUP(محاسبات!B434,'جدول نرخ فوت-امراض خاص-سرطان'!$C$2:$D$97,2,FALSE)/1000000)</f>
        <v/>
      </c>
      <c r="V434" s="6" t="str">
        <f>IF(A434="","",IF($F$7="ندارد",0,IF(B434&gt;74,0,VLOOKUP(محاسبات!A434,'جدول نرخ فوت-امراض خاص-سرطان'!$I$2:$J$31,2,FALSE)*محاسبات!O434)))</f>
        <v/>
      </c>
      <c r="W434" s="6" t="str">
        <f>IF(A434="","",V434*VLOOKUP(B434,'جدول نرخ فوت-امراض خاص-سرطان'!$E$2:$F$100,2,FALSE)/1000000)</f>
        <v/>
      </c>
      <c r="X434" s="6" t="str">
        <f t="shared" si="166"/>
        <v/>
      </c>
      <c r="Y434" s="6" t="str">
        <f>IF(A434="","",IF(A434&gt;64,0,VLOOKUP(B434,'جدول نرخ فوت-امراض خاص-سرطان'!$G$2:$H$100,2,FALSE)*X434))</f>
        <v/>
      </c>
      <c r="Z434" s="6" t="str">
        <f t="shared" si="150"/>
        <v/>
      </c>
      <c r="AA434" s="6" t="str">
        <f t="shared" si="151"/>
        <v/>
      </c>
      <c r="AB434" s="6" t="str">
        <f t="shared" si="152"/>
        <v/>
      </c>
      <c r="AC434" s="6" t="str">
        <f t="shared" si="164"/>
        <v/>
      </c>
      <c r="AD434" s="6" t="str">
        <f t="shared" si="167"/>
        <v/>
      </c>
      <c r="AE434" s="6" t="str">
        <f t="shared" si="168"/>
        <v/>
      </c>
    </row>
    <row r="435" spans="1:31" x14ac:dyDescent="0.2">
      <c r="A435" s="5" t="str">
        <f t="shared" si="155"/>
        <v/>
      </c>
      <c r="B435" s="5" t="str">
        <f t="shared" si="156"/>
        <v/>
      </c>
      <c r="D435" s="6" t="str">
        <f>IF(A435="","",IF($B$3="سالانه",D434*(1+$B$6),IF($B$3="ماهانه",(F435*12)/'جدول لیست ها'!$D$1,IF(محاسبات!$B$3="دوماهه",(G435*6)/'جدول لیست ها'!$D$2,IF(محاسبات!$B$3="سه ماهه",(H435*4)/'جدول لیست ها'!$D$3,I435*2/'جدول لیست ها'!$D$4)))))</f>
        <v/>
      </c>
      <c r="E435" s="6" t="str">
        <f t="shared" si="157"/>
        <v/>
      </c>
      <c r="F435" s="6" t="str">
        <f t="shared" si="158"/>
        <v/>
      </c>
      <c r="G435" s="6" t="str">
        <f t="shared" si="159"/>
        <v/>
      </c>
      <c r="H435" s="6" t="str">
        <f t="shared" si="160"/>
        <v/>
      </c>
      <c r="I435" s="6" t="str">
        <f t="shared" si="161"/>
        <v/>
      </c>
      <c r="J435" s="6" t="str">
        <f t="shared" si="169"/>
        <v/>
      </c>
      <c r="K435" s="6" t="str">
        <f t="shared" si="170"/>
        <v/>
      </c>
      <c r="L435" s="6" t="str">
        <f t="shared" si="147"/>
        <v/>
      </c>
      <c r="M435" s="6" t="str">
        <f t="shared" si="153"/>
        <v/>
      </c>
      <c r="N435" s="5" t="str">
        <f t="shared" si="165"/>
        <v/>
      </c>
      <c r="O435" s="6" t="str">
        <f t="shared" si="162"/>
        <v/>
      </c>
      <c r="P435" s="5" t="str">
        <f>IF(A435="","",VLOOKUP(B435,'جدول نرخ فوت-امراض خاص-سرطان'!$A$2:$B$100,2,FALSE))</f>
        <v/>
      </c>
      <c r="Q435" s="6" t="str">
        <f t="shared" si="154"/>
        <v/>
      </c>
      <c r="R435" s="6" t="str">
        <f t="shared" si="163"/>
        <v/>
      </c>
      <c r="S435" s="6" t="str">
        <f t="shared" si="148"/>
        <v/>
      </c>
      <c r="T435" s="6" t="str">
        <f t="shared" si="149"/>
        <v/>
      </c>
      <c r="U435" s="6" t="str">
        <f>IF(A435="","",T435*VLOOKUP(محاسبات!B435,'جدول نرخ فوت-امراض خاص-سرطان'!$C$2:$D$97,2,FALSE)/1000000)</f>
        <v/>
      </c>
      <c r="V435" s="6" t="str">
        <f>IF(A435="","",IF($F$7="ندارد",0,IF(B435&gt;74,0,VLOOKUP(محاسبات!A435,'جدول نرخ فوت-امراض خاص-سرطان'!$I$2:$J$31,2,FALSE)*محاسبات!O435)))</f>
        <v/>
      </c>
      <c r="W435" s="6" t="str">
        <f>IF(A435="","",V435*VLOOKUP(B435,'جدول نرخ فوت-امراض خاص-سرطان'!$E$2:$F$100,2,FALSE)/1000000)</f>
        <v/>
      </c>
      <c r="X435" s="6" t="str">
        <f t="shared" si="166"/>
        <v/>
      </c>
      <c r="Y435" s="6" t="str">
        <f>IF(A435="","",IF(A435&gt;64,0,VLOOKUP(B435,'جدول نرخ فوت-امراض خاص-سرطان'!$G$2:$H$100,2,FALSE)*X435))</f>
        <v/>
      </c>
      <c r="Z435" s="6" t="str">
        <f t="shared" si="150"/>
        <v/>
      </c>
      <c r="AA435" s="6" t="str">
        <f t="shared" si="151"/>
        <v/>
      </c>
      <c r="AB435" s="6" t="str">
        <f t="shared" si="152"/>
        <v/>
      </c>
      <c r="AC435" s="6" t="str">
        <f t="shared" si="164"/>
        <v/>
      </c>
      <c r="AD435" s="6" t="str">
        <f t="shared" si="167"/>
        <v/>
      </c>
      <c r="AE435" s="6" t="str">
        <f t="shared" si="168"/>
        <v/>
      </c>
    </row>
  </sheetData>
  <sheetProtection password="C3A0" sheet="1" objects="1" scenarios="1" selectLockedCells="1"/>
  <dataValidations count="5">
    <dataValidation type="decimal" allowBlank="1" showInputMessage="1" showErrorMessage="1" errorTitle="اخطار" error="نرخ تعدیل سرمایه فوت بایستی کوچکتر یا مساوی نرخ تعدیل حق بیمه باشد." sqref="B7" xr:uid="{00000000-0002-0000-0000-000000000000}">
      <formula1>0</formula1>
      <formula2>B6</formula2>
    </dataValidation>
    <dataValidation type="decimal" allowBlank="1" showInputMessage="1" showErrorMessage="1" errorTitle="اخطار" error="نرخ تعدیل حق بیمه بایستی کوچکتر یا مساوی 20 درصد باشد." sqref="B6" xr:uid="{00000000-0002-0000-0000-000001000000}">
      <formula1>0</formula1>
      <formula2>0.2</formula2>
    </dataValidation>
    <dataValidation type="whole" allowBlank="1" showInputMessage="1" showErrorMessage="1" errorTitle="خطا" error="سرمایه فوت بایستی بین 5 تا 40 برابر حق بیمه پرداختی در سال باشد." sqref="B5" xr:uid="{00000000-0002-0000-0000-000002000000}">
      <formula1>5*C4</formula1>
      <formula2>40*C4</formula2>
    </dataValidation>
    <dataValidation type="whole" allowBlank="1" showInputMessage="1" showErrorMessage="1" errorTitle="خطا" error="مدت بیمه نامه بین 5 تا 30 سال می باشد." promptTitle="خطا" sqref="B1" xr:uid="{00000000-0002-0000-0000-000003000000}">
      <formula1>5</formula1>
      <formula2>30</formula2>
    </dataValidation>
    <dataValidation type="whole" allowBlank="1" showInputMessage="1" showErrorMessage="1" errorTitle="خطا" error="سن بیمه شده بین 0 تا 80 سال می باشد." sqref="B2" xr:uid="{00000000-0002-0000-0000-000004000000}">
      <formula1>0</formula1>
      <formula2>80</formula2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00000000-0002-0000-0000-000005000000}">
          <x14:formula1>
            <xm:f>'جدول لیست ها'!$A$1:$A$5</xm:f>
          </x14:formula1>
          <xm:sqref>B3</xm:sqref>
        </x14:dataValidation>
        <x14:dataValidation type="list" allowBlank="1" showInputMessage="1" showErrorMessage="1" xr:uid="{00000000-0002-0000-0000-000006000000}">
          <x14:formula1>
            <xm:f>'جدول لیست ها'!$F$1:$F$4</xm:f>
          </x14:formula1>
          <xm:sqref>F1</xm:sqref>
        </x14:dataValidation>
        <x14:dataValidation type="list" allowBlank="1" showInputMessage="1" showErrorMessage="1" xr:uid="{00000000-0002-0000-0000-000007000000}">
          <x14:formula1>
            <xm:f>'جدول لیست ها'!$G$1:$G$2</xm:f>
          </x14:formula1>
          <xm:sqref>F6</xm:sqref>
        </x14:dataValidation>
        <x14:dataValidation type="list" allowBlank="1" showInputMessage="1" showErrorMessage="1" xr:uid="{00000000-0002-0000-0000-000008000000}">
          <x14:formula1>
            <xm:f>'جدول لیست ها'!$I$1:$I$5</xm:f>
          </x14:formula1>
          <xm:sqref>A8</xm:sqref>
        </x14:dataValidation>
        <x14:dataValidation type="list" showInputMessage="1" showErrorMessage="1" xr:uid="{00000000-0002-0000-0000-000009000000}">
          <x14:formula1>
            <xm:f>'جدول لیست ها'!$I$1:$I$5</xm:f>
          </x14:formula1>
          <xm:sqref>B8</xm:sqref>
        </x14:dataValidation>
        <x14:dataValidation type="list" showInputMessage="1" showErrorMessage="1" xr:uid="{00000000-0002-0000-0000-00000A000000}">
          <x14:formula1>
            <xm:f>'جدول لیست ها'!$G$1:$G$2</xm:f>
          </x14:formula1>
          <xm:sqref>F7</xm:sqref>
        </x14:dataValidation>
        <x14:dataValidation type="list" showInputMessage="1" showErrorMessage="1" xr:uid="{00000000-0002-0000-0000-00000B000000}">
          <x14:formula1>
            <xm:f>'جدول لیست ها'!#REF!</xm:f>
          </x14:formula1>
          <xm:sqref>F9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6"/>
  <sheetViews>
    <sheetView rightToLeft="1" zoomScaleNormal="100" workbookViewId="0" xr3:uid="{958C4451-9541-5A59-BF78-D2F731DF1C81}">
      <selection activeCell="E18" sqref="E18"/>
    </sheetView>
  </sheetViews>
  <sheetFormatPr defaultRowHeight="15" x14ac:dyDescent="0.2"/>
  <cols>
    <col min="1" max="1" width="7.53125" style="1" bestFit="1" customWidth="1"/>
    <col min="2" max="4" width="13.71875" style="1" bestFit="1" customWidth="1"/>
    <col min="5" max="5" width="9.14453125" style="1"/>
    <col min="6" max="6" width="18.5625" style="1" customWidth="1"/>
    <col min="7" max="7" width="36.9921875" style="1" bestFit="1" customWidth="1"/>
    <col min="11" max="11" width="9.14453125" style="16"/>
    <col min="12" max="13" width="9.14453125" style="17"/>
    <col min="14" max="14" width="9.14453125" style="9"/>
    <col min="16" max="16" width="12.9140625" customWidth="1"/>
  </cols>
  <sheetData>
    <row r="1" spans="1:14" x14ac:dyDescent="0.2">
      <c r="A1" s="21" t="s">
        <v>27</v>
      </c>
      <c r="B1" s="21">
        <v>1.0694179451933246</v>
      </c>
      <c r="C1" s="25">
        <v>1.0569616595134015</v>
      </c>
      <c r="D1" s="25">
        <v>1.044259464997197</v>
      </c>
      <c r="F1" s="18" t="s">
        <v>46</v>
      </c>
      <c r="G1" s="18" t="s">
        <v>39</v>
      </c>
      <c r="I1" s="18">
        <v>1</v>
      </c>
    </row>
    <row r="2" spans="1:14" x14ac:dyDescent="0.2">
      <c r="A2" s="22" t="s">
        <v>28</v>
      </c>
      <c r="B2" s="22">
        <v>1.0628452167938911</v>
      </c>
      <c r="C2" s="26">
        <v>1.0516065034124151</v>
      </c>
      <c r="D2" s="26">
        <v>1.0401288671553905</v>
      </c>
      <c r="F2" s="19" t="s">
        <v>48</v>
      </c>
      <c r="G2" s="19" t="s">
        <v>40</v>
      </c>
      <c r="I2" s="19">
        <v>2</v>
      </c>
    </row>
    <row r="3" spans="1:14" ht="15.75" thickBot="1" x14ac:dyDescent="0.25">
      <c r="A3" s="22" t="s">
        <v>29</v>
      </c>
      <c r="B3" s="22">
        <v>1.0563263504151423</v>
      </c>
      <c r="C3" s="26">
        <v>1.0462875235802833</v>
      </c>
      <c r="D3" s="26">
        <v>1.0360200542423361</v>
      </c>
      <c r="F3" s="19" t="s">
        <v>53</v>
      </c>
      <c r="G3" s="20" t="s">
        <v>71</v>
      </c>
      <c r="I3" s="19">
        <v>3</v>
      </c>
    </row>
    <row r="4" spans="1:14" x14ac:dyDescent="0.2">
      <c r="A4" s="22" t="s">
        <v>30</v>
      </c>
      <c r="B4" s="22">
        <v>1.0370879821637395</v>
      </c>
      <c r="C4" s="26">
        <v>1.0305449034851533</v>
      </c>
      <c r="D4" s="26">
        <v>1.0238230365969689</v>
      </c>
      <c r="F4" s="19" t="s">
        <v>54</v>
      </c>
      <c r="I4" s="19">
        <v>4</v>
      </c>
    </row>
    <row r="5" spans="1:14" x14ac:dyDescent="0.2">
      <c r="A5" s="22" t="s">
        <v>31</v>
      </c>
      <c r="B5" s="22">
        <v>1</v>
      </c>
      <c r="C5" s="22">
        <v>1</v>
      </c>
      <c r="D5" s="22">
        <v>1</v>
      </c>
      <c r="F5" s="19"/>
      <c r="I5" s="19">
        <v>5</v>
      </c>
    </row>
    <row r="6" spans="1:14" ht="15.75" thickBot="1" x14ac:dyDescent="0.25">
      <c r="A6" s="23"/>
      <c r="B6" s="23" t="s">
        <v>69</v>
      </c>
      <c r="C6" s="23" t="s">
        <v>70</v>
      </c>
      <c r="D6" s="23" t="s">
        <v>58</v>
      </c>
      <c r="F6" s="20" t="s">
        <v>61</v>
      </c>
      <c r="I6" s="20" t="s">
        <v>45</v>
      </c>
    </row>
    <row r="7" spans="1:14" ht="15.75" thickBot="1" x14ac:dyDescent="0.25">
      <c r="A7" s="69" t="s">
        <v>60</v>
      </c>
      <c r="B7" s="70"/>
      <c r="C7" s="70"/>
      <c r="D7" s="71"/>
    </row>
    <row r="9" spans="1:14" ht="20.25" x14ac:dyDescent="0.25">
      <c r="A9" s="73" t="s">
        <v>68</v>
      </c>
      <c r="B9" s="73"/>
      <c r="C9" s="73"/>
      <c r="D9" s="73"/>
      <c r="K9" s="17"/>
      <c r="N9" s="17"/>
    </row>
    <row r="10" spans="1:14" x14ac:dyDescent="0.2">
      <c r="A10" s="72" t="s">
        <v>67</v>
      </c>
      <c r="B10" s="72"/>
      <c r="C10" s="72"/>
      <c r="D10" s="24">
        <v>12</v>
      </c>
    </row>
    <row r="11" spans="1:14" x14ac:dyDescent="0.2">
      <c r="A11" s="1" t="s">
        <v>62</v>
      </c>
      <c r="B11" s="1">
        <v>0.16</v>
      </c>
      <c r="C11" s="1">
        <v>0.13</v>
      </c>
      <c r="D11" s="1">
        <v>0.1</v>
      </c>
      <c r="K11" s="17"/>
      <c r="N11" s="17"/>
    </row>
    <row r="12" spans="1:14" x14ac:dyDescent="0.2">
      <c r="A12" s="1" t="s">
        <v>38</v>
      </c>
      <c r="B12" s="1">
        <f>1/(1+B11)</f>
        <v>0.86206896551724144</v>
      </c>
      <c r="C12" s="1">
        <f t="shared" ref="C12:D12" si="0">1/(1+C11)</f>
        <v>0.88495575221238942</v>
      </c>
      <c r="D12" s="1">
        <f t="shared" si="0"/>
        <v>0.90909090909090906</v>
      </c>
      <c r="K12" s="17"/>
      <c r="N12" s="17"/>
    </row>
    <row r="13" spans="1:14" x14ac:dyDescent="0.2">
      <c r="A13" s="1" t="s">
        <v>63</v>
      </c>
      <c r="B13" s="1">
        <f>B11/(1+B11)</f>
        <v>0.13793103448275865</v>
      </c>
      <c r="C13" s="1">
        <f t="shared" ref="C13:D13" si="1">C11/(1+C11)</f>
        <v>0.11504424778761063</v>
      </c>
      <c r="D13" s="1">
        <f t="shared" si="1"/>
        <v>9.0909090909090912E-2</v>
      </c>
      <c r="K13" s="17"/>
      <c r="N13" s="17"/>
    </row>
    <row r="14" spans="1:14" x14ac:dyDescent="0.2">
      <c r="A14" s="1" t="s">
        <v>64</v>
      </c>
      <c r="B14" s="1">
        <f>$D$10*((1+B11)^(1/$D$10)-1)</f>
        <v>0.1493416550365616</v>
      </c>
      <c r="C14" s="1">
        <f>$D$10*((1+C11)^(1/$D$10)-1)</f>
        <v>0.1228421322981168</v>
      </c>
      <c r="D14" s="1">
        <f>$D$10*((1+D11)^(1/$D$10)-1)</f>
        <v>9.5689685146845171E-2</v>
      </c>
      <c r="K14" s="17"/>
      <c r="N14" s="17"/>
    </row>
    <row r="15" spans="1:14" x14ac:dyDescent="0.2">
      <c r="A15" s="1" t="s">
        <v>65</v>
      </c>
      <c r="B15" s="1">
        <f>1/((1/$D$10)+(1/B14))</f>
        <v>0.14750592347494126</v>
      </c>
      <c r="C15" s="1">
        <f t="shared" ref="C15:D15" si="2">1/((1/$D$10)+(1/C14))</f>
        <v>0.12159735905906385</v>
      </c>
      <c r="D15" s="1">
        <f t="shared" si="2"/>
        <v>9.4932678636108853E-2</v>
      </c>
      <c r="K15" s="17"/>
      <c r="N15" s="17"/>
    </row>
    <row r="16" spans="1:14" x14ac:dyDescent="0.2">
      <c r="A16" s="1" t="s">
        <v>66</v>
      </c>
      <c r="B16" s="1">
        <f>B15/(1-B12)</f>
        <v>1.0694179451933246</v>
      </c>
      <c r="C16" s="1">
        <f t="shared" ref="C16:D16" si="3">C15/(1-C12)</f>
        <v>1.0569616595134015</v>
      </c>
      <c r="D16" s="1">
        <f t="shared" si="3"/>
        <v>1.044259464997197</v>
      </c>
      <c r="G16" s="33"/>
    </row>
  </sheetData>
  <mergeCells count="3">
    <mergeCell ref="A7:D7"/>
    <mergeCell ref="A10:C10"/>
    <mergeCell ref="A9:D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00"/>
  <sheetViews>
    <sheetView rightToLeft="1" workbookViewId="0" xr3:uid="{842E5F09-E766-5B8D-85AF-A39847EA96FD}">
      <selection activeCell="K15" sqref="K15"/>
    </sheetView>
  </sheetViews>
  <sheetFormatPr defaultRowHeight="15" x14ac:dyDescent="0.2"/>
  <cols>
    <col min="1" max="3" width="9.14453125" style="28"/>
    <col min="4" max="4" width="21.7890625" style="28" bestFit="1" customWidth="1"/>
    <col min="5" max="5" width="9.14453125" style="28"/>
    <col min="6" max="6" width="26.36328125" style="28" customWidth="1"/>
    <col min="7" max="7" width="8.47265625" style="28" customWidth="1"/>
    <col min="8" max="8" width="36.72265625" style="28" bestFit="1" customWidth="1"/>
    <col min="9" max="9" width="11.56640625" style="27" bestFit="1" customWidth="1"/>
    <col min="10" max="10" width="28.25" style="27" bestFit="1" customWidth="1"/>
  </cols>
  <sheetData>
    <row r="1" spans="1:10" x14ac:dyDescent="0.2">
      <c r="A1" s="28" t="s">
        <v>9</v>
      </c>
      <c r="B1" s="28" t="s">
        <v>42</v>
      </c>
      <c r="C1" s="28" t="s">
        <v>9</v>
      </c>
      <c r="D1" s="28" t="s">
        <v>43</v>
      </c>
      <c r="E1" s="28" t="s">
        <v>9</v>
      </c>
      <c r="F1" s="28" t="s">
        <v>72</v>
      </c>
      <c r="G1" s="28" t="s">
        <v>9</v>
      </c>
      <c r="H1" s="28" t="s">
        <v>81</v>
      </c>
      <c r="I1" s="27" t="s">
        <v>0</v>
      </c>
      <c r="J1" s="27" t="s">
        <v>75</v>
      </c>
    </row>
    <row r="2" spans="1:10" x14ac:dyDescent="0.2">
      <c r="A2" s="29">
        <v>0</v>
      </c>
      <c r="B2" s="28">
        <v>8.7100000000000007E-3</v>
      </c>
      <c r="C2" s="29">
        <v>0</v>
      </c>
      <c r="D2" s="28">
        <v>450</v>
      </c>
      <c r="E2" s="29">
        <v>0</v>
      </c>
      <c r="F2" s="28">
        <v>1350</v>
      </c>
      <c r="G2" s="29">
        <v>0</v>
      </c>
      <c r="H2" s="28">
        <v>0</v>
      </c>
      <c r="I2" s="29">
        <v>1</v>
      </c>
      <c r="J2" s="27">
        <v>0.1</v>
      </c>
    </row>
    <row r="3" spans="1:10" x14ac:dyDescent="0.2">
      <c r="A3" s="29">
        <v>1</v>
      </c>
      <c r="B3" s="28">
        <v>7.2632630209121447E-4</v>
      </c>
      <c r="C3" s="29">
        <v>1</v>
      </c>
      <c r="D3" s="28">
        <v>450</v>
      </c>
      <c r="E3" s="29">
        <v>1</v>
      </c>
      <c r="F3" s="28">
        <v>1350</v>
      </c>
      <c r="G3" s="29">
        <v>1</v>
      </c>
      <c r="H3" s="28">
        <v>0</v>
      </c>
      <c r="I3" s="29">
        <v>2</v>
      </c>
      <c r="J3" s="27">
        <v>0.14000000000000001</v>
      </c>
    </row>
    <row r="4" spans="1:10" x14ac:dyDescent="0.2">
      <c r="A4" s="29">
        <v>2</v>
      </c>
      <c r="B4" s="28">
        <v>4.7447429257902016E-4</v>
      </c>
      <c r="C4" s="29">
        <v>2</v>
      </c>
      <c r="D4" s="28">
        <v>450</v>
      </c>
      <c r="E4" s="29">
        <v>2</v>
      </c>
      <c r="F4" s="28">
        <v>1350</v>
      </c>
      <c r="G4" s="29">
        <v>2</v>
      </c>
      <c r="H4" s="28">
        <v>0</v>
      </c>
      <c r="I4" s="29">
        <v>3</v>
      </c>
      <c r="J4" s="27">
        <v>0.18000000000000002</v>
      </c>
    </row>
    <row r="5" spans="1:10" x14ac:dyDescent="0.2">
      <c r="A5" s="29">
        <v>3</v>
      </c>
      <c r="B5" s="28">
        <v>3.332996667003333E-4</v>
      </c>
      <c r="C5" s="29">
        <v>3</v>
      </c>
      <c r="D5" s="28">
        <v>450</v>
      </c>
      <c r="E5" s="29">
        <v>3</v>
      </c>
      <c r="F5" s="28">
        <v>1350</v>
      </c>
      <c r="G5" s="29">
        <v>3</v>
      </c>
      <c r="H5" s="28">
        <v>0</v>
      </c>
      <c r="I5" s="29">
        <v>4</v>
      </c>
      <c r="J5" s="27">
        <v>0.22000000000000003</v>
      </c>
    </row>
    <row r="6" spans="1:10" x14ac:dyDescent="0.2">
      <c r="A6" s="29">
        <v>4</v>
      </c>
      <c r="B6" s="28">
        <v>2.9299736302373279E-4</v>
      </c>
      <c r="C6" s="29">
        <v>4</v>
      </c>
      <c r="D6" s="28">
        <v>450</v>
      </c>
      <c r="E6" s="29">
        <v>4</v>
      </c>
      <c r="F6" s="28">
        <v>1350</v>
      </c>
      <c r="G6" s="29">
        <v>4</v>
      </c>
      <c r="H6" s="28">
        <v>0</v>
      </c>
      <c r="I6" s="29">
        <v>5</v>
      </c>
      <c r="J6" s="27">
        <v>0.26</v>
      </c>
    </row>
    <row r="7" spans="1:10" x14ac:dyDescent="0.2">
      <c r="A7" s="29">
        <v>5</v>
      </c>
      <c r="B7" s="28">
        <v>2.7287059869830619E-4</v>
      </c>
      <c r="C7" s="29">
        <v>5</v>
      </c>
      <c r="D7" s="28">
        <v>450</v>
      </c>
      <c r="E7" s="29">
        <v>5</v>
      </c>
      <c r="F7" s="28">
        <v>1350</v>
      </c>
      <c r="G7" s="29">
        <v>5</v>
      </c>
      <c r="H7" s="28">
        <v>0</v>
      </c>
      <c r="I7" s="29">
        <v>6</v>
      </c>
      <c r="J7" s="27">
        <v>0.3</v>
      </c>
    </row>
    <row r="8" spans="1:10" x14ac:dyDescent="0.2">
      <c r="A8" s="29">
        <v>6</v>
      </c>
      <c r="B8" s="28">
        <v>2.426178465644302E-4</v>
      </c>
      <c r="C8" s="29">
        <v>6</v>
      </c>
      <c r="D8" s="28">
        <v>450</v>
      </c>
      <c r="E8" s="29">
        <v>6</v>
      </c>
      <c r="F8" s="28">
        <v>1350</v>
      </c>
      <c r="G8" s="29">
        <v>6</v>
      </c>
      <c r="H8" s="28">
        <v>0</v>
      </c>
      <c r="I8" s="29">
        <v>7</v>
      </c>
      <c r="J8" s="27">
        <v>0.33999999999999997</v>
      </c>
    </row>
    <row r="9" spans="1:10" x14ac:dyDescent="0.2">
      <c r="A9" s="29">
        <v>7</v>
      </c>
      <c r="B9" s="28">
        <v>2.1234213373509813E-4</v>
      </c>
      <c r="C9" s="29">
        <v>7</v>
      </c>
      <c r="D9" s="28">
        <v>450</v>
      </c>
      <c r="E9" s="29">
        <v>7</v>
      </c>
      <c r="F9" s="28">
        <v>1350</v>
      </c>
      <c r="G9" s="29">
        <v>7</v>
      </c>
      <c r="H9" s="28">
        <v>0</v>
      </c>
      <c r="I9" s="29">
        <v>8</v>
      </c>
      <c r="J9" s="27">
        <v>0.37999999999999995</v>
      </c>
    </row>
    <row r="10" spans="1:10" x14ac:dyDescent="0.2">
      <c r="A10" s="29">
        <v>8</v>
      </c>
      <c r="B10" s="28">
        <v>2.1238723249322384E-4</v>
      </c>
      <c r="C10" s="29">
        <v>8</v>
      </c>
      <c r="D10" s="28">
        <v>450</v>
      </c>
      <c r="E10" s="29">
        <v>8</v>
      </c>
      <c r="F10" s="28">
        <v>1350</v>
      </c>
      <c r="G10" s="29">
        <v>8</v>
      </c>
      <c r="H10" s="28">
        <v>0</v>
      </c>
      <c r="I10" s="29">
        <v>9</v>
      </c>
      <c r="J10" s="27">
        <v>0.41999999999999993</v>
      </c>
    </row>
    <row r="11" spans="1:10" x14ac:dyDescent="0.2">
      <c r="A11" s="29">
        <v>9</v>
      </c>
      <c r="B11" s="28">
        <v>2.0231652420211422E-4</v>
      </c>
      <c r="C11" s="29">
        <v>9</v>
      </c>
      <c r="D11" s="28">
        <v>450</v>
      </c>
      <c r="E11" s="29">
        <v>9</v>
      </c>
      <c r="F11" s="28">
        <v>1350</v>
      </c>
      <c r="G11" s="29">
        <v>9</v>
      </c>
      <c r="H11" s="28">
        <v>0</v>
      </c>
      <c r="I11" s="29">
        <v>10</v>
      </c>
      <c r="J11" s="27">
        <v>0.45999999999999991</v>
      </c>
    </row>
    <row r="12" spans="1:10" x14ac:dyDescent="0.2">
      <c r="A12" s="29">
        <v>10</v>
      </c>
      <c r="B12" s="28">
        <v>2.1247533768401882E-4</v>
      </c>
      <c r="C12" s="29">
        <v>10</v>
      </c>
      <c r="D12" s="28">
        <v>450</v>
      </c>
      <c r="E12" s="29">
        <v>10</v>
      </c>
      <c r="F12" s="28">
        <v>1350</v>
      </c>
      <c r="G12" s="29">
        <v>10</v>
      </c>
      <c r="H12" s="28">
        <v>0</v>
      </c>
      <c r="I12" s="29">
        <v>11</v>
      </c>
      <c r="J12" s="27">
        <v>0.49999999999999989</v>
      </c>
    </row>
    <row r="13" spans="1:10" x14ac:dyDescent="0.2">
      <c r="A13" s="29">
        <v>11</v>
      </c>
      <c r="B13" s="28">
        <v>2.1252049304754388E-4</v>
      </c>
      <c r="C13" s="29">
        <v>11</v>
      </c>
      <c r="D13" s="28">
        <v>450</v>
      </c>
      <c r="E13" s="29">
        <v>11</v>
      </c>
      <c r="F13" s="28">
        <v>1350</v>
      </c>
      <c r="G13" s="29">
        <v>11</v>
      </c>
      <c r="H13" s="28">
        <v>0</v>
      </c>
      <c r="I13" s="29">
        <v>12</v>
      </c>
      <c r="J13" s="27">
        <v>0.53999999999999992</v>
      </c>
    </row>
    <row r="14" spans="1:10" x14ac:dyDescent="0.2">
      <c r="A14" s="29">
        <v>12</v>
      </c>
      <c r="B14" s="28">
        <v>2.2268784225603028E-4</v>
      </c>
      <c r="C14" s="29">
        <v>12</v>
      </c>
      <c r="D14" s="28">
        <v>450</v>
      </c>
      <c r="E14" s="29">
        <v>12</v>
      </c>
      <c r="F14" s="28">
        <v>1350</v>
      </c>
      <c r="G14" s="29">
        <v>12</v>
      </c>
      <c r="H14" s="28">
        <v>0</v>
      </c>
      <c r="I14" s="29">
        <v>13</v>
      </c>
      <c r="J14" s="27">
        <v>0.57999999999999996</v>
      </c>
    </row>
    <row r="15" spans="1:10" x14ac:dyDescent="0.2">
      <c r="A15" s="29">
        <v>13</v>
      </c>
      <c r="B15" s="28">
        <v>2.6323516011784835E-4</v>
      </c>
      <c r="C15" s="29">
        <v>13</v>
      </c>
      <c r="D15" s="28">
        <v>450</v>
      </c>
      <c r="E15" s="29">
        <v>13</v>
      </c>
      <c r="F15" s="28">
        <v>1350</v>
      </c>
      <c r="G15" s="29">
        <v>13</v>
      </c>
      <c r="H15" s="28">
        <v>0</v>
      </c>
      <c r="I15" s="29">
        <v>14</v>
      </c>
      <c r="J15" s="27">
        <v>0.62</v>
      </c>
    </row>
    <row r="16" spans="1:10" x14ac:dyDescent="0.2">
      <c r="A16" s="29">
        <v>14</v>
      </c>
      <c r="B16" s="28">
        <v>3.3419413641197021E-4</v>
      </c>
      <c r="C16" s="29">
        <v>14</v>
      </c>
      <c r="D16" s="28">
        <v>450</v>
      </c>
      <c r="E16" s="29">
        <v>14</v>
      </c>
      <c r="F16" s="28">
        <v>1350</v>
      </c>
      <c r="G16" s="29">
        <v>14</v>
      </c>
      <c r="H16" s="28">
        <v>0</v>
      </c>
      <c r="I16" s="29">
        <v>15</v>
      </c>
      <c r="J16" s="27">
        <v>0.62</v>
      </c>
    </row>
    <row r="17" spans="1:10" x14ac:dyDescent="0.2">
      <c r="A17" s="29">
        <v>15</v>
      </c>
      <c r="B17" s="28">
        <v>4.5587162654996355E-4</v>
      </c>
      <c r="C17" s="29">
        <v>15</v>
      </c>
      <c r="D17" s="28">
        <v>450</v>
      </c>
      <c r="E17" s="29">
        <v>15</v>
      </c>
      <c r="F17" s="28">
        <v>1350</v>
      </c>
      <c r="G17" s="29">
        <v>15</v>
      </c>
      <c r="H17" s="28">
        <v>0</v>
      </c>
      <c r="I17" s="29">
        <v>16</v>
      </c>
      <c r="J17" s="27">
        <v>0.62</v>
      </c>
    </row>
    <row r="18" spans="1:10" x14ac:dyDescent="0.2">
      <c r="A18" s="29">
        <v>16</v>
      </c>
      <c r="B18" s="28">
        <v>6.1824115459069393E-4</v>
      </c>
      <c r="C18" s="29">
        <v>16</v>
      </c>
      <c r="D18" s="28">
        <v>450</v>
      </c>
      <c r="E18" s="29">
        <v>16</v>
      </c>
      <c r="F18" s="28">
        <v>1350</v>
      </c>
      <c r="G18" s="29">
        <v>16</v>
      </c>
      <c r="H18" s="28">
        <v>0</v>
      </c>
      <c r="I18" s="29">
        <v>17</v>
      </c>
      <c r="J18" s="27">
        <v>0.62</v>
      </c>
    </row>
    <row r="19" spans="1:10" x14ac:dyDescent="0.2">
      <c r="A19" s="29">
        <v>17</v>
      </c>
      <c r="B19" s="28">
        <v>8.7215788085917697E-4</v>
      </c>
      <c r="C19" s="29">
        <v>17</v>
      </c>
      <c r="D19" s="28">
        <v>450</v>
      </c>
      <c r="E19" s="29">
        <v>17</v>
      </c>
      <c r="F19" s="28">
        <v>1350</v>
      </c>
      <c r="G19" s="29">
        <v>17</v>
      </c>
      <c r="H19" s="28">
        <v>0</v>
      </c>
      <c r="I19" s="29">
        <v>18</v>
      </c>
      <c r="J19" s="27">
        <v>0.62</v>
      </c>
    </row>
    <row r="20" spans="1:10" x14ac:dyDescent="0.2">
      <c r="A20" s="29">
        <v>18</v>
      </c>
      <c r="B20" s="28">
        <v>1.1571254567600488E-3</v>
      </c>
      <c r="C20" s="29">
        <v>18</v>
      </c>
      <c r="D20" s="28">
        <v>450</v>
      </c>
      <c r="E20" s="29">
        <v>18</v>
      </c>
      <c r="F20" s="28">
        <v>1350</v>
      </c>
      <c r="G20" s="29">
        <v>18</v>
      </c>
      <c r="H20" s="28">
        <f t="shared" ref="H20:H66" si="0">0.4*B20</f>
        <v>4.6285018270401956E-4</v>
      </c>
      <c r="I20" s="29">
        <v>19</v>
      </c>
      <c r="J20" s="27">
        <v>0.62</v>
      </c>
    </row>
    <row r="21" spans="1:10" x14ac:dyDescent="0.2">
      <c r="A21" s="29">
        <v>19</v>
      </c>
      <c r="B21" s="28">
        <v>1.3108956770928602E-3</v>
      </c>
      <c r="C21" s="29">
        <v>19</v>
      </c>
      <c r="D21" s="28">
        <v>450</v>
      </c>
      <c r="E21" s="29">
        <v>19</v>
      </c>
      <c r="F21" s="28">
        <v>1350</v>
      </c>
      <c r="G21" s="29">
        <v>19</v>
      </c>
      <c r="H21" s="28">
        <f t="shared" si="0"/>
        <v>5.243582708371441E-4</v>
      </c>
      <c r="I21" s="29">
        <v>20</v>
      </c>
      <c r="J21" s="27">
        <v>0.62</v>
      </c>
    </row>
    <row r="22" spans="1:10" x14ac:dyDescent="0.2">
      <c r="A22" s="29">
        <v>20</v>
      </c>
      <c r="B22" s="28">
        <v>1.4245449087782493E-3</v>
      </c>
      <c r="C22" s="29">
        <v>20</v>
      </c>
      <c r="D22" s="28">
        <v>450</v>
      </c>
      <c r="E22" s="29">
        <v>20</v>
      </c>
      <c r="F22" s="28">
        <v>1350</v>
      </c>
      <c r="G22" s="29">
        <v>20</v>
      </c>
      <c r="H22" s="28">
        <f t="shared" si="0"/>
        <v>5.6981796351129974E-4</v>
      </c>
      <c r="I22" s="29">
        <v>21</v>
      </c>
      <c r="J22" s="27">
        <v>0.62</v>
      </c>
    </row>
    <row r="23" spans="1:10" x14ac:dyDescent="0.2">
      <c r="A23" s="29">
        <v>21</v>
      </c>
      <c r="B23" s="28">
        <v>1.5284754985377584E-3</v>
      </c>
      <c r="C23" s="29">
        <v>21</v>
      </c>
      <c r="D23" s="28">
        <v>450</v>
      </c>
      <c r="E23" s="29">
        <v>21</v>
      </c>
      <c r="F23" s="28">
        <v>1350</v>
      </c>
      <c r="G23" s="29">
        <v>21</v>
      </c>
      <c r="H23" s="28">
        <f t="shared" si="0"/>
        <v>6.1139019941510342E-4</v>
      </c>
      <c r="I23" s="29">
        <v>22</v>
      </c>
      <c r="J23" s="27">
        <v>0.62</v>
      </c>
    </row>
    <row r="24" spans="1:10" x14ac:dyDescent="0.2">
      <c r="A24" s="29">
        <v>22</v>
      </c>
      <c r="B24" s="28">
        <v>1.6022533601396103E-3</v>
      </c>
      <c r="C24" s="29">
        <v>22</v>
      </c>
      <c r="D24" s="28">
        <v>450</v>
      </c>
      <c r="E24" s="29">
        <v>22</v>
      </c>
      <c r="F24" s="28">
        <v>1350</v>
      </c>
      <c r="G24" s="29">
        <v>22</v>
      </c>
      <c r="H24" s="28">
        <f t="shared" si="0"/>
        <v>6.4090134405584418E-4</v>
      </c>
      <c r="I24" s="29">
        <v>23</v>
      </c>
      <c r="J24" s="27">
        <v>0.62</v>
      </c>
    </row>
    <row r="25" spans="1:10" x14ac:dyDescent="0.2">
      <c r="A25" s="29">
        <v>23</v>
      </c>
      <c r="B25" s="28">
        <v>1.5639374425022998E-3</v>
      </c>
      <c r="C25" s="29">
        <v>23</v>
      </c>
      <c r="D25" s="28">
        <v>450</v>
      </c>
      <c r="E25" s="29">
        <v>23</v>
      </c>
      <c r="F25" s="28">
        <v>1350</v>
      </c>
      <c r="G25" s="29">
        <v>23</v>
      </c>
      <c r="H25" s="28">
        <f t="shared" si="0"/>
        <v>6.2557497700092E-4</v>
      </c>
      <c r="I25" s="29">
        <v>24</v>
      </c>
      <c r="J25" s="27">
        <v>0.62</v>
      </c>
    </row>
    <row r="26" spans="1:10" x14ac:dyDescent="0.2">
      <c r="A26" s="29">
        <v>24</v>
      </c>
      <c r="B26" s="28">
        <v>1.5663871740532571E-3</v>
      </c>
      <c r="C26" s="29">
        <v>24</v>
      </c>
      <c r="D26" s="28">
        <v>450</v>
      </c>
      <c r="E26" s="29">
        <v>24</v>
      </c>
      <c r="F26" s="28">
        <v>1350</v>
      </c>
      <c r="G26" s="29">
        <v>24</v>
      </c>
      <c r="H26" s="28">
        <f t="shared" si="0"/>
        <v>6.265548696213029E-4</v>
      </c>
      <c r="I26" s="29">
        <v>25</v>
      </c>
      <c r="J26" s="27">
        <v>0.62</v>
      </c>
    </row>
    <row r="27" spans="1:10" x14ac:dyDescent="0.2">
      <c r="A27" s="29">
        <v>25</v>
      </c>
      <c r="B27" s="28">
        <v>1.548336819654649E-3</v>
      </c>
      <c r="C27" s="29">
        <v>25</v>
      </c>
      <c r="D27" s="28">
        <v>450</v>
      </c>
      <c r="E27" s="29">
        <v>25</v>
      </c>
      <c r="F27" s="28">
        <v>1350</v>
      </c>
      <c r="G27" s="29">
        <v>25</v>
      </c>
      <c r="H27" s="28">
        <f t="shared" si="0"/>
        <v>6.1933472786185968E-4</v>
      </c>
      <c r="I27" s="29">
        <v>26</v>
      </c>
      <c r="J27" s="27">
        <v>0.62</v>
      </c>
    </row>
    <row r="28" spans="1:10" x14ac:dyDescent="0.2">
      <c r="A28" s="29">
        <v>26</v>
      </c>
      <c r="B28" s="28">
        <v>1.5507378842184178E-3</v>
      </c>
      <c r="C28" s="29">
        <v>26</v>
      </c>
      <c r="D28" s="28">
        <v>570</v>
      </c>
      <c r="E28" s="29">
        <v>26</v>
      </c>
      <c r="F28" s="28">
        <v>1710</v>
      </c>
      <c r="G28" s="29">
        <v>26</v>
      </c>
      <c r="H28" s="28">
        <f t="shared" si="0"/>
        <v>6.2029515368736718E-4</v>
      </c>
      <c r="I28" s="29">
        <v>27</v>
      </c>
      <c r="J28" s="27">
        <v>0.62</v>
      </c>
    </row>
    <row r="29" spans="1:10" x14ac:dyDescent="0.2">
      <c r="A29" s="29">
        <v>27</v>
      </c>
      <c r="B29" s="28">
        <v>1.5634321449877599E-3</v>
      </c>
      <c r="C29" s="29">
        <v>27</v>
      </c>
      <c r="D29" s="28">
        <v>570</v>
      </c>
      <c r="E29" s="29">
        <v>27</v>
      </c>
      <c r="F29" s="28">
        <v>1710</v>
      </c>
      <c r="G29" s="29">
        <v>27</v>
      </c>
      <c r="H29" s="28">
        <f t="shared" si="0"/>
        <v>6.2537285799510402E-4</v>
      </c>
      <c r="I29" s="29">
        <v>28</v>
      </c>
      <c r="J29" s="27">
        <v>0.62</v>
      </c>
    </row>
    <row r="30" spans="1:10" x14ac:dyDescent="0.2">
      <c r="A30" s="29">
        <v>28</v>
      </c>
      <c r="B30" s="28">
        <v>1.5864839806325332E-3</v>
      </c>
      <c r="C30" s="29">
        <v>28</v>
      </c>
      <c r="D30" s="28">
        <v>570</v>
      </c>
      <c r="E30" s="29">
        <v>28</v>
      </c>
      <c r="F30" s="28">
        <v>1710</v>
      </c>
      <c r="G30" s="29">
        <v>28</v>
      </c>
      <c r="H30" s="28">
        <f t="shared" si="0"/>
        <v>6.3459359225301326E-4</v>
      </c>
      <c r="I30" s="29">
        <v>29</v>
      </c>
      <c r="J30" s="27">
        <v>0.62</v>
      </c>
    </row>
    <row r="31" spans="1:10" x14ac:dyDescent="0.2">
      <c r="A31" s="29">
        <v>29</v>
      </c>
      <c r="B31" s="28">
        <v>1.6199595526022535E-3</v>
      </c>
      <c r="C31" s="29">
        <v>29</v>
      </c>
      <c r="D31" s="28">
        <v>570</v>
      </c>
      <c r="E31" s="29">
        <v>29</v>
      </c>
      <c r="F31" s="28">
        <v>1710</v>
      </c>
      <c r="G31" s="29">
        <v>29</v>
      </c>
      <c r="H31" s="28">
        <f t="shared" si="0"/>
        <v>6.4798382104090148E-4</v>
      </c>
      <c r="I31" s="29">
        <v>30</v>
      </c>
      <c r="J31" s="27">
        <v>0.62</v>
      </c>
    </row>
    <row r="32" spans="1:10" x14ac:dyDescent="0.2">
      <c r="A32" s="29">
        <v>30</v>
      </c>
      <c r="B32" s="28">
        <v>1.6742628592689053E-3</v>
      </c>
      <c r="C32" s="29">
        <v>30</v>
      </c>
      <c r="D32" s="28">
        <v>570</v>
      </c>
      <c r="E32" s="29">
        <v>30</v>
      </c>
      <c r="F32" s="28">
        <v>1710</v>
      </c>
      <c r="G32" s="29">
        <v>30</v>
      </c>
      <c r="H32" s="28">
        <f t="shared" si="0"/>
        <v>6.6970514370756217E-4</v>
      </c>
    </row>
    <row r="33" spans="1:8" x14ac:dyDescent="0.2">
      <c r="A33" s="29">
        <v>31</v>
      </c>
      <c r="B33" s="28">
        <v>1.7391844467219478E-3</v>
      </c>
      <c r="C33" s="29">
        <v>31</v>
      </c>
      <c r="D33" s="28">
        <v>750</v>
      </c>
      <c r="E33" s="29">
        <v>31</v>
      </c>
      <c r="F33" s="28">
        <v>2250</v>
      </c>
      <c r="G33" s="29">
        <v>31</v>
      </c>
      <c r="H33" s="28">
        <f t="shared" si="0"/>
        <v>6.9567377868877921E-4</v>
      </c>
    </row>
    <row r="34" spans="1:8" x14ac:dyDescent="0.2">
      <c r="A34" s="29">
        <v>32</v>
      </c>
      <c r="B34" s="28">
        <v>1.8044364247270012E-3</v>
      </c>
      <c r="C34" s="29">
        <v>32</v>
      </c>
      <c r="D34" s="28">
        <v>750</v>
      </c>
      <c r="E34" s="29">
        <v>32</v>
      </c>
      <c r="F34" s="28">
        <v>2250</v>
      </c>
      <c r="G34" s="29">
        <v>32</v>
      </c>
      <c r="H34" s="28">
        <f t="shared" si="0"/>
        <v>7.2177456989080046E-4</v>
      </c>
    </row>
    <row r="35" spans="1:8" x14ac:dyDescent="0.2">
      <c r="A35" s="29">
        <v>33</v>
      </c>
      <c r="B35" s="28">
        <v>1.9115890083632018E-3</v>
      </c>
      <c r="C35" s="29">
        <v>33</v>
      </c>
      <c r="D35" s="28">
        <v>750</v>
      </c>
      <c r="E35" s="29">
        <v>33</v>
      </c>
      <c r="F35" s="28">
        <v>2250</v>
      </c>
      <c r="G35" s="29">
        <v>33</v>
      </c>
      <c r="H35" s="28">
        <f t="shared" si="0"/>
        <v>7.646356033452808E-4</v>
      </c>
    </row>
    <row r="36" spans="1:8" x14ac:dyDescent="0.2">
      <c r="A36" s="29">
        <v>34</v>
      </c>
      <c r="B36" s="28">
        <v>2.0089308948590106E-3</v>
      </c>
      <c r="C36" s="29">
        <v>34</v>
      </c>
      <c r="D36" s="28">
        <v>750</v>
      </c>
      <c r="E36" s="29">
        <v>34</v>
      </c>
      <c r="F36" s="28">
        <v>2250</v>
      </c>
      <c r="G36" s="29">
        <v>34</v>
      </c>
      <c r="H36" s="28">
        <f t="shared" si="0"/>
        <v>8.0357235794360424E-4</v>
      </c>
    </row>
    <row r="37" spans="1:8" x14ac:dyDescent="0.2">
      <c r="A37" s="29">
        <v>35</v>
      </c>
      <c r="B37" s="28">
        <v>2.1068441143953774E-3</v>
      </c>
      <c r="C37" s="29">
        <v>35</v>
      </c>
      <c r="D37" s="28">
        <v>750</v>
      </c>
      <c r="E37" s="29">
        <v>35</v>
      </c>
      <c r="F37" s="28">
        <v>2250</v>
      </c>
      <c r="G37" s="29">
        <v>35</v>
      </c>
      <c r="H37" s="28">
        <f t="shared" si="0"/>
        <v>8.4273764575815103E-4</v>
      </c>
    </row>
    <row r="38" spans="1:8" x14ac:dyDescent="0.2">
      <c r="A38" s="29">
        <v>36</v>
      </c>
      <c r="B38" s="28">
        <v>2.226263639784272E-3</v>
      </c>
      <c r="C38" s="29">
        <v>36</v>
      </c>
      <c r="D38" s="28">
        <v>1500</v>
      </c>
      <c r="E38" s="29">
        <v>36</v>
      </c>
      <c r="F38" s="28">
        <v>4500</v>
      </c>
      <c r="G38" s="29">
        <v>36</v>
      </c>
      <c r="H38" s="28">
        <f t="shared" si="0"/>
        <v>8.905054559137089E-4</v>
      </c>
    </row>
    <row r="39" spans="1:8" x14ac:dyDescent="0.2">
      <c r="A39" s="29">
        <v>37</v>
      </c>
      <c r="B39" s="28">
        <v>2.3674093627897718E-3</v>
      </c>
      <c r="C39" s="29">
        <v>37</v>
      </c>
      <c r="D39" s="28">
        <v>1500</v>
      </c>
      <c r="E39" s="29">
        <v>37</v>
      </c>
      <c r="F39" s="28">
        <v>4500</v>
      </c>
      <c r="G39" s="29">
        <v>37</v>
      </c>
      <c r="H39" s="28">
        <f t="shared" si="0"/>
        <v>9.4696374511590875E-4</v>
      </c>
    </row>
    <row r="40" spans="1:8" x14ac:dyDescent="0.2">
      <c r="A40" s="29">
        <v>38</v>
      </c>
      <c r="B40" s="28">
        <v>2.5200289803332739E-3</v>
      </c>
      <c r="C40" s="29">
        <v>38</v>
      </c>
      <c r="D40" s="28">
        <v>1500</v>
      </c>
      <c r="E40" s="29">
        <v>38</v>
      </c>
      <c r="F40" s="28">
        <v>4500</v>
      </c>
      <c r="G40" s="29">
        <v>38</v>
      </c>
      <c r="H40" s="28">
        <f t="shared" si="0"/>
        <v>1.0080115921333097E-3</v>
      </c>
    </row>
    <row r="41" spans="1:8" x14ac:dyDescent="0.2">
      <c r="A41" s="29">
        <v>39</v>
      </c>
      <c r="B41" s="28">
        <v>2.6421887006958114E-3</v>
      </c>
      <c r="C41" s="29">
        <v>39</v>
      </c>
      <c r="D41" s="28">
        <v>1500</v>
      </c>
      <c r="E41" s="29">
        <v>39</v>
      </c>
      <c r="F41" s="28">
        <v>4500</v>
      </c>
      <c r="G41" s="29">
        <v>39</v>
      </c>
      <c r="H41" s="28">
        <f t="shared" si="0"/>
        <v>1.0568754802783246E-3</v>
      </c>
    </row>
    <row r="42" spans="1:8" x14ac:dyDescent="0.2">
      <c r="A42" s="29">
        <v>40</v>
      </c>
      <c r="B42" s="28">
        <v>2.8497245266290924E-3</v>
      </c>
      <c r="C42" s="29">
        <v>40</v>
      </c>
      <c r="D42" s="28">
        <v>1500</v>
      </c>
      <c r="E42" s="29">
        <v>40</v>
      </c>
      <c r="F42" s="28">
        <v>4500</v>
      </c>
      <c r="G42" s="29">
        <v>40</v>
      </c>
      <c r="H42" s="28">
        <f t="shared" si="0"/>
        <v>1.139889810651637E-3</v>
      </c>
    </row>
    <row r="43" spans="1:8" x14ac:dyDescent="0.2">
      <c r="A43" s="29">
        <v>41</v>
      </c>
      <c r="B43" s="28">
        <v>3.1119014352851519E-3</v>
      </c>
      <c r="C43" s="29">
        <v>41</v>
      </c>
      <c r="D43" s="28">
        <v>2800</v>
      </c>
      <c r="E43" s="29">
        <v>41</v>
      </c>
      <c r="F43" s="28">
        <v>8400</v>
      </c>
      <c r="G43" s="29">
        <v>41</v>
      </c>
      <c r="H43" s="28">
        <f t="shared" si="0"/>
        <v>1.2447605741140609E-3</v>
      </c>
    </row>
    <row r="44" spans="1:8" x14ac:dyDescent="0.2">
      <c r="A44" s="29">
        <v>42</v>
      </c>
      <c r="B44" s="28">
        <v>3.3339703977405448E-3</v>
      </c>
      <c r="C44" s="29">
        <v>42</v>
      </c>
      <c r="D44" s="28">
        <v>2800</v>
      </c>
      <c r="E44" s="29">
        <v>42</v>
      </c>
      <c r="F44" s="28">
        <v>8400</v>
      </c>
      <c r="G44" s="29">
        <v>42</v>
      </c>
      <c r="H44" s="28">
        <f t="shared" si="0"/>
        <v>1.3335881590962181E-3</v>
      </c>
    </row>
    <row r="45" spans="1:8" x14ac:dyDescent="0.2">
      <c r="A45" s="29">
        <v>43</v>
      </c>
      <c r="B45" s="28">
        <v>3.760599991477394E-3</v>
      </c>
      <c r="C45" s="29">
        <v>43</v>
      </c>
      <c r="D45" s="28">
        <v>2800</v>
      </c>
      <c r="E45" s="29">
        <v>43</v>
      </c>
      <c r="F45" s="28">
        <v>8400</v>
      </c>
      <c r="G45" s="29">
        <v>43</v>
      </c>
      <c r="H45" s="28">
        <f t="shared" si="0"/>
        <v>1.5042399965909576E-3</v>
      </c>
    </row>
    <row r="46" spans="1:8" x14ac:dyDescent="0.2">
      <c r="A46" s="29">
        <v>44</v>
      </c>
      <c r="B46" s="28">
        <v>4.0849061647863982E-3</v>
      </c>
      <c r="C46" s="29">
        <v>44</v>
      </c>
      <c r="D46" s="28">
        <v>2800</v>
      </c>
      <c r="E46" s="29">
        <v>44</v>
      </c>
      <c r="F46" s="28">
        <v>8400</v>
      </c>
      <c r="G46" s="29">
        <v>44</v>
      </c>
      <c r="H46" s="28">
        <f t="shared" si="0"/>
        <v>1.6339624659145594E-3</v>
      </c>
    </row>
    <row r="47" spans="1:8" x14ac:dyDescent="0.2">
      <c r="A47" s="29">
        <v>45</v>
      </c>
      <c r="B47" s="28">
        <v>4.3593570485220062E-3</v>
      </c>
      <c r="C47" s="29">
        <v>45</v>
      </c>
      <c r="D47" s="28">
        <v>2800</v>
      </c>
      <c r="E47" s="29">
        <v>45</v>
      </c>
      <c r="F47" s="28">
        <v>8400</v>
      </c>
      <c r="G47" s="29">
        <v>45</v>
      </c>
      <c r="H47" s="28">
        <f t="shared" si="0"/>
        <v>1.7437428194088025E-3</v>
      </c>
    </row>
    <row r="48" spans="1:8" x14ac:dyDescent="0.2">
      <c r="A48" s="29">
        <v>46</v>
      </c>
      <c r="B48" s="28">
        <v>4.6588372318742115E-3</v>
      </c>
      <c r="C48" s="29">
        <v>46</v>
      </c>
      <c r="D48" s="28">
        <v>4600</v>
      </c>
      <c r="E48" s="29">
        <v>46</v>
      </c>
      <c r="F48" s="28">
        <v>13800</v>
      </c>
      <c r="G48" s="29">
        <v>46</v>
      </c>
      <c r="H48" s="28">
        <f t="shared" si="0"/>
        <v>1.8635348927496847E-3</v>
      </c>
    </row>
    <row r="49" spans="1:8" x14ac:dyDescent="0.2">
      <c r="A49" s="29">
        <v>47</v>
      </c>
      <c r="B49" s="28">
        <v>5.0056882821387944E-3</v>
      </c>
      <c r="C49" s="29">
        <v>47</v>
      </c>
      <c r="D49" s="28">
        <v>4600</v>
      </c>
      <c r="E49" s="29">
        <v>47</v>
      </c>
      <c r="F49" s="28">
        <v>13800</v>
      </c>
      <c r="G49" s="29">
        <v>47</v>
      </c>
      <c r="H49" s="28">
        <f t="shared" si="0"/>
        <v>2.0022753128555179E-3</v>
      </c>
    </row>
    <row r="50" spans="1:8" x14ac:dyDescent="0.2">
      <c r="A50" s="29">
        <v>48</v>
      </c>
      <c r="B50" s="28">
        <v>5.4555551925778312E-3</v>
      </c>
      <c r="C50" s="29">
        <v>48</v>
      </c>
      <c r="D50" s="28">
        <v>4600</v>
      </c>
      <c r="E50" s="29">
        <v>48</v>
      </c>
      <c r="F50" s="28">
        <v>13800</v>
      </c>
      <c r="G50" s="29">
        <v>48</v>
      </c>
      <c r="H50" s="28">
        <f t="shared" si="0"/>
        <v>2.1822220770311325E-3</v>
      </c>
    </row>
    <row r="51" spans="1:8" x14ac:dyDescent="0.2">
      <c r="A51" s="29">
        <v>49</v>
      </c>
      <c r="B51" s="28">
        <v>6.0657819822187188E-3</v>
      </c>
      <c r="C51" s="29">
        <v>49</v>
      </c>
      <c r="D51" s="28">
        <v>4600</v>
      </c>
      <c r="E51" s="29">
        <v>49</v>
      </c>
      <c r="F51" s="28">
        <v>13800</v>
      </c>
      <c r="G51" s="29">
        <v>49</v>
      </c>
      <c r="H51" s="28">
        <f t="shared" si="0"/>
        <v>2.4263127928874878E-3</v>
      </c>
    </row>
    <row r="52" spans="1:8" x14ac:dyDescent="0.2">
      <c r="A52" s="29">
        <v>50</v>
      </c>
      <c r="B52" s="28">
        <v>6.6866421379629427E-3</v>
      </c>
      <c r="C52" s="29">
        <v>50</v>
      </c>
      <c r="D52" s="28">
        <v>4600</v>
      </c>
      <c r="E52" s="29">
        <v>50</v>
      </c>
      <c r="F52" s="28">
        <v>13800</v>
      </c>
      <c r="G52" s="29">
        <v>50</v>
      </c>
      <c r="H52" s="28">
        <f t="shared" si="0"/>
        <v>2.6746568551851771E-3</v>
      </c>
    </row>
    <row r="53" spans="1:8" x14ac:dyDescent="0.2">
      <c r="A53" s="29">
        <v>51</v>
      </c>
      <c r="B53" s="28">
        <v>7.3194264231293878E-3</v>
      </c>
      <c r="C53" s="29">
        <v>51</v>
      </c>
      <c r="D53" s="28">
        <v>5600</v>
      </c>
      <c r="E53" s="29">
        <v>51</v>
      </c>
      <c r="F53" s="28">
        <v>16800</v>
      </c>
      <c r="G53" s="29">
        <v>51</v>
      </c>
      <c r="H53" s="28">
        <f t="shared" si="0"/>
        <v>2.9277705692517552E-3</v>
      </c>
    </row>
    <row r="54" spans="1:8" x14ac:dyDescent="0.2">
      <c r="A54" s="29">
        <v>52</v>
      </c>
      <c r="B54" s="28">
        <v>8.0437041257499075E-3</v>
      </c>
      <c r="C54" s="29">
        <v>52</v>
      </c>
      <c r="D54" s="28">
        <v>5600</v>
      </c>
      <c r="E54" s="29">
        <v>52</v>
      </c>
      <c r="F54" s="28">
        <v>16800</v>
      </c>
      <c r="G54" s="29">
        <v>52</v>
      </c>
      <c r="H54" s="28">
        <f t="shared" si="0"/>
        <v>3.2174816502999631E-3</v>
      </c>
    </row>
    <row r="55" spans="1:8" x14ac:dyDescent="0.2">
      <c r="A55" s="29">
        <v>53</v>
      </c>
      <c r="B55" s="28">
        <v>8.7846741223772673E-3</v>
      </c>
      <c r="C55" s="29">
        <v>53</v>
      </c>
      <c r="D55" s="28">
        <v>5600</v>
      </c>
      <c r="E55" s="29">
        <v>53</v>
      </c>
      <c r="F55" s="28">
        <v>16800</v>
      </c>
      <c r="G55" s="29">
        <v>53</v>
      </c>
      <c r="H55" s="28">
        <f t="shared" si="0"/>
        <v>3.5138696489509071E-3</v>
      </c>
    </row>
    <row r="56" spans="1:8" x14ac:dyDescent="0.2">
      <c r="A56" s="29">
        <v>54</v>
      </c>
      <c r="B56" s="28">
        <v>9.6124348092852026E-3</v>
      </c>
      <c r="C56" s="29">
        <v>54</v>
      </c>
      <c r="D56" s="28">
        <v>5600</v>
      </c>
      <c r="E56" s="29">
        <v>54</v>
      </c>
      <c r="F56" s="28">
        <v>16800</v>
      </c>
      <c r="G56" s="29">
        <v>54</v>
      </c>
      <c r="H56" s="28">
        <f t="shared" si="0"/>
        <v>3.8449739237140811E-3</v>
      </c>
    </row>
    <row r="57" spans="1:8" x14ac:dyDescent="0.2">
      <c r="A57" s="29">
        <v>55</v>
      </c>
      <c r="B57" s="28">
        <v>1.0600585097229392E-2</v>
      </c>
      <c r="C57" s="29">
        <v>55</v>
      </c>
      <c r="D57" s="28">
        <v>5600</v>
      </c>
      <c r="E57" s="29">
        <v>55</v>
      </c>
      <c r="F57" s="28">
        <v>16800</v>
      </c>
      <c r="G57" s="29">
        <v>55</v>
      </c>
      <c r="H57" s="28">
        <f t="shared" si="0"/>
        <v>4.2402340388917568E-3</v>
      </c>
    </row>
    <row r="58" spans="1:8" x14ac:dyDescent="0.2">
      <c r="A58" s="29">
        <v>56</v>
      </c>
      <c r="B58" s="28">
        <v>1.142148166185457E-2</v>
      </c>
      <c r="C58" s="29">
        <v>56</v>
      </c>
      <c r="D58" s="28">
        <v>5800</v>
      </c>
      <c r="E58" s="29">
        <v>56</v>
      </c>
      <c r="F58" s="28">
        <v>17400</v>
      </c>
      <c r="G58" s="29">
        <v>56</v>
      </c>
      <c r="H58" s="28">
        <f t="shared" si="0"/>
        <v>4.5685926647418282E-3</v>
      </c>
    </row>
    <row r="59" spans="1:8" x14ac:dyDescent="0.2">
      <c r="A59" s="29">
        <v>57</v>
      </c>
      <c r="B59" s="28">
        <v>1.2257201839166745E-2</v>
      </c>
      <c r="C59" s="29">
        <v>57</v>
      </c>
      <c r="D59" s="28">
        <v>5800</v>
      </c>
      <c r="E59" s="29">
        <v>57</v>
      </c>
      <c r="F59" s="28">
        <v>17400</v>
      </c>
      <c r="G59" s="29">
        <v>57</v>
      </c>
      <c r="H59" s="28">
        <f t="shared" si="0"/>
        <v>4.9028807356666987E-3</v>
      </c>
    </row>
    <row r="60" spans="1:8" x14ac:dyDescent="0.2">
      <c r="A60" s="29">
        <v>58</v>
      </c>
      <c r="B60" s="28">
        <v>1.3394924653548823E-2</v>
      </c>
      <c r="C60" s="29">
        <v>58</v>
      </c>
      <c r="D60" s="28">
        <v>5800</v>
      </c>
      <c r="E60" s="29">
        <v>58</v>
      </c>
      <c r="F60" s="28">
        <v>17400</v>
      </c>
      <c r="G60" s="29">
        <v>58</v>
      </c>
      <c r="H60" s="28">
        <f t="shared" si="0"/>
        <v>5.3579698614195301E-3</v>
      </c>
    </row>
    <row r="61" spans="1:8" x14ac:dyDescent="0.2">
      <c r="A61" s="29">
        <v>59</v>
      </c>
      <c r="B61" s="28">
        <v>1.4431351780749372E-2</v>
      </c>
      <c r="C61" s="29">
        <v>59</v>
      </c>
      <c r="D61" s="28">
        <v>5800</v>
      </c>
      <c r="E61" s="29">
        <v>59</v>
      </c>
      <c r="F61" s="28">
        <v>17400</v>
      </c>
      <c r="G61" s="29">
        <v>59</v>
      </c>
      <c r="H61" s="28">
        <f t="shared" si="0"/>
        <v>5.7725407122997492E-3</v>
      </c>
    </row>
    <row r="62" spans="1:8" x14ac:dyDescent="0.2">
      <c r="A62" s="29">
        <v>60</v>
      </c>
      <c r="B62" s="28">
        <v>1.5656294269942847E-2</v>
      </c>
      <c r="C62" s="29">
        <v>60</v>
      </c>
      <c r="D62" s="28">
        <v>5800</v>
      </c>
      <c r="E62" s="29">
        <v>60</v>
      </c>
      <c r="F62" s="28">
        <v>17400</v>
      </c>
      <c r="G62" s="29">
        <v>60</v>
      </c>
      <c r="H62" s="28">
        <f t="shared" si="0"/>
        <v>6.2625177079771392E-3</v>
      </c>
    </row>
    <row r="63" spans="1:8" x14ac:dyDescent="0.2">
      <c r="A63" s="29">
        <v>61</v>
      </c>
      <c r="B63" s="28">
        <v>1.6860623805860897E-2</v>
      </c>
      <c r="C63" s="29">
        <v>61</v>
      </c>
      <c r="D63" s="28">
        <v>6600</v>
      </c>
      <c r="E63" s="29">
        <v>61</v>
      </c>
      <c r="F63" s="28">
        <v>19800</v>
      </c>
      <c r="G63" s="29">
        <v>61</v>
      </c>
      <c r="H63" s="28">
        <f t="shared" si="0"/>
        <v>6.7442495223443595E-3</v>
      </c>
    </row>
    <row r="64" spans="1:8" x14ac:dyDescent="0.2">
      <c r="A64" s="29">
        <v>62</v>
      </c>
      <c r="B64" s="28">
        <v>1.812147445200207E-2</v>
      </c>
      <c r="C64" s="29">
        <v>62</v>
      </c>
      <c r="D64" s="28">
        <v>6600</v>
      </c>
      <c r="E64" s="29">
        <v>62</v>
      </c>
      <c r="F64" s="28">
        <v>19800</v>
      </c>
      <c r="G64" s="29">
        <v>62</v>
      </c>
      <c r="H64" s="28">
        <f t="shared" si="0"/>
        <v>7.2485897808008282E-3</v>
      </c>
    </row>
    <row r="65" spans="1:8" x14ac:dyDescent="0.2">
      <c r="A65" s="29">
        <v>63</v>
      </c>
      <c r="B65" s="28">
        <v>1.9432698857429279E-2</v>
      </c>
      <c r="C65" s="29">
        <v>63</v>
      </c>
      <c r="D65" s="28">
        <v>6600</v>
      </c>
      <c r="E65" s="29">
        <v>63</v>
      </c>
      <c r="F65" s="28">
        <v>19800</v>
      </c>
      <c r="G65" s="29">
        <v>63</v>
      </c>
      <c r="H65" s="28">
        <f t="shared" si="0"/>
        <v>7.7730795429717114E-3</v>
      </c>
    </row>
    <row r="66" spans="1:8" x14ac:dyDescent="0.2">
      <c r="A66" s="29">
        <v>64</v>
      </c>
      <c r="B66" s="28">
        <v>2.0643554623500884E-2</v>
      </c>
      <c r="C66" s="29">
        <v>64</v>
      </c>
      <c r="D66" s="28">
        <v>6600</v>
      </c>
      <c r="E66" s="29">
        <v>64</v>
      </c>
      <c r="F66" s="28">
        <v>19800</v>
      </c>
      <c r="G66" s="29">
        <v>64</v>
      </c>
      <c r="H66" s="28">
        <f t="shared" si="0"/>
        <v>8.2574218494003548E-3</v>
      </c>
    </row>
    <row r="67" spans="1:8" x14ac:dyDescent="0.2">
      <c r="A67" s="29">
        <v>65</v>
      </c>
      <c r="B67" s="28">
        <v>2.2015524625267666E-2</v>
      </c>
      <c r="C67" s="29">
        <v>65</v>
      </c>
      <c r="D67" s="28">
        <v>0</v>
      </c>
      <c r="E67" s="29">
        <v>65</v>
      </c>
      <c r="F67" s="28">
        <v>19800</v>
      </c>
      <c r="G67" s="29">
        <v>65</v>
      </c>
      <c r="H67" s="28">
        <v>0</v>
      </c>
    </row>
    <row r="68" spans="1:8" x14ac:dyDescent="0.2">
      <c r="A68" s="29">
        <v>66</v>
      </c>
      <c r="B68" s="28">
        <v>2.33869312350325E-2</v>
      </c>
      <c r="C68" s="29">
        <v>66</v>
      </c>
      <c r="D68" s="28">
        <v>0</v>
      </c>
      <c r="E68" s="29">
        <v>66</v>
      </c>
      <c r="F68" s="28">
        <v>22300</v>
      </c>
      <c r="G68" s="29">
        <v>66</v>
      </c>
      <c r="H68" s="28">
        <v>0</v>
      </c>
    </row>
    <row r="69" spans="1:8" x14ac:dyDescent="0.2">
      <c r="A69" s="29">
        <v>67</v>
      </c>
      <c r="B69" s="28">
        <v>2.5320180478098815E-2</v>
      </c>
      <c r="C69" s="29">
        <v>67</v>
      </c>
      <c r="D69" s="28">
        <v>0</v>
      </c>
      <c r="E69" s="29">
        <v>67</v>
      </c>
      <c r="F69" s="28">
        <v>22300</v>
      </c>
      <c r="G69" s="29">
        <v>67</v>
      </c>
      <c r="H69" s="28">
        <v>0</v>
      </c>
    </row>
    <row r="70" spans="1:8" x14ac:dyDescent="0.2">
      <c r="A70" s="29">
        <v>68</v>
      </c>
      <c r="B70" s="28">
        <v>2.7372446412398107E-2</v>
      </c>
      <c r="C70" s="29">
        <v>68</v>
      </c>
      <c r="D70" s="28">
        <v>0</v>
      </c>
      <c r="E70" s="29">
        <v>68</v>
      </c>
      <c r="F70" s="28">
        <v>22300</v>
      </c>
      <c r="G70" s="29">
        <v>68</v>
      </c>
      <c r="H70" s="28">
        <v>0</v>
      </c>
    </row>
    <row r="71" spans="1:8" x14ac:dyDescent="0.2">
      <c r="A71" s="29">
        <v>69</v>
      </c>
      <c r="B71" s="28">
        <v>2.9650432340551328E-2</v>
      </c>
      <c r="C71" s="29">
        <v>69</v>
      </c>
      <c r="D71" s="28">
        <v>0</v>
      </c>
      <c r="E71" s="29">
        <v>69</v>
      </c>
      <c r="F71" s="28">
        <v>22300</v>
      </c>
      <c r="G71" s="29">
        <v>69</v>
      </c>
      <c r="H71" s="28">
        <v>0</v>
      </c>
    </row>
    <row r="72" spans="1:8" x14ac:dyDescent="0.2">
      <c r="A72" s="29">
        <v>70</v>
      </c>
      <c r="B72" s="28">
        <v>3.2079696568112236E-2</v>
      </c>
      <c r="C72" s="29">
        <v>70</v>
      </c>
      <c r="D72" s="28">
        <v>0</v>
      </c>
      <c r="E72" s="29">
        <v>70</v>
      </c>
      <c r="F72" s="28">
        <v>22300</v>
      </c>
      <c r="G72" s="29">
        <v>70</v>
      </c>
      <c r="H72" s="28">
        <v>0</v>
      </c>
    </row>
    <row r="73" spans="1:8" x14ac:dyDescent="0.2">
      <c r="A73" s="29">
        <v>71</v>
      </c>
      <c r="B73" s="28">
        <v>3.553499205262578E-2</v>
      </c>
      <c r="C73" s="29">
        <v>71</v>
      </c>
      <c r="D73" s="28">
        <v>0</v>
      </c>
      <c r="E73" s="29">
        <v>71</v>
      </c>
      <c r="F73" s="28">
        <v>24000</v>
      </c>
      <c r="G73" s="29">
        <v>71</v>
      </c>
      <c r="H73" s="28">
        <v>0</v>
      </c>
    </row>
    <row r="74" spans="1:8" x14ac:dyDescent="0.2">
      <c r="A74" s="29">
        <v>72</v>
      </c>
      <c r="B74" s="28">
        <v>3.8737048217345194E-2</v>
      </c>
      <c r="C74" s="29">
        <v>72</v>
      </c>
      <c r="D74" s="28">
        <v>0</v>
      </c>
      <c r="E74" s="29">
        <v>72</v>
      </c>
      <c r="F74" s="28">
        <v>24000</v>
      </c>
      <c r="G74" s="29">
        <v>72</v>
      </c>
      <c r="H74" s="28">
        <v>0</v>
      </c>
    </row>
    <row r="75" spans="1:8" x14ac:dyDescent="0.2">
      <c r="A75" s="29">
        <v>73</v>
      </c>
      <c r="B75" s="28">
        <v>4.2352022542479335E-2</v>
      </c>
      <c r="C75" s="29">
        <v>73</v>
      </c>
      <c r="D75" s="28">
        <v>0</v>
      </c>
      <c r="E75" s="29">
        <v>73</v>
      </c>
      <c r="F75" s="28">
        <v>24000</v>
      </c>
      <c r="G75" s="29">
        <v>73</v>
      </c>
      <c r="H75" s="28">
        <v>0</v>
      </c>
    </row>
    <row r="76" spans="1:8" x14ac:dyDescent="0.2">
      <c r="A76" s="29">
        <v>74</v>
      </c>
      <c r="B76" s="28">
        <v>4.6050765740215542E-2</v>
      </c>
      <c r="C76" s="29">
        <v>74</v>
      </c>
      <c r="D76" s="28">
        <v>0</v>
      </c>
      <c r="E76" s="29">
        <v>74</v>
      </c>
      <c r="F76" s="28">
        <v>24000</v>
      </c>
      <c r="G76" s="29">
        <v>74</v>
      </c>
      <c r="H76" s="28">
        <v>0</v>
      </c>
    </row>
    <row r="77" spans="1:8" x14ac:dyDescent="0.2">
      <c r="A77" s="29">
        <v>75</v>
      </c>
      <c r="B77" s="28">
        <v>5.0763685012449364E-2</v>
      </c>
      <c r="C77" s="29">
        <v>75</v>
      </c>
      <c r="D77" s="28">
        <v>0</v>
      </c>
      <c r="E77" s="29">
        <v>75</v>
      </c>
      <c r="F77" s="28">
        <v>0</v>
      </c>
      <c r="G77" s="29">
        <v>75</v>
      </c>
      <c r="H77" s="28">
        <v>0</v>
      </c>
    </row>
    <row r="78" spans="1:8" x14ac:dyDescent="0.2">
      <c r="A78" s="29">
        <v>76</v>
      </c>
      <c r="B78" s="28">
        <v>5.5494656070156211E-2</v>
      </c>
      <c r="C78" s="29">
        <v>76</v>
      </c>
      <c r="D78" s="28">
        <v>0</v>
      </c>
      <c r="E78" s="29">
        <v>76</v>
      </c>
      <c r="F78" s="28">
        <v>0</v>
      </c>
      <c r="G78" s="29">
        <v>76</v>
      </c>
      <c r="H78" s="28">
        <v>0</v>
      </c>
    </row>
    <row r="79" spans="1:8" x14ac:dyDescent="0.2">
      <c r="A79" s="29">
        <v>77</v>
      </c>
      <c r="B79" s="28">
        <v>6.1490953555366726E-2</v>
      </c>
      <c r="C79" s="29">
        <v>77</v>
      </c>
      <c r="D79" s="28">
        <v>0</v>
      </c>
      <c r="E79" s="29">
        <v>77</v>
      </c>
      <c r="F79" s="28">
        <v>0</v>
      </c>
      <c r="G79" s="29">
        <v>77</v>
      </c>
      <c r="H79" s="28">
        <v>0</v>
      </c>
    </row>
    <row r="80" spans="1:8" x14ac:dyDescent="0.2">
      <c r="A80" s="29">
        <v>78</v>
      </c>
      <c r="B80" s="28">
        <v>6.8037275859023055E-2</v>
      </c>
      <c r="C80" s="29">
        <v>78</v>
      </c>
      <c r="D80" s="28">
        <v>0</v>
      </c>
      <c r="E80" s="29">
        <v>78</v>
      </c>
      <c r="F80" s="28">
        <v>0</v>
      </c>
      <c r="G80" s="29">
        <v>78</v>
      </c>
      <c r="H80" s="28">
        <v>0</v>
      </c>
    </row>
    <row r="81" spans="1:8" x14ac:dyDescent="0.2">
      <c r="A81" s="29">
        <v>79</v>
      </c>
      <c r="B81" s="28">
        <v>7.4923583631495386E-2</v>
      </c>
      <c r="C81" s="29">
        <v>79</v>
      </c>
      <c r="D81" s="28">
        <v>0</v>
      </c>
      <c r="E81" s="29">
        <v>79</v>
      </c>
      <c r="F81" s="28">
        <v>0</v>
      </c>
      <c r="G81" s="29">
        <v>79</v>
      </c>
      <c r="H81" s="28">
        <v>0</v>
      </c>
    </row>
    <row r="82" spans="1:8" x14ac:dyDescent="0.2">
      <c r="A82" s="29">
        <v>80</v>
      </c>
      <c r="B82" s="28">
        <v>8.2400553264516785E-2</v>
      </c>
      <c r="C82" s="29">
        <v>80</v>
      </c>
      <c r="D82" s="28">
        <v>0</v>
      </c>
      <c r="E82" s="29">
        <v>80</v>
      </c>
      <c r="F82" s="28">
        <v>0</v>
      </c>
      <c r="G82" s="29">
        <v>80</v>
      </c>
      <c r="H82" s="28">
        <v>0</v>
      </c>
    </row>
    <row r="83" spans="1:8" x14ac:dyDescent="0.2">
      <c r="A83" s="29">
        <v>81</v>
      </c>
      <c r="B83" s="28">
        <v>9.2284502009825811E-2</v>
      </c>
      <c r="C83" s="29">
        <v>81</v>
      </c>
      <c r="D83" s="28">
        <v>0</v>
      </c>
      <c r="E83" s="29">
        <v>81</v>
      </c>
      <c r="F83" s="28">
        <v>0</v>
      </c>
      <c r="G83" s="29">
        <v>81</v>
      </c>
      <c r="H83" s="28">
        <v>0</v>
      </c>
    </row>
    <row r="84" spans="1:8" x14ac:dyDescent="0.2">
      <c r="A84" s="29">
        <v>82</v>
      </c>
      <c r="B84" s="28">
        <v>0.10142075158373824</v>
      </c>
      <c r="C84" s="29">
        <v>82</v>
      </c>
      <c r="D84" s="28">
        <v>0</v>
      </c>
      <c r="E84" s="29">
        <v>82</v>
      </c>
      <c r="F84" s="28">
        <v>0</v>
      </c>
      <c r="G84" s="29">
        <v>82</v>
      </c>
      <c r="H84" s="28">
        <v>0</v>
      </c>
    </row>
    <row r="85" spans="1:8" x14ac:dyDescent="0.2">
      <c r="A85" s="29">
        <v>83</v>
      </c>
      <c r="B85" s="28">
        <v>0.11149897330595483</v>
      </c>
      <c r="C85" s="29">
        <v>83</v>
      </c>
      <c r="D85" s="28">
        <v>0</v>
      </c>
      <c r="E85" s="29">
        <v>83</v>
      </c>
      <c r="F85" s="28">
        <v>0</v>
      </c>
      <c r="G85" s="29">
        <v>83</v>
      </c>
      <c r="H85" s="28">
        <v>0</v>
      </c>
    </row>
    <row r="86" spans="1:8" x14ac:dyDescent="0.2">
      <c r="A86" s="29">
        <v>84</v>
      </c>
      <c r="B86" s="28">
        <v>0.12256374701486789</v>
      </c>
      <c r="C86" s="29">
        <v>84</v>
      </c>
      <c r="D86" s="28">
        <v>0</v>
      </c>
      <c r="E86" s="29">
        <v>84</v>
      </c>
      <c r="F86" s="28">
        <v>0</v>
      </c>
      <c r="G86" s="29">
        <v>84</v>
      </c>
      <c r="H86" s="28">
        <v>0</v>
      </c>
    </row>
    <row r="87" spans="1:8" x14ac:dyDescent="0.2">
      <c r="A87" s="29">
        <v>85</v>
      </c>
      <c r="B87" s="28">
        <v>0.13410886742756803</v>
      </c>
      <c r="C87" s="29">
        <v>85</v>
      </c>
      <c r="D87" s="28">
        <v>0</v>
      </c>
      <c r="E87" s="29">
        <v>85</v>
      </c>
      <c r="F87" s="28">
        <v>0</v>
      </c>
      <c r="G87" s="29">
        <v>85</v>
      </c>
      <c r="H87" s="28">
        <v>0</v>
      </c>
    </row>
    <row r="88" spans="1:8" x14ac:dyDescent="0.2">
      <c r="A88" s="29">
        <v>86</v>
      </c>
      <c r="B88" s="28">
        <v>0.14610899873257288</v>
      </c>
      <c r="C88" s="29">
        <v>86</v>
      </c>
      <c r="D88" s="28">
        <v>0</v>
      </c>
      <c r="E88" s="29">
        <v>86</v>
      </c>
      <c r="F88" s="28">
        <v>0</v>
      </c>
      <c r="G88" s="29">
        <v>86</v>
      </c>
      <c r="H88" s="28">
        <v>0</v>
      </c>
    </row>
    <row r="89" spans="1:8" x14ac:dyDescent="0.2">
      <c r="A89" s="29">
        <v>87</v>
      </c>
      <c r="B89" s="28">
        <v>0.16089770230956479</v>
      </c>
      <c r="C89" s="29">
        <v>87</v>
      </c>
      <c r="D89" s="28">
        <v>0</v>
      </c>
      <c r="E89" s="29">
        <v>87</v>
      </c>
      <c r="F89" s="28">
        <v>0</v>
      </c>
      <c r="G89" s="29">
        <v>87</v>
      </c>
      <c r="H89" s="28">
        <v>0</v>
      </c>
    </row>
    <row r="90" spans="1:8" x14ac:dyDescent="0.2">
      <c r="A90" s="29">
        <v>88</v>
      </c>
      <c r="B90" s="28">
        <v>0.17745701549564849</v>
      </c>
      <c r="C90" s="29">
        <v>88</v>
      </c>
      <c r="D90" s="28">
        <v>0</v>
      </c>
      <c r="E90" s="29">
        <v>88</v>
      </c>
      <c r="F90" s="28">
        <v>0</v>
      </c>
      <c r="G90" s="29">
        <v>88</v>
      </c>
      <c r="H90" s="28">
        <v>0</v>
      </c>
    </row>
    <row r="91" spans="1:8" x14ac:dyDescent="0.2">
      <c r="A91" s="29">
        <v>89</v>
      </c>
      <c r="B91" s="28">
        <v>0.19234408602150538</v>
      </c>
      <c r="C91" s="29">
        <v>89</v>
      </c>
      <c r="D91" s="28">
        <v>0</v>
      </c>
      <c r="E91" s="29">
        <v>89</v>
      </c>
      <c r="F91" s="28">
        <v>0</v>
      </c>
      <c r="G91" s="29">
        <v>89</v>
      </c>
      <c r="H91" s="28">
        <v>0</v>
      </c>
    </row>
    <row r="92" spans="1:8" x14ac:dyDescent="0.2">
      <c r="A92" s="29">
        <v>90</v>
      </c>
      <c r="B92" s="28">
        <v>0.20779635743955693</v>
      </c>
      <c r="C92" s="29">
        <v>90</v>
      </c>
      <c r="D92" s="28">
        <v>0</v>
      </c>
      <c r="E92" s="29">
        <v>90</v>
      </c>
      <c r="F92" s="28">
        <v>0</v>
      </c>
      <c r="G92" s="29">
        <v>90</v>
      </c>
      <c r="H92" s="28">
        <v>0</v>
      </c>
    </row>
    <row r="93" spans="1:8" x14ac:dyDescent="0.2">
      <c r="A93" s="29">
        <v>91</v>
      </c>
      <c r="B93" s="28">
        <v>0.22519494487765529</v>
      </c>
      <c r="C93" s="29">
        <v>91</v>
      </c>
      <c r="D93" s="28">
        <v>0</v>
      </c>
      <c r="E93" s="29">
        <v>91</v>
      </c>
      <c r="F93" s="28">
        <v>0</v>
      </c>
      <c r="G93" s="29">
        <v>91</v>
      </c>
      <c r="H93" s="28">
        <v>0</v>
      </c>
    </row>
    <row r="94" spans="1:8" x14ac:dyDescent="0.2">
      <c r="A94" s="29">
        <v>92</v>
      </c>
      <c r="B94" s="28">
        <v>0.24518479958355024</v>
      </c>
      <c r="C94" s="29">
        <v>92</v>
      </c>
      <c r="D94" s="28">
        <v>0</v>
      </c>
      <c r="E94" s="29">
        <v>92</v>
      </c>
      <c r="F94" s="28">
        <v>0</v>
      </c>
      <c r="G94" s="29">
        <v>92</v>
      </c>
      <c r="H94" s="28">
        <v>0</v>
      </c>
    </row>
    <row r="95" spans="1:8" x14ac:dyDescent="0.2">
      <c r="A95" s="29">
        <v>93</v>
      </c>
      <c r="B95" s="28">
        <v>0.26183908045977011</v>
      </c>
      <c r="C95" s="29">
        <v>93</v>
      </c>
      <c r="D95" s="28">
        <v>0</v>
      </c>
      <c r="E95" s="29">
        <v>93</v>
      </c>
      <c r="F95" s="28">
        <v>0</v>
      </c>
      <c r="G95" s="29">
        <v>93</v>
      </c>
      <c r="H95" s="28">
        <v>0</v>
      </c>
    </row>
    <row r="96" spans="1:8" x14ac:dyDescent="0.2">
      <c r="A96" s="29">
        <v>94</v>
      </c>
      <c r="B96" s="28">
        <v>0.27904079725942071</v>
      </c>
      <c r="C96" s="29">
        <v>94</v>
      </c>
      <c r="D96" s="28">
        <v>0</v>
      </c>
      <c r="E96" s="29">
        <v>94</v>
      </c>
      <c r="F96" s="28">
        <v>0</v>
      </c>
      <c r="G96" s="29">
        <v>94</v>
      </c>
      <c r="H96" s="28">
        <v>0</v>
      </c>
    </row>
    <row r="97" spans="1:8" x14ac:dyDescent="0.2">
      <c r="A97" s="29">
        <v>95</v>
      </c>
      <c r="B97" s="28">
        <v>0.29373650107991361</v>
      </c>
      <c r="C97" s="29">
        <v>95</v>
      </c>
      <c r="D97" s="28">
        <v>0</v>
      </c>
      <c r="E97" s="29">
        <v>95</v>
      </c>
      <c r="F97" s="28">
        <v>0</v>
      </c>
      <c r="G97" s="29">
        <v>95</v>
      </c>
      <c r="H97" s="28">
        <v>0</v>
      </c>
    </row>
    <row r="98" spans="1:8" x14ac:dyDescent="0.2">
      <c r="A98" s="29">
        <v>96</v>
      </c>
      <c r="B98" s="28">
        <v>0.31804281345565749</v>
      </c>
      <c r="C98" s="29">
        <v>96</v>
      </c>
      <c r="D98" s="28">
        <v>0</v>
      </c>
      <c r="E98" s="29">
        <v>96</v>
      </c>
      <c r="F98" s="28">
        <v>0</v>
      </c>
      <c r="G98" s="29">
        <v>96</v>
      </c>
      <c r="H98" s="28">
        <v>0</v>
      </c>
    </row>
    <row r="99" spans="1:8" x14ac:dyDescent="0.2">
      <c r="A99" s="29">
        <v>97</v>
      </c>
      <c r="B99" s="28">
        <v>0.33632286995515698</v>
      </c>
      <c r="C99" s="29">
        <v>97</v>
      </c>
      <c r="D99" s="28">
        <v>0</v>
      </c>
      <c r="E99" s="29">
        <v>97</v>
      </c>
      <c r="F99" s="28">
        <v>0</v>
      </c>
      <c r="G99" s="29">
        <v>97</v>
      </c>
      <c r="H99" s="28">
        <v>0</v>
      </c>
    </row>
    <row r="100" spans="1:8" x14ac:dyDescent="0.2">
      <c r="A100" s="29">
        <v>98</v>
      </c>
      <c r="B100" s="28">
        <v>0.38783783783783782</v>
      </c>
      <c r="C100" s="29">
        <v>98</v>
      </c>
      <c r="D100" s="28">
        <v>0</v>
      </c>
      <c r="E100" s="29">
        <v>98</v>
      </c>
      <c r="F100" s="28">
        <v>0</v>
      </c>
      <c r="G100" s="29">
        <v>98</v>
      </c>
      <c r="H100" s="28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BE57"/>
  <sheetViews>
    <sheetView rightToLeft="1" topLeftCell="K1" zoomScale="26" zoomScaleNormal="26" zoomScaleSheetLayoutView="25" workbookViewId="0" xr3:uid="{51F8DEE0-4D01-5F28-A812-FC0BD7CAC4A5}">
      <selection activeCell="L14" sqref="L14"/>
    </sheetView>
  </sheetViews>
  <sheetFormatPr defaultRowHeight="15" x14ac:dyDescent="0.2"/>
  <cols>
    <col min="1" max="1" width="77.6171875" customWidth="1"/>
    <col min="2" max="2" width="39.546875" customWidth="1"/>
    <col min="3" max="3" width="48.83203125" customWidth="1"/>
    <col min="4" max="4" width="46.6796875" customWidth="1"/>
    <col min="5" max="5" width="81.51953125" bestFit="1" customWidth="1"/>
    <col min="6" max="6" width="47.75390625" bestFit="1" customWidth="1"/>
    <col min="7" max="7" width="36.58984375" bestFit="1" customWidth="1"/>
    <col min="8" max="8" width="58.24609375" bestFit="1" customWidth="1"/>
    <col min="9" max="9" width="54.8828125" customWidth="1"/>
    <col min="10" max="10" width="58.65234375" customWidth="1"/>
    <col min="11" max="11" width="59.1875" customWidth="1"/>
    <col min="12" max="12" width="56.23046875" customWidth="1"/>
  </cols>
  <sheetData>
    <row r="1" spans="1:57" ht="60.75" x14ac:dyDescent="0.2">
      <c r="A1" s="74" t="s">
        <v>84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</row>
    <row r="2" spans="1:57" ht="60.75" x14ac:dyDescent="0.2">
      <c r="A2" s="75" t="s">
        <v>85</v>
      </c>
      <c r="B2" s="75"/>
      <c r="C2" s="76"/>
      <c r="D2" s="76"/>
      <c r="E2" s="76"/>
      <c r="F2" s="38" t="s">
        <v>86</v>
      </c>
      <c r="G2" s="76"/>
      <c r="H2" s="76"/>
      <c r="I2" s="76"/>
      <c r="J2" s="38"/>
      <c r="K2" s="38"/>
      <c r="L2" s="38"/>
    </row>
    <row r="3" spans="1:57" ht="36" x14ac:dyDescent="0.4">
      <c r="A3" s="64" t="s">
        <v>0</v>
      </c>
      <c r="B3" s="64" t="str">
        <f>CONCATENATE(محاسبات!B1, "سال")</f>
        <v>5سال</v>
      </c>
      <c r="C3" s="60"/>
      <c r="D3" s="60"/>
      <c r="E3" s="64" t="s">
        <v>87</v>
      </c>
      <c r="F3" s="65" t="str">
        <f>CONCATENATE(محاسبات!B4, "ريال")</f>
        <v>6000000ريال</v>
      </c>
      <c r="G3" s="62"/>
      <c r="H3" s="64" t="s">
        <v>52</v>
      </c>
      <c r="I3" s="65" t="str">
        <f>محاسبات!F1</f>
        <v>دو برابر سرمایه فوت</v>
      </c>
      <c r="J3" s="77"/>
      <c r="K3" s="77"/>
      <c r="L3" s="63"/>
    </row>
    <row r="4" spans="1:57" ht="36" x14ac:dyDescent="0.4">
      <c r="A4" s="64" t="s">
        <v>4</v>
      </c>
      <c r="B4" s="64" t="str">
        <f>CONCATENATE(محاسبات!B2, "سال")</f>
        <v>40سال</v>
      </c>
      <c r="C4" s="60"/>
      <c r="D4" s="60"/>
      <c r="E4" s="64" t="s">
        <v>33</v>
      </c>
      <c r="F4" s="66">
        <f>محاسبات!B6</f>
        <v>0.05</v>
      </c>
      <c r="G4" s="62"/>
      <c r="H4" s="64" t="s">
        <v>50</v>
      </c>
      <c r="I4" s="66" t="str">
        <f>محاسبات!F3</f>
        <v>0.3</v>
      </c>
      <c r="J4" s="62"/>
      <c r="K4" s="62"/>
      <c r="L4" s="63"/>
    </row>
    <row r="5" spans="1:57" ht="36" x14ac:dyDescent="0.4">
      <c r="A5" s="64" t="s">
        <v>45</v>
      </c>
      <c r="B5" s="64">
        <f>محاسبات!B8</f>
        <v>3</v>
      </c>
      <c r="C5" s="60"/>
      <c r="D5" s="60"/>
      <c r="E5" s="64" t="s">
        <v>59</v>
      </c>
      <c r="F5" s="65" t="str">
        <f>CONCATENATE(محاسبات!B9, "ريال")</f>
        <v>0ريال</v>
      </c>
      <c r="G5" s="62"/>
      <c r="H5" s="64" t="s">
        <v>47</v>
      </c>
      <c r="I5" s="64" t="str">
        <f>محاسبات!F6</f>
        <v>دارد</v>
      </c>
      <c r="J5" s="62"/>
      <c r="K5" s="62"/>
      <c r="L5" s="63"/>
    </row>
    <row r="6" spans="1:57" ht="36" x14ac:dyDescent="0.4">
      <c r="A6" s="64" t="s">
        <v>88</v>
      </c>
      <c r="B6" s="64" t="str">
        <f>محاسبات!B3</f>
        <v>سالانه</v>
      </c>
      <c r="C6" s="60"/>
      <c r="D6" s="60"/>
      <c r="E6" s="64" t="s">
        <v>3</v>
      </c>
      <c r="F6" s="65" t="str">
        <f>CONCATENATE(محاسبات!B5, "ريال")</f>
        <v>300000000ريال</v>
      </c>
      <c r="G6" s="63"/>
      <c r="H6" s="64" t="s">
        <v>89</v>
      </c>
      <c r="I6" s="64" t="str">
        <f>محاسبات!F7</f>
        <v>دارد</v>
      </c>
      <c r="J6" s="62"/>
      <c r="K6" s="62"/>
      <c r="L6" s="63"/>
    </row>
    <row r="7" spans="1:57" ht="36" x14ac:dyDescent="0.4">
      <c r="A7" s="63"/>
      <c r="B7" s="63"/>
      <c r="C7" s="61"/>
      <c r="D7" s="62"/>
      <c r="E7" s="64" t="s">
        <v>34</v>
      </c>
      <c r="F7" s="66">
        <f>محاسبات!B7</f>
        <v>0.05</v>
      </c>
      <c r="G7" s="63"/>
      <c r="H7" s="63"/>
      <c r="I7" s="63"/>
      <c r="J7" s="63"/>
      <c r="K7" s="62"/>
      <c r="L7" s="63"/>
    </row>
    <row r="8" spans="1:57" ht="36" x14ac:dyDescent="0.4">
      <c r="A8" s="39"/>
      <c r="B8" s="39"/>
      <c r="C8" s="39"/>
      <c r="D8" s="39"/>
      <c r="E8" s="39"/>
      <c r="F8" s="39"/>
      <c r="G8" s="39"/>
      <c r="H8" s="39"/>
      <c r="I8" s="39"/>
      <c r="J8" s="39"/>
      <c r="K8" s="39"/>
      <c r="L8" s="39"/>
    </row>
    <row r="9" spans="1:57" ht="135" customHeight="1" x14ac:dyDescent="0.4">
      <c r="A9" s="40" t="s">
        <v>93</v>
      </c>
      <c r="B9" s="40" t="s">
        <v>9</v>
      </c>
      <c r="C9" s="40" t="s">
        <v>90</v>
      </c>
      <c r="D9" s="40" t="s">
        <v>11</v>
      </c>
      <c r="E9" s="40" t="s">
        <v>19</v>
      </c>
      <c r="F9" s="40" t="s">
        <v>22</v>
      </c>
      <c r="G9" s="40" t="s">
        <v>24</v>
      </c>
      <c r="H9" s="40" t="s">
        <v>73</v>
      </c>
      <c r="I9" s="40" t="s">
        <v>91</v>
      </c>
      <c r="J9" s="40" t="s">
        <v>92</v>
      </c>
      <c r="K9" s="40" t="s">
        <v>95</v>
      </c>
      <c r="L9" s="40" t="s">
        <v>94</v>
      </c>
    </row>
    <row r="10" spans="1:57" s="59" customFormat="1" ht="36" x14ac:dyDescent="0.4">
      <c r="A10" s="67">
        <f>محاسبات!A15</f>
        <v>1</v>
      </c>
      <c r="B10" s="67">
        <f>محاسبات!B15</f>
        <v>40</v>
      </c>
      <c r="C10" s="67">
        <f>IF(B6="سالانه",محاسبات!D15,محاسبات!F15+محاسبات!G15+محاسبات!H15+محاسبات!I15)</f>
        <v>6000000</v>
      </c>
      <c r="D10" s="67">
        <f>محاسبات!E15</f>
        <v>6000000</v>
      </c>
      <c r="E10" s="67">
        <f>محاسبات!O15</f>
        <v>300000000</v>
      </c>
      <c r="F10" s="67">
        <f>محاسبات!R15</f>
        <v>600000000</v>
      </c>
      <c r="G10" s="67" t="e">
        <f>محاسبات!T15</f>
        <v>#VALUE!</v>
      </c>
      <c r="H10" s="67">
        <f>محاسبات!V15</f>
        <v>30000000</v>
      </c>
      <c r="I10" s="67" t="e">
        <f>محاسبات!Z15</f>
        <v>#VALUE!</v>
      </c>
      <c r="J10" s="67" t="e">
        <f t="shared" ref="J10:J39" si="0">IF(A10="","",K10+E10)</f>
        <v>#VALUE!</v>
      </c>
      <c r="K10" s="67" t="e">
        <f>محاسبات!AD15</f>
        <v>#VALUE!</v>
      </c>
      <c r="L10" s="67" t="e">
        <f>محاسبات!AE15</f>
        <v>#VALUE!</v>
      </c>
      <c r="M10" s="57"/>
      <c r="N10" s="57"/>
      <c r="O10" s="57"/>
      <c r="P10" s="57"/>
      <c r="Q10" s="57"/>
      <c r="R10" s="57"/>
      <c r="S10" s="57"/>
      <c r="T10" s="57"/>
      <c r="U10" s="57"/>
      <c r="V10" s="57"/>
      <c r="W10" s="57"/>
      <c r="X10" s="57"/>
      <c r="Y10" s="57"/>
      <c r="Z10" s="57"/>
      <c r="AA10" s="57"/>
      <c r="AB10" s="57"/>
      <c r="AC10" s="57"/>
      <c r="AD10" s="57"/>
      <c r="AE10" s="57"/>
      <c r="AF10" s="57"/>
      <c r="AG10" s="57"/>
      <c r="AH10" s="57"/>
      <c r="AI10" s="57"/>
      <c r="AJ10" s="57"/>
      <c r="AK10" s="57"/>
      <c r="AL10" s="57"/>
      <c r="AM10" s="57"/>
      <c r="AN10" s="57"/>
      <c r="AO10" s="57"/>
      <c r="AP10" s="57"/>
      <c r="AQ10" s="57"/>
      <c r="AR10" s="57"/>
      <c r="AS10" s="57"/>
      <c r="AT10" s="57"/>
      <c r="AU10" s="57"/>
      <c r="AV10" s="57"/>
      <c r="AW10" s="57"/>
      <c r="AX10" s="57"/>
      <c r="AY10" s="57"/>
      <c r="AZ10" s="57"/>
      <c r="BA10" s="57"/>
      <c r="BB10" s="57"/>
      <c r="BC10" s="57"/>
      <c r="BD10" s="57"/>
      <c r="BE10" s="57"/>
    </row>
    <row r="11" spans="1:57" ht="36" x14ac:dyDescent="0.4">
      <c r="A11" s="58">
        <f>محاسبات!A16</f>
        <v>2</v>
      </c>
      <c r="B11" s="58">
        <f>محاسبات!B16</f>
        <v>41</v>
      </c>
      <c r="C11" s="58">
        <f t="shared" ref="C11:C39" si="1">IF(A11="","",C10*(1+$F$4))</f>
        <v>6300000</v>
      </c>
      <c r="D11" s="58">
        <f>محاسبات!E16</f>
        <v>12300000</v>
      </c>
      <c r="E11" s="58">
        <f>محاسبات!O16</f>
        <v>315000000</v>
      </c>
      <c r="F11" s="58">
        <f>محاسبات!R16</f>
        <v>630000000</v>
      </c>
      <c r="G11" s="58" t="e">
        <f>محاسبات!T16</f>
        <v>#VALUE!</v>
      </c>
      <c r="H11" s="58">
        <f>محاسبات!V16</f>
        <v>44100000.000000007</v>
      </c>
      <c r="I11" s="58" t="e">
        <f>محاسبات!Z16</f>
        <v>#VALUE!</v>
      </c>
      <c r="J11" s="58" t="e">
        <f t="shared" si="0"/>
        <v>#VALUE!</v>
      </c>
      <c r="K11" s="58" t="e">
        <f>محاسبات!AD16</f>
        <v>#VALUE!</v>
      </c>
      <c r="L11" s="58" t="e">
        <f>محاسبات!AE16</f>
        <v>#VALUE!</v>
      </c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  <c r="X11" s="57"/>
      <c r="Y11" s="57"/>
      <c r="Z11" s="57"/>
      <c r="AA11" s="57"/>
      <c r="AB11" s="57"/>
      <c r="AC11" s="57"/>
      <c r="AD11" s="57"/>
      <c r="AE11" s="57"/>
      <c r="AF11" s="57"/>
      <c r="AG11" s="57"/>
      <c r="AH11" s="57"/>
      <c r="AI11" s="57"/>
      <c r="AJ11" s="57"/>
      <c r="AK11" s="57"/>
      <c r="AL11" s="57"/>
      <c r="AM11" s="57"/>
      <c r="AN11" s="57"/>
      <c r="AO11" s="57"/>
      <c r="AP11" s="57"/>
      <c r="AQ11" s="57"/>
      <c r="AR11" s="57"/>
      <c r="AS11" s="57"/>
      <c r="AT11" s="57"/>
      <c r="AU11" s="57"/>
      <c r="AV11" s="57"/>
      <c r="AW11" s="57"/>
      <c r="AX11" s="57"/>
      <c r="AY11" s="57"/>
      <c r="AZ11" s="57"/>
      <c r="BA11" s="57"/>
      <c r="BB11" s="57"/>
      <c r="BC11" s="57"/>
      <c r="BD11" s="57"/>
      <c r="BE11" s="57"/>
    </row>
    <row r="12" spans="1:57" s="59" customFormat="1" ht="36" x14ac:dyDescent="0.4">
      <c r="A12" s="67">
        <f>محاسبات!A17</f>
        <v>3</v>
      </c>
      <c r="B12" s="67">
        <f>محاسبات!B17</f>
        <v>42</v>
      </c>
      <c r="C12" s="67">
        <f t="shared" si="1"/>
        <v>6615000</v>
      </c>
      <c r="D12" s="67">
        <f>محاسبات!E17</f>
        <v>18915000</v>
      </c>
      <c r="E12" s="67">
        <f>محاسبات!O17</f>
        <v>330750000</v>
      </c>
      <c r="F12" s="67">
        <f>محاسبات!R17</f>
        <v>661500000</v>
      </c>
      <c r="G12" s="67" t="e">
        <f>محاسبات!T17</f>
        <v>#VALUE!</v>
      </c>
      <c r="H12" s="67">
        <f>محاسبات!V17</f>
        <v>59535000.000000007</v>
      </c>
      <c r="I12" s="67" t="e">
        <f>محاسبات!Z17</f>
        <v>#VALUE!</v>
      </c>
      <c r="J12" s="67" t="e">
        <f t="shared" si="0"/>
        <v>#VALUE!</v>
      </c>
      <c r="K12" s="67" t="e">
        <f>محاسبات!AD17</f>
        <v>#VALUE!</v>
      </c>
      <c r="L12" s="67" t="e">
        <f>محاسبات!AE17</f>
        <v>#VALUE!</v>
      </c>
      <c r="M12" s="57"/>
      <c r="N12" s="57"/>
      <c r="O12" s="57"/>
      <c r="P12" s="57"/>
      <c r="Q12" s="57"/>
      <c r="R12" s="57"/>
      <c r="S12" s="57"/>
      <c r="T12" s="57"/>
      <c r="U12" s="57"/>
      <c r="V12" s="57"/>
      <c r="W12" s="57"/>
      <c r="X12" s="57"/>
      <c r="Y12" s="57"/>
      <c r="Z12" s="57"/>
      <c r="AA12" s="57"/>
      <c r="AB12" s="57"/>
      <c r="AC12" s="57"/>
      <c r="AD12" s="57"/>
      <c r="AE12" s="57"/>
      <c r="AF12" s="57"/>
      <c r="AG12" s="57"/>
      <c r="AH12" s="57"/>
      <c r="AI12" s="57"/>
      <c r="AJ12" s="57"/>
      <c r="AK12" s="57"/>
      <c r="AL12" s="57"/>
      <c r="AM12" s="57"/>
      <c r="AN12" s="57"/>
      <c r="AO12" s="57"/>
      <c r="AP12" s="57"/>
      <c r="AQ12" s="57"/>
      <c r="AR12" s="57"/>
      <c r="AS12" s="57"/>
      <c r="AT12" s="57"/>
      <c r="AU12" s="57"/>
      <c r="AV12" s="57"/>
      <c r="AW12" s="57"/>
      <c r="AX12" s="57"/>
      <c r="AY12" s="57"/>
      <c r="AZ12" s="57"/>
      <c r="BA12" s="57"/>
      <c r="BB12" s="57"/>
      <c r="BC12" s="57"/>
      <c r="BD12" s="57"/>
      <c r="BE12" s="57"/>
    </row>
    <row r="13" spans="1:57" ht="36" x14ac:dyDescent="0.4">
      <c r="A13" s="58">
        <f>محاسبات!A18</f>
        <v>4</v>
      </c>
      <c r="B13" s="58">
        <f>محاسبات!B18</f>
        <v>43</v>
      </c>
      <c r="C13" s="58">
        <f t="shared" si="1"/>
        <v>6945750</v>
      </c>
      <c r="D13" s="58">
        <f>محاسبات!E18</f>
        <v>25860750</v>
      </c>
      <c r="E13" s="58">
        <f>محاسبات!O18</f>
        <v>347287500</v>
      </c>
      <c r="F13" s="58">
        <f>محاسبات!R18</f>
        <v>694575000</v>
      </c>
      <c r="G13" s="58" t="e">
        <f>محاسبات!T18</f>
        <v>#VALUE!</v>
      </c>
      <c r="H13" s="58">
        <f>محاسبات!V18</f>
        <v>76403250.000000015</v>
      </c>
      <c r="I13" s="58" t="e">
        <f>محاسبات!Z18</f>
        <v>#VALUE!</v>
      </c>
      <c r="J13" s="58" t="e">
        <f t="shared" si="0"/>
        <v>#VALUE!</v>
      </c>
      <c r="K13" s="58" t="e">
        <f>محاسبات!AD18</f>
        <v>#VALUE!</v>
      </c>
      <c r="L13" s="58" t="e">
        <f>محاسبات!AE18</f>
        <v>#VALUE!</v>
      </c>
      <c r="M13" s="57"/>
      <c r="N13" s="57"/>
      <c r="O13" s="57"/>
      <c r="P13" s="57"/>
      <c r="Q13" s="57"/>
      <c r="R13" s="57"/>
      <c r="S13" s="68"/>
      <c r="T13" s="57"/>
      <c r="U13" s="57"/>
      <c r="V13" s="57"/>
      <c r="W13" s="57"/>
      <c r="X13" s="57"/>
      <c r="Y13" s="57"/>
      <c r="Z13" s="57"/>
      <c r="AA13" s="57"/>
      <c r="AB13" s="57"/>
      <c r="AC13" s="57"/>
      <c r="AD13" s="57"/>
      <c r="AE13" s="57"/>
      <c r="AF13" s="57"/>
      <c r="AG13" s="57"/>
      <c r="AH13" s="57"/>
      <c r="AI13" s="57"/>
      <c r="AJ13" s="57"/>
      <c r="AK13" s="57"/>
      <c r="AL13" s="57"/>
      <c r="AM13" s="57"/>
      <c r="AN13" s="57"/>
      <c r="AO13" s="57"/>
      <c r="AP13" s="57"/>
      <c r="AQ13" s="57"/>
      <c r="AR13" s="57"/>
      <c r="AS13" s="57"/>
      <c r="AT13" s="57"/>
      <c r="AU13" s="57"/>
      <c r="AV13" s="57"/>
      <c r="AW13" s="57"/>
      <c r="AX13" s="57"/>
      <c r="AY13" s="57"/>
      <c r="AZ13" s="57"/>
      <c r="BA13" s="57"/>
      <c r="BB13" s="57"/>
      <c r="BC13" s="57"/>
      <c r="BD13" s="57"/>
      <c r="BE13" s="57"/>
    </row>
    <row r="14" spans="1:57" s="59" customFormat="1" ht="36" x14ac:dyDescent="0.4">
      <c r="A14" s="67">
        <f>محاسبات!A19</f>
        <v>5</v>
      </c>
      <c r="B14" s="67">
        <f>محاسبات!B19</f>
        <v>44</v>
      </c>
      <c r="C14" s="67">
        <f t="shared" si="1"/>
        <v>7293037.5</v>
      </c>
      <c r="D14" s="67">
        <f>محاسبات!E19</f>
        <v>33153787.5</v>
      </c>
      <c r="E14" s="67">
        <f>محاسبات!O19</f>
        <v>364651875</v>
      </c>
      <c r="F14" s="67">
        <f>محاسبات!R19</f>
        <v>729303750</v>
      </c>
      <c r="G14" s="67" t="e">
        <f>محاسبات!T19</f>
        <v>#VALUE!</v>
      </c>
      <c r="H14" s="67">
        <f>محاسبات!V19</f>
        <v>94809487.5</v>
      </c>
      <c r="I14" s="67" t="e">
        <f>محاسبات!Z19</f>
        <v>#VALUE!</v>
      </c>
      <c r="J14" s="67" t="e">
        <f t="shared" si="0"/>
        <v>#VALUE!</v>
      </c>
      <c r="K14" s="67" t="e">
        <f>محاسبات!AD19</f>
        <v>#VALUE!</v>
      </c>
      <c r="L14" s="67" t="e">
        <f>محاسبات!AE19</f>
        <v>#VALUE!</v>
      </c>
      <c r="M14" s="57"/>
      <c r="N14" s="57"/>
      <c r="O14" s="57"/>
      <c r="P14" s="57"/>
      <c r="Q14" s="57"/>
      <c r="R14" s="57"/>
      <c r="S14" s="57"/>
      <c r="T14" s="57"/>
      <c r="U14" s="57"/>
      <c r="V14" s="68"/>
      <c r="W14" s="57"/>
      <c r="X14" s="57"/>
      <c r="Y14" s="57"/>
      <c r="Z14" s="57"/>
      <c r="AA14" s="57"/>
      <c r="AB14" s="57"/>
      <c r="AC14" s="57"/>
      <c r="AD14" s="57"/>
      <c r="AE14" s="57"/>
      <c r="AF14" s="57"/>
      <c r="AG14" s="57"/>
      <c r="AH14" s="57"/>
      <c r="AI14" s="57"/>
      <c r="AJ14" s="57"/>
      <c r="AK14" s="57"/>
      <c r="AL14" s="57"/>
      <c r="AM14" s="57"/>
      <c r="AN14" s="57"/>
      <c r="AO14" s="57"/>
      <c r="AP14" s="57"/>
      <c r="AQ14" s="57"/>
      <c r="AR14" s="57"/>
      <c r="AS14" s="57"/>
      <c r="AT14" s="57"/>
      <c r="AU14" s="57"/>
      <c r="AV14" s="57"/>
      <c r="AW14" s="57"/>
      <c r="AX14" s="57"/>
      <c r="AY14" s="57"/>
      <c r="AZ14" s="57"/>
      <c r="BA14" s="57"/>
      <c r="BB14" s="57"/>
      <c r="BC14" s="57"/>
      <c r="BD14" s="57"/>
      <c r="BE14" s="57"/>
    </row>
    <row r="15" spans="1:57" ht="36" x14ac:dyDescent="0.4">
      <c r="A15" s="58" t="str">
        <f>محاسبات!A20</f>
        <v/>
      </c>
      <c r="B15" s="58" t="str">
        <f>محاسبات!B20</f>
        <v/>
      </c>
      <c r="C15" s="58" t="str">
        <f t="shared" si="1"/>
        <v/>
      </c>
      <c r="D15" s="58" t="str">
        <f>محاسبات!E20</f>
        <v/>
      </c>
      <c r="E15" s="58" t="str">
        <f>محاسبات!O20</f>
        <v/>
      </c>
      <c r="F15" s="58" t="str">
        <f>محاسبات!R20</f>
        <v/>
      </c>
      <c r="G15" s="58" t="str">
        <f>محاسبات!T20</f>
        <v/>
      </c>
      <c r="H15" s="58" t="str">
        <f>محاسبات!V20</f>
        <v/>
      </c>
      <c r="I15" s="58" t="str">
        <f>محاسبات!Z20</f>
        <v/>
      </c>
      <c r="J15" s="58" t="str">
        <f t="shared" si="0"/>
        <v/>
      </c>
      <c r="K15" s="58" t="str">
        <f>محاسبات!AD20</f>
        <v/>
      </c>
      <c r="L15" s="58" t="str">
        <f>محاسبات!AE20</f>
        <v/>
      </c>
      <c r="M15" s="57"/>
      <c r="N15" s="57"/>
      <c r="O15" s="57"/>
      <c r="P15" s="57"/>
      <c r="Q15" s="57"/>
      <c r="R15" s="57"/>
      <c r="S15" s="57"/>
      <c r="T15" s="57"/>
      <c r="U15" s="57"/>
      <c r="V15" s="68"/>
      <c r="W15" s="57"/>
      <c r="X15" s="57"/>
      <c r="Y15" s="57"/>
      <c r="Z15" s="57"/>
      <c r="AA15" s="57"/>
      <c r="AB15" s="57"/>
      <c r="AC15" s="57"/>
      <c r="AD15" s="57"/>
      <c r="AE15" s="57"/>
      <c r="AF15" s="57"/>
      <c r="AG15" s="57"/>
      <c r="AH15" s="57"/>
      <c r="AI15" s="57"/>
      <c r="AJ15" s="57"/>
      <c r="AK15" s="57"/>
      <c r="AL15" s="57"/>
      <c r="AM15" s="57"/>
      <c r="AN15" s="57"/>
      <c r="AO15" s="57"/>
      <c r="AP15" s="57"/>
      <c r="AQ15" s="57"/>
      <c r="AR15" s="57"/>
      <c r="AS15" s="57"/>
      <c r="AT15" s="57"/>
      <c r="AU15" s="57"/>
      <c r="AV15" s="57"/>
      <c r="AW15" s="57"/>
      <c r="AX15" s="57"/>
      <c r="AY15" s="57"/>
      <c r="AZ15" s="57"/>
      <c r="BA15" s="57"/>
      <c r="BB15" s="57"/>
      <c r="BC15" s="57"/>
      <c r="BD15" s="57"/>
      <c r="BE15" s="57"/>
    </row>
    <row r="16" spans="1:57" s="59" customFormat="1" ht="36" x14ac:dyDescent="0.4">
      <c r="A16" s="67" t="str">
        <f>محاسبات!A21</f>
        <v/>
      </c>
      <c r="B16" s="67" t="str">
        <f>محاسبات!B21</f>
        <v/>
      </c>
      <c r="C16" s="67" t="str">
        <f t="shared" si="1"/>
        <v/>
      </c>
      <c r="D16" s="67" t="str">
        <f>محاسبات!E21</f>
        <v/>
      </c>
      <c r="E16" s="67" t="str">
        <f>محاسبات!O21</f>
        <v/>
      </c>
      <c r="F16" s="67" t="str">
        <f>محاسبات!R21</f>
        <v/>
      </c>
      <c r="G16" s="67" t="str">
        <f>محاسبات!T21</f>
        <v/>
      </c>
      <c r="H16" s="67" t="str">
        <f>محاسبات!V21</f>
        <v/>
      </c>
      <c r="I16" s="67" t="str">
        <f>محاسبات!Z21</f>
        <v/>
      </c>
      <c r="J16" s="67" t="str">
        <f t="shared" si="0"/>
        <v/>
      </c>
      <c r="K16" s="67" t="str">
        <f>محاسبات!AD21</f>
        <v/>
      </c>
      <c r="L16" s="67" t="str">
        <f>محاسبات!AE21</f>
        <v/>
      </c>
      <c r="M16" s="57"/>
      <c r="N16" s="57"/>
      <c r="O16" s="57"/>
      <c r="P16" s="57"/>
      <c r="Q16" s="57"/>
      <c r="R16" s="57"/>
      <c r="S16" s="57"/>
      <c r="T16" s="57"/>
      <c r="U16" s="57"/>
      <c r="V16" s="57"/>
      <c r="W16" s="57"/>
      <c r="X16" s="57"/>
      <c r="Y16" s="57"/>
      <c r="Z16" s="57"/>
      <c r="AA16" s="57"/>
      <c r="AB16" s="57"/>
      <c r="AC16" s="57"/>
      <c r="AD16" s="57"/>
      <c r="AE16" s="57"/>
      <c r="AF16" s="57"/>
      <c r="AG16" s="57"/>
      <c r="AH16" s="57"/>
      <c r="AI16" s="57"/>
      <c r="AJ16" s="57"/>
      <c r="AK16" s="57"/>
      <c r="AL16" s="57"/>
      <c r="AM16" s="57"/>
      <c r="AN16" s="57"/>
      <c r="AO16" s="57"/>
      <c r="AP16" s="57"/>
      <c r="AQ16" s="57"/>
      <c r="AR16" s="57"/>
      <c r="AS16" s="57"/>
      <c r="AT16" s="57"/>
      <c r="AU16" s="57"/>
      <c r="AV16" s="57"/>
      <c r="AW16" s="57"/>
      <c r="AX16" s="57"/>
      <c r="AY16" s="57"/>
      <c r="AZ16" s="57"/>
      <c r="BA16" s="57"/>
      <c r="BB16" s="57"/>
      <c r="BC16" s="57"/>
      <c r="BD16" s="57"/>
      <c r="BE16" s="57"/>
    </row>
    <row r="17" spans="1:57" ht="36" x14ac:dyDescent="0.4">
      <c r="A17" s="58" t="str">
        <f>محاسبات!A22</f>
        <v/>
      </c>
      <c r="B17" s="58" t="str">
        <f>محاسبات!B22</f>
        <v/>
      </c>
      <c r="C17" s="58" t="str">
        <f t="shared" si="1"/>
        <v/>
      </c>
      <c r="D17" s="58" t="str">
        <f>محاسبات!E22</f>
        <v/>
      </c>
      <c r="E17" s="58" t="str">
        <f>محاسبات!O22</f>
        <v/>
      </c>
      <c r="F17" s="58" t="str">
        <f>محاسبات!R22</f>
        <v/>
      </c>
      <c r="G17" s="58" t="str">
        <f>محاسبات!T22</f>
        <v/>
      </c>
      <c r="H17" s="58" t="str">
        <f>محاسبات!V22</f>
        <v/>
      </c>
      <c r="I17" s="58" t="str">
        <f>محاسبات!Z22</f>
        <v/>
      </c>
      <c r="J17" s="58" t="str">
        <f t="shared" si="0"/>
        <v/>
      </c>
      <c r="K17" s="58" t="str">
        <f>محاسبات!AD22</f>
        <v/>
      </c>
      <c r="L17" s="58" t="str">
        <f>محاسبات!AE22</f>
        <v/>
      </c>
      <c r="M17" s="57"/>
      <c r="N17" s="57"/>
      <c r="O17" s="57"/>
      <c r="P17" s="57"/>
      <c r="Q17" s="57"/>
      <c r="R17" s="57"/>
      <c r="S17" s="57"/>
      <c r="T17" s="57"/>
      <c r="U17" s="57"/>
      <c r="V17" s="57"/>
      <c r="W17" s="57"/>
      <c r="X17" s="57"/>
      <c r="Y17" s="57"/>
      <c r="Z17" s="57"/>
      <c r="AA17" s="57"/>
      <c r="AB17" s="57"/>
      <c r="AC17" s="57"/>
      <c r="AD17" s="57"/>
      <c r="AE17" s="57"/>
      <c r="AF17" s="57"/>
      <c r="AG17" s="57"/>
      <c r="AH17" s="57"/>
      <c r="AI17" s="57"/>
      <c r="AJ17" s="57"/>
      <c r="AK17" s="57"/>
      <c r="AL17" s="57"/>
      <c r="AM17" s="57"/>
      <c r="AN17" s="57"/>
      <c r="AO17" s="57"/>
      <c r="AP17" s="57"/>
      <c r="AQ17" s="57"/>
      <c r="AR17" s="57"/>
      <c r="AS17" s="57"/>
      <c r="AT17" s="57"/>
      <c r="AU17" s="57"/>
      <c r="AV17" s="57"/>
      <c r="AW17" s="57"/>
      <c r="AX17" s="57"/>
      <c r="AY17" s="57"/>
      <c r="AZ17" s="57"/>
      <c r="BA17" s="57"/>
      <c r="BB17" s="57"/>
      <c r="BC17" s="57"/>
      <c r="BD17" s="57"/>
      <c r="BE17" s="57"/>
    </row>
    <row r="18" spans="1:57" s="59" customFormat="1" ht="36" x14ac:dyDescent="0.4">
      <c r="A18" s="67" t="str">
        <f>محاسبات!A23</f>
        <v/>
      </c>
      <c r="B18" s="67" t="str">
        <f>محاسبات!B23</f>
        <v/>
      </c>
      <c r="C18" s="67" t="str">
        <f t="shared" si="1"/>
        <v/>
      </c>
      <c r="D18" s="67" t="str">
        <f>محاسبات!E23</f>
        <v/>
      </c>
      <c r="E18" s="67" t="str">
        <f>محاسبات!O23</f>
        <v/>
      </c>
      <c r="F18" s="67" t="str">
        <f>محاسبات!R23</f>
        <v/>
      </c>
      <c r="G18" s="67" t="str">
        <f>محاسبات!T23</f>
        <v/>
      </c>
      <c r="H18" s="67" t="str">
        <f>محاسبات!V23</f>
        <v/>
      </c>
      <c r="I18" s="67" t="str">
        <f>محاسبات!Z23</f>
        <v/>
      </c>
      <c r="J18" s="67" t="str">
        <f t="shared" si="0"/>
        <v/>
      </c>
      <c r="K18" s="67" t="str">
        <f>محاسبات!AD23</f>
        <v/>
      </c>
      <c r="L18" s="67" t="str">
        <f>محاسبات!AE23</f>
        <v/>
      </c>
      <c r="M18" s="57"/>
      <c r="N18" s="57"/>
      <c r="O18" s="57"/>
      <c r="P18" s="57"/>
      <c r="Q18" s="57"/>
      <c r="R18" s="57"/>
      <c r="S18" s="57"/>
      <c r="T18" s="57"/>
      <c r="U18" s="57"/>
      <c r="V18" s="57"/>
      <c r="W18" s="57"/>
      <c r="X18" s="57"/>
      <c r="Y18" s="57"/>
      <c r="Z18" s="57"/>
      <c r="AA18" s="57"/>
      <c r="AB18" s="57"/>
      <c r="AC18" s="57"/>
      <c r="AD18" s="57"/>
      <c r="AE18" s="57"/>
      <c r="AF18" s="57"/>
      <c r="AG18" s="57"/>
      <c r="AH18" s="57"/>
      <c r="AI18" s="57"/>
      <c r="AJ18" s="57"/>
      <c r="AK18" s="57"/>
      <c r="AL18" s="57"/>
      <c r="AM18" s="57"/>
      <c r="AN18" s="57"/>
      <c r="AO18" s="57"/>
      <c r="AP18" s="57"/>
      <c r="AQ18" s="57"/>
      <c r="AR18" s="57"/>
      <c r="AS18" s="57"/>
      <c r="AT18" s="57"/>
      <c r="AU18" s="57"/>
      <c r="AV18" s="57"/>
      <c r="AW18" s="57"/>
      <c r="AX18" s="57"/>
      <c r="AY18" s="57"/>
      <c r="AZ18" s="57"/>
      <c r="BA18" s="57"/>
      <c r="BB18" s="57"/>
      <c r="BC18" s="57"/>
      <c r="BD18" s="57"/>
      <c r="BE18" s="57"/>
    </row>
    <row r="19" spans="1:57" ht="36" x14ac:dyDescent="0.4">
      <c r="A19" s="58" t="str">
        <f>محاسبات!A24</f>
        <v/>
      </c>
      <c r="B19" s="58" t="str">
        <f>محاسبات!B24</f>
        <v/>
      </c>
      <c r="C19" s="58" t="str">
        <f t="shared" si="1"/>
        <v/>
      </c>
      <c r="D19" s="58" t="str">
        <f>محاسبات!E24</f>
        <v/>
      </c>
      <c r="E19" s="58" t="str">
        <f>محاسبات!O24</f>
        <v/>
      </c>
      <c r="F19" s="58" t="str">
        <f>محاسبات!R24</f>
        <v/>
      </c>
      <c r="G19" s="58" t="str">
        <f>محاسبات!T24</f>
        <v/>
      </c>
      <c r="H19" s="58" t="str">
        <f>محاسبات!V24</f>
        <v/>
      </c>
      <c r="I19" s="58" t="str">
        <f>محاسبات!Z24</f>
        <v/>
      </c>
      <c r="J19" s="58" t="str">
        <f t="shared" si="0"/>
        <v/>
      </c>
      <c r="K19" s="58" t="str">
        <f>محاسبات!AD24</f>
        <v/>
      </c>
      <c r="L19" s="58" t="str">
        <f>محاسبات!AE24</f>
        <v/>
      </c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57"/>
      <c r="AA19" s="57"/>
      <c r="AB19" s="57"/>
      <c r="AC19" s="57"/>
      <c r="AD19" s="57"/>
      <c r="AE19" s="57"/>
      <c r="AF19" s="57"/>
      <c r="AG19" s="57"/>
      <c r="AH19" s="57"/>
      <c r="AI19" s="57"/>
      <c r="AJ19" s="57"/>
      <c r="AK19" s="57"/>
      <c r="AL19" s="57"/>
      <c r="AM19" s="57"/>
      <c r="AN19" s="57"/>
      <c r="AO19" s="57"/>
      <c r="AP19" s="57"/>
      <c r="AQ19" s="57"/>
      <c r="AR19" s="57"/>
      <c r="AS19" s="57"/>
      <c r="AT19" s="57"/>
      <c r="AU19" s="57"/>
      <c r="AV19" s="57"/>
      <c r="AW19" s="57"/>
      <c r="AX19" s="57"/>
      <c r="AY19" s="57"/>
      <c r="AZ19" s="57"/>
      <c r="BA19" s="57"/>
      <c r="BB19" s="57"/>
      <c r="BC19" s="57"/>
      <c r="BD19" s="57"/>
      <c r="BE19" s="57"/>
    </row>
    <row r="20" spans="1:57" s="59" customFormat="1" ht="36" x14ac:dyDescent="0.4">
      <c r="A20" s="67" t="str">
        <f>محاسبات!A25</f>
        <v/>
      </c>
      <c r="B20" s="67" t="str">
        <f>محاسبات!B25</f>
        <v/>
      </c>
      <c r="C20" s="67" t="str">
        <f t="shared" si="1"/>
        <v/>
      </c>
      <c r="D20" s="67" t="str">
        <f>محاسبات!E25</f>
        <v/>
      </c>
      <c r="E20" s="67" t="str">
        <f>محاسبات!O25</f>
        <v/>
      </c>
      <c r="F20" s="67" t="str">
        <f>محاسبات!R25</f>
        <v/>
      </c>
      <c r="G20" s="67" t="str">
        <f>محاسبات!T25</f>
        <v/>
      </c>
      <c r="H20" s="67" t="str">
        <f>محاسبات!V25</f>
        <v/>
      </c>
      <c r="I20" s="67" t="str">
        <f>محاسبات!Z25</f>
        <v/>
      </c>
      <c r="J20" s="67" t="str">
        <f t="shared" si="0"/>
        <v/>
      </c>
      <c r="K20" s="67" t="str">
        <f>محاسبات!AD25</f>
        <v/>
      </c>
      <c r="L20" s="67" t="str">
        <f>محاسبات!AE25</f>
        <v/>
      </c>
      <c r="M20" s="57"/>
      <c r="N20" s="57"/>
      <c r="O20" s="57"/>
      <c r="P20" s="57"/>
      <c r="Q20" s="68"/>
      <c r="R20" s="57"/>
      <c r="S20" s="57"/>
      <c r="T20" s="57"/>
      <c r="U20" s="57"/>
      <c r="V20" s="57"/>
      <c r="W20" s="57"/>
      <c r="X20" s="57"/>
      <c r="Y20" s="57"/>
      <c r="Z20" s="57"/>
      <c r="AA20" s="57"/>
      <c r="AB20" s="57"/>
      <c r="AC20" s="57"/>
      <c r="AD20" s="57"/>
      <c r="AE20" s="57"/>
      <c r="AF20" s="57"/>
      <c r="AG20" s="57"/>
      <c r="AH20" s="57"/>
      <c r="AI20" s="57"/>
      <c r="AJ20" s="57"/>
      <c r="AK20" s="57"/>
      <c r="AL20" s="57"/>
      <c r="AM20" s="57"/>
      <c r="AN20" s="57"/>
      <c r="AO20" s="57"/>
      <c r="AP20" s="57"/>
      <c r="AQ20" s="57"/>
      <c r="AR20" s="57"/>
      <c r="AS20" s="57"/>
      <c r="AT20" s="57"/>
      <c r="AU20" s="57"/>
      <c r="AV20" s="57"/>
      <c r="AW20" s="57"/>
      <c r="AX20" s="57"/>
      <c r="AY20" s="57"/>
      <c r="AZ20" s="57"/>
      <c r="BA20" s="57"/>
      <c r="BB20" s="57"/>
      <c r="BC20" s="57"/>
      <c r="BD20" s="57"/>
      <c r="BE20" s="57"/>
    </row>
    <row r="21" spans="1:57" ht="36" x14ac:dyDescent="0.4">
      <c r="A21" s="58" t="str">
        <f>محاسبات!A26</f>
        <v/>
      </c>
      <c r="B21" s="58" t="str">
        <f>محاسبات!B26</f>
        <v/>
      </c>
      <c r="C21" s="58" t="str">
        <f t="shared" si="1"/>
        <v/>
      </c>
      <c r="D21" s="58" t="str">
        <f>محاسبات!E26</f>
        <v/>
      </c>
      <c r="E21" s="58" t="str">
        <f>محاسبات!O26</f>
        <v/>
      </c>
      <c r="F21" s="58" t="str">
        <f>محاسبات!R26</f>
        <v/>
      </c>
      <c r="G21" s="58" t="str">
        <f>محاسبات!T26</f>
        <v/>
      </c>
      <c r="H21" s="58" t="str">
        <f>محاسبات!V26</f>
        <v/>
      </c>
      <c r="I21" s="58" t="str">
        <f>محاسبات!Z26</f>
        <v/>
      </c>
      <c r="J21" s="58" t="str">
        <f t="shared" si="0"/>
        <v/>
      </c>
      <c r="K21" s="58" t="str">
        <f>محاسبات!AD26</f>
        <v/>
      </c>
      <c r="L21" s="58" t="str">
        <f>محاسبات!AE26</f>
        <v/>
      </c>
      <c r="M21" s="57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7"/>
      <c r="AA21" s="57"/>
      <c r="AB21" s="57"/>
      <c r="AC21" s="57"/>
      <c r="AD21" s="57"/>
      <c r="AE21" s="57"/>
      <c r="AF21" s="57"/>
      <c r="AG21" s="57"/>
      <c r="AH21" s="57"/>
      <c r="AI21" s="57"/>
      <c r="AJ21" s="57"/>
      <c r="AK21" s="57"/>
      <c r="AL21" s="57"/>
      <c r="AM21" s="57"/>
      <c r="AN21" s="57"/>
      <c r="AO21" s="57"/>
      <c r="AP21" s="57"/>
      <c r="AQ21" s="57"/>
      <c r="AR21" s="57"/>
      <c r="AS21" s="57"/>
      <c r="AT21" s="57"/>
      <c r="AU21" s="57"/>
      <c r="AV21" s="57"/>
      <c r="AW21" s="57"/>
      <c r="AX21" s="57"/>
      <c r="AY21" s="57"/>
      <c r="AZ21" s="57"/>
      <c r="BA21" s="57"/>
      <c r="BB21" s="57"/>
      <c r="BC21" s="57"/>
      <c r="BD21" s="57"/>
      <c r="BE21" s="57"/>
    </row>
    <row r="22" spans="1:57" s="59" customFormat="1" ht="36" x14ac:dyDescent="0.4">
      <c r="A22" s="67" t="str">
        <f>محاسبات!A27</f>
        <v/>
      </c>
      <c r="B22" s="67" t="str">
        <f>محاسبات!B27</f>
        <v/>
      </c>
      <c r="C22" s="67" t="str">
        <f t="shared" si="1"/>
        <v/>
      </c>
      <c r="D22" s="67" t="str">
        <f>محاسبات!E27</f>
        <v/>
      </c>
      <c r="E22" s="67" t="str">
        <f>محاسبات!O27</f>
        <v/>
      </c>
      <c r="F22" s="67" t="str">
        <f>محاسبات!R27</f>
        <v/>
      </c>
      <c r="G22" s="67" t="str">
        <f>محاسبات!T27</f>
        <v/>
      </c>
      <c r="H22" s="67" t="str">
        <f>محاسبات!V27</f>
        <v/>
      </c>
      <c r="I22" s="67" t="str">
        <f>محاسبات!Z27</f>
        <v/>
      </c>
      <c r="J22" s="67" t="str">
        <f t="shared" si="0"/>
        <v/>
      </c>
      <c r="K22" s="67" t="str">
        <f>محاسبات!AD27</f>
        <v/>
      </c>
      <c r="L22" s="67" t="str">
        <f>محاسبات!AE27</f>
        <v/>
      </c>
      <c r="M22" s="57"/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7"/>
      <c r="Z22" s="57"/>
      <c r="AA22" s="57"/>
      <c r="AB22" s="57"/>
      <c r="AC22" s="57"/>
      <c r="AD22" s="57"/>
      <c r="AE22" s="57"/>
      <c r="AF22" s="57"/>
      <c r="AG22" s="57"/>
      <c r="AH22" s="57"/>
      <c r="AI22" s="57"/>
      <c r="AJ22" s="57"/>
      <c r="AK22" s="57"/>
      <c r="AL22" s="57"/>
      <c r="AM22" s="57"/>
      <c r="AN22" s="57"/>
      <c r="AO22" s="57"/>
      <c r="AP22" s="57"/>
      <c r="AQ22" s="57"/>
      <c r="AR22" s="57"/>
      <c r="AS22" s="57"/>
      <c r="AT22" s="57"/>
      <c r="AU22" s="57"/>
      <c r="AV22" s="57"/>
      <c r="AW22" s="57"/>
      <c r="AX22" s="57"/>
      <c r="AY22" s="57"/>
      <c r="AZ22" s="57"/>
      <c r="BA22" s="57"/>
      <c r="BB22" s="57"/>
      <c r="BC22" s="57"/>
      <c r="BD22" s="57"/>
      <c r="BE22" s="57"/>
    </row>
    <row r="23" spans="1:57" ht="36" x14ac:dyDescent="0.4">
      <c r="A23" s="58" t="str">
        <f>محاسبات!A28</f>
        <v/>
      </c>
      <c r="B23" s="58" t="str">
        <f>محاسبات!B28</f>
        <v/>
      </c>
      <c r="C23" s="58" t="str">
        <f t="shared" si="1"/>
        <v/>
      </c>
      <c r="D23" s="58" t="str">
        <f>محاسبات!E28</f>
        <v/>
      </c>
      <c r="E23" s="58" t="str">
        <f>محاسبات!O28</f>
        <v/>
      </c>
      <c r="F23" s="58" t="str">
        <f>محاسبات!R28</f>
        <v/>
      </c>
      <c r="G23" s="58" t="str">
        <f>محاسبات!T28</f>
        <v/>
      </c>
      <c r="H23" s="58" t="str">
        <f>محاسبات!V28</f>
        <v/>
      </c>
      <c r="I23" s="58" t="str">
        <f>محاسبات!Z28</f>
        <v/>
      </c>
      <c r="J23" s="58" t="str">
        <f t="shared" si="0"/>
        <v/>
      </c>
      <c r="K23" s="58" t="str">
        <f>محاسبات!AD28</f>
        <v/>
      </c>
      <c r="L23" s="58" t="str">
        <f>محاسبات!AE28</f>
        <v/>
      </c>
      <c r="M23" s="57"/>
      <c r="N23" s="57"/>
      <c r="O23" s="57"/>
      <c r="P23" s="57"/>
      <c r="Q23" s="57"/>
      <c r="R23" s="57"/>
      <c r="S23" s="57"/>
      <c r="T23" s="57"/>
      <c r="U23" s="57"/>
      <c r="V23" s="57"/>
      <c r="W23" s="57"/>
      <c r="X23" s="57"/>
      <c r="Y23" s="57"/>
      <c r="Z23" s="57"/>
      <c r="AA23" s="57"/>
      <c r="AB23" s="57"/>
      <c r="AC23" s="57"/>
      <c r="AD23" s="57"/>
      <c r="AE23" s="57"/>
      <c r="AF23" s="57"/>
      <c r="AG23" s="57"/>
      <c r="AH23" s="57"/>
      <c r="AI23" s="57"/>
      <c r="AJ23" s="57"/>
      <c r="AK23" s="57"/>
      <c r="AL23" s="57"/>
      <c r="AM23" s="57"/>
      <c r="AN23" s="57"/>
      <c r="AO23" s="57"/>
      <c r="AP23" s="57"/>
      <c r="AQ23" s="57"/>
      <c r="AR23" s="57"/>
      <c r="AS23" s="57"/>
      <c r="AT23" s="57"/>
      <c r="AU23" s="57"/>
      <c r="AV23" s="57"/>
      <c r="AW23" s="57"/>
      <c r="AX23" s="57"/>
      <c r="AY23" s="57"/>
      <c r="AZ23" s="57"/>
      <c r="BA23" s="57"/>
      <c r="BB23" s="57"/>
      <c r="BC23" s="57"/>
      <c r="BD23" s="57"/>
      <c r="BE23" s="57"/>
    </row>
    <row r="24" spans="1:57" s="59" customFormat="1" ht="36" x14ac:dyDescent="0.4">
      <c r="A24" s="67" t="str">
        <f>محاسبات!A29</f>
        <v/>
      </c>
      <c r="B24" s="67" t="str">
        <f>محاسبات!B29</f>
        <v/>
      </c>
      <c r="C24" s="67" t="str">
        <f t="shared" si="1"/>
        <v/>
      </c>
      <c r="D24" s="67" t="str">
        <f>محاسبات!E29</f>
        <v/>
      </c>
      <c r="E24" s="67" t="str">
        <f>محاسبات!O29</f>
        <v/>
      </c>
      <c r="F24" s="67" t="str">
        <f>محاسبات!R29</f>
        <v/>
      </c>
      <c r="G24" s="67" t="str">
        <f>محاسبات!T29</f>
        <v/>
      </c>
      <c r="H24" s="67" t="str">
        <f>محاسبات!V29</f>
        <v/>
      </c>
      <c r="I24" s="67" t="str">
        <f>محاسبات!Z29</f>
        <v/>
      </c>
      <c r="J24" s="67" t="str">
        <f t="shared" si="0"/>
        <v/>
      </c>
      <c r="K24" s="67" t="str">
        <f>محاسبات!AD29</f>
        <v/>
      </c>
      <c r="L24" s="67" t="str">
        <f>محاسبات!AE29</f>
        <v/>
      </c>
      <c r="M24" s="57"/>
      <c r="N24" s="57"/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57"/>
      <c r="AA24" s="57"/>
      <c r="AB24" s="57"/>
      <c r="AC24" s="57"/>
      <c r="AD24" s="57"/>
      <c r="AE24" s="57"/>
      <c r="AF24" s="57"/>
      <c r="AG24" s="57"/>
      <c r="AH24" s="57"/>
      <c r="AI24" s="57"/>
      <c r="AJ24" s="57"/>
      <c r="AK24" s="57"/>
      <c r="AL24" s="57"/>
      <c r="AM24" s="57"/>
      <c r="AN24" s="57"/>
      <c r="AO24" s="57"/>
      <c r="AP24" s="57"/>
      <c r="AQ24" s="57"/>
      <c r="AR24" s="57"/>
      <c r="AS24" s="57"/>
      <c r="AT24" s="57"/>
      <c r="AU24" s="57"/>
      <c r="AV24" s="57"/>
      <c r="AW24" s="57"/>
      <c r="AX24" s="57"/>
      <c r="AY24" s="57"/>
      <c r="AZ24" s="57"/>
      <c r="BA24" s="57"/>
      <c r="BB24" s="57"/>
      <c r="BC24" s="57"/>
      <c r="BD24" s="57"/>
      <c r="BE24" s="57"/>
    </row>
    <row r="25" spans="1:57" ht="36" x14ac:dyDescent="0.4">
      <c r="A25" s="58" t="str">
        <f>محاسبات!A30</f>
        <v/>
      </c>
      <c r="B25" s="58" t="str">
        <f>محاسبات!B30</f>
        <v/>
      </c>
      <c r="C25" s="58" t="str">
        <f t="shared" si="1"/>
        <v/>
      </c>
      <c r="D25" s="58" t="str">
        <f>محاسبات!E30</f>
        <v/>
      </c>
      <c r="E25" s="58" t="str">
        <f>محاسبات!O30</f>
        <v/>
      </c>
      <c r="F25" s="58" t="str">
        <f>محاسبات!R30</f>
        <v/>
      </c>
      <c r="G25" s="58" t="str">
        <f>محاسبات!T30</f>
        <v/>
      </c>
      <c r="H25" s="58" t="str">
        <f>محاسبات!V30</f>
        <v/>
      </c>
      <c r="I25" s="58" t="str">
        <f>محاسبات!Z30</f>
        <v/>
      </c>
      <c r="J25" s="58" t="str">
        <f t="shared" si="0"/>
        <v/>
      </c>
      <c r="K25" s="58" t="str">
        <f>محاسبات!AD30</f>
        <v/>
      </c>
      <c r="L25" s="58" t="str">
        <f>محاسبات!AE30</f>
        <v/>
      </c>
      <c r="M25" s="57"/>
      <c r="N25" s="57"/>
      <c r="O25" s="57"/>
      <c r="P25" s="57"/>
      <c r="Q25" s="57"/>
      <c r="R25" s="57"/>
      <c r="S25" s="57"/>
      <c r="T25" s="57"/>
      <c r="U25" s="57"/>
      <c r="V25" s="57"/>
      <c r="W25" s="57"/>
      <c r="X25" s="57"/>
      <c r="Y25" s="57"/>
      <c r="Z25" s="57"/>
      <c r="AA25" s="57"/>
      <c r="AB25" s="57"/>
      <c r="AC25" s="57"/>
      <c r="AD25" s="57"/>
      <c r="AE25" s="57"/>
      <c r="AF25" s="57"/>
      <c r="AG25" s="57"/>
      <c r="AH25" s="57"/>
      <c r="AI25" s="57"/>
      <c r="AJ25" s="57"/>
      <c r="AK25" s="57"/>
      <c r="AL25" s="57"/>
      <c r="AM25" s="57"/>
      <c r="AN25" s="57"/>
      <c r="AO25" s="57"/>
      <c r="AP25" s="57"/>
      <c r="AQ25" s="57"/>
      <c r="AR25" s="57"/>
      <c r="AS25" s="57"/>
      <c r="AT25" s="57"/>
      <c r="AU25" s="57"/>
      <c r="AV25" s="57"/>
      <c r="AW25" s="57"/>
      <c r="AX25" s="57"/>
      <c r="AY25" s="57"/>
      <c r="AZ25" s="57"/>
      <c r="BA25" s="57"/>
      <c r="BB25" s="57"/>
      <c r="BC25" s="57"/>
      <c r="BD25" s="57"/>
      <c r="BE25" s="57"/>
    </row>
    <row r="26" spans="1:57" s="59" customFormat="1" ht="36" x14ac:dyDescent="0.4">
      <c r="A26" s="67" t="str">
        <f>محاسبات!A31</f>
        <v/>
      </c>
      <c r="B26" s="67" t="str">
        <f>محاسبات!B31</f>
        <v/>
      </c>
      <c r="C26" s="67" t="str">
        <f t="shared" si="1"/>
        <v/>
      </c>
      <c r="D26" s="67" t="str">
        <f>محاسبات!E31</f>
        <v/>
      </c>
      <c r="E26" s="67" t="str">
        <f>محاسبات!O31</f>
        <v/>
      </c>
      <c r="F26" s="67" t="str">
        <f>محاسبات!R31</f>
        <v/>
      </c>
      <c r="G26" s="67" t="str">
        <f>محاسبات!T31</f>
        <v/>
      </c>
      <c r="H26" s="67" t="str">
        <f>محاسبات!V31</f>
        <v/>
      </c>
      <c r="I26" s="67" t="str">
        <f>محاسبات!Z31</f>
        <v/>
      </c>
      <c r="J26" s="67" t="str">
        <f t="shared" si="0"/>
        <v/>
      </c>
      <c r="K26" s="67" t="str">
        <f>محاسبات!AD31</f>
        <v/>
      </c>
      <c r="L26" s="67" t="str">
        <f>محاسبات!AE31</f>
        <v/>
      </c>
      <c r="M26" s="57"/>
      <c r="N26" s="57"/>
      <c r="O26" s="57"/>
      <c r="P26" s="57"/>
      <c r="Q26" s="57"/>
      <c r="R26" s="57"/>
      <c r="S26" s="57"/>
      <c r="T26" s="57"/>
      <c r="U26" s="57"/>
      <c r="V26" s="57"/>
      <c r="W26" s="57"/>
      <c r="X26" s="57"/>
      <c r="Y26" s="57"/>
      <c r="Z26" s="57"/>
      <c r="AA26" s="57"/>
      <c r="AB26" s="57"/>
      <c r="AC26" s="57"/>
      <c r="AD26" s="57"/>
      <c r="AE26" s="57"/>
      <c r="AF26" s="57"/>
      <c r="AG26" s="57"/>
      <c r="AH26" s="57"/>
      <c r="AI26" s="57"/>
      <c r="AJ26" s="57"/>
      <c r="AK26" s="57"/>
      <c r="AL26" s="57"/>
      <c r="AM26" s="57"/>
      <c r="AN26" s="57"/>
      <c r="AO26" s="57"/>
      <c r="AP26" s="57"/>
      <c r="AQ26" s="57"/>
      <c r="AR26" s="57"/>
      <c r="AS26" s="57"/>
      <c r="AT26" s="57"/>
      <c r="AU26" s="57"/>
      <c r="AV26" s="57"/>
      <c r="AW26" s="57"/>
      <c r="AX26" s="57"/>
      <c r="AY26" s="57"/>
      <c r="AZ26" s="57"/>
      <c r="BA26" s="57"/>
      <c r="BB26" s="57"/>
      <c r="BC26" s="57"/>
      <c r="BD26" s="57"/>
      <c r="BE26" s="57"/>
    </row>
    <row r="27" spans="1:57" ht="36" x14ac:dyDescent="0.4">
      <c r="A27" s="58" t="str">
        <f>محاسبات!A32</f>
        <v/>
      </c>
      <c r="B27" s="58" t="str">
        <f>محاسبات!B32</f>
        <v/>
      </c>
      <c r="C27" s="58" t="str">
        <f t="shared" si="1"/>
        <v/>
      </c>
      <c r="D27" s="58" t="str">
        <f>محاسبات!E32</f>
        <v/>
      </c>
      <c r="E27" s="58" t="str">
        <f>محاسبات!O32</f>
        <v/>
      </c>
      <c r="F27" s="58" t="str">
        <f>محاسبات!R32</f>
        <v/>
      </c>
      <c r="G27" s="58" t="str">
        <f>محاسبات!T32</f>
        <v/>
      </c>
      <c r="H27" s="58" t="str">
        <f>محاسبات!V32</f>
        <v/>
      </c>
      <c r="I27" s="58" t="str">
        <f>محاسبات!Z32</f>
        <v/>
      </c>
      <c r="J27" s="58" t="str">
        <f t="shared" si="0"/>
        <v/>
      </c>
      <c r="K27" s="58" t="str">
        <f>محاسبات!AD32</f>
        <v/>
      </c>
      <c r="L27" s="58" t="str">
        <f>محاسبات!AE32</f>
        <v/>
      </c>
      <c r="M27" s="57"/>
      <c r="N27" s="57"/>
      <c r="O27" s="57"/>
      <c r="P27" s="57"/>
      <c r="Q27" s="57"/>
      <c r="R27" s="57"/>
      <c r="S27" s="57"/>
      <c r="T27" s="57"/>
      <c r="U27" s="57"/>
      <c r="V27" s="57"/>
      <c r="W27" s="57"/>
      <c r="X27" s="57"/>
      <c r="Y27" s="57"/>
      <c r="Z27" s="57"/>
      <c r="AA27" s="57"/>
      <c r="AB27" s="57"/>
      <c r="AC27" s="57"/>
      <c r="AD27" s="57"/>
      <c r="AE27" s="57"/>
      <c r="AF27" s="57"/>
      <c r="AG27" s="57"/>
      <c r="AH27" s="57"/>
      <c r="AI27" s="57"/>
      <c r="AJ27" s="57"/>
      <c r="AK27" s="57"/>
      <c r="AL27" s="57"/>
      <c r="AM27" s="57"/>
      <c r="AN27" s="57"/>
      <c r="AO27" s="57"/>
      <c r="AP27" s="57"/>
      <c r="AQ27" s="57"/>
      <c r="AR27" s="57"/>
      <c r="AS27" s="57"/>
      <c r="AT27" s="57"/>
      <c r="AU27" s="57"/>
      <c r="AV27" s="57"/>
      <c r="AW27" s="57"/>
      <c r="AX27" s="57"/>
      <c r="AY27" s="57"/>
      <c r="AZ27" s="57"/>
      <c r="BA27" s="57"/>
      <c r="BB27" s="57"/>
      <c r="BC27" s="57"/>
      <c r="BD27" s="57"/>
      <c r="BE27" s="57"/>
    </row>
    <row r="28" spans="1:57" s="59" customFormat="1" ht="36" x14ac:dyDescent="0.4">
      <c r="A28" s="67" t="str">
        <f>محاسبات!A33</f>
        <v/>
      </c>
      <c r="B28" s="67" t="str">
        <f>محاسبات!B33</f>
        <v/>
      </c>
      <c r="C28" s="67" t="str">
        <f t="shared" si="1"/>
        <v/>
      </c>
      <c r="D28" s="67" t="str">
        <f>محاسبات!E33</f>
        <v/>
      </c>
      <c r="E28" s="67" t="str">
        <f>محاسبات!O33</f>
        <v/>
      </c>
      <c r="F28" s="67" t="str">
        <f>محاسبات!R33</f>
        <v/>
      </c>
      <c r="G28" s="67" t="str">
        <f>محاسبات!T33</f>
        <v/>
      </c>
      <c r="H28" s="67" t="str">
        <f>محاسبات!V33</f>
        <v/>
      </c>
      <c r="I28" s="67" t="str">
        <f>محاسبات!Z33</f>
        <v/>
      </c>
      <c r="J28" s="67" t="str">
        <f t="shared" si="0"/>
        <v/>
      </c>
      <c r="K28" s="67" t="str">
        <f>محاسبات!AD33</f>
        <v/>
      </c>
      <c r="L28" s="67" t="str">
        <f>محاسبات!AE33</f>
        <v/>
      </c>
      <c r="M28" s="57"/>
      <c r="N28" s="57"/>
      <c r="O28" s="57"/>
      <c r="P28" s="57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57"/>
      <c r="AD28" s="57"/>
      <c r="AE28" s="57"/>
      <c r="AF28" s="57"/>
      <c r="AG28" s="57"/>
      <c r="AH28" s="57"/>
      <c r="AI28" s="57"/>
      <c r="AJ28" s="57"/>
      <c r="AK28" s="57"/>
      <c r="AL28" s="57"/>
      <c r="AM28" s="57"/>
      <c r="AN28" s="57"/>
      <c r="AO28" s="57"/>
      <c r="AP28" s="57"/>
      <c r="AQ28" s="57"/>
      <c r="AR28" s="57"/>
      <c r="AS28" s="57"/>
      <c r="AT28" s="57"/>
      <c r="AU28" s="57"/>
      <c r="AV28" s="57"/>
      <c r="AW28" s="57"/>
      <c r="AX28" s="57"/>
      <c r="AY28" s="57"/>
      <c r="AZ28" s="57"/>
      <c r="BA28" s="57"/>
      <c r="BB28" s="57"/>
      <c r="BC28" s="57"/>
      <c r="BD28" s="57"/>
      <c r="BE28" s="57"/>
    </row>
    <row r="29" spans="1:57" ht="36" x14ac:dyDescent="0.4">
      <c r="A29" s="58" t="str">
        <f>محاسبات!A34</f>
        <v/>
      </c>
      <c r="B29" s="58" t="str">
        <f>محاسبات!B34</f>
        <v/>
      </c>
      <c r="C29" s="58" t="str">
        <f t="shared" si="1"/>
        <v/>
      </c>
      <c r="D29" s="58" t="str">
        <f>محاسبات!E34</f>
        <v/>
      </c>
      <c r="E29" s="58" t="str">
        <f>محاسبات!O34</f>
        <v/>
      </c>
      <c r="F29" s="58" t="str">
        <f>محاسبات!R34</f>
        <v/>
      </c>
      <c r="G29" s="58" t="str">
        <f>محاسبات!T34</f>
        <v/>
      </c>
      <c r="H29" s="58" t="str">
        <f>محاسبات!V34</f>
        <v/>
      </c>
      <c r="I29" s="58" t="str">
        <f>محاسبات!Z34</f>
        <v/>
      </c>
      <c r="J29" s="58" t="str">
        <f t="shared" si="0"/>
        <v/>
      </c>
      <c r="K29" s="58" t="str">
        <f>محاسبات!AD34</f>
        <v/>
      </c>
      <c r="L29" s="58" t="str">
        <f>محاسبات!AE34</f>
        <v/>
      </c>
    </row>
    <row r="30" spans="1:57" ht="36" x14ac:dyDescent="0.4">
      <c r="A30" s="67" t="str">
        <f>محاسبات!A35</f>
        <v/>
      </c>
      <c r="B30" s="67" t="str">
        <f>محاسبات!B35</f>
        <v/>
      </c>
      <c r="C30" s="67" t="str">
        <f t="shared" si="1"/>
        <v/>
      </c>
      <c r="D30" s="67" t="str">
        <f>محاسبات!E35</f>
        <v/>
      </c>
      <c r="E30" s="67" t="str">
        <f>محاسبات!O35</f>
        <v/>
      </c>
      <c r="F30" s="67" t="str">
        <f>محاسبات!R35</f>
        <v/>
      </c>
      <c r="G30" s="67" t="str">
        <f>محاسبات!T35</f>
        <v/>
      </c>
      <c r="H30" s="67" t="str">
        <f>محاسبات!V35</f>
        <v/>
      </c>
      <c r="I30" s="67" t="str">
        <f>محاسبات!Z35</f>
        <v/>
      </c>
      <c r="J30" s="67" t="str">
        <f t="shared" si="0"/>
        <v/>
      </c>
      <c r="K30" s="67" t="str">
        <f>محاسبات!AD35</f>
        <v/>
      </c>
      <c r="L30" s="67" t="str">
        <f>محاسبات!AE35</f>
        <v/>
      </c>
    </row>
    <row r="31" spans="1:57" ht="36" x14ac:dyDescent="0.4">
      <c r="A31" s="58" t="str">
        <f>محاسبات!A36</f>
        <v/>
      </c>
      <c r="B31" s="58" t="str">
        <f>محاسبات!B36</f>
        <v/>
      </c>
      <c r="C31" s="58" t="str">
        <f t="shared" si="1"/>
        <v/>
      </c>
      <c r="D31" s="58" t="str">
        <f>محاسبات!E36</f>
        <v/>
      </c>
      <c r="E31" s="58" t="str">
        <f>محاسبات!O36</f>
        <v/>
      </c>
      <c r="F31" s="58" t="str">
        <f>محاسبات!R36</f>
        <v/>
      </c>
      <c r="G31" s="58" t="str">
        <f>محاسبات!T36</f>
        <v/>
      </c>
      <c r="H31" s="58" t="str">
        <f>محاسبات!V36</f>
        <v/>
      </c>
      <c r="I31" s="58" t="str">
        <f>محاسبات!Z36</f>
        <v/>
      </c>
      <c r="J31" s="58" t="str">
        <f t="shared" si="0"/>
        <v/>
      </c>
      <c r="K31" s="58" t="str">
        <f>محاسبات!AD36</f>
        <v/>
      </c>
      <c r="L31" s="58" t="str">
        <f>محاسبات!AE36</f>
        <v/>
      </c>
    </row>
    <row r="32" spans="1:57" ht="36" x14ac:dyDescent="0.4">
      <c r="A32" s="67" t="str">
        <f>محاسبات!A37</f>
        <v/>
      </c>
      <c r="B32" s="67" t="str">
        <f>محاسبات!B37</f>
        <v/>
      </c>
      <c r="C32" s="67" t="str">
        <f t="shared" si="1"/>
        <v/>
      </c>
      <c r="D32" s="67" t="str">
        <f>محاسبات!E37</f>
        <v/>
      </c>
      <c r="E32" s="67" t="str">
        <f>محاسبات!O37</f>
        <v/>
      </c>
      <c r="F32" s="67" t="str">
        <f>محاسبات!R37</f>
        <v/>
      </c>
      <c r="G32" s="67" t="str">
        <f>محاسبات!T37</f>
        <v/>
      </c>
      <c r="H32" s="67" t="str">
        <f>محاسبات!V37</f>
        <v/>
      </c>
      <c r="I32" s="67" t="str">
        <f>محاسبات!Z37</f>
        <v/>
      </c>
      <c r="J32" s="67" t="str">
        <f t="shared" si="0"/>
        <v/>
      </c>
      <c r="K32" s="67" t="str">
        <f>محاسبات!AD37</f>
        <v/>
      </c>
      <c r="L32" s="67" t="str">
        <f>محاسبات!AE37</f>
        <v/>
      </c>
    </row>
    <row r="33" spans="1:21" ht="36" x14ac:dyDescent="0.4">
      <c r="A33" s="58" t="str">
        <f>محاسبات!A38</f>
        <v/>
      </c>
      <c r="B33" s="58" t="str">
        <f>محاسبات!B38</f>
        <v/>
      </c>
      <c r="C33" s="58" t="str">
        <f t="shared" si="1"/>
        <v/>
      </c>
      <c r="D33" s="58" t="str">
        <f>محاسبات!E38</f>
        <v/>
      </c>
      <c r="E33" s="58" t="str">
        <f>محاسبات!O38</f>
        <v/>
      </c>
      <c r="F33" s="58" t="str">
        <f>محاسبات!R38</f>
        <v/>
      </c>
      <c r="G33" s="58" t="str">
        <f>محاسبات!T38</f>
        <v/>
      </c>
      <c r="H33" s="58" t="str">
        <f>محاسبات!V38</f>
        <v/>
      </c>
      <c r="I33" s="58" t="str">
        <f>محاسبات!Z38</f>
        <v/>
      </c>
      <c r="J33" s="58" t="str">
        <f t="shared" si="0"/>
        <v/>
      </c>
      <c r="K33" s="58" t="str">
        <f>محاسبات!AD38</f>
        <v/>
      </c>
      <c r="L33" s="58" t="str">
        <f>محاسبات!AE38</f>
        <v/>
      </c>
    </row>
    <row r="34" spans="1:21" ht="36" x14ac:dyDescent="0.4">
      <c r="A34" s="67" t="str">
        <f>محاسبات!A39</f>
        <v/>
      </c>
      <c r="B34" s="67" t="str">
        <f>محاسبات!B39</f>
        <v/>
      </c>
      <c r="C34" s="67" t="str">
        <f t="shared" si="1"/>
        <v/>
      </c>
      <c r="D34" s="67" t="str">
        <f>محاسبات!E39</f>
        <v/>
      </c>
      <c r="E34" s="67" t="str">
        <f>محاسبات!O39</f>
        <v/>
      </c>
      <c r="F34" s="67" t="str">
        <f>محاسبات!R39</f>
        <v/>
      </c>
      <c r="G34" s="67" t="str">
        <f>محاسبات!T39</f>
        <v/>
      </c>
      <c r="H34" s="67" t="str">
        <f>محاسبات!V39</f>
        <v/>
      </c>
      <c r="I34" s="67" t="str">
        <f>محاسبات!Z39</f>
        <v/>
      </c>
      <c r="J34" s="67" t="str">
        <f t="shared" si="0"/>
        <v/>
      </c>
      <c r="K34" s="67" t="str">
        <f>محاسبات!AD39</f>
        <v/>
      </c>
      <c r="L34" s="67" t="str">
        <f>محاسبات!AE39</f>
        <v/>
      </c>
    </row>
    <row r="35" spans="1:21" ht="36" x14ac:dyDescent="0.4">
      <c r="A35" s="58" t="str">
        <f>محاسبات!A40</f>
        <v/>
      </c>
      <c r="B35" s="58" t="str">
        <f>محاسبات!B40</f>
        <v/>
      </c>
      <c r="C35" s="58" t="str">
        <f t="shared" si="1"/>
        <v/>
      </c>
      <c r="D35" s="58" t="str">
        <f>محاسبات!E40</f>
        <v/>
      </c>
      <c r="E35" s="58" t="str">
        <f>محاسبات!O40</f>
        <v/>
      </c>
      <c r="F35" s="58" t="str">
        <f>محاسبات!R40</f>
        <v/>
      </c>
      <c r="G35" s="58" t="str">
        <f>محاسبات!T40</f>
        <v/>
      </c>
      <c r="H35" s="58" t="str">
        <f>محاسبات!V40</f>
        <v/>
      </c>
      <c r="I35" s="58" t="str">
        <f>محاسبات!Z40</f>
        <v/>
      </c>
      <c r="J35" s="58" t="str">
        <f t="shared" si="0"/>
        <v/>
      </c>
      <c r="K35" s="58" t="str">
        <f>محاسبات!AD40</f>
        <v/>
      </c>
      <c r="L35" s="58" t="str">
        <f>محاسبات!AE40</f>
        <v/>
      </c>
    </row>
    <row r="36" spans="1:21" ht="36" x14ac:dyDescent="0.4">
      <c r="A36" s="67" t="str">
        <f>محاسبات!A41</f>
        <v/>
      </c>
      <c r="B36" s="67" t="str">
        <f>محاسبات!B41</f>
        <v/>
      </c>
      <c r="C36" s="67" t="str">
        <f t="shared" si="1"/>
        <v/>
      </c>
      <c r="D36" s="67" t="str">
        <f>محاسبات!E41</f>
        <v/>
      </c>
      <c r="E36" s="67" t="str">
        <f>محاسبات!O41</f>
        <v/>
      </c>
      <c r="F36" s="67" t="str">
        <f>محاسبات!R41</f>
        <v/>
      </c>
      <c r="G36" s="67" t="str">
        <f>محاسبات!T41</f>
        <v/>
      </c>
      <c r="H36" s="67" t="str">
        <f>محاسبات!V41</f>
        <v/>
      </c>
      <c r="I36" s="67" t="str">
        <f>محاسبات!Z41</f>
        <v/>
      </c>
      <c r="J36" s="67" t="str">
        <f t="shared" si="0"/>
        <v/>
      </c>
      <c r="K36" s="67" t="str">
        <f>محاسبات!AD41</f>
        <v/>
      </c>
      <c r="L36" s="67" t="str">
        <f>محاسبات!AE41</f>
        <v/>
      </c>
      <c r="U36" s="68"/>
    </row>
    <row r="37" spans="1:21" ht="36" x14ac:dyDescent="0.4">
      <c r="A37" s="58" t="str">
        <f>محاسبات!A42</f>
        <v/>
      </c>
      <c r="B37" s="58" t="str">
        <f>محاسبات!B42</f>
        <v/>
      </c>
      <c r="C37" s="58" t="str">
        <f t="shared" si="1"/>
        <v/>
      </c>
      <c r="D37" s="58" t="str">
        <f>محاسبات!E42</f>
        <v/>
      </c>
      <c r="E37" s="58" t="str">
        <f>محاسبات!O42</f>
        <v/>
      </c>
      <c r="F37" s="58" t="str">
        <f>محاسبات!R42</f>
        <v/>
      </c>
      <c r="G37" s="58" t="str">
        <f>محاسبات!T42</f>
        <v/>
      </c>
      <c r="H37" s="58" t="str">
        <f>محاسبات!V42</f>
        <v/>
      </c>
      <c r="I37" s="58" t="str">
        <f>محاسبات!Z42</f>
        <v/>
      </c>
      <c r="J37" s="58" t="str">
        <f t="shared" si="0"/>
        <v/>
      </c>
      <c r="K37" s="58" t="str">
        <f>محاسبات!AD42</f>
        <v/>
      </c>
      <c r="L37" s="58" t="str">
        <f>محاسبات!AE42</f>
        <v/>
      </c>
    </row>
    <row r="38" spans="1:21" ht="36" x14ac:dyDescent="0.4">
      <c r="A38" s="67" t="str">
        <f>محاسبات!A43</f>
        <v/>
      </c>
      <c r="B38" s="67" t="str">
        <f>محاسبات!B43</f>
        <v/>
      </c>
      <c r="C38" s="67" t="str">
        <f t="shared" si="1"/>
        <v/>
      </c>
      <c r="D38" s="67" t="str">
        <f>محاسبات!E43</f>
        <v/>
      </c>
      <c r="E38" s="67" t="str">
        <f>محاسبات!O43</f>
        <v/>
      </c>
      <c r="F38" s="67" t="str">
        <f>محاسبات!R43</f>
        <v/>
      </c>
      <c r="G38" s="67" t="str">
        <f>محاسبات!T43</f>
        <v/>
      </c>
      <c r="H38" s="67" t="str">
        <f>محاسبات!V43</f>
        <v/>
      </c>
      <c r="I38" s="67" t="str">
        <f>محاسبات!Z43</f>
        <v/>
      </c>
      <c r="J38" s="67" t="str">
        <f t="shared" si="0"/>
        <v/>
      </c>
      <c r="K38" s="67" t="str">
        <f>محاسبات!AD43</f>
        <v/>
      </c>
      <c r="L38" s="67" t="str">
        <f>محاسبات!AE43</f>
        <v/>
      </c>
    </row>
    <row r="39" spans="1:21" ht="36" x14ac:dyDescent="0.4">
      <c r="A39" s="58" t="str">
        <f>محاسبات!A44</f>
        <v/>
      </c>
      <c r="B39" s="58" t="str">
        <f>محاسبات!B44</f>
        <v/>
      </c>
      <c r="C39" s="58" t="str">
        <f t="shared" si="1"/>
        <v/>
      </c>
      <c r="D39" s="58" t="str">
        <f>محاسبات!E44</f>
        <v/>
      </c>
      <c r="E39" s="58" t="str">
        <f>محاسبات!O44</f>
        <v/>
      </c>
      <c r="F39" s="58" t="str">
        <f>محاسبات!R44</f>
        <v/>
      </c>
      <c r="G39" s="58" t="str">
        <f>محاسبات!T44</f>
        <v/>
      </c>
      <c r="H39" s="58" t="str">
        <f>محاسبات!V44</f>
        <v/>
      </c>
      <c r="I39" s="58" t="str">
        <f>محاسبات!Z44</f>
        <v/>
      </c>
      <c r="J39" s="58" t="str">
        <f t="shared" si="0"/>
        <v/>
      </c>
      <c r="K39" s="58" t="str">
        <f>محاسبات!AD44</f>
        <v/>
      </c>
      <c r="L39" s="58" t="str">
        <f>محاسبات!AE44</f>
        <v/>
      </c>
    </row>
    <row r="40" spans="1:21" x14ac:dyDescent="0.2">
      <c r="A40" s="59"/>
      <c r="B40" s="59"/>
      <c r="C40" s="59"/>
      <c r="D40" s="59"/>
      <c r="E40" s="59"/>
      <c r="F40" s="59"/>
      <c r="G40" s="59"/>
      <c r="H40" s="59"/>
      <c r="I40" s="59"/>
      <c r="J40" s="59"/>
      <c r="K40" s="59"/>
      <c r="L40" s="59"/>
    </row>
    <row r="57" spans="1:1" x14ac:dyDescent="0.2">
      <c r="A57" s="68"/>
    </row>
  </sheetData>
  <mergeCells count="5">
    <mergeCell ref="A1:L1"/>
    <mergeCell ref="A2:B2"/>
    <mergeCell ref="C2:E2"/>
    <mergeCell ref="G2:I2"/>
    <mergeCell ref="J3:K3"/>
  </mergeCells>
  <pageMargins left="0.7" right="0.7" top="0.75" bottom="0.75" header="0.3" footer="0.3"/>
  <pageSetup paperSize="9" scale="1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محاسبات</vt:lpstr>
      <vt:lpstr>جدول لیست ها</vt:lpstr>
      <vt:lpstr>جدول نرخ فوت-امراض خاص-سرطان</vt:lpstr>
      <vt:lpstr>جدول قابل پرینت</vt:lpstr>
      <vt:lpstr>جدول لیست ها!d_m_1</vt:lpstr>
      <vt:lpstr>جدول لیست ها!i_1</vt:lpstr>
      <vt:lpstr>جدول لیست ها!i_m_1</vt:lpstr>
      <vt:lpstr>جدول قابل پرینت!Print_Area</vt:lpstr>
      <vt:lpstr>جدول لیست ها!v_1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pc110</dc:creator>
  <cp:lastModifiedBy>mansoureh kamarehei</cp:lastModifiedBy>
  <cp:lastPrinted>2017-07-25T04:51:06Z</cp:lastPrinted>
  <dcterms:created xsi:type="dcterms:W3CDTF">2013-11-26T07:20:00Z</dcterms:created>
  <dcterms:modified xsi:type="dcterms:W3CDTF">2017-08-13T06:33:19Z</dcterms:modified>
</cp:coreProperties>
</file>