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P\Desktop\practic of Excel\"/>
    </mc:Choice>
  </mc:AlternateContent>
  <xr:revisionPtr revIDLastSave="0" documentId="13_ncr:1_{62B3EE6A-EF06-4243-ACD0-DE98891B276E}" xr6:coauthVersionLast="47" xr6:coauthVersionMax="47" xr10:uidLastSave="{00000000-0000-0000-0000-000000000000}"/>
  <bookViews>
    <workbookView xWindow="-108" yWindow="-108" windowWidth="23256" windowHeight="12456" xr2:uid="{F38C5F3F-B0EA-4D28-A740-63F772E7FF9B}"/>
  </bookViews>
  <sheets>
    <sheet name="Dashboard" sheetId="1" r:id="rId1"/>
    <sheet name="Inventory" sheetId="8" r:id="rId2"/>
    <sheet name="pivot Tables" sheetId="11" r:id="rId3"/>
    <sheet name="Products" sheetId="4" r:id="rId4"/>
    <sheet name="New Entery" sheetId="5" r:id="rId5"/>
    <sheet name="Purchase" sheetId="6" r:id="rId6"/>
    <sheet name="Sales" sheetId="7" r:id="rId7"/>
    <sheet name="Customer" sheetId="2" r:id="rId8"/>
    <sheet name="vendor" sheetId="3" r:id="rId9"/>
  </sheets>
  <definedNames>
    <definedName name="_xlnm._FilterDatabase" localSheetId="8" hidden="1">vendor!$D$6:$H$25</definedName>
    <definedName name="Cust_ID">customers[Cust_ID]</definedName>
    <definedName name="HSN_code">Products[HSN Code]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8" l="1"/>
  <c r="E17" i="8"/>
  <c r="F17" i="8"/>
  <c r="D8" i="8"/>
  <c r="E8" i="8"/>
  <c r="F8" i="8"/>
  <c r="D9" i="8"/>
  <c r="E9" i="8"/>
  <c r="F9" i="8"/>
  <c r="D10" i="8"/>
  <c r="E10" i="8"/>
  <c r="F10" i="8"/>
  <c r="D11" i="8"/>
  <c r="E11" i="8"/>
  <c r="F11" i="8"/>
  <c r="D12" i="8"/>
  <c r="E12" i="8"/>
  <c r="F12" i="8"/>
  <c r="D13" i="8"/>
  <c r="E13" i="8"/>
  <c r="F13" i="8"/>
  <c r="D14" i="8"/>
  <c r="E14" i="8"/>
  <c r="F14" i="8"/>
  <c r="D15" i="8"/>
  <c r="E15" i="8"/>
  <c r="F15" i="8"/>
  <c r="D16" i="8"/>
  <c r="E16" i="8"/>
  <c r="F16" i="8"/>
  <c r="E7" i="8"/>
  <c r="F7" i="8"/>
  <c r="C3" i="11"/>
  <c r="C18" i="11"/>
  <c r="C15" i="11" l="1"/>
  <c r="C12" i="11"/>
  <c r="C9" i="11"/>
  <c r="C6" i="11"/>
  <c r="E23" i="6"/>
  <c r="E24" i="6"/>
  <c r="E25" i="6"/>
  <c r="E26" i="6"/>
  <c r="F23" i="6"/>
  <c r="F24" i="6"/>
  <c r="F25" i="6"/>
  <c r="F26" i="6"/>
  <c r="I23" i="6"/>
  <c r="I24" i="6"/>
  <c r="I25" i="6"/>
  <c r="I26" i="6"/>
  <c r="J23" i="6"/>
  <c r="J24" i="6"/>
  <c r="J25" i="6"/>
  <c r="J26" i="6"/>
  <c r="G17" i="4"/>
  <c r="G8" i="4"/>
  <c r="G9" i="4"/>
  <c r="G10" i="4"/>
  <c r="G11" i="4"/>
  <c r="G12" i="4"/>
  <c r="G13" i="4"/>
  <c r="K10" i="7" s="1"/>
  <c r="L10" i="7" s="1"/>
  <c r="G14" i="4"/>
  <c r="G15" i="4"/>
  <c r="G16" i="4"/>
  <c r="E21" i="7"/>
  <c r="E22" i="7"/>
  <c r="E23" i="7"/>
  <c r="E24" i="7"/>
  <c r="E25" i="7"/>
  <c r="G21" i="7"/>
  <c r="G22" i="7"/>
  <c r="G23" i="7"/>
  <c r="G24" i="7"/>
  <c r="G25" i="7"/>
  <c r="K21" i="7"/>
  <c r="L21" i="7" s="1"/>
  <c r="K22" i="7"/>
  <c r="L22" i="7" s="1"/>
  <c r="K23" i="7"/>
  <c r="L23" i="7" s="1"/>
  <c r="K24" i="7"/>
  <c r="L24" i="7" s="1"/>
  <c r="K25" i="7"/>
  <c r="L25" i="7" s="1"/>
  <c r="D7" i="8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7" i="6"/>
  <c r="I8" i="6"/>
  <c r="J8" i="6" s="1"/>
  <c r="I9" i="6"/>
  <c r="J9" i="6" s="1"/>
  <c r="I10" i="6"/>
  <c r="J10" i="6" s="1"/>
  <c r="I11" i="6"/>
  <c r="J11" i="6" s="1"/>
  <c r="I12" i="6"/>
  <c r="J12" i="6" s="1"/>
  <c r="I13" i="6"/>
  <c r="J13" i="6" s="1"/>
  <c r="I14" i="6"/>
  <c r="J14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1" i="6"/>
  <c r="J21" i="6" s="1"/>
  <c r="I22" i="6"/>
  <c r="I7" i="6"/>
  <c r="J7" i="6" s="1"/>
  <c r="K9" i="7"/>
  <c r="L9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8" i="7"/>
  <c r="L8" i="7" s="1"/>
  <c r="G9" i="7"/>
  <c r="G10" i="7"/>
  <c r="G11" i="7"/>
  <c r="G12" i="7"/>
  <c r="G13" i="7"/>
  <c r="G14" i="7"/>
  <c r="G15" i="7"/>
  <c r="G16" i="7"/>
  <c r="G17" i="7"/>
  <c r="G18" i="7"/>
  <c r="G19" i="7"/>
  <c r="G20" i="7"/>
  <c r="G8" i="7"/>
  <c r="E9" i="7"/>
  <c r="E10" i="7"/>
  <c r="E11" i="7"/>
  <c r="E12" i="7"/>
  <c r="E13" i="7"/>
  <c r="E14" i="7"/>
  <c r="E15" i="7"/>
  <c r="E16" i="7"/>
  <c r="E17" i="7"/>
  <c r="E18" i="7"/>
  <c r="E19" i="7"/>
  <c r="E20" i="7"/>
  <c r="E8" i="7"/>
  <c r="J22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7" i="6"/>
  <c r="G7" i="4"/>
  <c r="G17" i="8" l="1"/>
  <c r="G10" i="8"/>
  <c r="G14" i="8"/>
  <c r="G18" i="8"/>
  <c r="G11" i="8"/>
  <c r="G15" i="8"/>
  <c r="G8" i="8"/>
  <c r="G12" i="8"/>
  <c r="G16" i="8"/>
  <c r="G9" i="8"/>
  <c r="G13" i="8"/>
  <c r="G7" i="8"/>
  <c r="H9" i="8"/>
  <c r="I23" i="7"/>
  <c r="I15" i="7"/>
  <c r="I20" i="7"/>
  <c r="I16" i="7"/>
  <c r="I25" i="7"/>
  <c r="I11" i="7"/>
  <c r="J10" i="8"/>
  <c r="I17" i="7"/>
  <c r="I22" i="7"/>
  <c r="I21" i="7"/>
  <c r="I24" i="7"/>
  <c r="I19" i="7"/>
  <c r="I18" i="7"/>
  <c r="I14" i="7"/>
  <c r="H16" i="8"/>
  <c r="H12" i="8"/>
  <c r="H8" i="8"/>
  <c r="H15" i="8"/>
  <c r="H11" i="8"/>
  <c r="H7" i="8"/>
  <c r="H14" i="8"/>
  <c r="H10" i="8"/>
  <c r="I10" i="8" s="1"/>
  <c r="I12" i="7" s="1"/>
  <c r="H13" i="8"/>
  <c r="I14" i="8" l="1"/>
  <c r="J14" i="8"/>
  <c r="J15" i="8"/>
  <c r="I15" i="8"/>
  <c r="J16" i="8"/>
  <c r="I16" i="8"/>
  <c r="J7" i="8"/>
  <c r="I7" i="8"/>
  <c r="I8" i="7" s="1"/>
  <c r="J8" i="8"/>
  <c r="I8" i="8"/>
  <c r="I9" i="8"/>
  <c r="I9" i="7" s="1"/>
  <c r="J9" i="8"/>
  <c r="J11" i="8"/>
  <c r="I11" i="8"/>
  <c r="J12" i="8"/>
  <c r="I12" i="8"/>
  <c r="I13" i="7" s="1"/>
  <c r="I13" i="8"/>
  <c r="I10" i="7" s="1"/>
  <c r="J13" i="8"/>
</calcChain>
</file>

<file path=xl/sharedStrings.xml><?xml version="1.0" encoding="utf-8"?>
<sst xmlns="http://schemas.openxmlformats.org/spreadsheetml/2006/main" count="248" uniqueCount="132">
  <si>
    <t>Cust_ID</t>
  </si>
  <si>
    <t>Name</t>
  </si>
  <si>
    <t>Email</t>
  </si>
  <si>
    <t>Address</t>
  </si>
  <si>
    <t>Bittu sah</t>
  </si>
  <si>
    <t>Hariom Gupta</t>
  </si>
  <si>
    <t>shankar chaudhari</t>
  </si>
  <si>
    <t>Abhishek Arja</t>
  </si>
  <si>
    <t>Suraj Patel</t>
  </si>
  <si>
    <t>Nanhe JDU</t>
  </si>
  <si>
    <t>Yashawant Sah</t>
  </si>
  <si>
    <t>Ajay yadav</t>
  </si>
  <si>
    <t>Mohan singh</t>
  </si>
  <si>
    <t>ramesh sharma</t>
  </si>
  <si>
    <t>Rahul rajat</t>
  </si>
  <si>
    <t>bittu@gmail.com</t>
  </si>
  <si>
    <t>hariom@gmail.com</t>
  </si>
  <si>
    <t>shankar@gmail.com</t>
  </si>
  <si>
    <t>abhishek@gmail.com</t>
  </si>
  <si>
    <t>suraj@gmail.com</t>
  </si>
  <si>
    <t>nanhe@gmail.com</t>
  </si>
  <si>
    <t>yashawant@gmail.com</t>
  </si>
  <si>
    <t>ajay@gmail.com</t>
  </si>
  <si>
    <t>mohan@gmail.com</t>
  </si>
  <si>
    <t>ramesh@gmail.com</t>
  </si>
  <si>
    <t>rahul@gmail.com</t>
  </si>
  <si>
    <t>kateya,Gopalganj ,Bihar</t>
  </si>
  <si>
    <t>Sitamani,Sitamani,Bihar</t>
  </si>
  <si>
    <t>Noida sector 15,UP</t>
  </si>
  <si>
    <t>Gurugram,Hariyana</t>
  </si>
  <si>
    <t>Dumariya,Gopalganj,Bihar</t>
  </si>
  <si>
    <t>Pratapnagar,prayagraj,Up</t>
  </si>
  <si>
    <t>papdipada,newmumbi,Maharastra</t>
  </si>
  <si>
    <t>jankpuri,Delhi</t>
  </si>
  <si>
    <t>purniya,Bihar</t>
  </si>
  <si>
    <t>Suraj kumar</t>
  </si>
  <si>
    <t>Raisen,Bhopal</t>
  </si>
  <si>
    <t>HSN Code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</si>
  <si>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</si>
  <si>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</si>
  <si>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</si>
  <si>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</si>
  <si>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</si>
  <si>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</si>
  <si>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</si>
  <si>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</si>
  <si>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</si>
  <si>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</si>
  <si>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Product Name</t>
  </si>
  <si>
    <t>Cost</t>
  </si>
  <si>
    <t>Selling price</t>
  </si>
  <si>
    <t>Smart Watch</t>
  </si>
  <si>
    <t>Laptop Hp</t>
  </si>
  <si>
    <t>Mobile Smartphone</t>
  </si>
  <si>
    <t>Mouse</t>
  </si>
  <si>
    <t>Printer</t>
  </si>
  <si>
    <t xml:space="preserve">Camera </t>
  </si>
  <si>
    <t>Tablets</t>
  </si>
  <si>
    <t>Keywords</t>
  </si>
  <si>
    <t>Headphone</t>
  </si>
  <si>
    <t>Speakers</t>
  </si>
  <si>
    <t>vendor Name</t>
  </si>
  <si>
    <t>Phone Number</t>
  </si>
  <si>
    <t>sk Traders</t>
  </si>
  <si>
    <t>Tech knowledge</t>
  </si>
  <si>
    <t>Networking Wolds</t>
  </si>
  <si>
    <t>KGF Sellers</t>
  </si>
  <si>
    <t>Zoom It</t>
  </si>
  <si>
    <t>Tc mastani</t>
  </si>
  <si>
    <t>Boat Shops</t>
  </si>
  <si>
    <t>JBL Sounds</t>
  </si>
  <si>
    <t>785xxxxxxx</t>
  </si>
  <si>
    <t>985xxxxxx</t>
  </si>
  <si>
    <t>635xxxxxx</t>
  </si>
  <si>
    <t>865xxxxxxx</t>
  </si>
  <si>
    <t>9856xxxx</t>
  </si>
  <si>
    <t>8568xxxxxx</t>
  </si>
  <si>
    <t>86453120xx</t>
  </si>
  <si>
    <t>85413xxxx</t>
  </si>
  <si>
    <t>Delhi,8746</t>
  </si>
  <si>
    <t>Noida,462531</t>
  </si>
  <si>
    <t>Gurugram,26352</t>
  </si>
  <si>
    <t>Ashoknagar,35362</t>
  </si>
  <si>
    <t>patna,31546</t>
  </si>
  <si>
    <t>Mumbai,84635</t>
  </si>
  <si>
    <t>Sales</t>
  </si>
  <si>
    <t>Purchase</t>
  </si>
  <si>
    <t>Products Name</t>
  </si>
  <si>
    <t>Vendors</t>
  </si>
  <si>
    <t>Date</t>
  </si>
  <si>
    <t>Units</t>
  </si>
  <si>
    <t>Amounts</t>
  </si>
  <si>
    <t>Cust_id</t>
  </si>
  <si>
    <t>Cust_name</t>
  </si>
  <si>
    <t>HSN_code</t>
  </si>
  <si>
    <t>Stocks(units)</t>
  </si>
  <si>
    <t>Price</t>
  </si>
  <si>
    <t>Amount</t>
  </si>
  <si>
    <t>P units</t>
  </si>
  <si>
    <t>S units</t>
  </si>
  <si>
    <t>Stocks Amounts</t>
  </si>
  <si>
    <t>Stocks units</t>
  </si>
  <si>
    <t>Count of Product Name</t>
  </si>
  <si>
    <t>Products</t>
  </si>
  <si>
    <t>Row Labels</t>
  </si>
  <si>
    <t>(blank)</t>
  </si>
  <si>
    <t>Grand Total</t>
  </si>
  <si>
    <t>Count of Name</t>
  </si>
  <si>
    <t>Customers</t>
  </si>
  <si>
    <t>Sum of Amount</t>
  </si>
  <si>
    <t>Total Sales  Amt</t>
  </si>
  <si>
    <t>Sum of Amounts</t>
  </si>
  <si>
    <t>Purchase Amt</t>
  </si>
  <si>
    <t>Sum of Stocks Amounts</t>
  </si>
  <si>
    <t>stocks Amt</t>
  </si>
  <si>
    <t>profit lose</t>
  </si>
  <si>
    <t>Sum of Units</t>
  </si>
  <si>
    <t>Sum of Stocks units</t>
  </si>
  <si>
    <t>N111</t>
  </si>
  <si>
    <t>USB</t>
  </si>
  <si>
    <t>Dinesh mahareshi</t>
  </si>
  <si>
    <t>dinesh@gmail.com</t>
  </si>
  <si>
    <t>Bihari shope</t>
  </si>
  <si>
    <t>620xxxxxxx</t>
  </si>
  <si>
    <t xml:space="preserve">  Notifications !</t>
  </si>
  <si>
    <t>📞 Smart Watch Needs To Re-Order ! PH. 9812xxxxxx</t>
  </si>
  <si>
    <t>📞 Laptop HP xyz i5 Needs To Re-Order ! PH. 9812xxxxxx</t>
  </si>
  <si>
    <t>📞 Speakers Needs To Re-Order ! PH. 9814xxxxxx</t>
  </si>
  <si>
    <t>📞 Tablets Needs To Re-Order ! PH. 9814xxxxxx</t>
  </si>
  <si>
    <t>📞           Mobile Needs To Re-Order ! PH. 8514xxxxxx</t>
  </si>
  <si>
    <t>Sum of Cost</t>
  </si>
  <si>
    <t>Sum of 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</si>
</sst>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₹-439]#,##0"/>
    <numFmt numFmtId="166" formatCode="_ [$₹-439]* #,##0_ ;_ [$₹-439]* \-#,##0_ ;_ [$₹-439]* &quot;-&quot;??_ ;_ @_ "/>
  </numFmts>
  <fonts count="1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0"/>
      <name val="Aptos Narrow"/>
      <family val="2"/>
      <scheme val="minor"/>
    </font>
    <font>
      <b/>
      <sz val="16"/>
      <color theme="1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2"/>
      <color theme="1"/>
      <name val="Bahnschrift SemiLight Condensed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3" fillId="3" borderId="5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left"/>
    </xf>
    <xf numFmtId="0" fontId="3" fillId="3" borderId="1" xfId="1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3" fillId="0" borderId="0" xfId="0" applyFont="1"/>
    <xf numFmtId="0" fontId="3" fillId="0" borderId="0" xfId="1" applyFont="1" applyBorder="1"/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1" fillId="2" borderId="0" xfId="0" applyFont="1" applyFill="1"/>
    <xf numFmtId="0" fontId="3" fillId="8" borderId="1" xfId="0" applyFont="1" applyFill="1" applyBorder="1"/>
    <xf numFmtId="164" fontId="1" fillId="2" borderId="0" xfId="0" applyNumberFormat="1" applyFont="1" applyFill="1"/>
    <xf numFmtId="164" fontId="3" fillId="8" borderId="1" xfId="0" applyNumberFormat="1" applyFont="1" applyFill="1" applyBorder="1"/>
    <xf numFmtId="164" fontId="0" fillId="2" borderId="0" xfId="0" applyNumberFormat="1" applyFill="1"/>
    <xf numFmtId="0" fontId="3" fillId="8" borderId="8" xfId="0" applyFont="1" applyFill="1" applyBorder="1"/>
    <xf numFmtId="164" fontId="3" fillId="8" borderId="8" xfId="0" applyNumberFormat="1" applyFont="1" applyFill="1" applyBorder="1"/>
    <xf numFmtId="0" fontId="6" fillId="2" borderId="0" xfId="0" applyFont="1" applyFill="1"/>
    <xf numFmtId="0" fontId="8" fillId="9" borderId="1" xfId="0" applyFont="1" applyFill="1" applyBorder="1"/>
    <xf numFmtId="0" fontId="8" fillId="10" borderId="0" xfId="0" applyFont="1" applyFill="1"/>
    <xf numFmtId="0" fontId="8" fillId="0" borderId="10" xfId="0" applyFont="1" applyBorder="1"/>
    <xf numFmtId="0" fontId="8" fillId="0" borderId="10" xfId="1" applyFont="1" applyBorder="1"/>
    <xf numFmtId="0" fontId="8" fillId="4" borderId="10" xfId="0" applyFont="1" applyFill="1" applyBorder="1"/>
    <xf numFmtId="0" fontId="8" fillId="4" borderId="10" xfId="1" applyFont="1" applyFill="1" applyBorder="1"/>
    <xf numFmtId="0" fontId="8" fillId="4" borderId="0" xfId="0" applyFont="1" applyFill="1"/>
    <xf numFmtId="0" fontId="8" fillId="4" borderId="0" xfId="1" applyFont="1" applyFill="1" applyBorder="1"/>
    <xf numFmtId="0" fontId="11" fillId="7" borderId="0" xfId="0" applyFont="1" applyFill="1"/>
    <xf numFmtId="0" fontId="8" fillId="8" borderId="0" xfId="0" applyFont="1" applyFill="1"/>
    <xf numFmtId="164" fontId="8" fillId="8" borderId="0" xfId="0" applyNumberFormat="1" applyFont="1" applyFill="1"/>
    <xf numFmtId="0" fontId="8" fillId="9" borderId="8" xfId="0" applyFont="1" applyFill="1" applyBorder="1"/>
    <xf numFmtId="0" fontId="7" fillId="7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12" fillId="0" borderId="0" xfId="0" applyFont="1"/>
    <xf numFmtId="165" fontId="12" fillId="0" borderId="0" xfId="0" applyNumberFormat="1" applyFont="1"/>
    <xf numFmtId="166" fontId="0" fillId="0" borderId="0" xfId="0" applyNumberFormat="1"/>
    <xf numFmtId="0" fontId="3" fillId="3" borderId="0" xfId="0" applyFont="1" applyFill="1"/>
    <xf numFmtId="0" fontId="4" fillId="3" borderId="1" xfId="1" applyFont="1" applyFill="1" applyBorder="1" applyAlignment="1">
      <alignment horizontal="left"/>
    </xf>
    <xf numFmtId="165" fontId="0" fillId="0" borderId="0" xfId="0" applyNumberFormat="1"/>
    <xf numFmtId="0" fontId="3" fillId="5" borderId="3" xfId="0" applyFont="1" applyFill="1" applyBorder="1" applyAlignment="1">
      <alignment horizontal="left"/>
    </xf>
    <xf numFmtId="0" fontId="13" fillId="7" borderId="9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left"/>
    </xf>
    <xf numFmtId="0" fontId="14" fillId="3" borderId="0" xfId="0" applyFont="1" applyFill="1" applyAlignment="1">
      <alignment horizontal="left"/>
    </xf>
    <xf numFmtId="0" fontId="14" fillId="3" borderId="13" xfId="0" applyFont="1" applyFill="1" applyBorder="1" applyAlignment="1">
      <alignment horizontal="left"/>
    </xf>
    <xf numFmtId="0" fontId="14" fillId="3" borderId="12" xfId="0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left"/>
    </xf>
    <xf numFmtId="0" fontId="14" fillId="3" borderId="14" xfId="0" applyFont="1" applyFill="1" applyBorder="1" applyAlignment="1">
      <alignment horizontal="left"/>
    </xf>
    <xf numFmtId="0" fontId="14" fillId="3" borderId="2" xfId="0" applyFont="1" applyFill="1" applyBorder="1" applyAlignment="1">
      <alignment horizontal="left"/>
    </xf>
    <xf numFmtId="0" fontId="0" fillId="3" borderId="11" xfId="0" applyFill="1" applyBorder="1" applyAlignment="1">
      <alignment horizontal="center"/>
    </xf>
    <xf numFmtId="0" fontId="9" fillId="6" borderId="0" xfId="1" applyFont="1" applyFill="1" applyAlignment="1">
      <alignment horizontal="center" vertical="center"/>
    </xf>
    <xf numFmtId="0" fontId="10" fillId="6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57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39997558519241921"/>
        </patternFill>
      </fill>
    </dxf>
    <dxf>
      <font>
        <b/>
        <strike val="0"/>
        <outline val="0"/>
        <shadow val="0"/>
        <u val="none"/>
        <vertAlign val="baseline"/>
        <sz val="12"/>
        <name val="Aptos Narrow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Aptos Narrow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Aptos Narrow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Aptos Narrow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24997711111789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3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3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3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[$-409]d\-mmm\-yyyy;@"/>
      <fill>
        <patternFill patternType="solid">
          <fgColor indexed="64"/>
          <bgColor theme="3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3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3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3" tint="0.8999908444471571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3" tint="0.8999908444471571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[$-409]d\-mmm\-yyyy;@"/>
      <fill>
        <patternFill patternType="solid">
          <fgColor indexed="64"/>
          <bgColor theme="3" tint="0.8999908444471571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3" tint="0.8999908444471571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3" tint="0.8999908444471571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numFmt numFmtId="165" formatCode="[$₹-439]#,##0"/>
    </dxf>
    <dxf>
      <numFmt numFmtId="166" formatCode="_ [$₹-439]* #,##0_ ;_ [$₹-439]* \-#,##0_ ;_ [$₹-439]* &quot;-&quot;??_ ;_ @_ "/>
    </dxf>
    <dxf>
      <numFmt numFmtId="169" formatCode="_ [$₹-439]* #,##0.00_ ;_ [$₹-439]* \-#,##0.00_ ;_ [$₹-439]* &quot;-&quot;??_ ;_ @_ "/>
    </dxf>
    <dxf>
      <numFmt numFmtId="165" formatCode="[$₹-439]#,##0"/>
    </dxf>
    <dxf>
      <font>
        <b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Management System.xlsx]pivot Tables!PivotTable8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Top 5</a:t>
            </a:r>
            <a:r>
              <a:rPr lang="en-US" b="1" baseline="0">
                <a:solidFill>
                  <a:schemeClr val="bg1"/>
                </a:solidFill>
              </a:rPr>
              <a:t> Selling products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Tables'!$E$4:$E$8</c:f>
              <c:strCache>
                <c:ptCount val="4"/>
                <c:pt idx="1">
                  <c:v>Mobile Smartphone</c:v>
                </c:pt>
                <c:pt idx="2">
                  <c:v>Smart Watch</c:v>
                </c:pt>
                <c:pt idx="3">
                  <c:v>Tablets</c:v>
                </c:pt>
              </c:strCache>
            </c:strRef>
          </c:cat>
          <c:val>
            <c:numRef>
              <c:f>'pivot Tables'!$F$4:$F$8</c:f>
              <c:numCache>
                <c:formatCode>General</c:formatCode>
                <c:ptCount val="4"/>
                <c:pt idx="1">
                  <c:v>1</c:v>
                </c:pt>
                <c:pt idx="2">
                  <c:v>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0-495A-80DA-8C59F00631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32547199"/>
        <c:axId val="732547679"/>
      </c:barChart>
      <c:catAx>
        <c:axId val="73254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47679"/>
        <c:crosses val="autoZero"/>
        <c:auto val="1"/>
        <c:lblAlgn val="ctr"/>
        <c:lblOffset val="100"/>
        <c:noMultiLvlLbl val="0"/>
      </c:catAx>
      <c:valAx>
        <c:axId val="7325476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254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[Inventory Management System.xlsx]pivot Tables!PivotTable11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5</a:t>
            </a:r>
            <a:r>
              <a:rPr lang="en-US" baseline="0">
                <a:solidFill>
                  <a:schemeClr val="bg1"/>
                </a:solidFill>
              </a:rPr>
              <a:t> vendor by Amount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Tables'!$K$4:$K$9</c:f>
              <c:strCache>
                <c:ptCount val="5"/>
                <c:pt idx="0">
                  <c:v>KGF Sellers</c:v>
                </c:pt>
                <c:pt idx="1">
                  <c:v>Networking Wolds</c:v>
                </c:pt>
                <c:pt idx="2">
                  <c:v>Tc mastani</c:v>
                </c:pt>
                <c:pt idx="3">
                  <c:v>Tech knowledge</c:v>
                </c:pt>
                <c:pt idx="4">
                  <c:v>Zoom It</c:v>
                </c:pt>
              </c:strCache>
            </c:strRef>
          </c:cat>
          <c:val>
            <c:numRef>
              <c:f>'pivot Tables'!$L$4:$L$9</c:f>
              <c:numCache>
                <c:formatCode>_ [$₹-439]* #,##0_ ;_ [$₹-439]* \-#,##0_ ;_ [$₹-439]* "-"??_ ;_ @_ </c:formatCode>
                <c:ptCount val="5"/>
                <c:pt idx="0">
                  <c:v>107500</c:v>
                </c:pt>
                <c:pt idx="1">
                  <c:v>744000</c:v>
                </c:pt>
                <c:pt idx="2">
                  <c:v>420000</c:v>
                </c:pt>
                <c:pt idx="3">
                  <c:v>905700</c:v>
                </c:pt>
                <c:pt idx="4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F-4485-B82A-EB21B3FC51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32516959"/>
        <c:axId val="732517439"/>
      </c:barChart>
      <c:catAx>
        <c:axId val="7325169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17439"/>
        <c:crosses val="autoZero"/>
        <c:auto val="1"/>
        <c:lblAlgn val="ctr"/>
        <c:lblOffset val="100"/>
        <c:noMultiLvlLbl val="0"/>
      </c:catAx>
      <c:valAx>
        <c:axId val="732517439"/>
        <c:scaling>
          <c:orientation val="minMax"/>
        </c:scaling>
        <c:delete val="1"/>
        <c:axPos val="b"/>
        <c:numFmt formatCode="_ [$₹-439]* #,##0_ ;_ [$₹-439]* \-#,##0_ ;_ [$₹-439]* &quot;-&quot;??_ ;_ @_ " sourceLinked="1"/>
        <c:majorTickMark val="out"/>
        <c:minorTickMark val="none"/>
        <c:tickLblPos val="nextTo"/>
        <c:crossAx val="73251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[Inventory Management System.xlsx]pivot Tables!PivotTable12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Stocks Available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Tables'!$D$29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Tables'!$C$30:$C$41</c:f>
              <c:strCache>
                <c:ptCount val="11"/>
                <c:pt idx="0">
                  <c:v>Camera </c:v>
                </c:pt>
                <c:pt idx="1">
                  <c:v>Headphone</c:v>
                </c:pt>
                <c:pt idx="2">
                  <c:v>Keywords</c:v>
                </c:pt>
                <c:pt idx="3">
                  <c:v>Laptop Hp</c:v>
                </c:pt>
                <c:pt idx="4">
                  <c:v>Mobile Smartphone</c:v>
                </c:pt>
                <c:pt idx="5">
                  <c:v>Mouse</c:v>
                </c:pt>
                <c:pt idx="6">
                  <c:v>Printer</c:v>
                </c:pt>
                <c:pt idx="7">
                  <c:v>Smart Watch</c:v>
                </c:pt>
                <c:pt idx="8">
                  <c:v>Speakers</c:v>
                </c:pt>
                <c:pt idx="9">
                  <c:v>Tablets</c:v>
                </c:pt>
                <c:pt idx="10">
                  <c:v>(blank)</c:v>
                </c:pt>
              </c:strCache>
            </c:strRef>
          </c:cat>
          <c:val>
            <c:numRef>
              <c:f>'pivot Tables'!$D$30:$D$41</c:f>
              <c:numCache>
                <c:formatCode>General</c:formatCode>
                <c:ptCount val="11"/>
                <c:pt idx="0">
                  <c:v>56</c:v>
                </c:pt>
                <c:pt idx="1">
                  <c:v>50</c:v>
                </c:pt>
                <c:pt idx="2">
                  <c:v>23</c:v>
                </c:pt>
                <c:pt idx="3">
                  <c:v>25</c:v>
                </c:pt>
                <c:pt idx="4">
                  <c:v>61</c:v>
                </c:pt>
                <c:pt idx="5">
                  <c:v>63</c:v>
                </c:pt>
                <c:pt idx="6">
                  <c:v>43</c:v>
                </c:pt>
                <c:pt idx="7">
                  <c:v>48</c:v>
                </c:pt>
                <c:pt idx="8">
                  <c:v>56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F-439A-84CA-D800CA2BBB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523199"/>
        <c:axId val="732539999"/>
      </c:barChart>
      <c:catAx>
        <c:axId val="73252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39999"/>
        <c:crosses val="autoZero"/>
        <c:auto val="1"/>
        <c:lblAlgn val="ctr"/>
        <c:lblOffset val="100"/>
        <c:noMultiLvlLbl val="0"/>
      </c:catAx>
      <c:valAx>
        <c:axId val="732539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25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Management System.xlsx]pivot Tables!PivotTable7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Products</a:t>
            </a:r>
            <a:r>
              <a:rPr lang="en-US" b="1" baseline="0">
                <a:solidFill>
                  <a:schemeClr val="bg1"/>
                </a:solidFill>
              </a:rPr>
              <a:t> by stocks Amounts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6007666804807294"/>
          <c:y val="2.0345879959308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5067757977621217"/>
          <c:y val="0.11220752797558496"/>
          <c:w val="0.57914698162729661"/>
          <c:h val="0.836927772126144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Tables'!$A$44:$A$55</c:f>
              <c:strCache>
                <c:ptCount val="11"/>
                <c:pt idx="0">
                  <c:v>Camera </c:v>
                </c:pt>
                <c:pt idx="1">
                  <c:v>Headphone</c:v>
                </c:pt>
                <c:pt idx="2">
                  <c:v>Keywords</c:v>
                </c:pt>
                <c:pt idx="3">
                  <c:v>Laptop Hp</c:v>
                </c:pt>
                <c:pt idx="4">
                  <c:v>Mobile Smartphone</c:v>
                </c:pt>
                <c:pt idx="5">
                  <c:v>Mouse</c:v>
                </c:pt>
                <c:pt idx="6">
                  <c:v>Printer</c:v>
                </c:pt>
                <c:pt idx="7">
                  <c:v>Smart Watch</c:v>
                </c:pt>
                <c:pt idx="8">
                  <c:v>Speakers</c:v>
                </c:pt>
                <c:pt idx="9">
                  <c:v>Tablets</c:v>
                </c:pt>
                <c:pt idx="10">
                  <c:v>(blank)</c:v>
                </c:pt>
              </c:strCache>
            </c:strRef>
          </c:cat>
          <c:val>
            <c:numRef>
              <c:f>'pivot Tables'!$B$44:$B$55</c:f>
              <c:numCache>
                <c:formatCode>[$₹-439]#,##0</c:formatCode>
                <c:ptCount val="11"/>
                <c:pt idx="0">
                  <c:v>280000</c:v>
                </c:pt>
                <c:pt idx="1">
                  <c:v>50000</c:v>
                </c:pt>
                <c:pt idx="2">
                  <c:v>14950</c:v>
                </c:pt>
                <c:pt idx="3">
                  <c:v>875000</c:v>
                </c:pt>
                <c:pt idx="4">
                  <c:v>744000</c:v>
                </c:pt>
                <c:pt idx="5">
                  <c:v>15750</c:v>
                </c:pt>
                <c:pt idx="6">
                  <c:v>107500</c:v>
                </c:pt>
                <c:pt idx="7">
                  <c:v>75000</c:v>
                </c:pt>
                <c:pt idx="8">
                  <c:v>84000</c:v>
                </c:pt>
                <c:pt idx="9">
                  <c:v>420000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6-4C93-A54D-010477686D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79744784"/>
        <c:axId val="779744304"/>
      </c:barChart>
      <c:catAx>
        <c:axId val="77974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44304"/>
        <c:crosses val="autoZero"/>
        <c:auto val="1"/>
        <c:lblAlgn val="ctr"/>
        <c:lblOffset val="100"/>
        <c:noMultiLvlLbl val="0"/>
      </c:catAx>
      <c:valAx>
        <c:axId val="779744304"/>
        <c:scaling>
          <c:orientation val="minMax"/>
        </c:scaling>
        <c:delete val="1"/>
        <c:axPos val="b"/>
        <c:numFmt formatCode="[$₹-439]#,##0" sourceLinked="1"/>
        <c:majorTickMark val="none"/>
        <c:minorTickMark val="none"/>
        <c:tickLblPos val="nextTo"/>
        <c:crossAx val="7797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Management System.xlsx]pivot Tables!PivotTable10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noFill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noFill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noFill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noFill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noFill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noFill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Tables'!$E$43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Tables'!$D$44:$D$55</c:f>
              <c:strCache>
                <c:ptCount val="11"/>
                <c:pt idx="0">
                  <c:v>Camera </c:v>
                </c:pt>
                <c:pt idx="1">
                  <c:v>Headphone</c:v>
                </c:pt>
                <c:pt idx="2">
                  <c:v>Keywords</c:v>
                </c:pt>
                <c:pt idx="3">
                  <c:v>Laptop Hp</c:v>
                </c:pt>
                <c:pt idx="4">
                  <c:v>Mobile Smartphone</c:v>
                </c:pt>
                <c:pt idx="5">
                  <c:v>Mouse</c:v>
                </c:pt>
                <c:pt idx="6">
                  <c:v>Printer</c:v>
                </c:pt>
                <c:pt idx="7">
                  <c:v>Smart Watch</c:v>
                </c:pt>
                <c:pt idx="8">
                  <c:v>Speakers</c:v>
                </c:pt>
                <c:pt idx="9">
                  <c:v>Tablets</c:v>
                </c:pt>
                <c:pt idx="10">
                  <c:v>(blank)</c:v>
                </c:pt>
              </c:strCache>
            </c:strRef>
          </c:cat>
          <c:val>
            <c:numRef>
              <c:f>'pivot Tables'!$E$44:$E$55</c:f>
              <c:numCache>
                <c:formatCode>[$₹-439]#,##0</c:formatCode>
                <c:ptCount val="11"/>
                <c:pt idx="0">
                  <c:v>5000</c:v>
                </c:pt>
                <c:pt idx="1">
                  <c:v>1000</c:v>
                </c:pt>
                <c:pt idx="2">
                  <c:v>650</c:v>
                </c:pt>
                <c:pt idx="3">
                  <c:v>35000</c:v>
                </c:pt>
                <c:pt idx="4">
                  <c:v>12000</c:v>
                </c:pt>
                <c:pt idx="5">
                  <c:v>250</c:v>
                </c:pt>
                <c:pt idx="6">
                  <c:v>2500</c:v>
                </c:pt>
                <c:pt idx="7">
                  <c:v>1500</c:v>
                </c:pt>
                <c:pt idx="8">
                  <c:v>1500</c:v>
                </c:pt>
                <c:pt idx="9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E-4B84-9F42-493E121510EC}"/>
            </c:ext>
          </c:extLst>
        </c:ser>
        <c:ser>
          <c:idx val="1"/>
          <c:order val="1"/>
          <c:tx>
            <c:strRef>
              <c:f>'pivot Tables'!$F$43</c:f>
              <c:strCache>
                <c:ptCount val="1"/>
                <c:pt idx="0">
                  <c:v>Sum of Selling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Tables'!$D$44:$D$55</c:f>
              <c:strCache>
                <c:ptCount val="11"/>
                <c:pt idx="0">
                  <c:v>Camera </c:v>
                </c:pt>
                <c:pt idx="1">
                  <c:v>Headphone</c:v>
                </c:pt>
                <c:pt idx="2">
                  <c:v>Keywords</c:v>
                </c:pt>
                <c:pt idx="3">
                  <c:v>Laptop Hp</c:v>
                </c:pt>
                <c:pt idx="4">
                  <c:v>Mobile Smartphone</c:v>
                </c:pt>
                <c:pt idx="5">
                  <c:v>Mouse</c:v>
                </c:pt>
                <c:pt idx="6">
                  <c:v>Printer</c:v>
                </c:pt>
                <c:pt idx="7">
                  <c:v>Smart Watch</c:v>
                </c:pt>
                <c:pt idx="8">
                  <c:v>Speakers</c:v>
                </c:pt>
                <c:pt idx="9">
                  <c:v>Tablets</c:v>
                </c:pt>
                <c:pt idx="10">
                  <c:v>(blank)</c:v>
                </c:pt>
              </c:strCache>
            </c:strRef>
          </c:cat>
          <c:val>
            <c:numRef>
              <c:f>'pivot Tables'!$F$44:$F$55</c:f>
              <c:numCache>
                <c:formatCode>[$₹-439]#,##0</c:formatCode>
                <c:ptCount val="11"/>
                <c:pt idx="0">
                  <c:v>6000</c:v>
                </c:pt>
                <c:pt idx="1">
                  <c:v>1200</c:v>
                </c:pt>
                <c:pt idx="2">
                  <c:v>780</c:v>
                </c:pt>
                <c:pt idx="3">
                  <c:v>42000</c:v>
                </c:pt>
                <c:pt idx="4">
                  <c:v>14400</c:v>
                </c:pt>
                <c:pt idx="5">
                  <c:v>300</c:v>
                </c:pt>
                <c:pt idx="6">
                  <c:v>3000</c:v>
                </c:pt>
                <c:pt idx="7">
                  <c:v>1800</c:v>
                </c:pt>
                <c:pt idx="8">
                  <c:v>1800</c:v>
                </c:pt>
                <c:pt idx="9">
                  <c:v>24000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E-4B84-9F42-493E12151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898928"/>
        <c:axId val="846897488"/>
      </c:barChart>
      <c:catAx>
        <c:axId val="84689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97488"/>
        <c:crosses val="autoZero"/>
        <c:auto val="1"/>
        <c:lblAlgn val="ctr"/>
        <c:lblOffset val="100"/>
        <c:noMultiLvlLbl val="0"/>
      </c:catAx>
      <c:valAx>
        <c:axId val="8468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3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noFill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noFill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Management System.xlsx]pivot Tables!PivotTable8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</a:t>
            </a:r>
            <a:r>
              <a:rPr lang="en-US" baseline="0"/>
              <a:t> Selling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Tables'!$E$4:$E$8</c:f>
              <c:strCache>
                <c:ptCount val="4"/>
                <c:pt idx="1">
                  <c:v>Mobile Smartphone</c:v>
                </c:pt>
                <c:pt idx="2">
                  <c:v>Smart Watch</c:v>
                </c:pt>
                <c:pt idx="3">
                  <c:v>Tablets</c:v>
                </c:pt>
              </c:strCache>
            </c:strRef>
          </c:cat>
          <c:val>
            <c:numRef>
              <c:f>'pivot Tables'!$F$4:$F$8</c:f>
              <c:numCache>
                <c:formatCode>General</c:formatCode>
                <c:ptCount val="4"/>
                <c:pt idx="1">
                  <c:v>1</c:v>
                </c:pt>
                <c:pt idx="2">
                  <c:v>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D-42CC-8A66-75CBC004B5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32547199"/>
        <c:axId val="732547679"/>
      </c:barChart>
      <c:catAx>
        <c:axId val="73254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47679"/>
        <c:crosses val="autoZero"/>
        <c:auto val="1"/>
        <c:lblAlgn val="ctr"/>
        <c:lblOffset val="100"/>
        <c:noMultiLvlLbl val="0"/>
      </c:catAx>
      <c:valAx>
        <c:axId val="7325476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254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[Inventory Management System.xlsx]pivot Tables!PivotTable11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5</a:t>
            </a:r>
            <a:r>
              <a:rPr lang="en-US" baseline="0">
                <a:solidFill>
                  <a:schemeClr val="bg1"/>
                </a:solidFill>
              </a:rPr>
              <a:t> vendor by Amount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49993000874890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Tables'!$K$4:$K$9</c:f>
              <c:strCache>
                <c:ptCount val="5"/>
                <c:pt idx="0">
                  <c:v>KGF Sellers</c:v>
                </c:pt>
                <c:pt idx="1">
                  <c:v>Networking Wolds</c:v>
                </c:pt>
                <c:pt idx="2">
                  <c:v>Tc mastani</c:v>
                </c:pt>
                <c:pt idx="3">
                  <c:v>Tech knowledge</c:v>
                </c:pt>
                <c:pt idx="4">
                  <c:v>Zoom It</c:v>
                </c:pt>
              </c:strCache>
            </c:strRef>
          </c:cat>
          <c:val>
            <c:numRef>
              <c:f>'pivot Tables'!$L$4:$L$9</c:f>
              <c:numCache>
                <c:formatCode>_ [$₹-439]* #,##0_ ;_ [$₹-439]* \-#,##0_ ;_ [$₹-439]* "-"??_ ;_ @_ </c:formatCode>
                <c:ptCount val="5"/>
                <c:pt idx="0">
                  <c:v>107500</c:v>
                </c:pt>
                <c:pt idx="1">
                  <c:v>744000</c:v>
                </c:pt>
                <c:pt idx="2">
                  <c:v>420000</c:v>
                </c:pt>
                <c:pt idx="3">
                  <c:v>905700</c:v>
                </c:pt>
                <c:pt idx="4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C-4BD3-9B1D-F8020F8C39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32516959"/>
        <c:axId val="732517439"/>
      </c:barChart>
      <c:catAx>
        <c:axId val="7325169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17439"/>
        <c:crosses val="autoZero"/>
        <c:auto val="1"/>
        <c:lblAlgn val="ctr"/>
        <c:lblOffset val="100"/>
        <c:noMultiLvlLbl val="0"/>
      </c:catAx>
      <c:valAx>
        <c:axId val="732517439"/>
        <c:scaling>
          <c:orientation val="minMax"/>
        </c:scaling>
        <c:delete val="1"/>
        <c:axPos val="b"/>
        <c:numFmt formatCode="_ [$₹-439]* #,##0_ ;_ [$₹-439]* \-#,##0_ ;_ [$₹-439]* &quot;-&quot;??_ ;_ @_ " sourceLinked="1"/>
        <c:majorTickMark val="out"/>
        <c:minorTickMark val="none"/>
        <c:tickLblPos val="nextTo"/>
        <c:crossAx val="73251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[Inventory Management System.xlsx]pivot Tables!PivotTable12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Stocks Available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Tables'!$D$29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Tables'!$C$30:$C$41</c:f>
              <c:strCache>
                <c:ptCount val="11"/>
                <c:pt idx="0">
                  <c:v>Camera </c:v>
                </c:pt>
                <c:pt idx="1">
                  <c:v>Headphone</c:v>
                </c:pt>
                <c:pt idx="2">
                  <c:v>Keywords</c:v>
                </c:pt>
                <c:pt idx="3">
                  <c:v>Laptop Hp</c:v>
                </c:pt>
                <c:pt idx="4">
                  <c:v>Mobile Smartphone</c:v>
                </c:pt>
                <c:pt idx="5">
                  <c:v>Mouse</c:v>
                </c:pt>
                <c:pt idx="6">
                  <c:v>Printer</c:v>
                </c:pt>
                <c:pt idx="7">
                  <c:v>Smart Watch</c:v>
                </c:pt>
                <c:pt idx="8">
                  <c:v>Speakers</c:v>
                </c:pt>
                <c:pt idx="9">
                  <c:v>Tablets</c:v>
                </c:pt>
                <c:pt idx="10">
                  <c:v>(blank)</c:v>
                </c:pt>
              </c:strCache>
            </c:strRef>
          </c:cat>
          <c:val>
            <c:numRef>
              <c:f>'pivot Tables'!$D$30:$D$41</c:f>
              <c:numCache>
                <c:formatCode>General</c:formatCode>
                <c:ptCount val="11"/>
                <c:pt idx="0">
                  <c:v>56</c:v>
                </c:pt>
                <c:pt idx="1">
                  <c:v>50</c:v>
                </c:pt>
                <c:pt idx="2">
                  <c:v>23</c:v>
                </c:pt>
                <c:pt idx="3">
                  <c:v>25</c:v>
                </c:pt>
                <c:pt idx="4">
                  <c:v>61</c:v>
                </c:pt>
                <c:pt idx="5">
                  <c:v>63</c:v>
                </c:pt>
                <c:pt idx="6">
                  <c:v>43</c:v>
                </c:pt>
                <c:pt idx="7">
                  <c:v>48</c:v>
                </c:pt>
                <c:pt idx="8">
                  <c:v>56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0-4C81-A57F-A4C8933395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523199"/>
        <c:axId val="732539999"/>
      </c:barChart>
      <c:catAx>
        <c:axId val="73252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39999"/>
        <c:crosses val="autoZero"/>
        <c:auto val="1"/>
        <c:lblAlgn val="ctr"/>
        <c:lblOffset val="100"/>
        <c:noMultiLvlLbl val="0"/>
      </c:catAx>
      <c:valAx>
        <c:axId val="732539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25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vendor!A1"/><Relationship Id="rId13" Type="http://schemas.openxmlformats.org/officeDocument/2006/relationships/image" Target="../media/image5.png"/><Relationship Id="rId18" Type="http://schemas.openxmlformats.org/officeDocument/2006/relationships/image" Target="../media/image10.svg"/><Relationship Id="rId26" Type="http://schemas.openxmlformats.org/officeDocument/2006/relationships/image" Target="../media/image18.svg"/><Relationship Id="rId3" Type="http://schemas.openxmlformats.org/officeDocument/2006/relationships/hyperlink" Target="#Inventory!A1"/><Relationship Id="rId21" Type="http://schemas.openxmlformats.org/officeDocument/2006/relationships/image" Target="../media/image13.png"/><Relationship Id="rId7" Type="http://schemas.openxmlformats.org/officeDocument/2006/relationships/hyperlink" Target="#Customer!A1"/><Relationship Id="rId12" Type="http://schemas.openxmlformats.org/officeDocument/2006/relationships/image" Target="../media/image4.svg"/><Relationship Id="rId17" Type="http://schemas.openxmlformats.org/officeDocument/2006/relationships/image" Target="../media/image9.png"/><Relationship Id="rId25" Type="http://schemas.openxmlformats.org/officeDocument/2006/relationships/image" Target="../media/image17.png"/><Relationship Id="rId2" Type="http://schemas.openxmlformats.org/officeDocument/2006/relationships/image" Target="../media/image2.svg"/><Relationship Id="rId16" Type="http://schemas.openxmlformats.org/officeDocument/2006/relationships/image" Target="../media/image8.svg"/><Relationship Id="rId20" Type="http://schemas.openxmlformats.org/officeDocument/2006/relationships/image" Target="../media/image12.svg"/><Relationship Id="rId29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hyperlink" Target="#Sales!A1"/><Relationship Id="rId11" Type="http://schemas.openxmlformats.org/officeDocument/2006/relationships/image" Target="../media/image3.png"/><Relationship Id="rId24" Type="http://schemas.openxmlformats.org/officeDocument/2006/relationships/image" Target="../media/image16.svg"/><Relationship Id="rId32" Type="http://schemas.openxmlformats.org/officeDocument/2006/relationships/chart" Target="../charts/chart5.xml"/><Relationship Id="rId5" Type="http://schemas.openxmlformats.org/officeDocument/2006/relationships/hyperlink" Target="#Products!A1"/><Relationship Id="rId15" Type="http://schemas.openxmlformats.org/officeDocument/2006/relationships/image" Target="../media/image7.png"/><Relationship Id="rId23" Type="http://schemas.openxmlformats.org/officeDocument/2006/relationships/image" Target="../media/image15.png"/><Relationship Id="rId28" Type="http://schemas.openxmlformats.org/officeDocument/2006/relationships/chart" Target="../charts/chart2.xml"/><Relationship Id="rId10" Type="http://schemas.openxmlformats.org/officeDocument/2006/relationships/hyperlink" Target="#Purchase!A1"/><Relationship Id="rId19" Type="http://schemas.openxmlformats.org/officeDocument/2006/relationships/image" Target="../media/image11.png"/><Relationship Id="rId31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hyperlink" Target="#'New Entery'!A1"/><Relationship Id="rId14" Type="http://schemas.openxmlformats.org/officeDocument/2006/relationships/image" Target="../media/image6.svg"/><Relationship Id="rId22" Type="http://schemas.openxmlformats.org/officeDocument/2006/relationships/image" Target="../media/image14.svg"/><Relationship Id="rId27" Type="http://schemas.openxmlformats.org/officeDocument/2006/relationships/chart" Target="../charts/chart1.xml"/><Relationship Id="rId30" Type="http://schemas.openxmlformats.org/officeDocument/2006/relationships/image" Target="../media/image1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vendor!A1"/><Relationship Id="rId13" Type="http://schemas.openxmlformats.org/officeDocument/2006/relationships/image" Target="../media/image5.png"/><Relationship Id="rId18" Type="http://schemas.openxmlformats.org/officeDocument/2006/relationships/image" Target="../media/image10.svg"/><Relationship Id="rId26" Type="http://schemas.openxmlformats.org/officeDocument/2006/relationships/image" Target="../media/image23.svg"/><Relationship Id="rId3" Type="http://schemas.openxmlformats.org/officeDocument/2006/relationships/hyperlink" Target="#Inventory!A1"/><Relationship Id="rId21" Type="http://schemas.openxmlformats.org/officeDocument/2006/relationships/image" Target="../media/image13.png"/><Relationship Id="rId7" Type="http://schemas.openxmlformats.org/officeDocument/2006/relationships/hyperlink" Target="#Customer!A1"/><Relationship Id="rId12" Type="http://schemas.openxmlformats.org/officeDocument/2006/relationships/image" Target="../media/image21.svg"/><Relationship Id="rId17" Type="http://schemas.openxmlformats.org/officeDocument/2006/relationships/image" Target="../media/image9.png"/><Relationship Id="rId25" Type="http://schemas.openxmlformats.org/officeDocument/2006/relationships/image" Target="../media/image22.png"/><Relationship Id="rId2" Type="http://schemas.openxmlformats.org/officeDocument/2006/relationships/image" Target="../media/image2.svg"/><Relationship Id="rId16" Type="http://schemas.openxmlformats.org/officeDocument/2006/relationships/image" Target="../media/image8.svg"/><Relationship Id="rId20" Type="http://schemas.openxmlformats.org/officeDocument/2006/relationships/image" Target="../media/image12.svg"/><Relationship Id="rId1" Type="http://schemas.openxmlformats.org/officeDocument/2006/relationships/image" Target="../media/image1.png"/><Relationship Id="rId6" Type="http://schemas.openxmlformats.org/officeDocument/2006/relationships/hyperlink" Target="#Sales!A1"/><Relationship Id="rId11" Type="http://schemas.openxmlformats.org/officeDocument/2006/relationships/image" Target="../media/image20.png"/><Relationship Id="rId24" Type="http://schemas.openxmlformats.org/officeDocument/2006/relationships/image" Target="../media/image16.svg"/><Relationship Id="rId5" Type="http://schemas.openxmlformats.org/officeDocument/2006/relationships/hyperlink" Target="#Products!A1"/><Relationship Id="rId15" Type="http://schemas.openxmlformats.org/officeDocument/2006/relationships/image" Target="../media/image7.png"/><Relationship Id="rId23" Type="http://schemas.openxmlformats.org/officeDocument/2006/relationships/image" Target="../media/image15.png"/><Relationship Id="rId28" Type="http://schemas.openxmlformats.org/officeDocument/2006/relationships/image" Target="../media/image25.svg"/><Relationship Id="rId10" Type="http://schemas.openxmlformats.org/officeDocument/2006/relationships/hyperlink" Target="#Purchase!A1"/><Relationship Id="rId19" Type="http://schemas.openxmlformats.org/officeDocument/2006/relationships/image" Target="../media/image11.png"/><Relationship Id="rId4" Type="http://schemas.openxmlformats.org/officeDocument/2006/relationships/hyperlink" Target="#Dashboard!A1"/><Relationship Id="rId9" Type="http://schemas.openxmlformats.org/officeDocument/2006/relationships/hyperlink" Target="#'New Entery'!A1"/><Relationship Id="rId14" Type="http://schemas.openxmlformats.org/officeDocument/2006/relationships/image" Target="../media/image6.svg"/><Relationship Id="rId22" Type="http://schemas.openxmlformats.org/officeDocument/2006/relationships/image" Target="../media/image14.svg"/><Relationship Id="rId27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vendor!A1"/><Relationship Id="rId13" Type="http://schemas.openxmlformats.org/officeDocument/2006/relationships/image" Target="../media/image5.png"/><Relationship Id="rId18" Type="http://schemas.openxmlformats.org/officeDocument/2006/relationships/image" Target="../media/image10.svg"/><Relationship Id="rId26" Type="http://schemas.openxmlformats.org/officeDocument/2006/relationships/image" Target="../media/image8.svg"/><Relationship Id="rId3" Type="http://schemas.openxmlformats.org/officeDocument/2006/relationships/hyperlink" Target="#Inventory!A1"/><Relationship Id="rId21" Type="http://schemas.openxmlformats.org/officeDocument/2006/relationships/image" Target="../media/image13.png"/><Relationship Id="rId7" Type="http://schemas.openxmlformats.org/officeDocument/2006/relationships/hyperlink" Target="#Customer!A1"/><Relationship Id="rId12" Type="http://schemas.openxmlformats.org/officeDocument/2006/relationships/image" Target="../media/image21.svg"/><Relationship Id="rId17" Type="http://schemas.openxmlformats.org/officeDocument/2006/relationships/image" Target="../media/image9.png"/><Relationship Id="rId25" Type="http://schemas.openxmlformats.org/officeDocument/2006/relationships/image" Target="../media/image7.png"/><Relationship Id="rId2" Type="http://schemas.openxmlformats.org/officeDocument/2006/relationships/image" Target="../media/image2.svg"/><Relationship Id="rId16" Type="http://schemas.openxmlformats.org/officeDocument/2006/relationships/image" Target="../media/image23.svg"/><Relationship Id="rId20" Type="http://schemas.openxmlformats.org/officeDocument/2006/relationships/image" Target="../media/image12.svg"/><Relationship Id="rId1" Type="http://schemas.openxmlformats.org/officeDocument/2006/relationships/image" Target="../media/image1.png"/><Relationship Id="rId6" Type="http://schemas.openxmlformats.org/officeDocument/2006/relationships/hyperlink" Target="#Sales!A1"/><Relationship Id="rId11" Type="http://schemas.openxmlformats.org/officeDocument/2006/relationships/image" Target="../media/image20.png"/><Relationship Id="rId24" Type="http://schemas.openxmlformats.org/officeDocument/2006/relationships/image" Target="../media/image16.svg"/><Relationship Id="rId5" Type="http://schemas.openxmlformats.org/officeDocument/2006/relationships/hyperlink" Target="#Products!A1"/><Relationship Id="rId15" Type="http://schemas.openxmlformats.org/officeDocument/2006/relationships/image" Target="../media/image22.png"/><Relationship Id="rId23" Type="http://schemas.openxmlformats.org/officeDocument/2006/relationships/image" Target="../media/image15.png"/><Relationship Id="rId28" Type="http://schemas.openxmlformats.org/officeDocument/2006/relationships/image" Target="../media/image25.svg"/><Relationship Id="rId10" Type="http://schemas.openxmlformats.org/officeDocument/2006/relationships/hyperlink" Target="#Purchase!A1"/><Relationship Id="rId19" Type="http://schemas.openxmlformats.org/officeDocument/2006/relationships/image" Target="../media/image11.png"/><Relationship Id="rId4" Type="http://schemas.openxmlformats.org/officeDocument/2006/relationships/hyperlink" Target="#Dashboard!A1"/><Relationship Id="rId9" Type="http://schemas.openxmlformats.org/officeDocument/2006/relationships/hyperlink" Target="#'New Entery'!A1"/><Relationship Id="rId14" Type="http://schemas.openxmlformats.org/officeDocument/2006/relationships/image" Target="../media/image6.svg"/><Relationship Id="rId22" Type="http://schemas.openxmlformats.org/officeDocument/2006/relationships/image" Target="../media/image14.svg"/><Relationship Id="rId27" Type="http://schemas.openxmlformats.org/officeDocument/2006/relationships/image" Target="../media/image2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vendor!A1"/><Relationship Id="rId13" Type="http://schemas.openxmlformats.org/officeDocument/2006/relationships/image" Target="../media/image5.png"/><Relationship Id="rId18" Type="http://schemas.openxmlformats.org/officeDocument/2006/relationships/image" Target="../media/image10.svg"/><Relationship Id="rId26" Type="http://schemas.openxmlformats.org/officeDocument/2006/relationships/image" Target="../media/image29.svg"/><Relationship Id="rId3" Type="http://schemas.openxmlformats.org/officeDocument/2006/relationships/hyperlink" Target="#Inventory!A1"/><Relationship Id="rId21" Type="http://schemas.openxmlformats.org/officeDocument/2006/relationships/image" Target="../media/image13.png"/><Relationship Id="rId7" Type="http://schemas.openxmlformats.org/officeDocument/2006/relationships/hyperlink" Target="#Customer!A1"/><Relationship Id="rId12" Type="http://schemas.openxmlformats.org/officeDocument/2006/relationships/image" Target="../media/image21.svg"/><Relationship Id="rId17" Type="http://schemas.openxmlformats.org/officeDocument/2006/relationships/image" Target="../media/image9.png"/><Relationship Id="rId25" Type="http://schemas.openxmlformats.org/officeDocument/2006/relationships/image" Target="../media/image28.png"/><Relationship Id="rId2" Type="http://schemas.openxmlformats.org/officeDocument/2006/relationships/image" Target="../media/image2.svg"/><Relationship Id="rId16" Type="http://schemas.openxmlformats.org/officeDocument/2006/relationships/image" Target="../media/image8.svg"/><Relationship Id="rId20" Type="http://schemas.openxmlformats.org/officeDocument/2006/relationships/image" Target="../media/image27.svg"/><Relationship Id="rId1" Type="http://schemas.openxmlformats.org/officeDocument/2006/relationships/image" Target="../media/image1.png"/><Relationship Id="rId6" Type="http://schemas.openxmlformats.org/officeDocument/2006/relationships/hyperlink" Target="#Sales!A1"/><Relationship Id="rId11" Type="http://schemas.openxmlformats.org/officeDocument/2006/relationships/image" Target="../media/image20.png"/><Relationship Id="rId24" Type="http://schemas.openxmlformats.org/officeDocument/2006/relationships/image" Target="../media/image16.svg"/><Relationship Id="rId5" Type="http://schemas.openxmlformats.org/officeDocument/2006/relationships/hyperlink" Target="#Products!A1"/><Relationship Id="rId15" Type="http://schemas.openxmlformats.org/officeDocument/2006/relationships/image" Target="../media/image7.png"/><Relationship Id="rId23" Type="http://schemas.openxmlformats.org/officeDocument/2006/relationships/image" Target="../media/image15.png"/><Relationship Id="rId10" Type="http://schemas.openxmlformats.org/officeDocument/2006/relationships/hyperlink" Target="#Purchase!A1"/><Relationship Id="rId19" Type="http://schemas.openxmlformats.org/officeDocument/2006/relationships/image" Target="../media/image26.png"/><Relationship Id="rId4" Type="http://schemas.openxmlformats.org/officeDocument/2006/relationships/hyperlink" Target="#Dashboard!A1"/><Relationship Id="rId9" Type="http://schemas.openxmlformats.org/officeDocument/2006/relationships/hyperlink" Target="#'New Entery'!A1"/><Relationship Id="rId14" Type="http://schemas.openxmlformats.org/officeDocument/2006/relationships/image" Target="../media/image6.svg"/><Relationship Id="rId22" Type="http://schemas.openxmlformats.org/officeDocument/2006/relationships/image" Target="../media/image14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vendor!A1"/><Relationship Id="rId13" Type="http://schemas.openxmlformats.org/officeDocument/2006/relationships/image" Target="../media/image5.png"/><Relationship Id="rId18" Type="http://schemas.openxmlformats.org/officeDocument/2006/relationships/image" Target="../media/image10.svg"/><Relationship Id="rId26" Type="http://schemas.openxmlformats.org/officeDocument/2006/relationships/image" Target="../media/image33.svg"/><Relationship Id="rId3" Type="http://schemas.openxmlformats.org/officeDocument/2006/relationships/hyperlink" Target="#Inventory!A1"/><Relationship Id="rId21" Type="http://schemas.openxmlformats.org/officeDocument/2006/relationships/image" Target="../media/image13.png"/><Relationship Id="rId7" Type="http://schemas.openxmlformats.org/officeDocument/2006/relationships/hyperlink" Target="#Customer!A1"/><Relationship Id="rId12" Type="http://schemas.openxmlformats.org/officeDocument/2006/relationships/image" Target="../media/image21.svg"/><Relationship Id="rId17" Type="http://schemas.openxmlformats.org/officeDocument/2006/relationships/image" Target="../media/image9.png"/><Relationship Id="rId25" Type="http://schemas.openxmlformats.org/officeDocument/2006/relationships/image" Target="../media/image32.png"/><Relationship Id="rId2" Type="http://schemas.openxmlformats.org/officeDocument/2006/relationships/image" Target="../media/image2.svg"/><Relationship Id="rId16" Type="http://schemas.openxmlformats.org/officeDocument/2006/relationships/image" Target="../media/image8.svg"/><Relationship Id="rId20" Type="http://schemas.openxmlformats.org/officeDocument/2006/relationships/image" Target="../media/image12.svg"/><Relationship Id="rId1" Type="http://schemas.openxmlformats.org/officeDocument/2006/relationships/image" Target="../media/image1.png"/><Relationship Id="rId6" Type="http://schemas.openxmlformats.org/officeDocument/2006/relationships/hyperlink" Target="#Sales!A1"/><Relationship Id="rId11" Type="http://schemas.openxmlformats.org/officeDocument/2006/relationships/image" Target="../media/image20.png"/><Relationship Id="rId24" Type="http://schemas.openxmlformats.org/officeDocument/2006/relationships/image" Target="../media/image31.svg"/><Relationship Id="rId5" Type="http://schemas.openxmlformats.org/officeDocument/2006/relationships/hyperlink" Target="#Products!A1"/><Relationship Id="rId15" Type="http://schemas.openxmlformats.org/officeDocument/2006/relationships/image" Target="../media/image7.png"/><Relationship Id="rId23" Type="http://schemas.openxmlformats.org/officeDocument/2006/relationships/image" Target="../media/image30.png"/><Relationship Id="rId10" Type="http://schemas.openxmlformats.org/officeDocument/2006/relationships/hyperlink" Target="#Purchase!A1"/><Relationship Id="rId19" Type="http://schemas.openxmlformats.org/officeDocument/2006/relationships/image" Target="../media/image11.png"/><Relationship Id="rId4" Type="http://schemas.openxmlformats.org/officeDocument/2006/relationships/hyperlink" Target="#Dashboard!A1"/><Relationship Id="rId9" Type="http://schemas.openxmlformats.org/officeDocument/2006/relationships/hyperlink" Target="#'New Entery'!A1"/><Relationship Id="rId14" Type="http://schemas.openxmlformats.org/officeDocument/2006/relationships/image" Target="../media/image6.svg"/><Relationship Id="rId22" Type="http://schemas.openxmlformats.org/officeDocument/2006/relationships/image" Target="../media/image14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vendor!A1"/><Relationship Id="rId13" Type="http://schemas.openxmlformats.org/officeDocument/2006/relationships/image" Target="../media/image5.png"/><Relationship Id="rId18" Type="http://schemas.openxmlformats.org/officeDocument/2006/relationships/image" Target="../media/image10.svg"/><Relationship Id="rId26" Type="http://schemas.openxmlformats.org/officeDocument/2006/relationships/image" Target="../media/image37.svg"/><Relationship Id="rId3" Type="http://schemas.openxmlformats.org/officeDocument/2006/relationships/hyperlink" Target="#Inventory!A1"/><Relationship Id="rId21" Type="http://schemas.openxmlformats.org/officeDocument/2006/relationships/image" Target="../media/image34.png"/><Relationship Id="rId7" Type="http://schemas.openxmlformats.org/officeDocument/2006/relationships/hyperlink" Target="#Customer!A1"/><Relationship Id="rId12" Type="http://schemas.openxmlformats.org/officeDocument/2006/relationships/image" Target="../media/image21.svg"/><Relationship Id="rId17" Type="http://schemas.openxmlformats.org/officeDocument/2006/relationships/image" Target="../media/image9.png"/><Relationship Id="rId25" Type="http://schemas.openxmlformats.org/officeDocument/2006/relationships/image" Target="../media/image36.png"/><Relationship Id="rId2" Type="http://schemas.openxmlformats.org/officeDocument/2006/relationships/image" Target="../media/image2.svg"/><Relationship Id="rId16" Type="http://schemas.openxmlformats.org/officeDocument/2006/relationships/image" Target="../media/image8.svg"/><Relationship Id="rId20" Type="http://schemas.openxmlformats.org/officeDocument/2006/relationships/image" Target="../media/image12.svg"/><Relationship Id="rId1" Type="http://schemas.openxmlformats.org/officeDocument/2006/relationships/image" Target="../media/image1.png"/><Relationship Id="rId6" Type="http://schemas.openxmlformats.org/officeDocument/2006/relationships/hyperlink" Target="#Sales!A1"/><Relationship Id="rId11" Type="http://schemas.openxmlformats.org/officeDocument/2006/relationships/image" Target="../media/image20.png"/><Relationship Id="rId24" Type="http://schemas.openxmlformats.org/officeDocument/2006/relationships/image" Target="../media/image16.svg"/><Relationship Id="rId5" Type="http://schemas.openxmlformats.org/officeDocument/2006/relationships/hyperlink" Target="#Products!A1"/><Relationship Id="rId15" Type="http://schemas.openxmlformats.org/officeDocument/2006/relationships/image" Target="../media/image7.png"/><Relationship Id="rId23" Type="http://schemas.openxmlformats.org/officeDocument/2006/relationships/image" Target="../media/image15.png"/><Relationship Id="rId10" Type="http://schemas.openxmlformats.org/officeDocument/2006/relationships/hyperlink" Target="#Purchase!A1"/><Relationship Id="rId19" Type="http://schemas.openxmlformats.org/officeDocument/2006/relationships/image" Target="../media/image11.png"/><Relationship Id="rId4" Type="http://schemas.openxmlformats.org/officeDocument/2006/relationships/hyperlink" Target="#Dashboard!A1"/><Relationship Id="rId9" Type="http://schemas.openxmlformats.org/officeDocument/2006/relationships/hyperlink" Target="#'New Entery'!A1"/><Relationship Id="rId14" Type="http://schemas.openxmlformats.org/officeDocument/2006/relationships/image" Target="../media/image6.svg"/><Relationship Id="rId22" Type="http://schemas.openxmlformats.org/officeDocument/2006/relationships/image" Target="../media/image3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vendor!A1"/><Relationship Id="rId13" Type="http://schemas.openxmlformats.org/officeDocument/2006/relationships/image" Target="../media/image38.png"/><Relationship Id="rId18" Type="http://schemas.openxmlformats.org/officeDocument/2006/relationships/image" Target="../media/image10.svg"/><Relationship Id="rId26" Type="http://schemas.openxmlformats.org/officeDocument/2006/relationships/image" Target="../media/image41.svg"/><Relationship Id="rId3" Type="http://schemas.openxmlformats.org/officeDocument/2006/relationships/hyperlink" Target="#Inventory!A1"/><Relationship Id="rId21" Type="http://schemas.openxmlformats.org/officeDocument/2006/relationships/image" Target="../media/image13.png"/><Relationship Id="rId7" Type="http://schemas.openxmlformats.org/officeDocument/2006/relationships/hyperlink" Target="#Customer!A1"/><Relationship Id="rId12" Type="http://schemas.openxmlformats.org/officeDocument/2006/relationships/image" Target="../media/image21.svg"/><Relationship Id="rId17" Type="http://schemas.openxmlformats.org/officeDocument/2006/relationships/image" Target="../media/image9.png"/><Relationship Id="rId25" Type="http://schemas.openxmlformats.org/officeDocument/2006/relationships/image" Target="../media/image40.png"/><Relationship Id="rId2" Type="http://schemas.openxmlformats.org/officeDocument/2006/relationships/image" Target="../media/image25.svg"/><Relationship Id="rId16" Type="http://schemas.openxmlformats.org/officeDocument/2006/relationships/image" Target="../media/image8.svg"/><Relationship Id="rId20" Type="http://schemas.openxmlformats.org/officeDocument/2006/relationships/image" Target="../media/image12.svg"/><Relationship Id="rId1" Type="http://schemas.openxmlformats.org/officeDocument/2006/relationships/image" Target="../media/image24.png"/><Relationship Id="rId6" Type="http://schemas.openxmlformats.org/officeDocument/2006/relationships/hyperlink" Target="#Sales!A1"/><Relationship Id="rId11" Type="http://schemas.openxmlformats.org/officeDocument/2006/relationships/image" Target="../media/image20.png"/><Relationship Id="rId24" Type="http://schemas.openxmlformats.org/officeDocument/2006/relationships/image" Target="../media/image16.svg"/><Relationship Id="rId5" Type="http://schemas.openxmlformats.org/officeDocument/2006/relationships/hyperlink" Target="#Products!A1"/><Relationship Id="rId15" Type="http://schemas.openxmlformats.org/officeDocument/2006/relationships/image" Target="../media/image7.png"/><Relationship Id="rId23" Type="http://schemas.openxmlformats.org/officeDocument/2006/relationships/image" Target="../media/image15.png"/><Relationship Id="rId10" Type="http://schemas.openxmlformats.org/officeDocument/2006/relationships/hyperlink" Target="#Purchase!A1"/><Relationship Id="rId19" Type="http://schemas.openxmlformats.org/officeDocument/2006/relationships/image" Target="../media/image11.png"/><Relationship Id="rId4" Type="http://schemas.openxmlformats.org/officeDocument/2006/relationships/hyperlink" Target="#Dashboard!A1"/><Relationship Id="rId9" Type="http://schemas.openxmlformats.org/officeDocument/2006/relationships/hyperlink" Target="#'New Entery'!A1"/><Relationship Id="rId14" Type="http://schemas.openxmlformats.org/officeDocument/2006/relationships/image" Target="../media/image39.svg"/><Relationship Id="rId22" Type="http://schemas.openxmlformats.org/officeDocument/2006/relationships/image" Target="../media/image14.sv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vendor!A1"/><Relationship Id="rId13" Type="http://schemas.openxmlformats.org/officeDocument/2006/relationships/image" Target="../media/image5.png"/><Relationship Id="rId18" Type="http://schemas.openxmlformats.org/officeDocument/2006/relationships/image" Target="../media/image43.svg"/><Relationship Id="rId26" Type="http://schemas.openxmlformats.org/officeDocument/2006/relationships/image" Target="../media/image45.svg"/><Relationship Id="rId3" Type="http://schemas.openxmlformats.org/officeDocument/2006/relationships/hyperlink" Target="#Inventory!A1"/><Relationship Id="rId21" Type="http://schemas.openxmlformats.org/officeDocument/2006/relationships/image" Target="../media/image13.png"/><Relationship Id="rId7" Type="http://schemas.openxmlformats.org/officeDocument/2006/relationships/hyperlink" Target="#Customer!A1"/><Relationship Id="rId12" Type="http://schemas.openxmlformats.org/officeDocument/2006/relationships/image" Target="../media/image21.svg"/><Relationship Id="rId17" Type="http://schemas.openxmlformats.org/officeDocument/2006/relationships/image" Target="../media/image42.png"/><Relationship Id="rId25" Type="http://schemas.openxmlformats.org/officeDocument/2006/relationships/image" Target="../media/image44.png"/><Relationship Id="rId2" Type="http://schemas.openxmlformats.org/officeDocument/2006/relationships/image" Target="../media/image2.svg"/><Relationship Id="rId16" Type="http://schemas.openxmlformats.org/officeDocument/2006/relationships/image" Target="../media/image8.svg"/><Relationship Id="rId20" Type="http://schemas.openxmlformats.org/officeDocument/2006/relationships/image" Target="../media/image12.svg"/><Relationship Id="rId1" Type="http://schemas.openxmlformats.org/officeDocument/2006/relationships/image" Target="../media/image1.png"/><Relationship Id="rId6" Type="http://schemas.openxmlformats.org/officeDocument/2006/relationships/hyperlink" Target="#Sales!A1"/><Relationship Id="rId11" Type="http://schemas.openxmlformats.org/officeDocument/2006/relationships/image" Target="../media/image20.png"/><Relationship Id="rId24" Type="http://schemas.openxmlformats.org/officeDocument/2006/relationships/image" Target="../media/image16.svg"/><Relationship Id="rId5" Type="http://schemas.openxmlformats.org/officeDocument/2006/relationships/hyperlink" Target="#Products!A1"/><Relationship Id="rId15" Type="http://schemas.openxmlformats.org/officeDocument/2006/relationships/image" Target="../media/image7.png"/><Relationship Id="rId23" Type="http://schemas.openxmlformats.org/officeDocument/2006/relationships/image" Target="../media/image15.png"/><Relationship Id="rId10" Type="http://schemas.openxmlformats.org/officeDocument/2006/relationships/hyperlink" Target="#Purchase!A1"/><Relationship Id="rId19" Type="http://schemas.openxmlformats.org/officeDocument/2006/relationships/image" Target="../media/image11.png"/><Relationship Id="rId4" Type="http://schemas.openxmlformats.org/officeDocument/2006/relationships/hyperlink" Target="#Dashboard!A1"/><Relationship Id="rId9" Type="http://schemas.openxmlformats.org/officeDocument/2006/relationships/hyperlink" Target="#'New Entery'!A1"/><Relationship Id="rId14" Type="http://schemas.openxmlformats.org/officeDocument/2006/relationships/image" Target="../media/image6.svg"/><Relationship Id="rId22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426720</xdr:colOff>
      <xdr:row>1</xdr:row>
      <xdr:rowOff>76200</xdr:rowOff>
    </xdr:from>
    <xdr:to>
      <xdr:col>1</xdr:col>
      <xdr:colOff>1021080</xdr:colOff>
      <xdr:row>3</xdr:row>
      <xdr:rowOff>144780</xdr:rowOff>
    </xdr:to>
    <xdr:pic>
      <xdr:nvPicPr>
        <xdr:cNvPr id="3" name="Graphic 2" descr="Search Inventory with solid fill">
          <a:extLst>
            <a:ext uri="{FF2B5EF4-FFF2-40B4-BE49-F238E27FC236}">
              <a16:creationId xmlns:a16="http://schemas.microsoft.com/office/drawing/2014/main" id="{B918DCF0-222D-8DA0-3261-7F707D291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1520" y="259080"/>
          <a:ext cx="594360" cy="43434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FEFCC5B-B127-4EAC-0429-FFC2E6BA61EE}"/>
            </a:ext>
          </a:extLst>
        </xdr:cNvPr>
        <xdr:cNvSpPr/>
      </xdr:nvSpPr>
      <xdr:spPr>
        <a:xfrm>
          <a:off x="304800" y="731520"/>
          <a:ext cx="1363980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>
    <xdr:from>
      <xdr:col>1</xdr:col>
      <xdr:colOff>541020</xdr:colOff>
      <xdr:row>20</xdr:row>
      <xdr:rowOff>114300</xdr:rowOff>
    </xdr:from>
    <xdr:to>
      <xdr:col>1</xdr:col>
      <xdr:colOff>1356360</xdr:colOff>
      <xdr:row>22</xdr:row>
      <xdr:rowOff>45720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CABB43-A3AE-4A03-08C4-7ED957E6AD88}"/>
            </a:ext>
          </a:extLst>
        </xdr:cNvPr>
        <xdr:cNvSpPr/>
      </xdr:nvSpPr>
      <xdr:spPr>
        <a:xfrm>
          <a:off x="845820" y="3771900"/>
          <a:ext cx="815340" cy="297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Inventory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487680</xdr:colOff>
      <xdr:row>7</xdr:row>
      <xdr:rowOff>0</xdr:rowOff>
    </xdr:from>
    <xdr:to>
      <xdr:col>1</xdr:col>
      <xdr:colOff>1341120</xdr:colOff>
      <xdr:row>8</xdr:row>
      <xdr:rowOff>68580</xdr:rowOff>
    </xdr:to>
    <xdr:sp macro="" textlink="">
      <xdr:nvSpPr>
        <xdr:cNvPr id="8" name="Rectangle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79EE6D5-FA41-5335-B801-A1C3EBEFA895}"/>
            </a:ext>
          </a:extLst>
        </xdr:cNvPr>
        <xdr:cNvSpPr/>
      </xdr:nvSpPr>
      <xdr:spPr>
        <a:xfrm>
          <a:off x="792480" y="1280160"/>
          <a:ext cx="853440" cy="251460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Dashboard</a:t>
          </a:r>
        </a:p>
        <a:p>
          <a:pPr marL="0" indent="0" algn="ctr"/>
          <a:endParaRPr lang="en-US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381000</xdr:colOff>
      <xdr:row>10</xdr:row>
      <xdr:rowOff>65496</xdr:rowOff>
    </xdr:from>
    <xdr:to>
      <xdr:col>2</xdr:col>
      <xdr:colOff>22860</xdr:colOff>
      <xdr:row>11</xdr:row>
      <xdr:rowOff>152400</xdr:rowOff>
    </xdr:to>
    <xdr:sp macro="" textlink="">
      <xdr:nvSpPr>
        <xdr:cNvPr id="9" name="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7686C93-97BF-67DB-831C-0E102740E924}"/>
            </a:ext>
          </a:extLst>
        </xdr:cNvPr>
        <xdr:cNvSpPr/>
      </xdr:nvSpPr>
      <xdr:spPr>
        <a:xfrm>
          <a:off x="685800" y="1894296"/>
          <a:ext cx="1005840" cy="2697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Products</a:t>
          </a:r>
        </a:p>
        <a:p>
          <a:pPr algn="ctr"/>
          <a:endParaRPr lang="en-US" sz="1000" b="1">
            <a:solidFill>
              <a:schemeClr val="tx1"/>
            </a:solidFill>
          </a:endParaRP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480060</xdr:colOff>
      <xdr:row>15</xdr:row>
      <xdr:rowOff>131355</xdr:rowOff>
    </xdr:from>
    <xdr:to>
      <xdr:col>2</xdr:col>
      <xdr:colOff>7620</xdr:colOff>
      <xdr:row>17</xdr:row>
      <xdr:rowOff>22860</xdr:rowOff>
    </xdr:to>
    <xdr:sp macro="" textlink="">
      <xdr:nvSpPr>
        <xdr:cNvPr id="10" name="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EE0AF19-CDEC-22B7-E285-2A7E30E05EEF}"/>
            </a:ext>
          </a:extLst>
        </xdr:cNvPr>
        <xdr:cNvSpPr/>
      </xdr:nvSpPr>
      <xdr:spPr>
        <a:xfrm>
          <a:off x="784860" y="2874555"/>
          <a:ext cx="891540" cy="2572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Sales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403860</xdr:colOff>
      <xdr:row>8</xdr:row>
      <xdr:rowOff>112123</xdr:rowOff>
    </xdr:from>
    <xdr:to>
      <xdr:col>2</xdr:col>
      <xdr:colOff>45720</xdr:colOff>
      <xdr:row>10</xdr:row>
      <xdr:rowOff>38100</xdr:rowOff>
    </xdr:to>
    <xdr:sp macro="" textlink="">
      <xdr:nvSpPr>
        <xdr:cNvPr id="11" name="Rectangle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A82E4C3-1B0F-6D89-5D84-FF75AAD7A2BA}"/>
            </a:ext>
          </a:extLst>
        </xdr:cNvPr>
        <xdr:cNvSpPr/>
      </xdr:nvSpPr>
      <xdr:spPr>
        <a:xfrm>
          <a:off x="708660" y="1575163"/>
          <a:ext cx="1005840" cy="291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Customer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480060</xdr:colOff>
      <xdr:row>12</xdr:row>
      <xdr:rowOff>11249</xdr:rowOff>
    </xdr:from>
    <xdr:to>
      <xdr:col>1</xdr:col>
      <xdr:colOff>1295400</xdr:colOff>
      <xdr:row>13</xdr:row>
      <xdr:rowOff>99060</xdr:rowOff>
    </xdr:to>
    <xdr:sp macro="" textlink="">
      <xdr:nvSpPr>
        <xdr:cNvPr id="12" name="Rectangle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2B48642-2FB5-D7F2-8CB2-8E1CC8FAB2FB}"/>
            </a:ext>
          </a:extLst>
        </xdr:cNvPr>
        <xdr:cNvSpPr/>
      </xdr:nvSpPr>
      <xdr:spPr>
        <a:xfrm>
          <a:off x="784860" y="2205809"/>
          <a:ext cx="815340" cy="2706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Vendors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510540</xdr:colOff>
      <xdr:row>13</xdr:row>
      <xdr:rowOff>155122</xdr:rowOff>
    </xdr:from>
    <xdr:to>
      <xdr:col>2</xdr:col>
      <xdr:colOff>60960</xdr:colOff>
      <xdr:row>15</xdr:row>
      <xdr:rowOff>45720</xdr:rowOff>
    </xdr:to>
    <xdr:sp macro="" textlink="">
      <xdr:nvSpPr>
        <xdr:cNvPr id="13" name="Rectangle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1262308-B703-33BB-250A-9A58FFDC9BEC}"/>
            </a:ext>
          </a:extLst>
        </xdr:cNvPr>
        <xdr:cNvSpPr/>
      </xdr:nvSpPr>
      <xdr:spPr>
        <a:xfrm>
          <a:off x="815340" y="2532562"/>
          <a:ext cx="914400" cy="2563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New</a:t>
          </a:r>
          <a:r>
            <a:rPr lang="en-US" sz="1000" b="1" baseline="0">
              <a:solidFill>
                <a:srgbClr val="00B050"/>
              </a:solidFill>
            </a:rPr>
            <a:t> Entery</a:t>
          </a:r>
          <a:endParaRPr lang="en-US" sz="1000" b="1">
            <a:solidFill>
              <a:srgbClr val="00B050"/>
            </a:solidFill>
          </a:endParaRP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441960</xdr:colOff>
      <xdr:row>18</xdr:row>
      <xdr:rowOff>16148</xdr:rowOff>
    </xdr:from>
    <xdr:to>
      <xdr:col>2</xdr:col>
      <xdr:colOff>83820</xdr:colOff>
      <xdr:row>19</xdr:row>
      <xdr:rowOff>106680</xdr:rowOff>
    </xdr:to>
    <xdr:sp macro="" textlink="">
      <xdr:nvSpPr>
        <xdr:cNvPr id="14" name="Rectangle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1A1FF57-6170-3078-47C0-B2357A371E95}"/>
            </a:ext>
          </a:extLst>
        </xdr:cNvPr>
        <xdr:cNvSpPr/>
      </xdr:nvSpPr>
      <xdr:spPr>
        <a:xfrm>
          <a:off x="746760" y="3307988"/>
          <a:ext cx="1005840" cy="2734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Purchaser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129540</xdr:colOff>
      <xdr:row>6</xdr:row>
      <xdr:rowOff>167640</xdr:rowOff>
    </xdr:from>
    <xdr:to>
      <xdr:col>1</xdr:col>
      <xdr:colOff>403860</xdr:colOff>
      <xdr:row>8</xdr:row>
      <xdr:rowOff>45720</xdr:rowOff>
    </xdr:to>
    <xdr:pic>
      <xdr:nvPicPr>
        <xdr:cNvPr id="16" name="Graphic 15" descr="Gauge outlin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CBDA5C-4DD8-CF60-4EC8-B9E52CBCB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34340" y="1264920"/>
          <a:ext cx="274320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8</xdr:row>
      <xdr:rowOff>99060</xdr:rowOff>
    </xdr:from>
    <xdr:to>
      <xdr:col>1</xdr:col>
      <xdr:colOff>403860</xdr:colOff>
      <xdr:row>10</xdr:row>
      <xdr:rowOff>7620</xdr:rowOff>
    </xdr:to>
    <xdr:pic>
      <xdr:nvPicPr>
        <xdr:cNvPr id="18" name="Graphic 17" descr="Customer review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4C99241-2F24-B992-C932-650D0B758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34340" y="15621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10</xdr:row>
      <xdr:rowOff>22860</xdr:rowOff>
    </xdr:from>
    <xdr:to>
      <xdr:col>1</xdr:col>
      <xdr:colOff>403860</xdr:colOff>
      <xdr:row>10</xdr:row>
      <xdr:rowOff>297180</xdr:rowOff>
    </xdr:to>
    <xdr:pic>
      <xdr:nvPicPr>
        <xdr:cNvPr id="20" name="Graphic 19" descr="Search Inventory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A4E41AB-0557-729A-832D-20A0706CF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34340" y="185166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12</xdr:row>
      <xdr:rowOff>7620</xdr:rowOff>
    </xdr:from>
    <xdr:to>
      <xdr:col>1</xdr:col>
      <xdr:colOff>403860</xdr:colOff>
      <xdr:row>13</xdr:row>
      <xdr:rowOff>83820</xdr:rowOff>
    </xdr:to>
    <xdr:pic>
      <xdr:nvPicPr>
        <xdr:cNvPr id="22" name="Graphic 21" descr="Kiosk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C48F51E-5BAE-367E-C804-AF5E7B623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34340" y="220218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13</xdr:row>
      <xdr:rowOff>167640</xdr:rowOff>
    </xdr:from>
    <xdr:to>
      <xdr:col>1</xdr:col>
      <xdr:colOff>403860</xdr:colOff>
      <xdr:row>14</xdr:row>
      <xdr:rowOff>190500</xdr:rowOff>
    </xdr:to>
    <xdr:pic>
      <xdr:nvPicPr>
        <xdr:cNvPr id="24" name="Graphic 23" descr="Add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576077B-98F9-189A-0425-19541A0A0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34340" y="2545080"/>
          <a:ext cx="274320" cy="22098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15</xdr:row>
      <xdr:rowOff>121920</xdr:rowOff>
    </xdr:from>
    <xdr:to>
      <xdr:col>1</xdr:col>
      <xdr:colOff>403860</xdr:colOff>
      <xdr:row>17</xdr:row>
      <xdr:rowOff>30480</xdr:rowOff>
    </xdr:to>
    <xdr:pic>
      <xdr:nvPicPr>
        <xdr:cNvPr id="26" name="Graphic 25" descr="For Sal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2DD1E6F-A50F-19B8-FB31-70E3E5DD3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34340" y="286512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18</xdr:row>
      <xdr:rowOff>0</xdr:rowOff>
    </xdr:from>
    <xdr:to>
      <xdr:col>1</xdr:col>
      <xdr:colOff>403860</xdr:colOff>
      <xdr:row>19</xdr:row>
      <xdr:rowOff>91440</xdr:rowOff>
    </xdr:to>
    <xdr:pic>
      <xdr:nvPicPr>
        <xdr:cNvPr id="32" name="Graphic 31" descr="Register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B820B83-DAB5-27C7-A181-8692A88A2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34340" y="329184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20</xdr:row>
      <xdr:rowOff>60960</xdr:rowOff>
    </xdr:from>
    <xdr:to>
      <xdr:col>1</xdr:col>
      <xdr:colOff>403860</xdr:colOff>
      <xdr:row>21</xdr:row>
      <xdr:rowOff>152400</xdr:rowOff>
    </xdr:to>
    <xdr:pic>
      <xdr:nvPicPr>
        <xdr:cNvPr id="34" name="Graphic 33" descr="Search Inventory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510CD02-F6C3-A432-2915-CD7E3FF84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34340" y="3718560"/>
          <a:ext cx="274320" cy="27432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</xdr:row>
      <xdr:rowOff>60960</xdr:rowOff>
    </xdr:from>
    <xdr:to>
      <xdr:col>22</xdr:col>
      <xdr:colOff>350520</xdr:colOff>
      <xdr:row>4</xdr:row>
      <xdr:rowOff>30480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76FA71F-47B0-84F0-109E-87D87BF1ABA4}"/>
            </a:ext>
          </a:extLst>
        </xdr:cNvPr>
        <xdr:cNvSpPr/>
      </xdr:nvSpPr>
      <xdr:spPr>
        <a:xfrm>
          <a:off x="1988820" y="243840"/>
          <a:ext cx="11932920" cy="518160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effectLst>
          <a:glow rad="101600">
            <a:schemeClr val="bg1">
              <a:alpha val="6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>
              <a:solidFill>
                <a:schemeClr val="bg1"/>
              </a:solidFill>
            </a:rPr>
            <a:t>Inventory Managment System</a:t>
          </a:r>
          <a:r>
            <a:rPr lang="en-US" sz="800" b="1" baseline="0">
              <a:solidFill>
                <a:schemeClr val="bg1"/>
              </a:solidFill>
            </a:rPr>
            <a:t> creation by bittusah</a:t>
          </a:r>
          <a:endParaRPr lang="en-US" sz="8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30480</xdr:colOff>
      <xdr:row>0</xdr:row>
      <xdr:rowOff>182879</xdr:rowOff>
    </xdr:from>
    <xdr:to>
      <xdr:col>4</xdr:col>
      <xdr:colOff>45720</xdr:colOff>
      <xdr:row>4</xdr:row>
      <xdr:rowOff>6772</xdr:rowOff>
    </xdr:to>
    <xdr:pic>
      <xdr:nvPicPr>
        <xdr:cNvPr id="6" name="Graphic 5" descr="Gauge outlin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A9BF4DA-28C9-E533-A4FF-6166E1E51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2011680" y="182879"/>
          <a:ext cx="624840" cy="555413"/>
        </a:xfrm>
        <a:prstGeom prst="rect">
          <a:avLst/>
        </a:prstGeom>
      </xdr:spPr>
    </xdr:pic>
    <xdr:clientData/>
  </xdr:twoCellAnchor>
  <xdr:twoCellAnchor>
    <xdr:from>
      <xdr:col>2</xdr:col>
      <xdr:colOff>281940</xdr:colOff>
      <xdr:row>5</xdr:row>
      <xdr:rowOff>22860</xdr:rowOff>
    </xdr:from>
    <xdr:to>
      <xdr:col>5</xdr:col>
      <xdr:colOff>541020</xdr:colOff>
      <xdr:row>8</xdr:row>
      <xdr:rowOff>152400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71335430-ACBC-B480-9F62-0AEF45790BC0}"/>
            </a:ext>
          </a:extLst>
        </xdr:cNvPr>
        <xdr:cNvSpPr/>
      </xdr:nvSpPr>
      <xdr:spPr>
        <a:xfrm>
          <a:off x="1958340" y="937260"/>
          <a:ext cx="1790700" cy="67818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1"/>
              </a:solidFill>
            </a:rPr>
            <a:t>Products</a:t>
          </a:r>
        </a:p>
      </xdr:txBody>
    </xdr:sp>
    <xdr:clientData/>
  </xdr:twoCellAnchor>
  <xdr:twoCellAnchor>
    <xdr:from>
      <xdr:col>2</xdr:col>
      <xdr:colOff>289560</xdr:colOff>
      <xdr:row>5</xdr:row>
      <xdr:rowOff>22860</xdr:rowOff>
    </xdr:from>
    <xdr:to>
      <xdr:col>3</xdr:col>
      <xdr:colOff>68580</xdr:colOff>
      <xdr:row>8</xdr:row>
      <xdr:rowOff>129540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172D0406-272A-DAD0-0D46-1E46143356D8}"/>
            </a:ext>
          </a:extLst>
        </xdr:cNvPr>
        <xdr:cNvSpPr/>
      </xdr:nvSpPr>
      <xdr:spPr>
        <a:xfrm>
          <a:off x="1965960" y="937260"/>
          <a:ext cx="91440" cy="65532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91440</xdr:colOff>
      <xdr:row>6</xdr:row>
      <xdr:rowOff>83820</xdr:rowOff>
    </xdr:from>
    <xdr:to>
      <xdr:col>5</xdr:col>
      <xdr:colOff>518160</xdr:colOff>
      <xdr:row>8</xdr:row>
      <xdr:rowOff>121920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9F8379E7-139D-F617-D7EE-EDA5E2E624AF}"/>
            </a:ext>
          </a:extLst>
        </xdr:cNvPr>
        <xdr:cNvSpPr/>
      </xdr:nvSpPr>
      <xdr:spPr>
        <a:xfrm>
          <a:off x="2080260" y="1181100"/>
          <a:ext cx="1645920" cy="4038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190500</xdr:colOff>
      <xdr:row>5</xdr:row>
      <xdr:rowOff>0</xdr:rowOff>
    </xdr:from>
    <xdr:to>
      <xdr:col>9</xdr:col>
      <xdr:colOff>152400</xdr:colOff>
      <xdr:row>8</xdr:row>
      <xdr:rowOff>129540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CC39EF95-90FA-216A-7237-E3E03F2C843E}"/>
            </a:ext>
          </a:extLst>
        </xdr:cNvPr>
        <xdr:cNvSpPr/>
      </xdr:nvSpPr>
      <xdr:spPr>
        <a:xfrm>
          <a:off x="4008120" y="914400"/>
          <a:ext cx="1790700" cy="67818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1"/>
              </a:solidFill>
            </a:rPr>
            <a:t>Customers</a:t>
          </a:r>
        </a:p>
      </xdr:txBody>
    </xdr:sp>
    <xdr:clientData/>
  </xdr:twoCellAnchor>
  <xdr:twoCellAnchor>
    <xdr:from>
      <xdr:col>6</xdr:col>
      <xdr:colOff>182880</xdr:colOff>
      <xdr:row>5</xdr:row>
      <xdr:rowOff>15240</xdr:rowOff>
    </xdr:from>
    <xdr:to>
      <xdr:col>6</xdr:col>
      <xdr:colOff>274320</xdr:colOff>
      <xdr:row>8</xdr:row>
      <xdr:rowOff>121920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215BF8DB-5359-D750-FD1B-E53938A0FD70}"/>
            </a:ext>
          </a:extLst>
        </xdr:cNvPr>
        <xdr:cNvSpPr/>
      </xdr:nvSpPr>
      <xdr:spPr>
        <a:xfrm>
          <a:off x="4000500" y="929640"/>
          <a:ext cx="91440" cy="65532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335280</xdr:colOff>
      <xdr:row>4</xdr:row>
      <xdr:rowOff>152400</xdr:rowOff>
    </xdr:from>
    <xdr:to>
      <xdr:col>12</xdr:col>
      <xdr:colOff>297180</xdr:colOff>
      <xdr:row>8</xdr:row>
      <xdr:rowOff>99060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AA3D9EF5-0BB9-741C-8B40-DF2CED7D41C5}"/>
            </a:ext>
          </a:extLst>
        </xdr:cNvPr>
        <xdr:cNvSpPr/>
      </xdr:nvSpPr>
      <xdr:spPr>
        <a:xfrm>
          <a:off x="5981700" y="883920"/>
          <a:ext cx="1790700" cy="67818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1"/>
              </a:solidFill>
            </a:rPr>
            <a:t>Purchase Amount</a:t>
          </a:r>
        </a:p>
      </xdr:txBody>
    </xdr:sp>
    <xdr:clientData/>
  </xdr:twoCellAnchor>
  <xdr:twoCellAnchor>
    <xdr:from>
      <xdr:col>9</xdr:col>
      <xdr:colOff>342900</xdr:colOff>
      <xdr:row>4</xdr:row>
      <xdr:rowOff>175260</xdr:rowOff>
    </xdr:from>
    <xdr:to>
      <xdr:col>9</xdr:col>
      <xdr:colOff>403860</xdr:colOff>
      <xdr:row>8</xdr:row>
      <xdr:rowOff>99060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39DB5393-8E13-5640-AA46-24F61B8E2567}"/>
            </a:ext>
          </a:extLst>
        </xdr:cNvPr>
        <xdr:cNvSpPr/>
      </xdr:nvSpPr>
      <xdr:spPr>
        <a:xfrm>
          <a:off x="5989320" y="906780"/>
          <a:ext cx="60960" cy="65532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205740</xdr:colOff>
      <xdr:row>4</xdr:row>
      <xdr:rowOff>160020</xdr:rowOff>
    </xdr:from>
    <xdr:to>
      <xdr:col>22</xdr:col>
      <xdr:colOff>327660</xdr:colOff>
      <xdr:row>8</xdr:row>
      <xdr:rowOff>106680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8A46E5D-7D7E-BFF5-F66D-26F8A255A5A5}"/>
            </a:ext>
          </a:extLst>
        </xdr:cNvPr>
        <xdr:cNvSpPr/>
      </xdr:nvSpPr>
      <xdr:spPr>
        <a:xfrm>
          <a:off x="12184380" y="891540"/>
          <a:ext cx="1950720" cy="67818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1"/>
              </a:solidFill>
            </a:rPr>
            <a:t>Stocks Amounts</a:t>
          </a:r>
        </a:p>
      </xdr:txBody>
    </xdr:sp>
    <xdr:clientData/>
  </xdr:twoCellAnchor>
  <xdr:twoCellAnchor>
    <xdr:from>
      <xdr:col>19</xdr:col>
      <xdr:colOff>236220</xdr:colOff>
      <xdr:row>4</xdr:row>
      <xdr:rowOff>175260</xdr:rowOff>
    </xdr:from>
    <xdr:to>
      <xdr:col>19</xdr:col>
      <xdr:colOff>327660</xdr:colOff>
      <xdr:row>8</xdr:row>
      <xdr:rowOff>99060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7BE9B07-89E1-4ECF-BC6F-23042A6CF3CC}"/>
            </a:ext>
          </a:extLst>
        </xdr:cNvPr>
        <xdr:cNvSpPr/>
      </xdr:nvSpPr>
      <xdr:spPr>
        <a:xfrm>
          <a:off x="11978640" y="906780"/>
          <a:ext cx="91440" cy="65532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434340</xdr:colOff>
      <xdr:row>4</xdr:row>
      <xdr:rowOff>144780</xdr:rowOff>
    </xdr:from>
    <xdr:to>
      <xdr:col>15</xdr:col>
      <xdr:colOff>396240</xdr:colOff>
      <xdr:row>8</xdr:row>
      <xdr:rowOff>91440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40825B1-FCD4-4DC4-313D-B6219268A639}"/>
            </a:ext>
          </a:extLst>
        </xdr:cNvPr>
        <xdr:cNvSpPr/>
      </xdr:nvSpPr>
      <xdr:spPr>
        <a:xfrm>
          <a:off x="7909560" y="876300"/>
          <a:ext cx="1790700" cy="67818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1"/>
              </a:solidFill>
            </a:rPr>
            <a:t>Sales Amount</a:t>
          </a:r>
        </a:p>
      </xdr:txBody>
    </xdr:sp>
    <xdr:clientData/>
  </xdr:twoCellAnchor>
  <xdr:twoCellAnchor>
    <xdr:from>
      <xdr:col>12</xdr:col>
      <xdr:colOff>449580</xdr:colOff>
      <xdr:row>4</xdr:row>
      <xdr:rowOff>152400</xdr:rowOff>
    </xdr:from>
    <xdr:to>
      <xdr:col>12</xdr:col>
      <xdr:colOff>541020</xdr:colOff>
      <xdr:row>8</xdr:row>
      <xdr:rowOff>76200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2041AA86-0F62-4205-D2B5-821B209109F4}"/>
            </a:ext>
          </a:extLst>
        </xdr:cNvPr>
        <xdr:cNvSpPr/>
      </xdr:nvSpPr>
      <xdr:spPr>
        <a:xfrm>
          <a:off x="7924800" y="883920"/>
          <a:ext cx="91440" cy="65532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4</xdr:row>
      <xdr:rowOff>167640</xdr:rowOff>
    </xdr:from>
    <xdr:to>
      <xdr:col>19</xdr:col>
      <xdr:colOff>0</xdr:colOff>
      <xdr:row>8</xdr:row>
      <xdr:rowOff>114300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88BA512D-0C17-F51D-91CD-33B81B52334B}"/>
            </a:ext>
          </a:extLst>
        </xdr:cNvPr>
        <xdr:cNvSpPr/>
      </xdr:nvSpPr>
      <xdr:spPr>
        <a:xfrm>
          <a:off x="9951720" y="899160"/>
          <a:ext cx="1790700" cy="67818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1"/>
              </a:solidFill>
            </a:rPr>
            <a:t>Profit/Lose</a:t>
          </a:r>
        </a:p>
      </xdr:txBody>
    </xdr:sp>
    <xdr:clientData/>
  </xdr:twoCellAnchor>
  <xdr:twoCellAnchor>
    <xdr:from>
      <xdr:col>16</xdr:col>
      <xdr:colOff>53340</xdr:colOff>
      <xdr:row>5</xdr:row>
      <xdr:rowOff>0</xdr:rowOff>
    </xdr:from>
    <xdr:to>
      <xdr:col>16</xdr:col>
      <xdr:colOff>144780</xdr:colOff>
      <xdr:row>8</xdr:row>
      <xdr:rowOff>106680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7395F504-57A5-9789-B5BA-2EFB621A422C}"/>
            </a:ext>
          </a:extLst>
        </xdr:cNvPr>
        <xdr:cNvSpPr/>
      </xdr:nvSpPr>
      <xdr:spPr>
        <a:xfrm>
          <a:off x="9966960" y="914400"/>
          <a:ext cx="91440" cy="65532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30480</xdr:colOff>
      <xdr:row>6</xdr:row>
      <xdr:rowOff>160020</xdr:rowOff>
    </xdr:from>
    <xdr:to>
      <xdr:col>5</xdr:col>
      <xdr:colOff>228600</xdr:colOff>
      <xdr:row>8</xdr:row>
      <xdr:rowOff>152400</xdr:rowOff>
    </xdr:to>
    <xdr:sp macro="" textlink="'pivot Tables'!C3">
      <xdr:nvSpPr>
        <xdr:cNvPr id="50" name="Rectangle 49">
          <a:extLst>
            <a:ext uri="{FF2B5EF4-FFF2-40B4-BE49-F238E27FC236}">
              <a16:creationId xmlns:a16="http://schemas.microsoft.com/office/drawing/2014/main" id="{6F916DE7-02C1-DDA0-074E-6793C65E1A87}"/>
            </a:ext>
          </a:extLst>
        </xdr:cNvPr>
        <xdr:cNvSpPr/>
      </xdr:nvSpPr>
      <xdr:spPr>
        <a:xfrm>
          <a:off x="2628900" y="1257300"/>
          <a:ext cx="807720" cy="3581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23257B79-4D02-41A3-BC7C-EF04F16753D0}" type="TxLink">
            <a:rPr lang="en-US" sz="1600" b="1" i="0" u="none" strike="noStrike">
              <a:solidFill>
                <a:srgbClr val="000000"/>
              </a:solidFill>
              <a:latin typeface="Aptos Narrow"/>
            </a:rPr>
            <a:pPr algn="l"/>
            <a:t>10</a:t>
          </a:fld>
          <a:endParaRPr lang="en-US" sz="1100"/>
        </a:p>
      </xdr:txBody>
    </xdr:sp>
    <xdr:clientData/>
  </xdr:twoCellAnchor>
  <xdr:twoCellAnchor>
    <xdr:from>
      <xdr:col>7</xdr:col>
      <xdr:colOff>175260</xdr:colOff>
      <xdr:row>6</xdr:row>
      <xdr:rowOff>114300</xdr:rowOff>
    </xdr:from>
    <xdr:to>
      <xdr:col>8</xdr:col>
      <xdr:colOff>228600</xdr:colOff>
      <xdr:row>8</xdr:row>
      <xdr:rowOff>106680</xdr:rowOff>
    </xdr:to>
    <xdr:sp macro="" textlink="'pivot Tables'!C6">
      <xdr:nvSpPr>
        <xdr:cNvPr id="51" name="Rectangle 50">
          <a:extLst>
            <a:ext uri="{FF2B5EF4-FFF2-40B4-BE49-F238E27FC236}">
              <a16:creationId xmlns:a16="http://schemas.microsoft.com/office/drawing/2014/main" id="{3276B159-8140-76C2-A17B-F8B53ADEDF89}"/>
            </a:ext>
          </a:extLst>
        </xdr:cNvPr>
        <xdr:cNvSpPr/>
      </xdr:nvSpPr>
      <xdr:spPr>
        <a:xfrm>
          <a:off x="4602480" y="1211580"/>
          <a:ext cx="662940" cy="3581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CE13AF92-5535-472F-87FB-BA87866747BC}" type="TxLink">
            <a:rPr lang="en-US" sz="1600" b="1" i="0" u="none" strike="noStrike">
              <a:solidFill>
                <a:srgbClr val="000000"/>
              </a:solidFill>
              <a:latin typeface="Aptos Narrow"/>
            </a:rPr>
            <a:pPr algn="l"/>
            <a:t>12</a:t>
          </a:fld>
          <a:endParaRPr lang="en-US" sz="1100"/>
        </a:p>
      </xdr:txBody>
    </xdr:sp>
    <xdr:clientData/>
  </xdr:twoCellAnchor>
  <xdr:twoCellAnchor>
    <xdr:from>
      <xdr:col>13</xdr:col>
      <xdr:colOff>198120</xdr:colOff>
      <xdr:row>6</xdr:row>
      <xdr:rowOff>91440</xdr:rowOff>
    </xdr:from>
    <xdr:to>
      <xdr:col>15</xdr:col>
      <xdr:colOff>487680</xdr:colOff>
      <xdr:row>8</xdr:row>
      <xdr:rowOff>83820</xdr:rowOff>
    </xdr:to>
    <xdr:sp macro="" textlink="'pivot Tables'!C9">
      <xdr:nvSpPr>
        <xdr:cNvPr id="52" name="Rectangle 51">
          <a:extLst>
            <a:ext uri="{FF2B5EF4-FFF2-40B4-BE49-F238E27FC236}">
              <a16:creationId xmlns:a16="http://schemas.microsoft.com/office/drawing/2014/main" id="{58CB1464-E683-86AC-F305-64EFA57A7B95}"/>
            </a:ext>
          </a:extLst>
        </xdr:cNvPr>
        <xdr:cNvSpPr/>
      </xdr:nvSpPr>
      <xdr:spPr>
        <a:xfrm>
          <a:off x="8282940" y="1188720"/>
          <a:ext cx="1508760" cy="3581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FC924C5F-C5B5-4971-9640-05A7CB4B3BB4}" type="TxLink">
            <a:rPr lang="en-US" sz="1600" b="1" i="0" u="none" strike="noStrike">
              <a:solidFill>
                <a:srgbClr val="000000"/>
              </a:solidFill>
              <a:latin typeface="Aptos Narrow"/>
            </a:rPr>
            <a:pPr algn="l"/>
            <a:t>₹306,000</a:t>
          </a:fld>
          <a:endParaRPr lang="en-US" sz="1100"/>
        </a:p>
      </xdr:txBody>
    </xdr:sp>
    <xdr:clientData/>
  </xdr:twoCellAnchor>
  <xdr:twoCellAnchor>
    <xdr:from>
      <xdr:col>10</xdr:col>
      <xdr:colOff>38100</xdr:colOff>
      <xdr:row>6</xdr:row>
      <xdr:rowOff>99060</xdr:rowOff>
    </xdr:from>
    <xdr:to>
      <xdr:col>12</xdr:col>
      <xdr:colOff>251460</xdr:colOff>
      <xdr:row>8</xdr:row>
      <xdr:rowOff>121920</xdr:rowOff>
    </xdr:to>
    <xdr:sp macro="" textlink="'pivot Tables'!C12">
      <xdr:nvSpPr>
        <xdr:cNvPr id="55" name="Rectangle 54">
          <a:extLst>
            <a:ext uri="{FF2B5EF4-FFF2-40B4-BE49-F238E27FC236}">
              <a16:creationId xmlns:a16="http://schemas.microsoft.com/office/drawing/2014/main" id="{38F231F3-A1F3-EE5D-29A4-B9AD5C9CF524}"/>
            </a:ext>
          </a:extLst>
        </xdr:cNvPr>
        <xdr:cNvSpPr/>
      </xdr:nvSpPr>
      <xdr:spPr>
        <a:xfrm>
          <a:off x="6294120" y="1196340"/>
          <a:ext cx="1432560" cy="388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01E9C1D0-2EF9-4143-9CD6-55765D2A810E}" type="TxLink">
            <a:rPr lang="en-US" sz="1600" b="1" i="0" u="none" strike="noStrike">
              <a:solidFill>
                <a:srgbClr val="000000"/>
              </a:solidFill>
              <a:latin typeface="Aptos Narrow"/>
            </a:rPr>
            <a:pPr algn="l"/>
            <a:t>₹2,666,200</a:t>
          </a:fld>
          <a:endParaRPr lang="en-US" sz="1100"/>
        </a:p>
      </xdr:txBody>
    </xdr:sp>
    <xdr:clientData/>
  </xdr:twoCellAnchor>
  <xdr:twoCellAnchor>
    <xdr:from>
      <xdr:col>16</xdr:col>
      <xdr:colOff>228600</xdr:colOff>
      <xdr:row>6</xdr:row>
      <xdr:rowOff>68580</xdr:rowOff>
    </xdr:from>
    <xdr:to>
      <xdr:col>18</xdr:col>
      <xdr:colOff>541020</xdr:colOff>
      <xdr:row>8</xdr:row>
      <xdr:rowOff>106680</xdr:rowOff>
    </xdr:to>
    <xdr:sp macro="" textlink="'pivot Tables'!C18">
      <xdr:nvSpPr>
        <xdr:cNvPr id="56" name="Rectangle 55">
          <a:extLst>
            <a:ext uri="{FF2B5EF4-FFF2-40B4-BE49-F238E27FC236}">
              <a16:creationId xmlns:a16="http://schemas.microsoft.com/office/drawing/2014/main" id="{0B348C82-F85A-7168-4F55-088D9C2C1138}"/>
            </a:ext>
          </a:extLst>
        </xdr:cNvPr>
        <xdr:cNvSpPr/>
      </xdr:nvSpPr>
      <xdr:spPr>
        <a:xfrm>
          <a:off x="10142220" y="1165860"/>
          <a:ext cx="1531620" cy="4038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C6705210-B510-4D99-B969-112D5990994E}" type="TxLink">
            <a:rPr lang="en-US" sz="1600" b="1" i="0" u="none" strike="noStrike">
              <a:solidFill>
                <a:srgbClr val="000000"/>
              </a:solidFill>
              <a:latin typeface="Aptos Narrow"/>
            </a:rPr>
            <a:pPr algn="l"/>
            <a:t>₹306,000</a:t>
          </a:fld>
          <a:endParaRPr lang="en-US" sz="1100"/>
        </a:p>
      </xdr:txBody>
    </xdr:sp>
    <xdr:clientData/>
  </xdr:twoCellAnchor>
  <xdr:twoCellAnchor>
    <xdr:from>
      <xdr:col>19</xdr:col>
      <xdr:colOff>419100</xdr:colOff>
      <xdr:row>6</xdr:row>
      <xdr:rowOff>83820</xdr:rowOff>
    </xdr:from>
    <xdr:to>
      <xdr:col>22</xdr:col>
      <xdr:colOff>114300</xdr:colOff>
      <xdr:row>8</xdr:row>
      <xdr:rowOff>76200</xdr:rowOff>
    </xdr:to>
    <xdr:sp macro="" textlink="'pivot Tables'!C15">
      <xdr:nvSpPr>
        <xdr:cNvPr id="57" name="Rectangle 56">
          <a:extLst>
            <a:ext uri="{FF2B5EF4-FFF2-40B4-BE49-F238E27FC236}">
              <a16:creationId xmlns:a16="http://schemas.microsoft.com/office/drawing/2014/main" id="{7166F999-7F70-4293-35C6-93E4825394B6}"/>
            </a:ext>
          </a:extLst>
        </xdr:cNvPr>
        <xdr:cNvSpPr/>
      </xdr:nvSpPr>
      <xdr:spPr>
        <a:xfrm>
          <a:off x="12161520" y="1181100"/>
          <a:ext cx="1524000" cy="3581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B18DFA5-1C2C-4226-A31A-4F95FB32A6D4}" type="TxLink">
            <a:rPr lang="en-US" sz="1600" b="1" i="0" u="none" strike="noStrike">
              <a:solidFill>
                <a:srgbClr val="000000"/>
              </a:solidFill>
              <a:latin typeface="Aptos Narrow"/>
            </a:rPr>
            <a:pPr algn="l"/>
            <a:t>₹2,666,200</a:t>
          </a:fld>
          <a:endParaRPr lang="en-US" sz="1100"/>
        </a:p>
      </xdr:txBody>
    </xdr:sp>
    <xdr:clientData/>
  </xdr:twoCellAnchor>
  <xdr:twoCellAnchor>
    <xdr:from>
      <xdr:col>2</xdr:col>
      <xdr:colOff>228600</xdr:colOff>
      <xdr:row>9</xdr:row>
      <xdr:rowOff>83820</xdr:rowOff>
    </xdr:from>
    <xdr:to>
      <xdr:col>7</xdr:col>
      <xdr:colOff>411480</xdr:colOff>
      <xdr:row>17</xdr:row>
      <xdr:rowOff>106680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61B8B08-E25A-4DBC-8D4F-FCAA39306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495300</xdr:colOff>
      <xdr:row>9</xdr:row>
      <xdr:rowOff>76200</xdr:rowOff>
    </xdr:from>
    <xdr:to>
      <xdr:col>13</xdr:col>
      <xdr:colOff>251460</xdr:colOff>
      <xdr:row>17</xdr:row>
      <xdr:rowOff>91440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8C21355D-046F-44C7-AF08-76DF46806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228600</xdr:colOff>
      <xdr:row>18</xdr:row>
      <xdr:rowOff>0</xdr:rowOff>
    </xdr:from>
    <xdr:to>
      <xdr:col>13</xdr:col>
      <xdr:colOff>274320</xdr:colOff>
      <xdr:row>33</xdr:row>
      <xdr:rowOff>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DB970A74-CD31-4B4A-822D-ECDAE772C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19</xdr:col>
      <xdr:colOff>152400</xdr:colOff>
      <xdr:row>1</xdr:row>
      <xdr:rowOff>83821</xdr:rowOff>
    </xdr:from>
    <xdr:to>
      <xdr:col>21</xdr:col>
      <xdr:colOff>449580</xdr:colOff>
      <xdr:row>4</xdr:row>
      <xdr:rowOff>15240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EA929BB-ACE6-ADB0-25B0-3C5D31E5A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4820" y="266701"/>
          <a:ext cx="1516380" cy="480059"/>
        </a:xfrm>
        <a:prstGeom prst="rect">
          <a:avLst/>
        </a:prstGeom>
      </xdr:spPr>
    </xdr:pic>
    <xdr:clientData/>
  </xdr:twoCellAnchor>
  <xdr:twoCellAnchor>
    <xdr:from>
      <xdr:col>13</xdr:col>
      <xdr:colOff>327660</xdr:colOff>
      <xdr:row>9</xdr:row>
      <xdr:rowOff>83820</xdr:rowOff>
    </xdr:from>
    <xdr:to>
      <xdr:col>17</xdr:col>
      <xdr:colOff>594360</xdr:colOff>
      <xdr:row>32</xdr:row>
      <xdr:rowOff>137160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1F18C27-745E-4802-97AA-A3DFB69CF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83820</xdr:colOff>
      <xdr:row>16</xdr:row>
      <xdr:rowOff>83820</xdr:rowOff>
    </xdr:from>
    <xdr:to>
      <xdr:col>23</xdr:col>
      <xdr:colOff>60960</xdr:colOff>
      <xdr:row>32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BA07C37-8B61-4169-81D9-21CB37A56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403860</xdr:colOff>
      <xdr:row>1</xdr:row>
      <xdr:rowOff>76200</xdr:rowOff>
    </xdr:from>
    <xdr:to>
      <xdr:col>1</xdr:col>
      <xdr:colOff>1043940</xdr:colOff>
      <xdr:row>3</xdr:row>
      <xdr:rowOff>144780</xdr:rowOff>
    </xdr:to>
    <xdr:pic>
      <xdr:nvPicPr>
        <xdr:cNvPr id="2" name="Graphic 1" descr="Search Inventory with solid fill">
          <a:extLst>
            <a:ext uri="{FF2B5EF4-FFF2-40B4-BE49-F238E27FC236}">
              <a16:creationId xmlns:a16="http://schemas.microsoft.com/office/drawing/2014/main" id="{84661805-A010-4A5B-A794-DBB2FFD26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8660" y="259080"/>
          <a:ext cx="640080" cy="43434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A47CF93-5D5D-4F4C-99A2-BD0406BB70CE}"/>
            </a:ext>
          </a:extLst>
        </xdr:cNvPr>
        <xdr:cNvSpPr/>
      </xdr:nvSpPr>
      <xdr:spPr>
        <a:xfrm>
          <a:off x="304800" y="731520"/>
          <a:ext cx="1363980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>
    <xdr:from>
      <xdr:col>1</xdr:col>
      <xdr:colOff>541020</xdr:colOff>
      <xdr:row>20</xdr:row>
      <xdr:rowOff>114300</xdr:rowOff>
    </xdr:from>
    <xdr:to>
      <xdr:col>1</xdr:col>
      <xdr:colOff>1356360</xdr:colOff>
      <xdr:row>22</xdr:row>
      <xdr:rowOff>45720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BED8C2B-579A-4D00-9505-068FC6511756}"/>
            </a:ext>
          </a:extLst>
        </xdr:cNvPr>
        <xdr:cNvSpPr/>
      </xdr:nvSpPr>
      <xdr:spPr>
        <a:xfrm>
          <a:off x="845820" y="3771900"/>
          <a:ext cx="815340" cy="297180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chemeClr val="tx1"/>
              </a:solidFill>
            </a:rPr>
            <a:t>Inventory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441960</xdr:colOff>
      <xdr:row>7</xdr:row>
      <xdr:rowOff>7620</xdr:rowOff>
    </xdr:from>
    <xdr:to>
      <xdr:col>2</xdr:col>
      <xdr:colOff>15240</xdr:colOff>
      <xdr:row>8</xdr:row>
      <xdr:rowOff>31750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5AD2FFD-B8AC-433A-B0CA-355DA36676CC}"/>
            </a:ext>
          </a:extLst>
        </xdr:cNvPr>
        <xdr:cNvSpPr/>
      </xdr:nvSpPr>
      <xdr:spPr>
        <a:xfrm>
          <a:off x="746760" y="1287780"/>
          <a:ext cx="937260" cy="2070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000" b="1">
              <a:solidFill>
                <a:schemeClr val="accent6"/>
              </a:solidFill>
              <a:latin typeface="+mn-lt"/>
              <a:ea typeface="+mn-ea"/>
              <a:cs typeface="+mn-cs"/>
            </a:rPr>
            <a:t>Dashboard</a:t>
          </a:r>
        </a:p>
        <a:p>
          <a:pPr marL="0" indent="0" algn="ctr"/>
          <a:endParaRPr lang="en-US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381000</xdr:colOff>
      <xdr:row>10</xdr:row>
      <xdr:rowOff>65496</xdr:rowOff>
    </xdr:from>
    <xdr:to>
      <xdr:col>2</xdr:col>
      <xdr:colOff>22860</xdr:colOff>
      <xdr:row>11</xdr:row>
      <xdr:rowOff>152400</xdr:rowOff>
    </xdr:to>
    <xdr:sp macro="" textlink="">
      <xdr:nvSpPr>
        <xdr:cNvPr id="6" name="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0B72D4F-9BF2-430B-95E0-0254AB8DA389}"/>
            </a:ext>
          </a:extLst>
        </xdr:cNvPr>
        <xdr:cNvSpPr/>
      </xdr:nvSpPr>
      <xdr:spPr>
        <a:xfrm>
          <a:off x="685800" y="1894296"/>
          <a:ext cx="1005840" cy="2697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Products</a:t>
          </a:r>
        </a:p>
        <a:p>
          <a:pPr algn="ctr"/>
          <a:endParaRPr lang="en-US" sz="1000" b="1">
            <a:solidFill>
              <a:schemeClr val="tx1"/>
            </a:solidFill>
          </a:endParaRP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480060</xdr:colOff>
      <xdr:row>15</xdr:row>
      <xdr:rowOff>131355</xdr:rowOff>
    </xdr:from>
    <xdr:to>
      <xdr:col>2</xdr:col>
      <xdr:colOff>7620</xdr:colOff>
      <xdr:row>17</xdr:row>
      <xdr:rowOff>22860</xdr:rowOff>
    </xdr:to>
    <xdr:sp macro="" textlink="">
      <xdr:nvSpPr>
        <xdr:cNvPr id="7" name="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BEACA0C-15C7-4D31-8106-4E3783F9DE85}"/>
            </a:ext>
          </a:extLst>
        </xdr:cNvPr>
        <xdr:cNvSpPr/>
      </xdr:nvSpPr>
      <xdr:spPr>
        <a:xfrm>
          <a:off x="784860" y="2874555"/>
          <a:ext cx="891540" cy="2572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Sales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403860</xdr:colOff>
      <xdr:row>8</xdr:row>
      <xdr:rowOff>112123</xdr:rowOff>
    </xdr:from>
    <xdr:to>
      <xdr:col>2</xdr:col>
      <xdr:colOff>45720</xdr:colOff>
      <xdr:row>10</xdr:row>
      <xdr:rowOff>38100</xdr:rowOff>
    </xdr:to>
    <xdr:sp macro="" textlink="">
      <xdr:nvSpPr>
        <xdr:cNvPr id="8" name="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55DCE16-164D-4911-94F4-0BD63F362F45}"/>
            </a:ext>
          </a:extLst>
        </xdr:cNvPr>
        <xdr:cNvSpPr/>
      </xdr:nvSpPr>
      <xdr:spPr>
        <a:xfrm>
          <a:off x="708660" y="1575163"/>
          <a:ext cx="1005840" cy="291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Customer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480060</xdr:colOff>
      <xdr:row>12</xdr:row>
      <xdr:rowOff>11249</xdr:rowOff>
    </xdr:from>
    <xdr:to>
      <xdr:col>1</xdr:col>
      <xdr:colOff>1295400</xdr:colOff>
      <xdr:row>13</xdr:row>
      <xdr:rowOff>99060</xdr:rowOff>
    </xdr:to>
    <xdr:sp macro="" textlink="">
      <xdr:nvSpPr>
        <xdr:cNvPr id="9" name="Rectangl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7A6A33A-08F0-4784-BF7A-B2751A511C95}"/>
            </a:ext>
          </a:extLst>
        </xdr:cNvPr>
        <xdr:cNvSpPr/>
      </xdr:nvSpPr>
      <xdr:spPr>
        <a:xfrm>
          <a:off x="784860" y="2205809"/>
          <a:ext cx="815340" cy="2706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Vendors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510540</xdr:colOff>
      <xdr:row>13</xdr:row>
      <xdr:rowOff>155122</xdr:rowOff>
    </xdr:from>
    <xdr:to>
      <xdr:col>2</xdr:col>
      <xdr:colOff>60960</xdr:colOff>
      <xdr:row>15</xdr:row>
      <xdr:rowOff>45720</xdr:rowOff>
    </xdr:to>
    <xdr:sp macro="" textlink="">
      <xdr:nvSpPr>
        <xdr:cNvPr id="10" name="Rectangl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B0E235E-A57D-4691-9AC9-1C1FD158EC70}"/>
            </a:ext>
          </a:extLst>
        </xdr:cNvPr>
        <xdr:cNvSpPr/>
      </xdr:nvSpPr>
      <xdr:spPr>
        <a:xfrm>
          <a:off x="815340" y="2532562"/>
          <a:ext cx="914400" cy="2563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New</a:t>
          </a:r>
          <a:r>
            <a:rPr lang="en-US" sz="1000" b="1" baseline="0">
              <a:solidFill>
                <a:srgbClr val="00B050"/>
              </a:solidFill>
            </a:rPr>
            <a:t> Entery</a:t>
          </a:r>
          <a:endParaRPr lang="en-US" sz="1000" b="1">
            <a:solidFill>
              <a:srgbClr val="00B050"/>
            </a:solidFill>
          </a:endParaRP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441960</xdr:colOff>
      <xdr:row>18</xdr:row>
      <xdr:rowOff>16148</xdr:rowOff>
    </xdr:from>
    <xdr:to>
      <xdr:col>2</xdr:col>
      <xdr:colOff>83820</xdr:colOff>
      <xdr:row>19</xdr:row>
      <xdr:rowOff>106680</xdr:rowOff>
    </xdr:to>
    <xdr:sp macro="" textlink="">
      <xdr:nvSpPr>
        <xdr:cNvPr id="11" name="Rectangl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ED0A93A-1C8C-4189-B669-F213C955AE9B}"/>
            </a:ext>
          </a:extLst>
        </xdr:cNvPr>
        <xdr:cNvSpPr/>
      </xdr:nvSpPr>
      <xdr:spPr>
        <a:xfrm>
          <a:off x="746760" y="3307988"/>
          <a:ext cx="1005840" cy="2734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Purchaser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129540</xdr:colOff>
      <xdr:row>6</xdr:row>
      <xdr:rowOff>167640</xdr:rowOff>
    </xdr:from>
    <xdr:to>
      <xdr:col>1</xdr:col>
      <xdr:colOff>403860</xdr:colOff>
      <xdr:row>7</xdr:row>
      <xdr:rowOff>189653</xdr:rowOff>
    </xdr:to>
    <xdr:pic>
      <xdr:nvPicPr>
        <xdr:cNvPr id="12" name="Graphic 11" descr="Gauge outlin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2BE3343-1EF4-469E-8734-86B94DB96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34340" y="1264920"/>
          <a:ext cx="274320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8</xdr:row>
      <xdr:rowOff>99060</xdr:rowOff>
    </xdr:from>
    <xdr:to>
      <xdr:col>1</xdr:col>
      <xdr:colOff>403860</xdr:colOff>
      <xdr:row>9</xdr:row>
      <xdr:rowOff>100754</xdr:rowOff>
    </xdr:to>
    <xdr:pic>
      <xdr:nvPicPr>
        <xdr:cNvPr id="13" name="Graphic 12" descr="Customer review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5080B31-DEF6-4E8C-A615-6CD1A778D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34340" y="15621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10</xdr:row>
      <xdr:rowOff>22860</xdr:rowOff>
    </xdr:from>
    <xdr:to>
      <xdr:col>1</xdr:col>
      <xdr:colOff>403860</xdr:colOff>
      <xdr:row>11</xdr:row>
      <xdr:rowOff>71966</xdr:rowOff>
    </xdr:to>
    <xdr:pic>
      <xdr:nvPicPr>
        <xdr:cNvPr id="14" name="Graphic 13" descr="Search Inventory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090633A-A1A7-4ACD-86F7-FF52462AC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34340" y="185166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12</xdr:row>
      <xdr:rowOff>7620</xdr:rowOff>
    </xdr:from>
    <xdr:to>
      <xdr:col>1</xdr:col>
      <xdr:colOff>403860</xdr:colOff>
      <xdr:row>13</xdr:row>
      <xdr:rowOff>56727</xdr:rowOff>
    </xdr:to>
    <xdr:pic>
      <xdr:nvPicPr>
        <xdr:cNvPr id="15" name="Graphic 14" descr="Kiosk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7DB5D72-92CA-47CB-AA49-CC113D6B6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34340" y="220218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13</xdr:row>
      <xdr:rowOff>167640</xdr:rowOff>
    </xdr:from>
    <xdr:to>
      <xdr:col>1</xdr:col>
      <xdr:colOff>403860</xdr:colOff>
      <xdr:row>14</xdr:row>
      <xdr:rowOff>166793</xdr:rowOff>
    </xdr:to>
    <xdr:pic>
      <xdr:nvPicPr>
        <xdr:cNvPr id="16" name="Graphic 15" descr="Add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595F57A-45CA-4398-A77A-FA2A983E4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34340" y="2545080"/>
          <a:ext cx="274320" cy="22098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15</xdr:row>
      <xdr:rowOff>121920</xdr:rowOff>
    </xdr:from>
    <xdr:to>
      <xdr:col>1</xdr:col>
      <xdr:colOff>403860</xdr:colOff>
      <xdr:row>16</xdr:row>
      <xdr:rowOff>174413</xdr:rowOff>
    </xdr:to>
    <xdr:pic>
      <xdr:nvPicPr>
        <xdr:cNvPr id="17" name="Graphic 16" descr="For Sal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B3D319E-F784-4FB8-8D0B-5408AFD1D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34340" y="286512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18</xdr:row>
      <xdr:rowOff>0</xdr:rowOff>
    </xdr:from>
    <xdr:to>
      <xdr:col>1</xdr:col>
      <xdr:colOff>403860</xdr:colOff>
      <xdr:row>19</xdr:row>
      <xdr:rowOff>49107</xdr:rowOff>
    </xdr:to>
    <xdr:pic>
      <xdr:nvPicPr>
        <xdr:cNvPr id="18" name="Graphic 17" descr="Register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0046A00-43F5-409A-89C7-6400AA1F0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34340" y="329184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20</xdr:row>
      <xdr:rowOff>60960</xdr:rowOff>
    </xdr:from>
    <xdr:to>
      <xdr:col>1</xdr:col>
      <xdr:colOff>403860</xdr:colOff>
      <xdr:row>21</xdr:row>
      <xdr:rowOff>110067</xdr:rowOff>
    </xdr:to>
    <xdr:pic>
      <xdr:nvPicPr>
        <xdr:cNvPr id="19" name="Graphic 18" descr="Search Inventory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AA6AD4-CB2E-4C2D-8419-D1594657B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34340" y="3718560"/>
          <a:ext cx="274320" cy="274320"/>
        </a:xfrm>
        <a:prstGeom prst="rect">
          <a:avLst/>
        </a:prstGeom>
      </xdr:spPr>
    </xdr:pic>
    <xdr:clientData/>
  </xdr:twoCellAnchor>
  <xdr:twoCellAnchor editAs="absolute">
    <xdr:from>
      <xdr:col>2</xdr:col>
      <xdr:colOff>215901</xdr:colOff>
      <xdr:row>1</xdr:row>
      <xdr:rowOff>62654</xdr:rowOff>
    </xdr:from>
    <xdr:to>
      <xdr:col>10</xdr:col>
      <xdr:colOff>173567</xdr:colOff>
      <xdr:row>4</xdr:row>
      <xdr:rowOff>32174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1CFA4354-DF76-4711-A036-6E24F9DB0FDE}"/>
            </a:ext>
          </a:extLst>
        </xdr:cNvPr>
        <xdr:cNvSpPr/>
      </xdr:nvSpPr>
      <xdr:spPr>
        <a:xfrm>
          <a:off x="1883834" y="248921"/>
          <a:ext cx="12446000" cy="528320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effectLst>
          <a:glow rad="101600">
            <a:schemeClr val="bg1">
              <a:alpha val="6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>
              <a:solidFill>
                <a:schemeClr val="bg1"/>
              </a:solidFill>
            </a:rPr>
            <a:t>Inventory</a:t>
          </a:r>
          <a:r>
            <a:rPr lang="en-US" sz="2000" b="1" baseline="0">
              <a:solidFill>
                <a:schemeClr val="bg1"/>
              </a:solidFill>
            </a:rPr>
            <a:t> Management System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106680</xdr:colOff>
      <xdr:row>1</xdr:row>
      <xdr:rowOff>83820</xdr:rowOff>
    </xdr:from>
    <xdr:to>
      <xdr:col>3</xdr:col>
      <xdr:colOff>746760</xdr:colOff>
      <xdr:row>3</xdr:row>
      <xdr:rowOff>152400</xdr:rowOff>
    </xdr:to>
    <xdr:pic>
      <xdr:nvPicPr>
        <xdr:cNvPr id="21" name="Graphic 20" descr="Search Inventory with solid fill">
          <a:extLst>
            <a:ext uri="{FF2B5EF4-FFF2-40B4-BE49-F238E27FC236}">
              <a16:creationId xmlns:a16="http://schemas.microsoft.com/office/drawing/2014/main" id="{3BD8F70C-C541-A28F-58D0-8D2B5E4EF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2087880" y="266700"/>
          <a:ext cx="640080" cy="4343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8</xdr:row>
      <xdr:rowOff>60960</xdr:rowOff>
    </xdr:from>
    <xdr:to>
      <xdr:col>9</xdr:col>
      <xdr:colOff>297180</xdr:colOff>
      <xdr:row>21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72BFEA-1EE0-D4E4-2467-96DF50008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335280</xdr:colOff>
      <xdr:row>13</xdr:row>
      <xdr:rowOff>99060</xdr:rowOff>
    </xdr:from>
    <xdr:to>
      <xdr:col>14</xdr:col>
      <xdr:colOff>411480</xdr:colOff>
      <xdr:row>27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735A55-AC64-3748-56EA-F8EB12476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601980</xdr:colOff>
      <xdr:row>26</xdr:row>
      <xdr:rowOff>38100</xdr:rowOff>
    </xdr:from>
    <xdr:to>
      <xdr:col>10</xdr:col>
      <xdr:colOff>822960</xdr:colOff>
      <xdr:row>41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FD0D3E-8E27-1CAF-EED1-CD6F5D006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403860</xdr:colOff>
      <xdr:row>1</xdr:row>
      <xdr:rowOff>76200</xdr:rowOff>
    </xdr:from>
    <xdr:to>
      <xdr:col>1</xdr:col>
      <xdr:colOff>1043940</xdr:colOff>
      <xdr:row>3</xdr:row>
      <xdr:rowOff>144780</xdr:rowOff>
    </xdr:to>
    <xdr:pic>
      <xdr:nvPicPr>
        <xdr:cNvPr id="2" name="Graphic 1" descr="Search Inventory with solid fill">
          <a:extLst>
            <a:ext uri="{FF2B5EF4-FFF2-40B4-BE49-F238E27FC236}">
              <a16:creationId xmlns:a16="http://schemas.microsoft.com/office/drawing/2014/main" id="{20B842DA-0CF2-4593-9C07-3C579D6A2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8660" y="259080"/>
          <a:ext cx="640080" cy="43434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CDE4306-9D86-4C88-B972-F6454A7FA274}"/>
            </a:ext>
          </a:extLst>
        </xdr:cNvPr>
        <xdr:cNvSpPr/>
      </xdr:nvSpPr>
      <xdr:spPr>
        <a:xfrm>
          <a:off x="304800" y="731520"/>
          <a:ext cx="1363980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>
    <xdr:from>
      <xdr:col>1</xdr:col>
      <xdr:colOff>541020</xdr:colOff>
      <xdr:row>20</xdr:row>
      <xdr:rowOff>114300</xdr:rowOff>
    </xdr:from>
    <xdr:to>
      <xdr:col>1</xdr:col>
      <xdr:colOff>1356360</xdr:colOff>
      <xdr:row>22</xdr:row>
      <xdr:rowOff>45720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D13C7C-B4FE-4E58-B71F-055B75ED5119}"/>
            </a:ext>
          </a:extLst>
        </xdr:cNvPr>
        <xdr:cNvSpPr/>
      </xdr:nvSpPr>
      <xdr:spPr>
        <a:xfrm>
          <a:off x="845820" y="3771900"/>
          <a:ext cx="815340" cy="297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Inventory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441960</xdr:colOff>
      <xdr:row>7</xdr:row>
      <xdr:rowOff>7620</xdr:rowOff>
    </xdr:from>
    <xdr:to>
      <xdr:col>2</xdr:col>
      <xdr:colOff>15240</xdr:colOff>
      <xdr:row>8</xdr:row>
      <xdr:rowOff>31750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F43DDC9-2669-4BB2-9CA0-459C3B69DD35}"/>
            </a:ext>
          </a:extLst>
        </xdr:cNvPr>
        <xdr:cNvSpPr/>
      </xdr:nvSpPr>
      <xdr:spPr>
        <a:xfrm>
          <a:off x="746760" y="1287780"/>
          <a:ext cx="937260" cy="2070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000" b="1">
              <a:solidFill>
                <a:schemeClr val="accent6"/>
              </a:solidFill>
              <a:latin typeface="+mn-lt"/>
              <a:ea typeface="+mn-ea"/>
              <a:cs typeface="+mn-cs"/>
            </a:rPr>
            <a:t>Dashboard</a:t>
          </a:r>
        </a:p>
        <a:p>
          <a:pPr marL="0" indent="0" algn="ctr"/>
          <a:endParaRPr lang="en-US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480060</xdr:colOff>
      <xdr:row>10</xdr:row>
      <xdr:rowOff>65496</xdr:rowOff>
    </xdr:from>
    <xdr:to>
      <xdr:col>1</xdr:col>
      <xdr:colOff>1325880</xdr:colOff>
      <xdr:row>11</xdr:row>
      <xdr:rowOff>152400</xdr:rowOff>
    </xdr:to>
    <xdr:sp macro="" textlink="">
      <xdr:nvSpPr>
        <xdr:cNvPr id="6" name="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92F0966-1255-4654-812F-F46AEE3832E6}"/>
            </a:ext>
          </a:extLst>
        </xdr:cNvPr>
        <xdr:cNvSpPr/>
      </xdr:nvSpPr>
      <xdr:spPr>
        <a:xfrm>
          <a:off x="784860" y="1894296"/>
          <a:ext cx="845820" cy="269784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tx1"/>
              </a:solidFill>
            </a:rPr>
            <a:t>Products</a:t>
          </a:r>
        </a:p>
        <a:p>
          <a:pPr algn="ctr"/>
          <a:endParaRPr lang="en-US" sz="1100" b="1">
            <a:solidFill>
              <a:schemeClr val="tx1"/>
            </a:solidFill>
          </a:endParaRPr>
        </a:p>
        <a:p>
          <a:pPr algn="ctr"/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480060</xdr:colOff>
      <xdr:row>15</xdr:row>
      <xdr:rowOff>131355</xdr:rowOff>
    </xdr:from>
    <xdr:to>
      <xdr:col>2</xdr:col>
      <xdr:colOff>7620</xdr:colOff>
      <xdr:row>17</xdr:row>
      <xdr:rowOff>22860</xdr:rowOff>
    </xdr:to>
    <xdr:sp macro="" textlink="">
      <xdr:nvSpPr>
        <xdr:cNvPr id="7" name="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E1DA755-A24F-43B7-8AA0-7D28C155A90C}"/>
            </a:ext>
          </a:extLst>
        </xdr:cNvPr>
        <xdr:cNvSpPr/>
      </xdr:nvSpPr>
      <xdr:spPr>
        <a:xfrm>
          <a:off x="784860" y="2874555"/>
          <a:ext cx="891540" cy="2572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Sales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403860</xdr:colOff>
      <xdr:row>8</xdr:row>
      <xdr:rowOff>112123</xdr:rowOff>
    </xdr:from>
    <xdr:to>
      <xdr:col>2</xdr:col>
      <xdr:colOff>45720</xdr:colOff>
      <xdr:row>10</xdr:row>
      <xdr:rowOff>38100</xdr:rowOff>
    </xdr:to>
    <xdr:sp macro="" textlink="">
      <xdr:nvSpPr>
        <xdr:cNvPr id="8" name="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38AED9B-E66F-4ED5-B374-8C1292CBF385}"/>
            </a:ext>
          </a:extLst>
        </xdr:cNvPr>
        <xdr:cNvSpPr/>
      </xdr:nvSpPr>
      <xdr:spPr>
        <a:xfrm>
          <a:off x="708660" y="1575163"/>
          <a:ext cx="1005840" cy="291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Customer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480060</xdr:colOff>
      <xdr:row>12</xdr:row>
      <xdr:rowOff>11249</xdr:rowOff>
    </xdr:from>
    <xdr:to>
      <xdr:col>1</xdr:col>
      <xdr:colOff>1295400</xdr:colOff>
      <xdr:row>13</xdr:row>
      <xdr:rowOff>99060</xdr:rowOff>
    </xdr:to>
    <xdr:sp macro="" textlink="">
      <xdr:nvSpPr>
        <xdr:cNvPr id="9" name="Rectangl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5688DDA-A80D-4C6A-8854-1214A03825A5}"/>
            </a:ext>
          </a:extLst>
        </xdr:cNvPr>
        <xdr:cNvSpPr/>
      </xdr:nvSpPr>
      <xdr:spPr>
        <a:xfrm>
          <a:off x="784860" y="2205809"/>
          <a:ext cx="815340" cy="2706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Vendors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510540</xdr:colOff>
      <xdr:row>13</xdr:row>
      <xdr:rowOff>155122</xdr:rowOff>
    </xdr:from>
    <xdr:to>
      <xdr:col>2</xdr:col>
      <xdr:colOff>60960</xdr:colOff>
      <xdr:row>15</xdr:row>
      <xdr:rowOff>45720</xdr:rowOff>
    </xdr:to>
    <xdr:sp macro="" textlink="">
      <xdr:nvSpPr>
        <xdr:cNvPr id="10" name="Rectangl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BA3173F-E923-4BC7-89D2-7DA4FCEC5535}"/>
            </a:ext>
          </a:extLst>
        </xdr:cNvPr>
        <xdr:cNvSpPr/>
      </xdr:nvSpPr>
      <xdr:spPr>
        <a:xfrm>
          <a:off x="815340" y="2532562"/>
          <a:ext cx="914400" cy="2563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New</a:t>
          </a:r>
          <a:r>
            <a:rPr lang="en-US" sz="1000" b="1" baseline="0">
              <a:solidFill>
                <a:srgbClr val="00B050"/>
              </a:solidFill>
            </a:rPr>
            <a:t> Entery</a:t>
          </a:r>
          <a:endParaRPr lang="en-US" sz="1000" b="1">
            <a:solidFill>
              <a:srgbClr val="00B050"/>
            </a:solidFill>
          </a:endParaRP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441960</xdr:colOff>
      <xdr:row>18</xdr:row>
      <xdr:rowOff>16148</xdr:rowOff>
    </xdr:from>
    <xdr:to>
      <xdr:col>2</xdr:col>
      <xdr:colOff>83820</xdr:colOff>
      <xdr:row>19</xdr:row>
      <xdr:rowOff>106680</xdr:rowOff>
    </xdr:to>
    <xdr:sp macro="" textlink="">
      <xdr:nvSpPr>
        <xdr:cNvPr id="11" name="Rectangl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7201B34-69A5-4EDF-A04F-1219476ECC67}"/>
            </a:ext>
          </a:extLst>
        </xdr:cNvPr>
        <xdr:cNvSpPr/>
      </xdr:nvSpPr>
      <xdr:spPr>
        <a:xfrm>
          <a:off x="746760" y="3307988"/>
          <a:ext cx="1005840" cy="2734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Purchaser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129540</xdr:colOff>
      <xdr:row>6</xdr:row>
      <xdr:rowOff>167640</xdr:rowOff>
    </xdr:from>
    <xdr:to>
      <xdr:col>1</xdr:col>
      <xdr:colOff>403860</xdr:colOff>
      <xdr:row>8</xdr:row>
      <xdr:rowOff>15240</xdr:rowOff>
    </xdr:to>
    <xdr:pic>
      <xdr:nvPicPr>
        <xdr:cNvPr id="12" name="Graphic 11" descr="Gauge outlin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693FF56-7DF1-4CBF-AD64-13C52E9AD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34340" y="1264920"/>
          <a:ext cx="274320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8</xdr:row>
      <xdr:rowOff>99060</xdr:rowOff>
    </xdr:from>
    <xdr:to>
      <xdr:col>1</xdr:col>
      <xdr:colOff>403860</xdr:colOff>
      <xdr:row>9</xdr:row>
      <xdr:rowOff>175260</xdr:rowOff>
    </xdr:to>
    <xdr:pic>
      <xdr:nvPicPr>
        <xdr:cNvPr id="13" name="Graphic 12" descr="Customer review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8A70AA3-3935-4A71-B851-F40D1F7E7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34340" y="15621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10</xdr:row>
      <xdr:rowOff>22860</xdr:rowOff>
    </xdr:from>
    <xdr:to>
      <xdr:col>1</xdr:col>
      <xdr:colOff>403860</xdr:colOff>
      <xdr:row>11</xdr:row>
      <xdr:rowOff>99060</xdr:rowOff>
    </xdr:to>
    <xdr:pic>
      <xdr:nvPicPr>
        <xdr:cNvPr id="14" name="Graphic 13" descr="Search Inventory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D3A6B69-F09D-4B8F-910C-1BE02FC31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34340" y="185166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12</xdr:row>
      <xdr:rowOff>7620</xdr:rowOff>
    </xdr:from>
    <xdr:to>
      <xdr:col>1</xdr:col>
      <xdr:colOff>403860</xdr:colOff>
      <xdr:row>13</xdr:row>
      <xdr:rowOff>83820</xdr:rowOff>
    </xdr:to>
    <xdr:pic>
      <xdr:nvPicPr>
        <xdr:cNvPr id="15" name="Graphic 14" descr="Kiosk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76967C5-7638-45EA-8685-767D62710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34340" y="220218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13</xdr:row>
      <xdr:rowOff>167640</xdr:rowOff>
    </xdr:from>
    <xdr:to>
      <xdr:col>1</xdr:col>
      <xdr:colOff>403860</xdr:colOff>
      <xdr:row>14</xdr:row>
      <xdr:rowOff>190500</xdr:rowOff>
    </xdr:to>
    <xdr:pic>
      <xdr:nvPicPr>
        <xdr:cNvPr id="16" name="Graphic 15" descr="Add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32A7EA4-DEB0-491F-9915-238B15B86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34340" y="2545080"/>
          <a:ext cx="274320" cy="22098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15</xdr:row>
      <xdr:rowOff>121920</xdr:rowOff>
    </xdr:from>
    <xdr:to>
      <xdr:col>1</xdr:col>
      <xdr:colOff>403860</xdr:colOff>
      <xdr:row>17</xdr:row>
      <xdr:rowOff>0</xdr:rowOff>
    </xdr:to>
    <xdr:pic>
      <xdr:nvPicPr>
        <xdr:cNvPr id="17" name="Graphic 16" descr="For Sal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0312F11-B6AE-43FE-AD4A-184578DE1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34340" y="286512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18</xdr:row>
      <xdr:rowOff>0</xdr:rowOff>
    </xdr:from>
    <xdr:to>
      <xdr:col>1</xdr:col>
      <xdr:colOff>403860</xdr:colOff>
      <xdr:row>19</xdr:row>
      <xdr:rowOff>76200</xdr:rowOff>
    </xdr:to>
    <xdr:pic>
      <xdr:nvPicPr>
        <xdr:cNvPr id="18" name="Graphic 17" descr="Register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30E4038-8CBB-4939-8A0A-6B6051FDF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34340" y="329184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20</xdr:row>
      <xdr:rowOff>60960</xdr:rowOff>
    </xdr:from>
    <xdr:to>
      <xdr:col>1</xdr:col>
      <xdr:colOff>403860</xdr:colOff>
      <xdr:row>21</xdr:row>
      <xdr:rowOff>137160</xdr:rowOff>
    </xdr:to>
    <xdr:pic>
      <xdr:nvPicPr>
        <xdr:cNvPr id="19" name="Graphic 18" descr="Search Inventory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AF9E83A-0CF9-4D65-8886-1248CC3D2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34340" y="3718560"/>
          <a:ext cx="274320" cy="274320"/>
        </a:xfrm>
        <a:prstGeom prst="rect">
          <a:avLst/>
        </a:prstGeom>
      </xdr:spPr>
    </xdr:pic>
    <xdr:clientData/>
  </xdr:twoCellAnchor>
  <xdr:twoCellAnchor editAs="absolute">
    <xdr:from>
      <xdr:col>2</xdr:col>
      <xdr:colOff>266700</xdr:colOff>
      <xdr:row>1</xdr:row>
      <xdr:rowOff>45720</xdr:rowOff>
    </xdr:from>
    <xdr:to>
      <xdr:col>15</xdr:col>
      <xdr:colOff>30480</xdr:colOff>
      <xdr:row>4</xdr:row>
      <xdr:rowOff>15240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72A782F1-9A8E-457E-9DD5-884A4E190664}"/>
            </a:ext>
          </a:extLst>
        </xdr:cNvPr>
        <xdr:cNvSpPr/>
      </xdr:nvSpPr>
      <xdr:spPr>
        <a:xfrm>
          <a:off x="1935480" y="228600"/>
          <a:ext cx="11940540" cy="518160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effectLst>
          <a:glow rad="101600">
            <a:schemeClr val="bg1">
              <a:alpha val="6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>
              <a:solidFill>
                <a:schemeClr val="bg1"/>
              </a:solidFill>
            </a:rPr>
            <a:t>Products</a:t>
          </a:r>
        </a:p>
      </xdr:txBody>
    </xdr:sp>
    <xdr:clientData/>
  </xdr:twoCellAnchor>
  <xdr:twoCellAnchor editAs="oneCell">
    <xdr:from>
      <xdr:col>3</xdr:col>
      <xdr:colOff>320040</xdr:colOff>
      <xdr:row>1</xdr:row>
      <xdr:rowOff>91440</xdr:rowOff>
    </xdr:from>
    <xdr:to>
      <xdr:col>3</xdr:col>
      <xdr:colOff>929640</xdr:colOff>
      <xdr:row>3</xdr:row>
      <xdr:rowOff>144780</xdr:rowOff>
    </xdr:to>
    <xdr:pic>
      <xdr:nvPicPr>
        <xdr:cNvPr id="22" name="Graphic 21" descr="Search Inventory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DF89E3-3CD5-B480-A4DD-F8EBD91B9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2301240" y="274320"/>
          <a:ext cx="609600" cy="419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403860</xdr:colOff>
      <xdr:row>1</xdr:row>
      <xdr:rowOff>76200</xdr:rowOff>
    </xdr:from>
    <xdr:to>
      <xdr:col>1</xdr:col>
      <xdr:colOff>1043940</xdr:colOff>
      <xdr:row>3</xdr:row>
      <xdr:rowOff>144780</xdr:rowOff>
    </xdr:to>
    <xdr:pic>
      <xdr:nvPicPr>
        <xdr:cNvPr id="2" name="Graphic 1" descr="Search Inventory with solid fill">
          <a:extLst>
            <a:ext uri="{FF2B5EF4-FFF2-40B4-BE49-F238E27FC236}">
              <a16:creationId xmlns:a16="http://schemas.microsoft.com/office/drawing/2014/main" id="{76245D11-98A0-484C-BD42-BFADB3285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8660" y="259080"/>
          <a:ext cx="640080" cy="43434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C12E463-53B2-4815-AC33-B69B70AB36C3}"/>
            </a:ext>
          </a:extLst>
        </xdr:cNvPr>
        <xdr:cNvSpPr/>
      </xdr:nvSpPr>
      <xdr:spPr>
        <a:xfrm>
          <a:off x="304800" y="731520"/>
          <a:ext cx="1363980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>
    <xdr:from>
      <xdr:col>1</xdr:col>
      <xdr:colOff>541020</xdr:colOff>
      <xdr:row>20</xdr:row>
      <xdr:rowOff>114300</xdr:rowOff>
    </xdr:from>
    <xdr:to>
      <xdr:col>1</xdr:col>
      <xdr:colOff>1356360</xdr:colOff>
      <xdr:row>22</xdr:row>
      <xdr:rowOff>45720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7A6B35E-26EA-4D6E-9B2B-1F547AC3FDF1}"/>
            </a:ext>
          </a:extLst>
        </xdr:cNvPr>
        <xdr:cNvSpPr/>
      </xdr:nvSpPr>
      <xdr:spPr>
        <a:xfrm>
          <a:off x="845820" y="3771900"/>
          <a:ext cx="815340" cy="297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Inventory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441960</xdr:colOff>
      <xdr:row>7</xdr:row>
      <xdr:rowOff>7620</xdr:rowOff>
    </xdr:from>
    <xdr:to>
      <xdr:col>2</xdr:col>
      <xdr:colOff>15240</xdr:colOff>
      <xdr:row>8</xdr:row>
      <xdr:rowOff>31750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90DFDFB-3C5C-4EA6-83D8-2EAB91DF4FCD}"/>
            </a:ext>
          </a:extLst>
        </xdr:cNvPr>
        <xdr:cNvSpPr/>
      </xdr:nvSpPr>
      <xdr:spPr>
        <a:xfrm>
          <a:off x="746760" y="1287780"/>
          <a:ext cx="937260" cy="2070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000" b="1">
              <a:solidFill>
                <a:schemeClr val="accent6"/>
              </a:solidFill>
              <a:latin typeface="+mn-lt"/>
              <a:ea typeface="+mn-ea"/>
              <a:cs typeface="+mn-cs"/>
            </a:rPr>
            <a:t>Dashboard</a:t>
          </a:r>
        </a:p>
        <a:p>
          <a:pPr marL="0" indent="0" algn="ctr"/>
          <a:endParaRPr lang="en-US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381000</xdr:colOff>
      <xdr:row>10</xdr:row>
      <xdr:rowOff>65496</xdr:rowOff>
    </xdr:from>
    <xdr:to>
      <xdr:col>2</xdr:col>
      <xdr:colOff>22860</xdr:colOff>
      <xdr:row>11</xdr:row>
      <xdr:rowOff>152400</xdr:rowOff>
    </xdr:to>
    <xdr:sp macro="" textlink="">
      <xdr:nvSpPr>
        <xdr:cNvPr id="6" name="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C7160D-7EF1-4040-B439-4766DE6012BD}"/>
            </a:ext>
          </a:extLst>
        </xdr:cNvPr>
        <xdr:cNvSpPr/>
      </xdr:nvSpPr>
      <xdr:spPr>
        <a:xfrm>
          <a:off x="685800" y="1894296"/>
          <a:ext cx="1005840" cy="2697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Products</a:t>
          </a:r>
        </a:p>
        <a:p>
          <a:pPr algn="ctr"/>
          <a:endParaRPr lang="en-US" sz="1000" b="1">
            <a:solidFill>
              <a:schemeClr val="tx1"/>
            </a:solidFill>
          </a:endParaRP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480060</xdr:colOff>
      <xdr:row>15</xdr:row>
      <xdr:rowOff>131355</xdr:rowOff>
    </xdr:from>
    <xdr:to>
      <xdr:col>2</xdr:col>
      <xdr:colOff>7620</xdr:colOff>
      <xdr:row>17</xdr:row>
      <xdr:rowOff>22860</xdr:rowOff>
    </xdr:to>
    <xdr:sp macro="" textlink="">
      <xdr:nvSpPr>
        <xdr:cNvPr id="7" name="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4122996-6549-4055-8560-2782CD93892B}"/>
            </a:ext>
          </a:extLst>
        </xdr:cNvPr>
        <xdr:cNvSpPr/>
      </xdr:nvSpPr>
      <xdr:spPr>
        <a:xfrm>
          <a:off x="784860" y="2874555"/>
          <a:ext cx="891540" cy="2572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Sales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403860</xdr:colOff>
      <xdr:row>8</xdr:row>
      <xdr:rowOff>112123</xdr:rowOff>
    </xdr:from>
    <xdr:to>
      <xdr:col>2</xdr:col>
      <xdr:colOff>45720</xdr:colOff>
      <xdr:row>10</xdr:row>
      <xdr:rowOff>38100</xdr:rowOff>
    </xdr:to>
    <xdr:sp macro="" textlink="">
      <xdr:nvSpPr>
        <xdr:cNvPr id="8" name="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99262DF-9686-4A00-964F-D348A7856FB6}"/>
            </a:ext>
          </a:extLst>
        </xdr:cNvPr>
        <xdr:cNvSpPr/>
      </xdr:nvSpPr>
      <xdr:spPr>
        <a:xfrm>
          <a:off x="708660" y="1575163"/>
          <a:ext cx="1005840" cy="291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Customer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480060</xdr:colOff>
      <xdr:row>12</xdr:row>
      <xdr:rowOff>11249</xdr:rowOff>
    </xdr:from>
    <xdr:to>
      <xdr:col>1</xdr:col>
      <xdr:colOff>1295400</xdr:colOff>
      <xdr:row>13</xdr:row>
      <xdr:rowOff>99060</xdr:rowOff>
    </xdr:to>
    <xdr:sp macro="" textlink="">
      <xdr:nvSpPr>
        <xdr:cNvPr id="9" name="Rectangl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BE32B5F-6590-4E1A-94F8-1E830E0D36A2}"/>
            </a:ext>
          </a:extLst>
        </xdr:cNvPr>
        <xdr:cNvSpPr/>
      </xdr:nvSpPr>
      <xdr:spPr>
        <a:xfrm>
          <a:off x="784860" y="2205809"/>
          <a:ext cx="815340" cy="2706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Vendors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548640</xdr:colOff>
      <xdr:row>13</xdr:row>
      <xdr:rowOff>155122</xdr:rowOff>
    </xdr:from>
    <xdr:to>
      <xdr:col>1</xdr:col>
      <xdr:colOff>1341120</xdr:colOff>
      <xdr:row>15</xdr:row>
      <xdr:rowOff>45720</xdr:rowOff>
    </xdr:to>
    <xdr:sp macro="" textlink="">
      <xdr:nvSpPr>
        <xdr:cNvPr id="10" name="Rectangl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0904D89-521B-4410-B51A-D683CAF7A69F}"/>
            </a:ext>
          </a:extLst>
        </xdr:cNvPr>
        <xdr:cNvSpPr/>
      </xdr:nvSpPr>
      <xdr:spPr>
        <a:xfrm>
          <a:off x="853440" y="2532562"/>
          <a:ext cx="792480" cy="256358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chemeClr val="tx1"/>
              </a:solidFill>
            </a:rPr>
            <a:t>New</a:t>
          </a:r>
          <a:r>
            <a:rPr lang="en-US" sz="1000" b="1" baseline="0">
              <a:solidFill>
                <a:schemeClr val="tx1"/>
              </a:solidFill>
            </a:rPr>
            <a:t> Entery</a:t>
          </a:r>
          <a:endParaRPr lang="en-US" sz="1000" b="1">
            <a:solidFill>
              <a:schemeClr val="tx1"/>
            </a:solidFill>
          </a:endParaRP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441960</xdr:colOff>
      <xdr:row>18</xdr:row>
      <xdr:rowOff>16148</xdr:rowOff>
    </xdr:from>
    <xdr:to>
      <xdr:col>2</xdr:col>
      <xdr:colOff>83820</xdr:colOff>
      <xdr:row>19</xdr:row>
      <xdr:rowOff>106680</xdr:rowOff>
    </xdr:to>
    <xdr:sp macro="" textlink="">
      <xdr:nvSpPr>
        <xdr:cNvPr id="11" name="Rectangl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5E1542B-EB76-481D-8993-881F0D574598}"/>
            </a:ext>
          </a:extLst>
        </xdr:cNvPr>
        <xdr:cNvSpPr/>
      </xdr:nvSpPr>
      <xdr:spPr>
        <a:xfrm>
          <a:off x="746760" y="3307988"/>
          <a:ext cx="1005840" cy="2734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Purchaser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129540</xdr:colOff>
      <xdr:row>6</xdr:row>
      <xdr:rowOff>167640</xdr:rowOff>
    </xdr:from>
    <xdr:to>
      <xdr:col>1</xdr:col>
      <xdr:colOff>403860</xdr:colOff>
      <xdr:row>8</xdr:row>
      <xdr:rowOff>45720</xdr:rowOff>
    </xdr:to>
    <xdr:pic>
      <xdr:nvPicPr>
        <xdr:cNvPr id="12" name="Graphic 11" descr="Gauge outlin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7E0281-5960-450F-BDA2-5E965B271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34340" y="1264920"/>
          <a:ext cx="274320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8</xdr:row>
      <xdr:rowOff>99060</xdr:rowOff>
    </xdr:from>
    <xdr:to>
      <xdr:col>1</xdr:col>
      <xdr:colOff>403860</xdr:colOff>
      <xdr:row>10</xdr:row>
      <xdr:rowOff>7620</xdr:rowOff>
    </xdr:to>
    <xdr:pic>
      <xdr:nvPicPr>
        <xdr:cNvPr id="13" name="Graphic 12" descr="Customer review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4F62191-750C-4C45-9F4A-2EE16C198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34340" y="15621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10</xdr:row>
      <xdr:rowOff>22860</xdr:rowOff>
    </xdr:from>
    <xdr:to>
      <xdr:col>1</xdr:col>
      <xdr:colOff>403860</xdr:colOff>
      <xdr:row>11</xdr:row>
      <xdr:rowOff>114300</xdr:rowOff>
    </xdr:to>
    <xdr:pic>
      <xdr:nvPicPr>
        <xdr:cNvPr id="14" name="Graphic 13" descr="Search Inventory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B1B1E66-5614-4003-B2E3-EE3D8C060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34340" y="185166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12</xdr:row>
      <xdr:rowOff>7620</xdr:rowOff>
    </xdr:from>
    <xdr:to>
      <xdr:col>1</xdr:col>
      <xdr:colOff>403860</xdr:colOff>
      <xdr:row>13</xdr:row>
      <xdr:rowOff>99060</xdr:rowOff>
    </xdr:to>
    <xdr:pic>
      <xdr:nvPicPr>
        <xdr:cNvPr id="15" name="Graphic 14" descr="Kiosk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C62C6B4-4B14-4353-BAD7-26E255FAF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34340" y="220218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13</xdr:row>
      <xdr:rowOff>167640</xdr:rowOff>
    </xdr:from>
    <xdr:to>
      <xdr:col>1</xdr:col>
      <xdr:colOff>403860</xdr:colOff>
      <xdr:row>15</xdr:row>
      <xdr:rowOff>22860</xdr:rowOff>
    </xdr:to>
    <xdr:pic>
      <xdr:nvPicPr>
        <xdr:cNvPr id="16" name="Graphic 15" descr="Add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711B33A-4891-4443-866C-25C89D7F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34340" y="2545080"/>
          <a:ext cx="274320" cy="22098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15</xdr:row>
      <xdr:rowOff>121920</xdr:rowOff>
    </xdr:from>
    <xdr:to>
      <xdr:col>1</xdr:col>
      <xdr:colOff>403860</xdr:colOff>
      <xdr:row>17</xdr:row>
      <xdr:rowOff>30480</xdr:rowOff>
    </xdr:to>
    <xdr:pic>
      <xdr:nvPicPr>
        <xdr:cNvPr id="17" name="Graphic 16" descr="For Sal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D00B84D-7BF4-42EB-B0D5-E500594FC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34340" y="286512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18</xdr:row>
      <xdr:rowOff>0</xdr:rowOff>
    </xdr:from>
    <xdr:to>
      <xdr:col>1</xdr:col>
      <xdr:colOff>403860</xdr:colOff>
      <xdr:row>19</xdr:row>
      <xdr:rowOff>91440</xdr:rowOff>
    </xdr:to>
    <xdr:pic>
      <xdr:nvPicPr>
        <xdr:cNvPr id="18" name="Graphic 17" descr="Register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2624847-C1D6-4DA8-9112-8C9DF6A3A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34340" y="329184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20</xdr:row>
      <xdr:rowOff>60960</xdr:rowOff>
    </xdr:from>
    <xdr:to>
      <xdr:col>1</xdr:col>
      <xdr:colOff>403860</xdr:colOff>
      <xdr:row>21</xdr:row>
      <xdr:rowOff>152400</xdr:rowOff>
    </xdr:to>
    <xdr:pic>
      <xdr:nvPicPr>
        <xdr:cNvPr id="19" name="Graphic 18" descr="Search Inventory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86B7E09-79BC-4B02-8835-7244C807E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34340" y="3718560"/>
          <a:ext cx="274320" cy="274320"/>
        </a:xfrm>
        <a:prstGeom prst="rect">
          <a:avLst/>
        </a:prstGeom>
      </xdr:spPr>
    </xdr:pic>
    <xdr:clientData/>
  </xdr:twoCellAnchor>
  <xdr:twoCellAnchor editAs="absolute">
    <xdr:from>
      <xdr:col>2</xdr:col>
      <xdr:colOff>266700</xdr:colOff>
      <xdr:row>1</xdr:row>
      <xdr:rowOff>45720</xdr:rowOff>
    </xdr:from>
    <xdr:to>
      <xdr:col>21</xdr:col>
      <xdr:colOff>281940</xdr:colOff>
      <xdr:row>4</xdr:row>
      <xdr:rowOff>15240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9D76B081-5FF1-4FBD-9509-59E36B946F81}"/>
            </a:ext>
          </a:extLst>
        </xdr:cNvPr>
        <xdr:cNvSpPr/>
      </xdr:nvSpPr>
      <xdr:spPr>
        <a:xfrm>
          <a:off x="1935480" y="228600"/>
          <a:ext cx="11300460" cy="518160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effectLst>
          <a:glow rad="101600">
            <a:schemeClr val="bg1">
              <a:alpha val="6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>
              <a:solidFill>
                <a:schemeClr val="bg1"/>
              </a:solidFill>
            </a:rPr>
            <a:t>New Entery</a:t>
          </a:r>
        </a:p>
      </xdr:txBody>
    </xdr:sp>
    <xdr:clientData/>
  </xdr:twoCellAnchor>
  <xdr:twoCellAnchor editAs="oneCell">
    <xdr:from>
      <xdr:col>3</xdr:col>
      <xdr:colOff>68580</xdr:colOff>
      <xdr:row>1</xdr:row>
      <xdr:rowOff>60960</xdr:rowOff>
    </xdr:from>
    <xdr:to>
      <xdr:col>4</xdr:col>
      <xdr:colOff>266700</xdr:colOff>
      <xdr:row>4</xdr:row>
      <xdr:rowOff>38100</xdr:rowOff>
    </xdr:to>
    <xdr:pic>
      <xdr:nvPicPr>
        <xdr:cNvPr id="22" name="Graphic 21" descr="Add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1788743-F2B7-7137-882D-C42FEB113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2049780" y="243840"/>
          <a:ext cx="807720" cy="5257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403860</xdr:colOff>
      <xdr:row>1</xdr:row>
      <xdr:rowOff>76200</xdr:rowOff>
    </xdr:from>
    <xdr:to>
      <xdr:col>1</xdr:col>
      <xdr:colOff>1043940</xdr:colOff>
      <xdr:row>3</xdr:row>
      <xdr:rowOff>144780</xdr:rowOff>
    </xdr:to>
    <xdr:pic>
      <xdr:nvPicPr>
        <xdr:cNvPr id="2" name="Graphic 1" descr="Search Inventory with solid fill">
          <a:extLst>
            <a:ext uri="{FF2B5EF4-FFF2-40B4-BE49-F238E27FC236}">
              <a16:creationId xmlns:a16="http://schemas.microsoft.com/office/drawing/2014/main" id="{E20DE86F-3793-49E5-8678-7911B7EEC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8660" y="259080"/>
          <a:ext cx="640080" cy="43434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36892DE-F2BE-4A48-8D41-6953EB88AF18}"/>
            </a:ext>
          </a:extLst>
        </xdr:cNvPr>
        <xdr:cNvSpPr/>
      </xdr:nvSpPr>
      <xdr:spPr>
        <a:xfrm>
          <a:off x="304800" y="731520"/>
          <a:ext cx="1363980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>
    <xdr:from>
      <xdr:col>1</xdr:col>
      <xdr:colOff>541020</xdr:colOff>
      <xdr:row>20</xdr:row>
      <xdr:rowOff>114300</xdr:rowOff>
    </xdr:from>
    <xdr:to>
      <xdr:col>1</xdr:col>
      <xdr:colOff>1356360</xdr:colOff>
      <xdr:row>22</xdr:row>
      <xdr:rowOff>45720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4505BB4-BF4B-4C3B-ACEF-68F1909856AB}"/>
            </a:ext>
          </a:extLst>
        </xdr:cNvPr>
        <xdr:cNvSpPr/>
      </xdr:nvSpPr>
      <xdr:spPr>
        <a:xfrm>
          <a:off x="845820" y="3771900"/>
          <a:ext cx="815340" cy="297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Inventory</a:t>
          </a:r>
        </a:p>
        <a:p>
          <a:pPr algn="ctr"/>
          <a:endParaRPr lang="en-US" sz="1000" b="1">
            <a:solidFill>
              <a:srgbClr val="00B050"/>
            </a:solidFill>
          </a:endParaRPr>
        </a:p>
      </xdr:txBody>
    </xdr:sp>
    <xdr:clientData/>
  </xdr:twoCellAnchor>
  <xdr:twoCellAnchor>
    <xdr:from>
      <xdr:col>1</xdr:col>
      <xdr:colOff>441960</xdr:colOff>
      <xdr:row>7</xdr:row>
      <xdr:rowOff>7620</xdr:rowOff>
    </xdr:from>
    <xdr:to>
      <xdr:col>2</xdr:col>
      <xdr:colOff>15240</xdr:colOff>
      <xdr:row>8</xdr:row>
      <xdr:rowOff>31750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B18328-C8DF-4497-B3D3-B4C04BAC46E1}"/>
            </a:ext>
          </a:extLst>
        </xdr:cNvPr>
        <xdr:cNvSpPr/>
      </xdr:nvSpPr>
      <xdr:spPr>
        <a:xfrm>
          <a:off x="746760" y="1287780"/>
          <a:ext cx="937260" cy="2070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000" b="1">
              <a:solidFill>
                <a:schemeClr val="accent6"/>
              </a:solidFill>
              <a:latin typeface="+mn-lt"/>
              <a:ea typeface="+mn-ea"/>
              <a:cs typeface="+mn-cs"/>
            </a:rPr>
            <a:t>Dashboard</a:t>
          </a:r>
        </a:p>
        <a:p>
          <a:pPr marL="0" indent="0" algn="ctr"/>
          <a:endParaRPr lang="en-US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381000</xdr:colOff>
      <xdr:row>10</xdr:row>
      <xdr:rowOff>65496</xdr:rowOff>
    </xdr:from>
    <xdr:to>
      <xdr:col>2</xdr:col>
      <xdr:colOff>22860</xdr:colOff>
      <xdr:row>11</xdr:row>
      <xdr:rowOff>152400</xdr:rowOff>
    </xdr:to>
    <xdr:sp macro="" textlink="">
      <xdr:nvSpPr>
        <xdr:cNvPr id="6" name="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F14CFE7-8ACC-4313-A9C9-600E0C185248}"/>
            </a:ext>
          </a:extLst>
        </xdr:cNvPr>
        <xdr:cNvSpPr/>
      </xdr:nvSpPr>
      <xdr:spPr>
        <a:xfrm>
          <a:off x="685800" y="1894296"/>
          <a:ext cx="1005840" cy="2697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Products</a:t>
          </a:r>
        </a:p>
        <a:p>
          <a:pPr algn="ctr"/>
          <a:endParaRPr lang="en-US" sz="1000" b="1">
            <a:solidFill>
              <a:schemeClr val="tx1"/>
            </a:solidFill>
          </a:endParaRP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480060</xdr:colOff>
      <xdr:row>15</xdr:row>
      <xdr:rowOff>131355</xdr:rowOff>
    </xdr:from>
    <xdr:to>
      <xdr:col>2</xdr:col>
      <xdr:colOff>7620</xdr:colOff>
      <xdr:row>17</xdr:row>
      <xdr:rowOff>22860</xdr:rowOff>
    </xdr:to>
    <xdr:sp macro="" textlink="">
      <xdr:nvSpPr>
        <xdr:cNvPr id="7" name="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BEBECB9-CFA0-4FA3-A687-3908AB195BF9}"/>
            </a:ext>
          </a:extLst>
        </xdr:cNvPr>
        <xdr:cNvSpPr/>
      </xdr:nvSpPr>
      <xdr:spPr>
        <a:xfrm>
          <a:off x="784860" y="2874555"/>
          <a:ext cx="891540" cy="2572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Sales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403860</xdr:colOff>
      <xdr:row>8</xdr:row>
      <xdr:rowOff>112123</xdr:rowOff>
    </xdr:from>
    <xdr:to>
      <xdr:col>2</xdr:col>
      <xdr:colOff>45720</xdr:colOff>
      <xdr:row>10</xdr:row>
      <xdr:rowOff>38100</xdr:rowOff>
    </xdr:to>
    <xdr:sp macro="" textlink="">
      <xdr:nvSpPr>
        <xdr:cNvPr id="8" name="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74F758F-3C4F-40A3-BB47-28BBA85D997F}"/>
            </a:ext>
          </a:extLst>
        </xdr:cNvPr>
        <xdr:cNvSpPr/>
      </xdr:nvSpPr>
      <xdr:spPr>
        <a:xfrm>
          <a:off x="708660" y="1575163"/>
          <a:ext cx="1005840" cy="291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Customer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480060</xdr:colOff>
      <xdr:row>12</xdr:row>
      <xdr:rowOff>11249</xdr:rowOff>
    </xdr:from>
    <xdr:to>
      <xdr:col>1</xdr:col>
      <xdr:colOff>1295400</xdr:colOff>
      <xdr:row>13</xdr:row>
      <xdr:rowOff>99060</xdr:rowOff>
    </xdr:to>
    <xdr:sp macro="" textlink="">
      <xdr:nvSpPr>
        <xdr:cNvPr id="9" name="Rectangl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53EE20-1846-44C9-BD5E-91F2A74691D1}"/>
            </a:ext>
          </a:extLst>
        </xdr:cNvPr>
        <xdr:cNvSpPr/>
      </xdr:nvSpPr>
      <xdr:spPr>
        <a:xfrm>
          <a:off x="784860" y="2205809"/>
          <a:ext cx="815340" cy="2706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Vendors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510540</xdr:colOff>
      <xdr:row>13</xdr:row>
      <xdr:rowOff>155122</xdr:rowOff>
    </xdr:from>
    <xdr:to>
      <xdr:col>2</xdr:col>
      <xdr:colOff>60960</xdr:colOff>
      <xdr:row>15</xdr:row>
      <xdr:rowOff>45720</xdr:rowOff>
    </xdr:to>
    <xdr:sp macro="" textlink="">
      <xdr:nvSpPr>
        <xdr:cNvPr id="10" name="Rectangl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7CC53F0-0E29-4511-9B35-3762C3EFF907}"/>
            </a:ext>
          </a:extLst>
        </xdr:cNvPr>
        <xdr:cNvSpPr/>
      </xdr:nvSpPr>
      <xdr:spPr>
        <a:xfrm>
          <a:off x="815340" y="2532562"/>
          <a:ext cx="914400" cy="2563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New</a:t>
          </a:r>
          <a:r>
            <a:rPr lang="en-US" sz="1000" b="1" baseline="0">
              <a:solidFill>
                <a:srgbClr val="00B050"/>
              </a:solidFill>
            </a:rPr>
            <a:t> Entery</a:t>
          </a:r>
          <a:endParaRPr lang="en-US" sz="1000" b="1">
            <a:solidFill>
              <a:srgbClr val="00B050"/>
            </a:solidFill>
          </a:endParaRP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441960</xdr:colOff>
      <xdr:row>18</xdr:row>
      <xdr:rowOff>16148</xdr:rowOff>
    </xdr:from>
    <xdr:to>
      <xdr:col>1</xdr:col>
      <xdr:colOff>1325880</xdr:colOff>
      <xdr:row>19</xdr:row>
      <xdr:rowOff>106680</xdr:rowOff>
    </xdr:to>
    <xdr:sp macro="" textlink="">
      <xdr:nvSpPr>
        <xdr:cNvPr id="11" name="Rectangl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835E28F-BD2C-4FD0-8953-82B0576FCD7A}"/>
            </a:ext>
          </a:extLst>
        </xdr:cNvPr>
        <xdr:cNvSpPr/>
      </xdr:nvSpPr>
      <xdr:spPr>
        <a:xfrm>
          <a:off x="746760" y="3307988"/>
          <a:ext cx="883920" cy="273412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chemeClr val="tx1"/>
              </a:solidFill>
            </a:rPr>
            <a:t>Purchaser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129540</xdr:colOff>
      <xdr:row>6</xdr:row>
      <xdr:rowOff>167640</xdr:rowOff>
    </xdr:from>
    <xdr:to>
      <xdr:col>1</xdr:col>
      <xdr:colOff>403860</xdr:colOff>
      <xdr:row>7</xdr:row>
      <xdr:rowOff>182880</xdr:rowOff>
    </xdr:to>
    <xdr:pic>
      <xdr:nvPicPr>
        <xdr:cNvPr id="12" name="Graphic 11" descr="Gauge outlin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715C041-BC93-43C1-9FB8-33F417283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34340" y="1264920"/>
          <a:ext cx="274320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8</xdr:row>
      <xdr:rowOff>99060</xdr:rowOff>
    </xdr:from>
    <xdr:to>
      <xdr:col>1</xdr:col>
      <xdr:colOff>403860</xdr:colOff>
      <xdr:row>9</xdr:row>
      <xdr:rowOff>144780</xdr:rowOff>
    </xdr:to>
    <xdr:pic>
      <xdr:nvPicPr>
        <xdr:cNvPr id="13" name="Graphic 12" descr="Customer review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696A080-4508-4671-854A-59E381CD8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34340" y="15621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10</xdr:row>
      <xdr:rowOff>22860</xdr:rowOff>
    </xdr:from>
    <xdr:to>
      <xdr:col>1</xdr:col>
      <xdr:colOff>403860</xdr:colOff>
      <xdr:row>11</xdr:row>
      <xdr:rowOff>68580</xdr:rowOff>
    </xdr:to>
    <xdr:pic>
      <xdr:nvPicPr>
        <xdr:cNvPr id="14" name="Graphic 13" descr="Search Inventory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DAA3E9E-A737-4932-89D0-290A2633B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34340" y="185166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12</xdr:row>
      <xdr:rowOff>7620</xdr:rowOff>
    </xdr:from>
    <xdr:to>
      <xdr:col>1</xdr:col>
      <xdr:colOff>403860</xdr:colOff>
      <xdr:row>13</xdr:row>
      <xdr:rowOff>53340</xdr:rowOff>
    </xdr:to>
    <xdr:pic>
      <xdr:nvPicPr>
        <xdr:cNvPr id="15" name="Graphic 14" descr="Kiosk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72A3D32-5524-440B-AA68-A99D3AA9E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34340" y="220218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13</xdr:row>
      <xdr:rowOff>167640</xdr:rowOff>
    </xdr:from>
    <xdr:to>
      <xdr:col>1</xdr:col>
      <xdr:colOff>403860</xdr:colOff>
      <xdr:row>14</xdr:row>
      <xdr:rowOff>160020</xdr:rowOff>
    </xdr:to>
    <xdr:pic>
      <xdr:nvPicPr>
        <xdr:cNvPr id="16" name="Graphic 15" descr="Add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585A620-6874-4841-9FA1-ABD212D5F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34340" y="2545080"/>
          <a:ext cx="274320" cy="22098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15</xdr:row>
      <xdr:rowOff>121920</xdr:rowOff>
    </xdr:from>
    <xdr:to>
      <xdr:col>1</xdr:col>
      <xdr:colOff>403860</xdr:colOff>
      <xdr:row>16</xdr:row>
      <xdr:rowOff>167640</xdr:rowOff>
    </xdr:to>
    <xdr:pic>
      <xdr:nvPicPr>
        <xdr:cNvPr id="17" name="Graphic 16" descr="For Sal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86DDC00-B47A-4B33-8615-BC9245B18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34340" y="286512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18</xdr:row>
      <xdr:rowOff>0</xdr:rowOff>
    </xdr:from>
    <xdr:to>
      <xdr:col>1</xdr:col>
      <xdr:colOff>403860</xdr:colOff>
      <xdr:row>19</xdr:row>
      <xdr:rowOff>45720</xdr:rowOff>
    </xdr:to>
    <xdr:pic>
      <xdr:nvPicPr>
        <xdr:cNvPr id="18" name="Graphic 17" descr="Register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DF37C0E-A4B0-4916-BB11-13352347F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34340" y="329184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20</xdr:row>
      <xdr:rowOff>60960</xdr:rowOff>
    </xdr:from>
    <xdr:to>
      <xdr:col>1</xdr:col>
      <xdr:colOff>403860</xdr:colOff>
      <xdr:row>21</xdr:row>
      <xdr:rowOff>106680</xdr:rowOff>
    </xdr:to>
    <xdr:pic>
      <xdr:nvPicPr>
        <xdr:cNvPr id="19" name="Graphic 18" descr="Search Inventory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811488-FEBD-40B4-8DC7-7EF27FD09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34340" y="3718560"/>
          <a:ext cx="274320" cy="274320"/>
        </a:xfrm>
        <a:prstGeom prst="rect">
          <a:avLst/>
        </a:prstGeom>
      </xdr:spPr>
    </xdr:pic>
    <xdr:clientData/>
  </xdr:twoCellAnchor>
  <xdr:twoCellAnchor editAs="absolute">
    <xdr:from>
      <xdr:col>3</xdr:col>
      <xdr:colOff>15240</xdr:colOff>
      <xdr:row>1</xdr:row>
      <xdr:rowOff>68580</xdr:rowOff>
    </xdr:from>
    <xdr:to>
      <xdr:col>12</xdr:col>
      <xdr:colOff>381000</xdr:colOff>
      <xdr:row>4</xdr:row>
      <xdr:rowOff>38100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BFC84609-258F-44B5-AAD1-C667C10E4AB5}"/>
            </a:ext>
          </a:extLst>
        </xdr:cNvPr>
        <xdr:cNvSpPr/>
      </xdr:nvSpPr>
      <xdr:spPr>
        <a:xfrm>
          <a:off x="1996440" y="251460"/>
          <a:ext cx="12024360" cy="518160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effectLst>
          <a:glow rad="101600">
            <a:schemeClr val="bg1">
              <a:alpha val="6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>
              <a:solidFill>
                <a:schemeClr val="bg1"/>
              </a:solidFill>
            </a:rPr>
            <a:t>Purchase</a:t>
          </a:r>
        </a:p>
      </xdr:txBody>
    </xdr:sp>
    <xdr:clientData/>
  </xdr:twoCellAnchor>
  <xdr:twoCellAnchor editAs="oneCell">
    <xdr:from>
      <xdr:col>3</xdr:col>
      <xdr:colOff>99060</xdr:colOff>
      <xdr:row>1</xdr:row>
      <xdr:rowOff>45720</xdr:rowOff>
    </xdr:from>
    <xdr:to>
      <xdr:col>3</xdr:col>
      <xdr:colOff>617220</xdr:colOff>
      <xdr:row>3</xdr:row>
      <xdr:rowOff>129540</xdr:rowOff>
    </xdr:to>
    <xdr:pic>
      <xdr:nvPicPr>
        <xdr:cNvPr id="22" name="Graphic 21" descr="Register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F77DAEC-EF0F-638D-39FD-AFB0FDD03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2080260" y="228600"/>
          <a:ext cx="518160" cy="4495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403860</xdr:colOff>
      <xdr:row>1</xdr:row>
      <xdr:rowOff>76200</xdr:rowOff>
    </xdr:from>
    <xdr:to>
      <xdr:col>1</xdr:col>
      <xdr:colOff>1043940</xdr:colOff>
      <xdr:row>3</xdr:row>
      <xdr:rowOff>144780</xdr:rowOff>
    </xdr:to>
    <xdr:pic>
      <xdr:nvPicPr>
        <xdr:cNvPr id="2" name="Graphic 1" descr="Search Inventory with solid fill">
          <a:extLst>
            <a:ext uri="{FF2B5EF4-FFF2-40B4-BE49-F238E27FC236}">
              <a16:creationId xmlns:a16="http://schemas.microsoft.com/office/drawing/2014/main" id="{2C8E097A-3751-4173-9415-1B17FC0B3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8660" y="259080"/>
          <a:ext cx="640080" cy="43434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808AFA7-C233-40A8-AB0E-347FB0BA6E68}"/>
            </a:ext>
          </a:extLst>
        </xdr:cNvPr>
        <xdr:cNvSpPr/>
      </xdr:nvSpPr>
      <xdr:spPr>
        <a:xfrm>
          <a:off x="304800" y="731520"/>
          <a:ext cx="1363980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>
    <xdr:from>
      <xdr:col>1</xdr:col>
      <xdr:colOff>541020</xdr:colOff>
      <xdr:row>20</xdr:row>
      <xdr:rowOff>114300</xdr:rowOff>
    </xdr:from>
    <xdr:to>
      <xdr:col>1</xdr:col>
      <xdr:colOff>1356360</xdr:colOff>
      <xdr:row>22</xdr:row>
      <xdr:rowOff>45720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FD65E0-1AE5-47C1-BFFD-51AF045F8A48}"/>
            </a:ext>
          </a:extLst>
        </xdr:cNvPr>
        <xdr:cNvSpPr/>
      </xdr:nvSpPr>
      <xdr:spPr>
        <a:xfrm>
          <a:off x="845820" y="3771900"/>
          <a:ext cx="815340" cy="297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Inventory</a:t>
          </a:r>
        </a:p>
        <a:p>
          <a:pPr algn="ctr"/>
          <a:endParaRPr lang="en-US" sz="1000" b="1">
            <a:solidFill>
              <a:srgbClr val="00B050"/>
            </a:solidFill>
          </a:endParaRPr>
        </a:p>
      </xdr:txBody>
    </xdr:sp>
    <xdr:clientData/>
  </xdr:twoCellAnchor>
  <xdr:twoCellAnchor>
    <xdr:from>
      <xdr:col>1</xdr:col>
      <xdr:colOff>441960</xdr:colOff>
      <xdr:row>7</xdr:row>
      <xdr:rowOff>7620</xdr:rowOff>
    </xdr:from>
    <xdr:to>
      <xdr:col>2</xdr:col>
      <xdr:colOff>15240</xdr:colOff>
      <xdr:row>8</xdr:row>
      <xdr:rowOff>31750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A4D2380-C658-499B-A8AD-F3E6C986E771}"/>
            </a:ext>
          </a:extLst>
        </xdr:cNvPr>
        <xdr:cNvSpPr/>
      </xdr:nvSpPr>
      <xdr:spPr>
        <a:xfrm>
          <a:off x="746760" y="1287780"/>
          <a:ext cx="937260" cy="2070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000" b="1">
              <a:solidFill>
                <a:schemeClr val="accent6"/>
              </a:solidFill>
              <a:latin typeface="+mn-lt"/>
              <a:ea typeface="+mn-ea"/>
              <a:cs typeface="+mn-cs"/>
            </a:rPr>
            <a:t>Dashboard</a:t>
          </a:r>
        </a:p>
        <a:p>
          <a:pPr marL="0" indent="0" algn="ctr"/>
          <a:endParaRPr lang="en-US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381000</xdr:colOff>
      <xdr:row>10</xdr:row>
      <xdr:rowOff>65496</xdr:rowOff>
    </xdr:from>
    <xdr:to>
      <xdr:col>2</xdr:col>
      <xdr:colOff>22860</xdr:colOff>
      <xdr:row>11</xdr:row>
      <xdr:rowOff>152400</xdr:rowOff>
    </xdr:to>
    <xdr:sp macro="" textlink="">
      <xdr:nvSpPr>
        <xdr:cNvPr id="6" name="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BDEDE95-5F80-45A9-A1C4-D3446A510B53}"/>
            </a:ext>
          </a:extLst>
        </xdr:cNvPr>
        <xdr:cNvSpPr/>
      </xdr:nvSpPr>
      <xdr:spPr>
        <a:xfrm>
          <a:off x="685800" y="1894296"/>
          <a:ext cx="1005840" cy="2697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Products</a:t>
          </a:r>
        </a:p>
        <a:p>
          <a:pPr algn="ctr"/>
          <a:endParaRPr lang="en-US" sz="1000" b="1">
            <a:solidFill>
              <a:schemeClr val="tx1"/>
            </a:solidFill>
          </a:endParaRP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480060</xdr:colOff>
      <xdr:row>15</xdr:row>
      <xdr:rowOff>131355</xdr:rowOff>
    </xdr:from>
    <xdr:to>
      <xdr:col>2</xdr:col>
      <xdr:colOff>7620</xdr:colOff>
      <xdr:row>17</xdr:row>
      <xdr:rowOff>22860</xdr:rowOff>
    </xdr:to>
    <xdr:sp macro="" textlink="">
      <xdr:nvSpPr>
        <xdr:cNvPr id="7" name="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96C2DEC-CC2E-4E34-86A6-FEF8B46B1A13}"/>
            </a:ext>
          </a:extLst>
        </xdr:cNvPr>
        <xdr:cNvSpPr/>
      </xdr:nvSpPr>
      <xdr:spPr>
        <a:xfrm>
          <a:off x="784860" y="2874555"/>
          <a:ext cx="891540" cy="25726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chemeClr val="bg1"/>
              </a:solidFill>
            </a:rPr>
            <a:t>Sales</a:t>
          </a:r>
        </a:p>
        <a:p>
          <a:pPr algn="ctr"/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403860</xdr:colOff>
      <xdr:row>8</xdr:row>
      <xdr:rowOff>112123</xdr:rowOff>
    </xdr:from>
    <xdr:to>
      <xdr:col>2</xdr:col>
      <xdr:colOff>45720</xdr:colOff>
      <xdr:row>10</xdr:row>
      <xdr:rowOff>38100</xdr:rowOff>
    </xdr:to>
    <xdr:sp macro="" textlink="">
      <xdr:nvSpPr>
        <xdr:cNvPr id="8" name="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DD1BF1F-97AA-4590-9B16-771B6FED1319}"/>
            </a:ext>
          </a:extLst>
        </xdr:cNvPr>
        <xdr:cNvSpPr/>
      </xdr:nvSpPr>
      <xdr:spPr>
        <a:xfrm>
          <a:off x="708660" y="1575163"/>
          <a:ext cx="1005840" cy="291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Customer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480060</xdr:colOff>
      <xdr:row>12</xdr:row>
      <xdr:rowOff>11249</xdr:rowOff>
    </xdr:from>
    <xdr:to>
      <xdr:col>1</xdr:col>
      <xdr:colOff>1295400</xdr:colOff>
      <xdr:row>13</xdr:row>
      <xdr:rowOff>99060</xdr:rowOff>
    </xdr:to>
    <xdr:sp macro="" textlink="">
      <xdr:nvSpPr>
        <xdr:cNvPr id="9" name="Rectangl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E5AABEF-0C7D-420C-AF5C-A256F49993F6}"/>
            </a:ext>
          </a:extLst>
        </xdr:cNvPr>
        <xdr:cNvSpPr/>
      </xdr:nvSpPr>
      <xdr:spPr>
        <a:xfrm>
          <a:off x="784860" y="2205809"/>
          <a:ext cx="815340" cy="2706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Vendors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510540</xdr:colOff>
      <xdr:row>13</xdr:row>
      <xdr:rowOff>155122</xdr:rowOff>
    </xdr:from>
    <xdr:to>
      <xdr:col>2</xdr:col>
      <xdr:colOff>60960</xdr:colOff>
      <xdr:row>15</xdr:row>
      <xdr:rowOff>45720</xdr:rowOff>
    </xdr:to>
    <xdr:sp macro="" textlink="">
      <xdr:nvSpPr>
        <xdr:cNvPr id="10" name="Rectangl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661A525-B1CA-44C9-ACF1-3AA1709DF662}"/>
            </a:ext>
          </a:extLst>
        </xdr:cNvPr>
        <xdr:cNvSpPr/>
      </xdr:nvSpPr>
      <xdr:spPr>
        <a:xfrm>
          <a:off x="815340" y="2532562"/>
          <a:ext cx="914400" cy="2563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New</a:t>
          </a:r>
          <a:r>
            <a:rPr lang="en-US" sz="1000" b="1" baseline="0">
              <a:solidFill>
                <a:srgbClr val="00B050"/>
              </a:solidFill>
            </a:rPr>
            <a:t> Entery</a:t>
          </a:r>
          <a:endParaRPr lang="en-US" sz="1000" b="1">
            <a:solidFill>
              <a:srgbClr val="00B050"/>
            </a:solidFill>
          </a:endParaRP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441960</xdr:colOff>
      <xdr:row>18</xdr:row>
      <xdr:rowOff>16148</xdr:rowOff>
    </xdr:from>
    <xdr:to>
      <xdr:col>2</xdr:col>
      <xdr:colOff>83820</xdr:colOff>
      <xdr:row>19</xdr:row>
      <xdr:rowOff>106680</xdr:rowOff>
    </xdr:to>
    <xdr:sp macro="" textlink="">
      <xdr:nvSpPr>
        <xdr:cNvPr id="11" name="Rectangl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3EAFF6-E8FC-43FC-B3FC-5B407BA62EEE}"/>
            </a:ext>
          </a:extLst>
        </xdr:cNvPr>
        <xdr:cNvSpPr/>
      </xdr:nvSpPr>
      <xdr:spPr>
        <a:xfrm>
          <a:off x="746760" y="3307988"/>
          <a:ext cx="1005840" cy="2734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Purchaser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129540</xdr:colOff>
      <xdr:row>6</xdr:row>
      <xdr:rowOff>167640</xdr:rowOff>
    </xdr:from>
    <xdr:to>
      <xdr:col>1</xdr:col>
      <xdr:colOff>403860</xdr:colOff>
      <xdr:row>8</xdr:row>
      <xdr:rowOff>30480</xdr:rowOff>
    </xdr:to>
    <xdr:pic>
      <xdr:nvPicPr>
        <xdr:cNvPr id="12" name="Graphic 11" descr="Gauge outlin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84895F-1F22-4A1E-AC36-1AE60D457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34340" y="1264920"/>
          <a:ext cx="274320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8</xdr:row>
      <xdr:rowOff>99060</xdr:rowOff>
    </xdr:from>
    <xdr:to>
      <xdr:col>1</xdr:col>
      <xdr:colOff>403860</xdr:colOff>
      <xdr:row>9</xdr:row>
      <xdr:rowOff>175260</xdr:rowOff>
    </xdr:to>
    <xdr:pic>
      <xdr:nvPicPr>
        <xdr:cNvPr id="13" name="Graphic 12" descr="Customer review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02BC6BE-8523-4BA3-A53C-1EAE9A58C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34340" y="15621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10</xdr:row>
      <xdr:rowOff>22860</xdr:rowOff>
    </xdr:from>
    <xdr:to>
      <xdr:col>1</xdr:col>
      <xdr:colOff>403860</xdr:colOff>
      <xdr:row>11</xdr:row>
      <xdr:rowOff>99060</xdr:rowOff>
    </xdr:to>
    <xdr:pic>
      <xdr:nvPicPr>
        <xdr:cNvPr id="14" name="Graphic 13" descr="Search Inventory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4557D19-2688-4B66-8A09-E0E88F77F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34340" y="185166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12</xdr:row>
      <xdr:rowOff>7620</xdr:rowOff>
    </xdr:from>
    <xdr:to>
      <xdr:col>1</xdr:col>
      <xdr:colOff>403860</xdr:colOff>
      <xdr:row>13</xdr:row>
      <xdr:rowOff>83820</xdr:rowOff>
    </xdr:to>
    <xdr:pic>
      <xdr:nvPicPr>
        <xdr:cNvPr id="15" name="Graphic 14" descr="Kiosk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CBEB4D4-7219-4507-AE2E-07E005EFD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34340" y="220218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13</xdr:row>
      <xdr:rowOff>167640</xdr:rowOff>
    </xdr:from>
    <xdr:to>
      <xdr:col>1</xdr:col>
      <xdr:colOff>403860</xdr:colOff>
      <xdr:row>14</xdr:row>
      <xdr:rowOff>190500</xdr:rowOff>
    </xdr:to>
    <xdr:pic>
      <xdr:nvPicPr>
        <xdr:cNvPr id="16" name="Graphic 15" descr="Add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343CCBC-A6CD-4A52-B442-D380CA2B9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34340" y="2545080"/>
          <a:ext cx="274320" cy="22098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15</xdr:row>
      <xdr:rowOff>121920</xdr:rowOff>
    </xdr:from>
    <xdr:to>
      <xdr:col>1</xdr:col>
      <xdr:colOff>403860</xdr:colOff>
      <xdr:row>17</xdr:row>
      <xdr:rowOff>0</xdr:rowOff>
    </xdr:to>
    <xdr:pic>
      <xdr:nvPicPr>
        <xdr:cNvPr id="17" name="Graphic 16" descr="For Sal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5FF8C28-8148-4399-87A8-4CD3E828D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34340" y="286512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18</xdr:row>
      <xdr:rowOff>0</xdr:rowOff>
    </xdr:from>
    <xdr:to>
      <xdr:col>1</xdr:col>
      <xdr:colOff>403860</xdr:colOff>
      <xdr:row>19</xdr:row>
      <xdr:rowOff>76200</xdr:rowOff>
    </xdr:to>
    <xdr:pic>
      <xdr:nvPicPr>
        <xdr:cNvPr id="18" name="Graphic 17" descr="Register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3484D8C-2351-42CC-BA8D-9C8C5D6BE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34340" y="329184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20</xdr:row>
      <xdr:rowOff>60960</xdr:rowOff>
    </xdr:from>
    <xdr:to>
      <xdr:col>1</xdr:col>
      <xdr:colOff>403860</xdr:colOff>
      <xdr:row>21</xdr:row>
      <xdr:rowOff>137160</xdr:rowOff>
    </xdr:to>
    <xdr:pic>
      <xdr:nvPicPr>
        <xdr:cNvPr id="19" name="Graphic 18" descr="Search Inventory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977237-D7B2-442D-9E60-22FAA1DE1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34340" y="3718560"/>
          <a:ext cx="274320" cy="274320"/>
        </a:xfrm>
        <a:prstGeom prst="rect">
          <a:avLst/>
        </a:prstGeom>
      </xdr:spPr>
    </xdr:pic>
    <xdr:clientData/>
  </xdr:twoCellAnchor>
  <xdr:twoCellAnchor editAs="absolute">
    <xdr:from>
      <xdr:col>3</xdr:col>
      <xdr:colOff>7620</xdr:colOff>
      <xdr:row>1</xdr:row>
      <xdr:rowOff>45720</xdr:rowOff>
    </xdr:from>
    <xdr:to>
      <xdr:col>12</xdr:col>
      <xdr:colOff>525780</xdr:colOff>
      <xdr:row>4</xdr:row>
      <xdr:rowOff>15240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DD0BF736-2A86-4D4C-94C5-C0FF887FE2F8}"/>
            </a:ext>
          </a:extLst>
        </xdr:cNvPr>
        <xdr:cNvSpPr/>
      </xdr:nvSpPr>
      <xdr:spPr>
        <a:xfrm>
          <a:off x="1988820" y="228600"/>
          <a:ext cx="11856720" cy="518160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effectLst>
          <a:glow rad="101600">
            <a:schemeClr val="bg1">
              <a:alpha val="6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>
              <a:solidFill>
                <a:schemeClr val="bg1"/>
              </a:solidFill>
            </a:rPr>
            <a:t>Sales</a:t>
          </a:r>
        </a:p>
      </xdr:txBody>
    </xdr:sp>
    <xdr:clientData/>
  </xdr:twoCellAnchor>
  <xdr:twoCellAnchor editAs="oneCell">
    <xdr:from>
      <xdr:col>3</xdr:col>
      <xdr:colOff>83820</xdr:colOff>
      <xdr:row>1</xdr:row>
      <xdr:rowOff>76200</xdr:rowOff>
    </xdr:from>
    <xdr:to>
      <xdr:col>3</xdr:col>
      <xdr:colOff>685800</xdr:colOff>
      <xdr:row>3</xdr:row>
      <xdr:rowOff>137160</xdr:rowOff>
    </xdr:to>
    <xdr:pic>
      <xdr:nvPicPr>
        <xdr:cNvPr id="22" name="Graphic 21" descr="For Sal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55C9924-BD63-AC25-97FE-368A7914C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2065020" y="259080"/>
          <a:ext cx="601980" cy="4267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403860</xdr:colOff>
      <xdr:row>1</xdr:row>
      <xdr:rowOff>76200</xdr:rowOff>
    </xdr:from>
    <xdr:to>
      <xdr:col>1</xdr:col>
      <xdr:colOff>1043940</xdr:colOff>
      <xdr:row>3</xdr:row>
      <xdr:rowOff>114300</xdr:rowOff>
    </xdr:to>
    <xdr:pic>
      <xdr:nvPicPr>
        <xdr:cNvPr id="2" name="Graphic 1" descr="Search Inventory with solid fill">
          <a:extLst>
            <a:ext uri="{FF2B5EF4-FFF2-40B4-BE49-F238E27FC236}">
              <a16:creationId xmlns:a16="http://schemas.microsoft.com/office/drawing/2014/main" id="{62FC8484-EF95-4051-BCA3-8D00B783A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8660" y="259080"/>
          <a:ext cx="640080" cy="43434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C13BB89-7335-4101-805E-6A9D384A1B64}"/>
            </a:ext>
          </a:extLst>
        </xdr:cNvPr>
        <xdr:cNvSpPr/>
      </xdr:nvSpPr>
      <xdr:spPr>
        <a:xfrm>
          <a:off x="304800" y="731520"/>
          <a:ext cx="1363980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>
    <xdr:from>
      <xdr:col>1</xdr:col>
      <xdr:colOff>541020</xdr:colOff>
      <xdr:row>20</xdr:row>
      <xdr:rowOff>114300</xdr:rowOff>
    </xdr:from>
    <xdr:to>
      <xdr:col>1</xdr:col>
      <xdr:colOff>1356360</xdr:colOff>
      <xdr:row>22</xdr:row>
      <xdr:rowOff>45720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810EFEC-82B7-464E-840A-D8F56985D707}"/>
            </a:ext>
          </a:extLst>
        </xdr:cNvPr>
        <xdr:cNvSpPr/>
      </xdr:nvSpPr>
      <xdr:spPr>
        <a:xfrm>
          <a:off x="845820" y="3771900"/>
          <a:ext cx="815340" cy="297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Inventory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441960</xdr:colOff>
      <xdr:row>7</xdr:row>
      <xdr:rowOff>7620</xdr:rowOff>
    </xdr:from>
    <xdr:to>
      <xdr:col>2</xdr:col>
      <xdr:colOff>15240</xdr:colOff>
      <xdr:row>8</xdr:row>
      <xdr:rowOff>31750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5B08CB5-9BA5-46E8-9DC5-D05FC5131A87}"/>
            </a:ext>
          </a:extLst>
        </xdr:cNvPr>
        <xdr:cNvSpPr/>
      </xdr:nvSpPr>
      <xdr:spPr>
        <a:xfrm>
          <a:off x="746760" y="1287780"/>
          <a:ext cx="937260" cy="2070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000" b="1">
              <a:solidFill>
                <a:schemeClr val="accent6"/>
              </a:solidFill>
              <a:latin typeface="+mn-lt"/>
              <a:ea typeface="+mn-ea"/>
              <a:cs typeface="+mn-cs"/>
            </a:rPr>
            <a:t>Dashboard</a:t>
          </a:r>
        </a:p>
        <a:p>
          <a:pPr marL="0" indent="0" algn="ctr"/>
          <a:endParaRPr lang="en-US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381000</xdr:colOff>
      <xdr:row>10</xdr:row>
      <xdr:rowOff>65496</xdr:rowOff>
    </xdr:from>
    <xdr:to>
      <xdr:col>2</xdr:col>
      <xdr:colOff>22860</xdr:colOff>
      <xdr:row>11</xdr:row>
      <xdr:rowOff>152400</xdr:rowOff>
    </xdr:to>
    <xdr:sp macro="" textlink="">
      <xdr:nvSpPr>
        <xdr:cNvPr id="6" name="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3031535-8619-422A-AE93-E40B83E54FE6}"/>
            </a:ext>
          </a:extLst>
        </xdr:cNvPr>
        <xdr:cNvSpPr/>
      </xdr:nvSpPr>
      <xdr:spPr>
        <a:xfrm>
          <a:off x="685800" y="1894296"/>
          <a:ext cx="1005840" cy="2697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Products</a:t>
          </a:r>
        </a:p>
        <a:p>
          <a:pPr algn="ctr"/>
          <a:endParaRPr lang="en-US" sz="1000" b="1">
            <a:solidFill>
              <a:schemeClr val="tx1"/>
            </a:solidFill>
          </a:endParaRP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480060</xdr:colOff>
      <xdr:row>15</xdr:row>
      <xdr:rowOff>131355</xdr:rowOff>
    </xdr:from>
    <xdr:to>
      <xdr:col>2</xdr:col>
      <xdr:colOff>7620</xdr:colOff>
      <xdr:row>17</xdr:row>
      <xdr:rowOff>22860</xdr:rowOff>
    </xdr:to>
    <xdr:sp macro="" textlink="">
      <xdr:nvSpPr>
        <xdr:cNvPr id="7" name="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E9F1185-F3BE-477A-8B81-25094D2C8901}"/>
            </a:ext>
          </a:extLst>
        </xdr:cNvPr>
        <xdr:cNvSpPr/>
      </xdr:nvSpPr>
      <xdr:spPr>
        <a:xfrm>
          <a:off x="784860" y="2874555"/>
          <a:ext cx="891540" cy="2572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Sales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480060</xdr:colOff>
      <xdr:row>8</xdr:row>
      <xdr:rowOff>112123</xdr:rowOff>
    </xdr:from>
    <xdr:to>
      <xdr:col>1</xdr:col>
      <xdr:colOff>1333500</xdr:colOff>
      <xdr:row>10</xdr:row>
      <xdr:rowOff>38100</xdr:rowOff>
    </xdr:to>
    <xdr:sp macro="" textlink="">
      <xdr:nvSpPr>
        <xdr:cNvPr id="8" name="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01F87E4-AB83-42F9-99A3-257290D2409E}"/>
            </a:ext>
          </a:extLst>
        </xdr:cNvPr>
        <xdr:cNvSpPr/>
      </xdr:nvSpPr>
      <xdr:spPr>
        <a:xfrm>
          <a:off x="784860" y="1575163"/>
          <a:ext cx="853440" cy="291737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chemeClr val="tx1"/>
              </a:solidFill>
            </a:rPr>
            <a:t>Customer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480060</xdr:colOff>
      <xdr:row>12</xdr:row>
      <xdr:rowOff>11249</xdr:rowOff>
    </xdr:from>
    <xdr:to>
      <xdr:col>1</xdr:col>
      <xdr:colOff>1295400</xdr:colOff>
      <xdr:row>13</xdr:row>
      <xdr:rowOff>99060</xdr:rowOff>
    </xdr:to>
    <xdr:sp macro="" textlink="">
      <xdr:nvSpPr>
        <xdr:cNvPr id="9" name="Rectangl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48CCAC-FCAA-4A0C-BF52-667751EE00C6}"/>
            </a:ext>
          </a:extLst>
        </xdr:cNvPr>
        <xdr:cNvSpPr/>
      </xdr:nvSpPr>
      <xdr:spPr>
        <a:xfrm>
          <a:off x="784860" y="2205809"/>
          <a:ext cx="815340" cy="2706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Vendors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510540</xdr:colOff>
      <xdr:row>13</xdr:row>
      <xdr:rowOff>155122</xdr:rowOff>
    </xdr:from>
    <xdr:to>
      <xdr:col>2</xdr:col>
      <xdr:colOff>60960</xdr:colOff>
      <xdr:row>15</xdr:row>
      <xdr:rowOff>45720</xdr:rowOff>
    </xdr:to>
    <xdr:sp macro="" textlink="">
      <xdr:nvSpPr>
        <xdr:cNvPr id="10" name="Rectangl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7C9AC55-1FF3-4FE4-B8D4-56E8A2761B42}"/>
            </a:ext>
          </a:extLst>
        </xdr:cNvPr>
        <xdr:cNvSpPr/>
      </xdr:nvSpPr>
      <xdr:spPr>
        <a:xfrm>
          <a:off x="815340" y="2532562"/>
          <a:ext cx="914400" cy="2563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New</a:t>
          </a:r>
          <a:r>
            <a:rPr lang="en-US" sz="1000" b="1" baseline="0">
              <a:solidFill>
                <a:srgbClr val="00B050"/>
              </a:solidFill>
            </a:rPr>
            <a:t> Entery</a:t>
          </a:r>
          <a:endParaRPr lang="en-US" sz="1000" b="1">
            <a:solidFill>
              <a:srgbClr val="00B050"/>
            </a:solidFill>
          </a:endParaRP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441960</xdr:colOff>
      <xdr:row>18</xdr:row>
      <xdr:rowOff>16148</xdr:rowOff>
    </xdr:from>
    <xdr:to>
      <xdr:col>2</xdr:col>
      <xdr:colOff>83820</xdr:colOff>
      <xdr:row>19</xdr:row>
      <xdr:rowOff>106680</xdr:rowOff>
    </xdr:to>
    <xdr:sp macro="" textlink="">
      <xdr:nvSpPr>
        <xdr:cNvPr id="11" name="Rectangl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4C0BF1B-0B9A-4401-8ECC-1358FACED6DD}"/>
            </a:ext>
          </a:extLst>
        </xdr:cNvPr>
        <xdr:cNvSpPr/>
      </xdr:nvSpPr>
      <xdr:spPr>
        <a:xfrm>
          <a:off x="746760" y="3307988"/>
          <a:ext cx="1005840" cy="2734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Purchaser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129540</xdr:colOff>
      <xdr:row>6</xdr:row>
      <xdr:rowOff>167640</xdr:rowOff>
    </xdr:from>
    <xdr:to>
      <xdr:col>1</xdr:col>
      <xdr:colOff>403860</xdr:colOff>
      <xdr:row>8</xdr:row>
      <xdr:rowOff>30480</xdr:rowOff>
    </xdr:to>
    <xdr:pic>
      <xdr:nvPicPr>
        <xdr:cNvPr id="12" name="Graphic 11" descr="Gauge outlin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14E413D-42E6-4374-9336-02ABEE2EC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34340" y="1264920"/>
          <a:ext cx="274320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8</xdr:row>
      <xdr:rowOff>99060</xdr:rowOff>
    </xdr:from>
    <xdr:to>
      <xdr:col>1</xdr:col>
      <xdr:colOff>403860</xdr:colOff>
      <xdr:row>9</xdr:row>
      <xdr:rowOff>175260</xdr:rowOff>
    </xdr:to>
    <xdr:pic>
      <xdr:nvPicPr>
        <xdr:cNvPr id="13" name="Graphic 12" descr="Customer review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6B2952C-67D2-4D63-B305-485A6C1F9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34340" y="15621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10</xdr:row>
      <xdr:rowOff>22860</xdr:rowOff>
    </xdr:from>
    <xdr:to>
      <xdr:col>1</xdr:col>
      <xdr:colOff>403860</xdr:colOff>
      <xdr:row>11</xdr:row>
      <xdr:rowOff>99060</xdr:rowOff>
    </xdr:to>
    <xdr:pic>
      <xdr:nvPicPr>
        <xdr:cNvPr id="14" name="Graphic 13" descr="Search Inventory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2A5799A-A418-449A-B646-CD1ACC02C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34340" y="185166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12</xdr:row>
      <xdr:rowOff>7620</xdr:rowOff>
    </xdr:from>
    <xdr:to>
      <xdr:col>1</xdr:col>
      <xdr:colOff>403860</xdr:colOff>
      <xdr:row>13</xdr:row>
      <xdr:rowOff>83820</xdr:rowOff>
    </xdr:to>
    <xdr:pic>
      <xdr:nvPicPr>
        <xdr:cNvPr id="15" name="Graphic 14" descr="Kiosk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E7011AD-09F0-49A5-B928-14A31493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34340" y="220218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13</xdr:row>
      <xdr:rowOff>167640</xdr:rowOff>
    </xdr:from>
    <xdr:to>
      <xdr:col>1</xdr:col>
      <xdr:colOff>403860</xdr:colOff>
      <xdr:row>14</xdr:row>
      <xdr:rowOff>190500</xdr:rowOff>
    </xdr:to>
    <xdr:pic>
      <xdr:nvPicPr>
        <xdr:cNvPr id="16" name="Graphic 15" descr="Add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60C0BA5-A2B5-468A-9F93-4308AF21E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34340" y="2545080"/>
          <a:ext cx="274320" cy="22098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15</xdr:row>
      <xdr:rowOff>121920</xdr:rowOff>
    </xdr:from>
    <xdr:to>
      <xdr:col>1</xdr:col>
      <xdr:colOff>403860</xdr:colOff>
      <xdr:row>17</xdr:row>
      <xdr:rowOff>0</xdr:rowOff>
    </xdr:to>
    <xdr:pic>
      <xdr:nvPicPr>
        <xdr:cNvPr id="17" name="Graphic 16" descr="For Sal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46C15B3-8EBB-4175-8D8C-42C94766C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34340" y="286512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18</xdr:row>
      <xdr:rowOff>0</xdr:rowOff>
    </xdr:from>
    <xdr:to>
      <xdr:col>1</xdr:col>
      <xdr:colOff>403860</xdr:colOff>
      <xdr:row>19</xdr:row>
      <xdr:rowOff>76200</xdr:rowOff>
    </xdr:to>
    <xdr:pic>
      <xdr:nvPicPr>
        <xdr:cNvPr id="18" name="Graphic 17" descr="Register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FB94FCB-1D92-4300-BDE9-5214E77E3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34340" y="329184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20</xdr:row>
      <xdr:rowOff>60960</xdr:rowOff>
    </xdr:from>
    <xdr:to>
      <xdr:col>1</xdr:col>
      <xdr:colOff>403860</xdr:colOff>
      <xdr:row>21</xdr:row>
      <xdr:rowOff>137160</xdr:rowOff>
    </xdr:to>
    <xdr:pic>
      <xdr:nvPicPr>
        <xdr:cNvPr id="19" name="Graphic 18" descr="Search Inventory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9F56DC-487E-43D6-9544-AA094FAAC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34340" y="3718560"/>
          <a:ext cx="274320" cy="274320"/>
        </a:xfrm>
        <a:prstGeom prst="rect">
          <a:avLst/>
        </a:prstGeom>
      </xdr:spPr>
    </xdr:pic>
    <xdr:clientData/>
  </xdr:twoCellAnchor>
  <xdr:twoCellAnchor editAs="absolute">
    <xdr:from>
      <xdr:col>2</xdr:col>
      <xdr:colOff>251460</xdr:colOff>
      <xdr:row>1</xdr:row>
      <xdr:rowOff>30480</xdr:rowOff>
    </xdr:from>
    <xdr:to>
      <xdr:col>13</xdr:col>
      <xdr:colOff>213360</xdr:colOff>
      <xdr:row>3</xdr:row>
      <xdr:rowOff>152400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C7394519-80F7-4615-BECA-FDC9C6EE7089}"/>
            </a:ext>
          </a:extLst>
        </xdr:cNvPr>
        <xdr:cNvSpPr/>
      </xdr:nvSpPr>
      <xdr:spPr>
        <a:xfrm>
          <a:off x="1920240" y="228600"/>
          <a:ext cx="11391900" cy="518160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effectLst>
          <a:glow rad="101600">
            <a:schemeClr val="bg1">
              <a:alpha val="6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>
              <a:solidFill>
                <a:schemeClr val="bg1"/>
              </a:solidFill>
            </a:rPr>
            <a:t>Customers Details</a:t>
          </a:r>
        </a:p>
      </xdr:txBody>
    </xdr:sp>
    <xdr:clientData/>
  </xdr:twoCellAnchor>
  <xdr:twoCellAnchor editAs="oneCell">
    <xdr:from>
      <xdr:col>2</xdr:col>
      <xdr:colOff>297180</xdr:colOff>
      <xdr:row>1</xdr:row>
      <xdr:rowOff>83820</xdr:rowOff>
    </xdr:from>
    <xdr:to>
      <xdr:col>3</xdr:col>
      <xdr:colOff>716280</xdr:colOff>
      <xdr:row>3</xdr:row>
      <xdr:rowOff>160020</xdr:rowOff>
    </xdr:to>
    <xdr:pic>
      <xdr:nvPicPr>
        <xdr:cNvPr id="24" name="Graphic 23" descr="Customer review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9C56FF1-DE41-4484-658E-23D636C38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965960" y="266700"/>
          <a:ext cx="731520" cy="47244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403860</xdr:colOff>
      <xdr:row>1</xdr:row>
      <xdr:rowOff>76200</xdr:rowOff>
    </xdr:from>
    <xdr:to>
      <xdr:col>1</xdr:col>
      <xdr:colOff>1043940</xdr:colOff>
      <xdr:row>3</xdr:row>
      <xdr:rowOff>144780</xdr:rowOff>
    </xdr:to>
    <xdr:pic>
      <xdr:nvPicPr>
        <xdr:cNvPr id="2" name="Graphic 1" descr="Search Inventory with solid fill">
          <a:extLst>
            <a:ext uri="{FF2B5EF4-FFF2-40B4-BE49-F238E27FC236}">
              <a16:creationId xmlns:a16="http://schemas.microsoft.com/office/drawing/2014/main" id="{114EB16D-D0F5-4E01-8038-356DBCD89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8660" y="259080"/>
          <a:ext cx="640080" cy="43434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A6AFE19-BAD8-4774-A003-2A21EAB45F3D}"/>
            </a:ext>
          </a:extLst>
        </xdr:cNvPr>
        <xdr:cNvSpPr/>
      </xdr:nvSpPr>
      <xdr:spPr>
        <a:xfrm>
          <a:off x="304800" y="731520"/>
          <a:ext cx="1363980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>
    <xdr:from>
      <xdr:col>1</xdr:col>
      <xdr:colOff>541020</xdr:colOff>
      <xdr:row>20</xdr:row>
      <xdr:rowOff>114300</xdr:rowOff>
    </xdr:from>
    <xdr:to>
      <xdr:col>1</xdr:col>
      <xdr:colOff>1356360</xdr:colOff>
      <xdr:row>22</xdr:row>
      <xdr:rowOff>45720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214C2A-AFD6-4ADC-A075-375E14A554CF}"/>
            </a:ext>
          </a:extLst>
        </xdr:cNvPr>
        <xdr:cNvSpPr/>
      </xdr:nvSpPr>
      <xdr:spPr>
        <a:xfrm>
          <a:off x="845820" y="3771900"/>
          <a:ext cx="815340" cy="297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Inventory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441960</xdr:colOff>
      <xdr:row>7</xdr:row>
      <xdr:rowOff>7620</xdr:rowOff>
    </xdr:from>
    <xdr:to>
      <xdr:col>2</xdr:col>
      <xdr:colOff>15240</xdr:colOff>
      <xdr:row>8</xdr:row>
      <xdr:rowOff>31750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2E3D8A-C655-4221-8882-A7F8423B58E5}"/>
            </a:ext>
          </a:extLst>
        </xdr:cNvPr>
        <xdr:cNvSpPr/>
      </xdr:nvSpPr>
      <xdr:spPr>
        <a:xfrm>
          <a:off x="746760" y="1287780"/>
          <a:ext cx="937260" cy="2070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000" b="1">
              <a:solidFill>
                <a:schemeClr val="accent6"/>
              </a:solidFill>
              <a:latin typeface="+mn-lt"/>
              <a:ea typeface="+mn-ea"/>
              <a:cs typeface="+mn-cs"/>
            </a:rPr>
            <a:t>Dashboard</a:t>
          </a:r>
        </a:p>
        <a:p>
          <a:pPr marL="0" indent="0" algn="ctr"/>
          <a:endParaRPr lang="en-US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381000</xdr:colOff>
      <xdr:row>10</xdr:row>
      <xdr:rowOff>65496</xdr:rowOff>
    </xdr:from>
    <xdr:to>
      <xdr:col>2</xdr:col>
      <xdr:colOff>22860</xdr:colOff>
      <xdr:row>11</xdr:row>
      <xdr:rowOff>152400</xdr:rowOff>
    </xdr:to>
    <xdr:sp macro="" textlink="">
      <xdr:nvSpPr>
        <xdr:cNvPr id="6" name="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93B1BF5-24B4-4E8E-AD58-4C7DCA6F0999}"/>
            </a:ext>
          </a:extLst>
        </xdr:cNvPr>
        <xdr:cNvSpPr/>
      </xdr:nvSpPr>
      <xdr:spPr>
        <a:xfrm>
          <a:off x="685800" y="1894296"/>
          <a:ext cx="1005840" cy="2697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Products</a:t>
          </a:r>
        </a:p>
        <a:p>
          <a:pPr algn="ctr"/>
          <a:endParaRPr lang="en-US" sz="1000" b="1">
            <a:solidFill>
              <a:schemeClr val="tx1"/>
            </a:solidFill>
          </a:endParaRP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480060</xdr:colOff>
      <xdr:row>15</xdr:row>
      <xdr:rowOff>131355</xdr:rowOff>
    </xdr:from>
    <xdr:to>
      <xdr:col>2</xdr:col>
      <xdr:colOff>7620</xdr:colOff>
      <xdr:row>17</xdr:row>
      <xdr:rowOff>22860</xdr:rowOff>
    </xdr:to>
    <xdr:sp macro="" textlink="">
      <xdr:nvSpPr>
        <xdr:cNvPr id="7" name="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7F09193-75D6-4238-9DF7-0E59495B6DA3}"/>
            </a:ext>
          </a:extLst>
        </xdr:cNvPr>
        <xdr:cNvSpPr/>
      </xdr:nvSpPr>
      <xdr:spPr>
        <a:xfrm>
          <a:off x="784860" y="2874555"/>
          <a:ext cx="891540" cy="2572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Sales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403860</xdr:colOff>
      <xdr:row>8</xdr:row>
      <xdr:rowOff>112123</xdr:rowOff>
    </xdr:from>
    <xdr:to>
      <xdr:col>2</xdr:col>
      <xdr:colOff>45720</xdr:colOff>
      <xdr:row>10</xdr:row>
      <xdr:rowOff>38100</xdr:rowOff>
    </xdr:to>
    <xdr:sp macro="" textlink="">
      <xdr:nvSpPr>
        <xdr:cNvPr id="8" name="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198558C-6F3F-44E5-A330-B3E2E3A6290B}"/>
            </a:ext>
          </a:extLst>
        </xdr:cNvPr>
        <xdr:cNvSpPr/>
      </xdr:nvSpPr>
      <xdr:spPr>
        <a:xfrm>
          <a:off x="708660" y="1575163"/>
          <a:ext cx="1005840" cy="291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Customer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480060</xdr:colOff>
      <xdr:row>12</xdr:row>
      <xdr:rowOff>11249</xdr:rowOff>
    </xdr:from>
    <xdr:to>
      <xdr:col>1</xdr:col>
      <xdr:colOff>1295400</xdr:colOff>
      <xdr:row>13</xdr:row>
      <xdr:rowOff>99060</xdr:rowOff>
    </xdr:to>
    <xdr:sp macro="" textlink="">
      <xdr:nvSpPr>
        <xdr:cNvPr id="9" name="Rectangl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FC04829-2725-47DF-802E-A652FC4904AD}"/>
            </a:ext>
          </a:extLst>
        </xdr:cNvPr>
        <xdr:cNvSpPr/>
      </xdr:nvSpPr>
      <xdr:spPr>
        <a:xfrm>
          <a:off x="784860" y="2205809"/>
          <a:ext cx="815340" cy="270691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chemeClr val="tx1"/>
              </a:solidFill>
            </a:rPr>
            <a:t>Vendors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510540</xdr:colOff>
      <xdr:row>13</xdr:row>
      <xdr:rowOff>155122</xdr:rowOff>
    </xdr:from>
    <xdr:to>
      <xdr:col>2</xdr:col>
      <xdr:colOff>60960</xdr:colOff>
      <xdr:row>15</xdr:row>
      <xdr:rowOff>45720</xdr:rowOff>
    </xdr:to>
    <xdr:sp macro="" textlink="">
      <xdr:nvSpPr>
        <xdr:cNvPr id="10" name="Rectangl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A8E4D4E-0921-40F4-BF9F-4C50D42AAFBA}"/>
            </a:ext>
          </a:extLst>
        </xdr:cNvPr>
        <xdr:cNvSpPr/>
      </xdr:nvSpPr>
      <xdr:spPr>
        <a:xfrm>
          <a:off x="815340" y="2532562"/>
          <a:ext cx="914400" cy="2563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New</a:t>
          </a:r>
          <a:r>
            <a:rPr lang="en-US" sz="1000" b="1" baseline="0">
              <a:solidFill>
                <a:srgbClr val="00B050"/>
              </a:solidFill>
            </a:rPr>
            <a:t> Entery</a:t>
          </a:r>
          <a:endParaRPr lang="en-US" sz="1000" b="1">
            <a:solidFill>
              <a:srgbClr val="00B050"/>
            </a:solidFill>
          </a:endParaRP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441960</xdr:colOff>
      <xdr:row>18</xdr:row>
      <xdr:rowOff>16148</xdr:rowOff>
    </xdr:from>
    <xdr:to>
      <xdr:col>2</xdr:col>
      <xdr:colOff>83820</xdr:colOff>
      <xdr:row>19</xdr:row>
      <xdr:rowOff>106680</xdr:rowOff>
    </xdr:to>
    <xdr:sp macro="" textlink="">
      <xdr:nvSpPr>
        <xdr:cNvPr id="11" name="Rectangl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D9E8D48-51F3-4D71-A7EF-A80461229A5E}"/>
            </a:ext>
          </a:extLst>
        </xdr:cNvPr>
        <xdr:cNvSpPr/>
      </xdr:nvSpPr>
      <xdr:spPr>
        <a:xfrm>
          <a:off x="746760" y="3307988"/>
          <a:ext cx="1005840" cy="2734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rgbClr val="00B050"/>
              </a:solidFill>
            </a:rPr>
            <a:t>Purchaser</a:t>
          </a:r>
        </a:p>
        <a:p>
          <a:pPr algn="ctr"/>
          <a:endParaRPr lang="en-US" sz="1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129540</xdr:colOff>
      <xdr:row>6</xdr:row>
      <xdr:rowOff>167640</xdr:rowOff>
    </xdr:from>
    <xdr:to>
      <xdr:col>1</xdr:col>
      <xdr:colOff>403860</xdr:colOff>
      <xdr:row>7</xdr:row>
      <xdr:rowOff>182880</xdr:rowOff>
    </xdr:to>
    <xdr:pic>
      <xdr:nvPicPr>
        <xdr:cNvPr id="12" name="Graphic 11" descr="Gauge outlin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8E035BA-8D4A-479F-9903-96DB8F00B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34340" y="1264920"/>
          <a:ext cx="274320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8</xdr:row>
      <xdr:rowOff>99060</xdr:rowOff>
    </xdr:from>
    <xdr:to>
      <xdr:col>1</xdr:col>
      <xdr:colOff>403860</xdr:colOff>
      <xdr:row>9</xdr:row>
      <xdr:rowOff>144780</xdr:rowOff>
    </xdr:to>
    <xdr:pic>
      <xdr:nvPicPr>
        <xdr:cNvPr id="13" name="Graphic 12" descr="Customer review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E4B107D-0177-4A0B-B366-5018EB85B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34340" y="15621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10</xdr:row>
      <xdr:rowOff>22860</xdr:rowOff>
    </xdr:from>
    <xdr:to>
      <xdr:col>1</xdr:col>
      <xdr:colOff>403860</xdr:colOff>
      <xdr:row>11</xdr:row>
      <xdr:rowOff>68580</xdr:rowOff>
    </xdr:to>
    <xdr:pic>
      <xdr:nvPicPr>
        <xdr:cNvPr id="14" name="Graphic 13" descr="Search Inventory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3A270CB-34B5-48DB-9428-1B75F13D9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34340" y="185166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12</xdr:row>
      <xdr:rowOff>7620</xdr:rowOff>
    </xdr:from>
    <xdr:to>
      <xdr:col>1</xdr:col>
      <xdr:colOff>403860</xdr:colOff>
      <xdr:row>13</xdr:row>
      <xdr:rowOff>53340</xdr:rowOff>
    </xdr:to>
    <xdr:pic>
      <xdr:nvPicPr>
        <xdr:cNvPr id="15" name="Graphic 14" descr="Kiosk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D3D9187-891D-42CC-98A2-9ADEDF3C4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34340" y="220218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13</xdr:row>
      <xdr:rowOff>167640</xdr:rowOff>
    </xdr:from>
    <xdr:to>
      <xdr:col>1</xdr:col>
      <xdr:colOff>403860</xdr:colOff>
      <xdr:row>14</xdr:row>
      <xdr:rowOff>160020</xdr:rowOff>
    </xdr:to>
    <xdr:pic>
      <xdr:nvPicPr>
        <xdr:cNvPr id="16" name="Graphic 15" descr="Add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8F64325-0FA7-4B2F-A247-C775B7B24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34340" y="2545080"/>
          <a:ext cx="274320" cy="22098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15</xdr:row>
      <xdr:rowOff>121920</xdr:rowOff>
    </xdr:from>
    <xdr:to>
      <xdr:col>1</xdr:col>
      <xdr:colOff>403860</xdr:colOff>
      <xdr:row>16</xdr:row>
      <xdr:rowOff>167640</xdr:rowOff>
    </xdr:to>
    <xdr:pic>
      <xdr:nvPicPr>
        <xdr:cNvPr id="17" name="Graphic 16" descr="For Sal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67F3E4B-AE47-4CF9-B052-2EB234384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34340" y="286512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18</xdr:row>
      <xdr:rowOff>0</xdr:rowOff>
    </xdr:from>
    <xdr:to>
      <xdr:col>1</xdr:col>
      <xdr:colOff>403860</xdr:colOff>
      <xdr:row>19</xdr:row>
      <xdr:rowOff>45720</xdr:rowOff>
    </xdr:to>
    <xdr:pic>
      <xdr:nvPicPr>
        <xdr:cNvPr id="18" name="Graphic 17" descr="Register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3FB6E68-4852-4098-A124-C6EAEF5D5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34340" y="329184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20</xdr:row>
      <xdr:rowOff>60960</xdr:rowOff>
    </xdr:from>
    <xdr:to>
      <xdr:col>1</xdr:col>
      <xdr:colOff>403860</xdr:colOff>
      <xdr:row>21</xdr:row>
      <xdr:rowOff>106680</xdr:rowOff>
    </xdr:to>
    <xdr:pic>
      <xdr:nvPicPr>
        <xdr:cNvPr id="19" name="Graphic 18" descr="Search Inventory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329D2AB-887D-47F2-8350-215EDCB0C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34340" y="3718560"/>
          <a:ext cx="274320" cy="274320"/>
        </a:xfrm>
        <a:prstGeom prst="rect">
          <a:avLst/>
        </a:prstGeom>
      </xdr:spPr>
    </xdr:pic>
    <xdr:clientData/>
  </xdr:twoCellAnchor>
  <xdr:twoCellAnchor editAs="absolute">
    <xdr:from>
      <xdr:col>3</xdr:col>
      <xdr:colOff>30480</xdr:colOff>
      <xdr:row>1</xdr:row>
      <xdr:rowOff>53340</xdr:rowOff>
    </xdr:from>
    <xdr:to>
      <xdr:col>11</xdr:col>
      <xdr:colOff>342900</xdr:colOff>
      <xdr:row>4</xdr:row>
      <xdr:rowOff>22860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099C5275-CCA5-4FA0-9214-DC31312AF1FE}"/>
            </a:ext>
          </a:extLst>
        </xdr:cNvPr>
        <xdr:cNvSpPr/>
      </xdr:nvSpPr>
      <xdr:spPr>
        <a:xfrm>
          <a:off x="2011680" y="236220"/>
          <a:ext cx="11666220" cy="518160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effectLst>
          <a:glow rad="101600">
            <a:schemeClr val="bg1">
              <a:alpha val="6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>
              <a:solidFill>
                <a:schemeClr val="bg1"/>
              </a:solidFill>
            </a:rPr>
            <a:t>Vendors</a:t>
          </a:r>
        </a:p>
      </xdr:txBody>
    </xdr:sp>
    <xdr:clientData/>
  </xdr:twoCellAnchor>
  <xdr:twoCellAnchor editAs="oneCell">
    <xdr:from>
      <xdr:col>3</xdr:col>
      <xdr:colOff>68580</xdr:colOff>
      <xdr:row>1</xdr:row>
      <xdr:rowOff>30480</xdr:rowOff>
    </xdr:from>
    <xdr:to>
      <xdr:col>3</xdr:col>
      <xdr:colOff>746760</xdr:colOff>
      <xdr:row>3</xdr:row>
      <xdr:rowOff>167640</xdr:rowOff>
    </xdr:to>
    <xdr:pic>
      <xdr:nvPicPr>
        <xdr:cNvPr id="22" name="Graphic 21" descr="Kiosk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3EA7EBB-428A-97AD-FD2A-3B8F33667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2049780" y="213360"/>
          <a:ext cx="678180" cy="50292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TTU SAH" refreshedDate="45937.074782870368" createdVersion="8" refreshedVersion="8" minRefreshableVersion="3" recordCount="19" xr:uid="{D03F06AA-73E3-4C45-8AE0-360E238E5220}">
  <cacheSource type="worksheet">
    <worksheetSource name="Products"/>
  </cacheSource>
  <cacheFields count="4">
    <cacheField name="HSN Code" numFmtId="0">
      <sharedItems containsBlank="1"/>
    </cacheField>
    <cacheField name="Product Name" numFmtId="0">
      <sharedItems containsBlank="1" count="11">
        <s v="Smart Watch"/>
        <s v="Laptop Hp"/>
        <s v="Mobile Smartphone"/>
        <s v="Mouse"/>
        <s v="Printer"/>
        <s v="Camera "/>
        <s v="Tablets"/>
        <s v="Keywords"/>
        <s v="Headphone"/>
        <s v="Speakers"/>
        <m/>
      </sharedItems>
    </cacheField>
    <cacheField name="Cost" numFmtId="0">
      <sharedItems containsString="0" containsBlank="1" containsNumber="1" containsInteger="1" minValue="250" maxValue="35000"/>
    </cacheField>
    <cacheField name="Selling price" numFmtId="0">
      <sharedItems containsString="0" containsBlank="1" containsNumber="1" containsInteger="1" minValue="0" maxValue="4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TTU SAH" refreshedDate="45937.076834027779" createdVersion="8" refreshedVersion="8" minRefreshableVersion="3" recordCount="19" xr:uid="{12DA7D00-859E-485F-8385-FADE4C156E68}">
  <cacheSource type="worksheet">
    <worksheetSource name="customers"/>
  </cacheSource>
  <cacheFields count="4">
    <cacheField name="Cust_ID" numFmtId="0">
      <sharedItems containsString="0" containsBlank="1" containsNumber="1" containsInteger="1" minValue="100" maxValue="111"/>
    </cacheField>
    <cacheField name="Name" numFmtId="0">
      <sharedItems containsBlank="1" count="13">
        <s v="Bittu sah"/>
        <s v="Hariom Gupta"/>
        <s v="shankar chaudhari"/>
        <s v="Abhishek Arja"/>
        <s v="Suraj Patel"/>
        <s v="Nanhe JDU"/>
        <s v="Yashawant Sah"/>
        <s v="Ajay yadav"/>
        <s v="Mohan singh"/>
        <s v="ramesh sharma"/>
        <s v="Rahul rajat"/>
        <s v="Suraj kumar"/>
        <m/>
      </sharedItems>
    </cacheField>
    <cacheField name="Email" numFmtId="0">
      <sharedItems containsBlank="1"/>
    </cacheField>
    <cacheField name="Addre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TTU SAH" refreshedDate="45937.079352314817" createdVersion="8" refreshedVersion="8" minRefreshableVersion="3" recordCount="18" xr:uid="{E58D9BD0-4515-4BF6-BF1C-EA655BF857FD}">
  <cacheSource type="worksheet">
    <worksheetSource name="SalesTable"/>
  </cacheSource>
  <cacheFields count="9">
    <cacheField name="Cust_id" numFmtId="0">
      <sharedItems containsString="0" containsBlank="1" containsNumber="1" containsInteger="1" minValue="100" maxValue="102"/>
    </cacheField>
    <cacheField name="Cust_name" numFmtId="0">
      <sharedItems/>
    </cacheField>
    <cacheField name="HSN_code" numFmtId="0">
      <sharedItems containsBlank="1"/>
    </cacheField>
    <cacheField name="Products Name" numFmtId="0">
      <sharedItems count="4">
        <s v="Smart Watch"/>
        <s v="Mobile Smartphone"/>
        <s v="Tablets"/>
        <s v=""/>
      </sharedItems>
    </cacheField>
    <cacheField name="Date" numFmtId="164">
      <sharedItems containsNonDate="0" containsDate="1" containsString="0" containsBlank="1" minDate="2025-06-10T00:00:00" maxDate="2025-12-03T00:00:00"/>
    </cacheField>
    <cacheField name="Stocks(units)" numFmtId="0">
      <sharedItems containsMixedTypes="1" containsNumber="1" containsInteger="1" minValue="9" maxValue="61"/>
    </cacheField>
    <cacheField name="Units" numFmtId="0">
      <sharedItems containsString="0" containsBlank="1" containsNumber="1" containsInteger="1" minValue="1" maxValue="12"/>
    </cacheField>
    <cacheField name="Price" numFmtId="0">
      <sharedItems containsMixedTypes="1" containsNumber="1" containsInteger="1" minValue="1800" maxValue="24000"/>
    </cacheField>
    <cacheField name="Amount" numFmtId="0">
      <sharedItems containsMixedTypes="1" containsNumber="1" containsInteger="1" minValue="3600" maxValue="288000" count="4">
        <n v="3600"/>
        <n v="14400"/>
        <n v="288000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TTU SAH" refreshedDate="45937.080785763887" createdVersion="8" refreshedVersion="8" minRefreshableVersion="3" recordCount="20" xr:uid="{1F7B0757-44F7-4578-AB5A-1C479B18F089}">
  <cacheSource type="worksheet">
    <worksheetSource name="Purchase"/>
  </cacheSource>
  <cacheFields count="7">
    <cacheField name="HSN Code" numFmtId="0">
      <sharedItems containsBlank="1"/>
    </cacheField>
    <cacheField name="Products Name" numFmtId="0">
      <sharedItems count="11">
        <s v="Smart Watch"/>
        <s v="Printer"/>
        <s v="Laptop Hp"/>
        <s v="Mobile Smartphone"/>
        <s v="Mouse"/>
        <s v="Camera "/>
        <s v="Tablets"/>
        <s v="Keywords"/>
        <s v="Speakers"/>
        <s v="Headphone"/>
        <s v=""/>
      </sharedItems>
    </cacheField>
    <cacheField name="Vendors" numFmtId="0">
      <sharedItems count="9">
        <s v="sk Traders"/>
        <s v="KGF Sellers"/>
        <s v="Tech knowledge"/>
        <s v="Networking Wolds"/>
        <s v="Zoom It"/>
        <s v="Tc mastani"/>
        <s v="JBL Sounds"/>
        <s v="Boat Shops"/>
        <s v=""/>
      </sharedItems>
    </cacheField>
    <cacheField name="Date" numFmtId="164">
      <sharedItems containsNonDate="0" containsDate="1" containsString="0" containsBlank="1" minDate="2025-12-05T00:00:00" maxDate="2025-12-15T00:00:00"/>
    </cacheField>
    <cacheField name="Units" numFmtId="0">
      <sharedItems containsString="0" containsBlank="1" containsNumber="1" containsInteger="1" minValue="20" maxValue="63"/>
    </cacheField>
    <cacheField name="Cost" numFmtId="0">
      <sharedItems containsMixedTypes="1" containsNumber="1" containsInteger="1" minValue="250" maxValue="35000"/>
    </cacheField>
    <cacheField name="Amounts" numFmtId="0">
      <sharedItems containsMixedTypes="1" containsNumber="1" containsInteger="1" minValue="14950" maxValue="875000" count="12">
        <n v="75000"/>
        <n v="50000"/>
        <n v="875000"/>
        <n v="360000"/>
        <n v="15750"/>
        <n v="57500"/>
        <n v="280000"/>
        <n v="420000"/>
        <n v="384000"/>
        <n v="14950"/>
        <n v="84000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TTU SAH" refreshedDate="45937.092552546295" createdVersion="8" refreshedVersion="8" minRefreshableVersion="3" recordCount="19" xr:uid="{9A6AB335-9CAF-45C3-866C-59EBAF6D94CD}">
  <cacheSource type="worksheet">
    <worksheetSource name="InvetoryData"/>
  </cacheSource>
  <cacheFields count="7">
    <cacheField name="HSN Code" numFmtId="0">
      <sharedItems containsBlank="1"/>
    </cacheField>
    <cacheField name="Product Name" numFmtId="0">
      <sharedItems containsBlank="1" count="11">
        <s v="Smart Watch"/>
        <s v="Laptop Hp"/>
        <s v="Mobile Smartphone"/>
        <s v="Mouse"/>
        <s v="Printer"/>
        <s v="Camera "/>
        <s v="Tablets"/>
        <s v="Keywords"/>
        <s v="Headphone"/>
        <s v="Speakers"/>
        <m/>
      </sharedItems>
    </cacheField>
    <cacheField name="Cost" numFmtId="0">
      <sharedItems containsString="0" containsBlank="1" containsNumber="1" containsInteger="1" minValue="250" maxValue="35000"/>
    </cacheField>
    <cacheField name="P units" numFmtId="0">
      <sharedItems containsString="0" containsBlank="1" containsNumber="1" containsInteger="1" minValue="21" maxValue="63"/>
    </cacheField>
    <cacheField name="S units" numFmtId="0">
      <sharedItems containsString="0" containsBlank="1" containsNumber="1" containsInteger="1" minValue="0" maxValue="12"/>
    </cacheField>
    <cacheField name="Stocks units" numFmtId="0">
      <sharedItems containsString="0" containsBlank="1" containsNumber="1" containsInteger="1" minValue="9" maxValue="63"/>
    </cacheField>
    <cacheField name="Stocks Amounts" numFmtId="0">
      <sharedItems containsString="0" containsBlank="1" containsNumber="1" containsInteger="1" minValue="14950" maxValue="87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N101"/>
    <x v="0"/>
    <n v="1500"/>
    <n v="1800"/>
  </r>
  <r>
    <s v="N102"/>
    <x v="1"/>
    <n v="35000"/>
    <n v="42000"/>
  </r>
  <r>
    <s v="N103"/>
    <x v="2"/>
    <n v="12000"/>
    <n v="14400"/>
  </r>
  <r>
    <s v="N104"/>
    <x v="3"/>
    <n v="250"/>
    <n v="300"/>
  </r>
  <r>
    <s v="N105"/>
    <x v="4"/>
    <n v="2500"/>
    <n v="3000"/>
  </r>
  <r>
    <s v="N106"/>
    <x v="5"/>
    <n v="5000"/>
    <n v="6000"/>
  </r>
  <r>
    <s v="N107"/>
    <x v="6"/>
    <n v="20000"/>
    <n v="24000"/>
  </r>
  <r>
    <s v="N108"/>
    <x v="7"/>
    <n v="650"/>
    <n v="780"/>
  </r>
  <r>
    <s v="N109"/>
    <x v="8"/>
    <n v="1000"/>
    <n v="1200"/>
  </r>
  <r>
    <s v="N110"/>
    <x v="9"/>
    <n v="1500"/>
    <n v="1800"/>
  </r>
  <r>
    <m/>
    <x v="10"/>
    <m/>
    <n v="0"/>
  </r>
  <r>
    <m/>
    <x v="10"/>
    <m/>
    <m/>
  </r>
  <r>
    <m/>
    <x v="10"/>
    <m/>
    <m/>
  </r>
  <r>
    <m/>
    <x v="10"/>
    <m/>
    <m/>
  </r>
  <r>
    <m/>
    <x v="10"/>
    <m/>
    <m/>
  </r>
  <r>
    <m/>
    <x v="10"/>
    <m/>
    <m/>
  </r>
  <r>
    <m/>
    <x v="10"/>
    <m/>
    <m/>
  </r>
  <r>
    <m/>
    <x v="10"/>
    <m/>
    <m/>
  </r>
  <r>
    <m/>
    <x v="1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00"/>
    <x v="0"/>
    <s v="bittu@gmail.com"/>
    <s v="kateya,Gopalganj ,Bihar"/>
  </r>
  <r>
    <n v="101"/>
    <x v="1"/>
    <s v="hariom@gmail.com"/>
    <s v="Sitamani,Sitamani,Bihar"/>
  </r>
  <r>
    <n v="102"/>
    <x v="2"/>
    <s v="shankar@gmail.com"/>
    <s v="Noida sector 15,UP"/>
  </r>
  <r>
    <n v="103"/>
    <x v="3"/>
    <s v="abhishek@gmail.com"/>
    <s v="Gurugram,Hariyana"/>
  </r>
  <r>
    <n v="104"/>
    <x v="4"/>
    <s v="suraj@gmail.com"/>
    <s v="kateya,Gopalganj ,Bihar"/>
  </r>
  <r>
    <n v="105"/>
    <x v="5"/>
    <s v="nanhe@gmail.com"/>
    <s v="kateya,Gopalganj ,Bihar"/>
  </r>
  <r>
    <n v="106"/>
    <x v="6"/>
    <s v="yashawant@gmail.com"/>
    <s v="Dumariya,Gopalganj,Bihar"/>
  </r>
  <r>
    <n v="107"/>
    <x v="7"/>
    <s v="ajay@gmail.com"/>
    <s v="Pratapnagar,prayagraj,Up"/>
  </r>
  <r>
    <n v="108"/>
    <x v="8"/>
    <s v="mohan@gmail.com"/>
    <s v="papdipada,newmumbi,Maharastra"/>
  </r>
  <r>
    <n v="109"/>
    <x v="9"/>
    <s v="ramesh@gmail.com"/>
    <s v="jankpuri,Delhi"/>
  </r>
  <r>
    <n v="110"/>
    <x v="10"/>
    <s v="rahul@gmail.com"/>
    <s v="purniya,Bihar"/>
  </r>
  <r>
    <n v="111"/>
    <x v="11"/>
    <s v="suraj@gmail.com"/>
    <s v="Raisen,Bhopal"/>
  </r>
  <r>
    <m/>
    <x v="12"/>
    <m/>
    <m/>
  </r>
  <r>
    <m/>
    <x v="12"/>
    <m/>
    <m/>
  </r>
  <r>
    <m/>
    <x v="12"/>
    <m/>
    <m/>
  </r>
  <r>
    <m/>
    <x v="12"/>
    <m/>
    <m/>
  </r>
  <r>
    <m/>
    <x v="12"/>
    <m/>
    <m/>
  </r>
  <r>
    <m/>
    <x v="12"/>
    <m/>
    <m/>
  </r>
  <r>
    <m/>
    <x v="12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00"/>
    <s v="Bittu sah"/>
    <s v="N101"/>
    <x v="0"/>
    <d v="2025-06-10T00:00:00"/>
    <n v="48"/>
    <n v="2"/>
    <n v="1800"/>
    <x v="0"/>
  </r>
  <r>
    <n v="101"/>
    <s v="Hariom Gupta"/>
    <s v="N103"/>
    <x v="1"/>
    <d v="2025-12-02T00:00:00"/>
    <n v="61"/>
    <n v="1"/>
    <n v="14400"/>
    <x v="1"/>
  </r>
  <r>
    <n v="102"/>
    <s v="shankar chaudhari"/>
    <s v="N107"/>
    <x v="2"/>
    <d v="2025-12-02T00:00:00"/>
    <n v="9"/>
    <n v="12"/>
    <n v="24000"/>
    <x v="2"/>
  </r>
  <r>
    <m/>
    <s v=""/>
    <m/>
    <x v="3"/>
    <m/>
    <s v=""/>
    <m/>
    <s v=""/>
    <x v="3"/>
  </r>
  <r>
    <m/>
    <s v=""/>
    <m/>
    <x v="3"/>
    <m/>
    <s v=""/>
    <m/>
    <s v=""/>
    <x v="3"/>
  </r>
  <r>
    <m/>
    <s v=""/>
    <m/>
    <x v="3"/>
    <m/>
    <s v=""/>
    <m/>
    <s v=""/>
    <x v="3"/>
  </r>
  <r>
    <m/>
    <s v=""/>
    <m/>
    <x v="3"/>
    <m/>
    <s v=""/>
    <m/>
    <s v=""/>
    <x v="3"/>
  </r>
  <r>
    <m/>
    <s v=""/>
    <m/>
    <x v="3"/>
    <m/>
    <s v=""/>
    <m/>
    <s v=""/>
    <x v="3"/>
  </r>
  <r>
    <m/>
    <s v=""/>
    <m/>
    <x v="3"/>
    <m/>
    <s v=""/>
    <m/>
    <s v=""/>
    <x v="3"/>
  </r>
  <r>
    <m/>
    <s v=""/>
    <m/>
    <x v="3"/>
    <m/>
    <s v=""/>
    <m/>
    <s v=""/>
    <x v="3"/>
  </r>
  <r>
    <m/>
    <s v=""/>
    <m/>
    <x v="3"/>
    <m/>
    <s v=""/>
    <m/>
    <s v=""/>
    <x v="3"/>
  </r>
  <r>
    <m/>
    <s v=""/>
    <m/>
    <x v="3"/>
    <m/>
    <s v=""/>
    <m/>
    <s v=""/>
    <x v="3"/>
  </r>
  <r>
    <m/>
    <s v=""/>
    <m/>
    <x v="3"/>
    <m/>
    <s v=""/>
    <m/>
    <s v=""/>
    <x v="3"/>
  </r>
  <r>
    <m/>
    <s v=""/>
    <m/>
    <x v="3"/>
    <m/>
    <s v=""/>
    <m/>
    <s v=""/>
    <x v="3"/>
  </r>
  <r>
    <m/>
    <s v=""/>
    <m/>
    <x v="3"/>
    <m/>
    <s v=""/>
    <m/>
    <s v=""/>
    <x v="3"/>
  </r>
  <r>
    <m/>
    <s v=""/>
    <m/>
    <x v="3"/>
    <m/>
    <s v=""/>
    <m/>
    <s v=""/>
    <x v="3"/>
  </r>
  <r>
    <m/>
    <s v=""/>
    <m/>
    <x v="3"/>
    <m/>
    <s v=""/>
    <m/>
    <s v=""/>
    <x v="3"/>
  </r>
  <r>
    <m/>
    <s v=""/>
    <m/>
    <x v="3"/>
    <m/>
    <s v=""/>
    <m/>
    <s v="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N101"/>
    <x v="0"/>
    <x v="0"/>
    <d v="2025-12-05T00:00:00"/>
    <n v="50"/>
    <n v="1500"/>
    <x v="0"/>
  </r>
  <r>
    <s v="N105"/>
    <x v="1"/>
    <x v="1"/>
    <d v="2025-12-06T00:00:00"/>
    <n v="20"/>
    <n v="2500"/>
    <x v="1"/>
  </r>
  <r>
    <s v="N102"/>
    <x v="2"/>
    <x v="2"/>
    <d v="2025-12-05T00:00:00"/>
    <n v="25"/>
    <n v="35000"/>
    <x v="2"/>
  </r>
  <r>
    <s v="N103"/>
    <x v="3"/>
    <x v="3"/>
    <d v="2025-12-06T00:00:00"/>
    <n v="30"/>
    <n v="12000"/>
    <x v="3"/>
  </r>
  <r>
    <s v="N104"/>
    <x v="4"/>
    <x v="2"/>
    <d v="2025-12-07T00:00:00"/>
    <n v="63"/>
    <n v="250"/>
    <x v="4"/>
  </r>
  <r>
    <s v="N105"/>
    <x v="1"/>
    <x v="1"/>
    <d v="2025-12-08T00:00:00"/>
    <n v="23"/>
    <n v="2500"/>
    <x v="5"/>
  </r>
  <r>
    <s v="N106"/>
    <x v="5"/>
    <x v="4"/>
    <d v="2025-12-09T00:00:00"/>
    <n v="56"/>
    <n v="5000"/>
    <x v="6"/>
  </r>
  <r>
    <s v="N107"/>
    <x v="6"/>
    <x v="5"/>
    <d v="2025-12-10T00:00:00"/>
    <n v="21"/>
    <n v="20000"/>
    <x v="7"/>
  </r>
  <r>
    <s v="N103"/>
    <x v="3"/>
    <x v="3"/>
    <d v="2025-12-11T00:00:00"/>
    <n v="32"/>
    <n v="12000"/>
    <x v="8"/>
  </r>
  <r>
    <s v="N108"/>
    <x v="7"/>
    <x v="2"/>
    <d v="2025-12-12T00:00:00"/>
    <n v="23"/>
    <n v="650"/>
    <x v="9"/>
  </r>
  <r>
    <s v="N110"/>
    <x v="8"/>
    <x v="6"/>
    <d v="2025-12-13T00:00:00"/>
    <n v="56"/>
    <n v="1500"/>
    <x v="10"/>
  </r>
  <r>
    <s v="N109"/>
    <x v="9"/>
    <x v="7"/>
    <d v="2025-12-14T00:00:00"/>
    <n v="50"/>
    <n v="1000"/>
    <x v="1"/>
  </r>
  <r>
    <m/>
    <x v="10"/>
    <x v="8"/>
    <m/>
    <m/>
    <s v=""/>
    <x v="11"/>
  </r>
  <r>
    <m/>
    <x v="10"/>
    <x v="8"/>
    <m/>
    <m/>
    <s v=""/>
    <x v="11"/>
  </r>
  <r>
    <m/>
    <x v="10"/>
    <x v="8"/>
    <m/>
    <m/>
    <s v=""/>
    <x v="11"/>
  </r>
  <r>
    <m/>
    <x v="10"/>
    <x v="8"/>
    <m/>
    <m/>
    <s v=""/>
    <x v="11"/>
  </r>
  <r>
    <m/>
    <x v="10"/>
    <x v="8"/>
    <m/>
    <m/>
    <s v=""/>
    <x v="11"/>
  </r>
  <r>
    <m/>
    <x v="10"/>
    <x v="8"/>
    <m/>
    <m/>
    <s v=""/>
    <x v="11"/>
  </r>
  <r>
    <m/>
    <x v="10"/>
    <x v="8"/>
    <m/>
    <m/>
    <s v=""/>
    <x v="11"/>
  </r>
  <r>
    <m/>
    <x v="10"/>
    <x v="8"/>
    <m/>
    <m/>
    <s v=""/>
    <x v="1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N101"/>
    <x v="0"/>
    <n v="1500"/>
    <n v="50"/>
    <n v="2"/>
    <n v="48"/>
    <n v="75000"/>
  </r>
  <r>
    <s v="N102"/>
    <x v="1"/>
    <n v="35000"/>
    <n v="25"/>
    <n v="0"/>
    <n v="25"/>
    <n v="875000"/>
  </r>
  <r>
    <s v="N103"/>
    <x v="2"/>
    <n v="12000"/>
    <n v="62"/>
    <n v="1"/>
    <n v="61"/>
    <n v="744000"/>
  </r>
  <r>
    <s v="N104"/>
    <x v="3"/>
    <n v="250"/>
    <n v="63"/>
    <n v="0"/>
    <n v="63"/>
    <n v="15750"/>
  </r>
  <r>
    <s v="N105"/>
    <x v="4"/>
    <n v="2500"/>
    <n v="43"/>
    <n v="0"/>
    <n v="43"/>
    <n v="107500"/>
  </r>
  <r>
    <s v="N106"/>
    <x v="5"/>
    <n v="5000"/>
    <n v="56"/>
    <n v="0"/>
    <n v="56"/>
    <n v="280000"/>
  </r>
  <r>
    <s v="N107"/>
    <x v="6"/>
    <n v="20000"/>
    <n v="21"/>
    <n v="12"/>
    <n v="9"/>
    <n v="420000"/>
  </r>
  <r>
    <s v="N108"/>
    <x v="7"/>
    <n v="650"/>
    <n v="23"/>
    <n v="0"/>
    <n v="23"/>
    <n v="14950"/>
  </r>
  <r>
    <s v="N109"/>
    <x v="8"/>
    <n v="1000"/>
    <n v="50"/>
    <n v="0"/>
    <n v="50"/>
    <n v="50000"/>
  </r>
  <r>
    <s v="N110"/>
    <x v="9"/>
    <n v="1500"/>
    <n v="56"/>
    <n v="0"/>
    <n v="56"/>
    <n v="84000"/>
  </r>
  <r>
    <m/>
    <x v="10"/>
    <m/>
    <m/>
    <m/>
    <m/>
    <m/>
  </r>
  <r>
    <m/>
    <x v="10"/>
    <m/>
    <m/>
    <m/>
    <m/>
    <m/>
  </r>
  <r>
    <m/>
    <x v="10"/>
    <m/>
    <m/>
    <m/>
    <m/>
    <m/>
  </r>
  <r>
    <m/>
    <x v="10"/>
    <m/>
    <m/>
    <m/>
    <m/>
    <m/>
  </r>
  <r>
    <m/>
    <x v="10"/>
    <m/>
    <m/>
    <m/>
    <m/>
    <m/>
  </r>
  <r>
    <m/>
    <x v="10"/>
    <m/>
    <m/>
    <m/>
    <m/>
    <m/>
  </r>
  <r>
    <m/>
    <x v="10"/>
    <m/>
    <m/>
    <m/>
    <m/>
    <m/>
  </r>
  <r>
    <m/>
    <x v="10"/>
    <m/>
    <m/>
    <m/>
    <m/>
    <m/>
  </r>
  <r>
    <m/>
    <x v="1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1D14A-EB1E-466E-A0FA-0856A329A629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3:B55" firstHeaderRow="1" firstDataRow="1" firstDataCol="1"/>
  <pivotFields count="7">
    <pivotField showAll="0"/>
    <pivotField axis="axisRow" showAll="0">
      <items count="12">
        <item x="5"/>
        <item x="8"/>
        <item x="7"/>
        <item x="1"/>
        <item x="2"/>
        <item x="3"/>
        <item x="4"/>
        <item x="0"/>
        <item x="9"/>
        <item x="6"/>
        <item x="1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tocks Amounts" fld="6" baseField="0" baseItem="0"/>
  </dataFields>
  <formats count="1">
    <format dxfId="44">
      <pivotArea collapsedLevelsAreSubtotals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8C05-7A48-4F18-9EE0-87C0C6EA64A5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43:F55" firstHeaderRow="0" firstDataRow="1" firstDataCol="1"/>
  <pivotFields count="4">
    <pivotField showAll="0"/>
    <pivotField axis="axisRow" showAll="0">
      <items count="12">
        <item x="5"/>
        <item x="8"/>
        <item x="7"/>
        <item x="1"/>
        <item x="2"/>
        <item x="3"/>
        <item x="4"/>
        <item x="0"/>
        <item x="9"/>
        <item x="6"/>
        <item x="10"/>
        <item t="default"/>
      </items>
    </pivotField>
    <pivotField dataField="1"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2" baseField="0" baseItem="0"/>
    <dataField name="Sum of Selling price" fld="3" baseField="0" baseItem="0"/>
  </dataFields>
  <formats count="1">
    <format dxfId="47">
      <pivotArea collapsedLevelsAreSubtotals="1" fieldPosition="0">
        <references count="1">
          <reference field="1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D8F3D-24EF-4164-BB70-49D743DB5A60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K3:L9" firstHeaderRow="1" firstDataRow="1" firstDataCol="1"/>
  <pivotFields count="7">
    <pivotField showAll="0"/>
    <pivotField showAll="0"/>
    <pivotField axis="axisRow" showAll="0" measureFilter="1">
      <items count="10">
        <item x="8"/>
        <item x="7"/>
        <item x="6"/>
        <item x="1"/>
        <item x="3"/>
        <item x="0"/>
        <item x="5"/>
        <item x="2"/>
        <item x="4"/>
        <item t="default"/>
      </items>
    </pivotField>
    <pivotField showAll="0"/>
    <pivotField showAll="0"/>
    <pivotField showAll="0"/>
    <pivotField dataField="1" showAll="0">
      <items count="13">
        <item x="9"/>
        <item x="4"/>
        <item x="1"/>
        <item x="5"/>
        <item x="0"/>
        <item x="10"/>
        <item x="6"/>
        <item x="3"/>
        <item x="8"/>
        <item x="7"/>
        <item x="2"/>
        <item x="11"/>
        <item t="default"/>
      </items>
    </pivotField>
  </pivotFields>
  <rowFields count="1">
    <field x="2"/>
  </rowFields>
  <rowItems count="6">
    <i>
      <x v="3"/>
    </i>
    <i>
      <x v="4"/>
    </i>
    <i>
      <x v="6"/>
    </i>
    <i>
      <x v="7"/>
    </i>
    <i>
      <x v="8"/>
    </i>
    <i t="grand">
      <x/>
    </i>
  </rowItems>
  <colItems count="1">
    <i/>
  </colItems>
  <dataFields count="1">
    <dataField name="Sum of Amounts" fld="6" baseField="2" baseItem="0"/>
  </dataFields>
  <formats count="2">
    <format dxfId="46">
      <pivotArea collapsedLevelsAreSubtotals="1" fieldPosition="0">
        <references count="1">
          <reference field="2" count="0"/>
        </references>
      </pivotArea>
    </format>
    <format dxfId="45">
      <pivotArea collapsedLevelsAreSubtotals="1" fieldPosition="0">
        <references count="1">
          <reference field="2" count="5">
            <x v="3"/>
            <x v="4"/>
            <x v="6"/>
            <x v="7"/>
            <x v="8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2A8CB-C254-4C77-839C-876D92E5A370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A15" firstHeaderRow="1" firstDataRow="1" firstDataCol="0"/>
  <pivotFields count="7"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Stocks Amoun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2FC57-B623-4182-8B02-4A97CB691D9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A6" firstHeaderRow="1" firstDataRow="1" firstDataCol="0"/>
  <pivotFields count="4"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17EBE-6CF8-4DE4-9F8A-86F5D7398E12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E3:F8" firstHeaderRow="1" firstDataRow="1" firstDataCol="1"/>
  <pivotFields count="9">
    <pivotField showAll="0"/>
    <pivotField showAll="0"/>
    <pivotField showAll="0"/>
    <pivotField axis="axisRow" multipleItemSelectionAllowed="1" showAll="0">
      <items count="5">
        <item x="3"/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6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748F5-50C6-4E28-AAF1-E73DE5A59CF1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A12" firstHeaderRow="1" firstDataRow="1" firstDataCol="0"/>
  <pivotFields count="7">
    <pivotField showAll="0"/>
    <pivotField showAll="0"/>
    <pivotField showAll="0"/>
    <pivotField showAll="0"/>
    <pivotField showAll="0"/>
    <pivotField showAll="0"/>
    <pivotField dataField="1" showAll="0">
      <items count="13">
        <item x="9"/>
        <item x="4"/>
        <item x="1"/>
        <item x="5"/>
        <item x="0"/>
        <item x="10"/>
        <item x="6"/>
        <item x="3"/>
        <item x="8"/>
        <item x="7"/>
        <item x="2"/>
        <item x="11"/>
        <item t="default"/>
      </items>
    </pivotField>
  </pivotFields>
  <rowItems count="1">
    <i/>
  </rowItems>
  <colItems count="1">
    <i/>
  </colItems>
  <dataFields count="1">
    <dataField name="Sum of Amoun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42F5D-543B-4FB3-A288-EB4F4ACE3CD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A3" firstHeaderRow="1" firstDataRow="1" firstDataCol="0"/>
  <pivotFields count="4">
    <pivotField showAll="0"/>
    <pivotField dataField="1" showAll="0">
      <items count="12">
        <item x="5"/>
        <item x="8"/>
        <item x="7"/>
        <item x="1"/>
        <item x="2"/>
        <item x="3"/>
        <item x="4"/>
        <item x="0"/>
        <item x="9"/>
        <item x="6"/>
        <item x="10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Count of Produc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46432-29FE-4C51-A1B4-ACADBCECB6F7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A9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">
        <item x="0"/>
        <item x="1"/>
        <item x="2"/>
        <item x="3"/>
        <item t="default"/>
      </items>
    </pivotField>
  </pivotFields>
  <rowItems count="1">
    <i/>
  </rowItems>
  <colItems count="1">
    <i/>
  </colItems>
  <dataFields count="1">
    <dataField name="Sum of Am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B8C5D-EFCA-472D-9B47-E1086DBC7584}" name="PivotTable1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C29:D41" firstHeaderRow="1" firstDataRow="1" firstDataCol="1"/>
  <pivotFields count="7">
    <pivotField showAll="0"/>
    <pivotField axis="axisRow" showAll="0">
      <items count="12">
        <item x="5"/>
        <item x="8"/>
        <item x="7"/>
        <item x="1"/>
        <item x="2"/>
        <item x="3"/>
        <item x="4"/>
        <item x="0"/>
        <item x="9"/>
        <item x="6"/>
        <item x="1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tocks unit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497B5F-CD5E-4153-A148-4AF69A8D20CE}" name="InvetoryData" displayName="InvetoryData" ref="D6:J25" totalsRowShown="0" headerRowDxfId="56" dataDxfId="55">
  <autoFilter ref="D6:J25" xr:uid="{A2497B5F-CD5E-4153-A148-4AF69A8D20CE}"/>
  <tableColumns count="7">
    <tableColumn id="1" xr3:uid="{7608EECE-71D8-4FFE-A006-B6EF11094756}" name="HSN Code" dataDxfId="54">
      <calculatedColumnFormula>IFERROR(Products[[#This Row],[HSN Code]],"")</calculatedColumnFormula>
    </tableColumn>
    <tableColumn id="2" xr3:uid="{3C423F29-E266-45A0-9007-67A652C325AC}" name="Product Name" dataDxfId="53">
      <calculatedColumnFormula>IFERROR(Products[[#This Row],[Product Name]],"")</calculatedColumnFormula>
    </tableColumn>
    <tableColumn id="3" xr3:uid="{47F8C49A-0125-49D6-BE1B-3BA8FB39DF94}" name="Cost" dataDxfId="52">
      <calculatedColumnFormula>IFERROR(Products[[#This Row],[Cost]],"")</calculatedColumnFormula>
    </tableColumn>
    <tableColumn id="4" xr3:uid="{E1E8F3ED-7CF4-4DBC-BAF7-B28130B927DF}" name="P units" dataDxfId="51">
      <calculatedColumnFormula>SUMIF(Purchase[Products Name],InvetoryData[[#This Row],[Product Name]],Purchase[Units])</calculatedColumnFormula>
    </tableColumn>
    <tableColumn id="5" xr3:uid="{1308BFCE-CEDC-44D7-8899-1962B23F0966}" name="S units" dataDxfId="50">
      <calculatedColumnFormula>SUMIF(SalesTable[Products Name],InvetoryData[[#This Row],[Product Name]],SalesTable[Units])</calculatedColumnFormula>
    </tableColumn>
    <tableColumn id="6" xr3:uid="{1E09F843-4281-4624-84BB-5233A295DD1A}" name="Stocks units" dataDxfId="49">
      <calculatedColumnFormula>InvetoryData[[#This Row],[P units]]-InvetoryData[[#This Row],[S units]]</calculatedColumnFormula>
    </tableColumn>
    <tableColumn id="7" xr3:uid="{1EA21C28-EB9D-4894-A3F9-20A4CA8F18E3}" name="Stocks Amounts" dataDxfId="48">
      <calculatedColumnFormula>IFERROR(InvetoryData[[#This Row],[Cost]]*InvetoryData[[#This Row],[P units]],"")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7C8B1-3878-4488-845B-211D92A60482}" name="Products" displayName="Products" ref="D6:G25" totalsRowShown="0" headerRowDxfId="43" dataDxfId="42" tableBorderDxfId="41">
  <autoFilter ref="D6:G25" xr:uid="{4067C8B1-3878-4488-845B-211D92A60482}"/>
  <tableColumns count="4">
    <tableColumn id="1" xr3:uid="{8B92F2A6-0AAE-4681-815C-627DC3318CC0}" name="HSN Code" dataDxfId="40"/>
    <tableColumn id="2" xr3:uid="{2EB27CF3-22C0-4773-9EAA-8A5678A17ED2}" name="Product Name" dataDxfId="39"/>
    <tableColumn id="3" xr3:uid="{5C580972-5F72-4FC5-8558-125C67239F68}" name="Cost" dataDxfId="38" dataCellStyle="Hyperlink"/>
    <tableColumn id="4" xr3:uid="{1DA9523F-1B76-421C-A82D-8E5E6DB956E7}" name="Selling price" dataDxfId="37">
      <calculatedColumnFormula>F7*20%+F7</calculatedColumnFormula>
    </tableColumn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9C5DFB-C0B1-4D5F-B565-3F14C9CDF25D}" name="Purchase" displayName="Purchase" ref="D6:J26" totalsRowShown="0" headerRowDxfId="36" dataDxfId="35">
  <tableColumns count="7">
    <tableColumn id="1" xr3:uid="{1EF20A74-FB3E-4062-8A37-18C5B48BEA73}" name="HSN Code" dataDxfId="34"/>
    <tableColumn id="2" xr3:uid="{46CE9A10-5EB0-4B58-A77A-81519CD3E567}" name="Products Name" dataDxfId="33">
      <calculatedColumnFormula>_xlfn.IFNA(VLOOKUP(Purchase[[#This Row],[HSN Code]],Products[],2,0),"")</calculatedColumnFormula>
    </tableColumn>
    <tableColumn id="3" xr3:uid="{7290FAED-FD69-40F4-9592-AC6FB521D4D9}" name="Vendors" dataDxfId="32">
      <calculatedColumnFormula>_xlfn.IFNA(VLOOKUP(Purchase[[#This Row],[HSN Code]],VendorData[],3,0),"")</calculatedColumnFormula>
    </tableColumn>
    <tableColumn id="4" xr3:uid="{4868277E-62FF-4475-AD11-576F8C3E8DDD}" name="Date" dataDxfId="31"/>
    <tableColumn id="5" xr3:uid="{2BAE65E7-236D-41C8-A35D-FDDF70B24043}" name="Units" dataDxfId="30"/>
    <tableColumn id="6" xr3:uid="{05C885F6-8C1C-4D4C-B9C6-5C57921B376E}" name="Cost" dataDxfId="29">
      <calculatedColumnFormula>_xlfn.IFNA(VLOOKUP(Purchase[[#This Row],[HSN Code]],Products[],3,0),"")</calculatedColumnFormula>
    </tableColumn>
    <tableColumn id="7" xr3:uid="{09DD48AE-2376-44DD-9DE3-23707DBB4464}" name="Amounts" dataDxfId="28">
      <calculatedColumnFormula>IFERROR(Purchase[[#This Row],[Units]]*Purchase[[#This Row],[Cost]],"")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A145EA1-815A-4603-9FA1-73F9763A34AB}" name="SalesTable" displayName="SalesTable" ref="D7:L25" totalsRowShown="0" headerRowDxfId="27" dataDxfId="26">
  <autoFilter ref="D7:L25" xr:uid="{9A145EA1-815A-4603-9FA1-73F9763A34AB}"/>
  <tableColumns count="9">
    <tableColumn id="1" xr3:uid="{56B5131F-417F-4497-AD36-0E0CD1B22E69}" name="Cust_id" dataDxfId="25"/>
    <tableColumn id="2" xr3:uid="{6569FD81-48EC-4140-9E8A-7919BE9061DB}" name="Cust_name" dataDxfId="24">
      <calculatedColumnFormula>_xlfn.IFNA(VLOOKUP(SalesTable[[#This Row],[Cust_id]],customers[],2,0),"")</calculatedColumnFormula>
    </tableColumn>
    <tableColumn id="3" xr3:uid="{C2297E87-1924-4BC9-89BB-6E96CE9962D3}" name="HSN_code" dataDxfId="23"/>
    <tableColumn id="4" xr3:uid="{33026874-E841-4D85-9E8F-3CAA9ADC6E88}" name="Products Name" dataDxfId="22">
      <calculatedColumnFormula>_xlfn.IFNA(VLOOKUP(SalesTable[[#This Row],[HSN_code]],Products[],2,0),"")</calculatedColumnFormula>
    </tableColumn>
    <tableColumn id="5" xr3:uid="{0B8C0249-A278-4483-A096-DE09D00A0A4F}" name="Date" dataDxfId="21"/>
    <tableColumn id="6" xr3:uid="{27C1A149-8901-4F01-9895-F726C4CAE21E}" name="Stocks(units)" dataDxfId="20">
      <calculatedColumnFormula>_xlfn.IFNA(VLOOKUP(SalesTable[[#This Row],[HSN_code]],InvetoryData[],6,0),"")</calculatedColumnFormula>
    </tableColumn>
    <tableColumn id="7" xr3:uid="{0BB94E6A-775C-4456-81C8-F8A020095D12}" name="Units" dataDxfId="19"/>
    <tableColumn id="8" xr3:uid="{C7A3B0F7-D267-42BE-B9C6-88B6073E80C2}" name="Price" dataDxfId="18">
      <calculatedColumnFormula>_xlfn.IFNA(VLOOKUP(SalesTable[[#This Row],[HSN_code]],Products[],4,0),"")</calculatedColumnFormula>
    </tableColumn>
    <tableColumn id="9" xr3:uid="{CEF13B54-191D-432D-9C93-3E5E4728FA7F}" name="Amount" dataDxfId="17">
      <calculatedColumnFormula>IFERROR((SalesTable[[#This Row],[Units]]*SalesTable[[#This Row],[Price]]),"")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5BEF14-771B-45F8-94EE-7857AC649A36}" name="customers" displayName="customers" ref="D6:G25" totalsRowShown="0" headerRowDxfId="16" dataDxfId="14" headerRowBorderDxfId="15" tableBorderDxfId="13" totalsRowBorderDxfId="12">
  <autoFilter ref="D6:G25" xr:uid="{1B5BEF14-771B-45F8-94EE-7857AC649A36}"/>
  <tableColumns count="4">
    <tableColumn id="1" xr3:uid="{A157BB73-51A2-47B8-AFCB-ADFD71ECF6A9}" name="Cust_ID" dataDxfId="11"/>
    <tableColumn id="2" xr3:uid="{50DFD9F2-1663-4B2D-B806-23D30929612E}" name="Name" dataDxfId="10"/>
    <tableColumn id="3" xr3:uid="{5A2FC272-64B4-4E7C-8112-427F19A9453B}" name="Email" dataDxfId="9" dataCellStyle="Hyperlink"/>
    <tableColumn id="4" xr3:uid="{C2500A62-9CD4-417F-8417-B1877A832F89}" name="Address" dataDxfId="8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818491F-2A31-432F-9D6B-E291CB4B922E}" name="VendorData" displayName="VendorData" ref="D6:H25" totalsRowShown="0" headerRowDxfId="7" dataDxfId="6" tableBorderDxfId="5">
  <autoFilter ref="D6:H25" xr:uid="{85E86FC8-E298-43C0-A310-76669B6752D9}"/>
  <tableColumns count="5">
    <tableColumn id="1" xr3:uid="{4724E313-128C-4D89-BEC6-10B9155BF111}" name="HSN Code" dataDxfId="4"/>
    <tableColumn id="2" xr3:uid="{235C9624-2C63-49AD-BEFD-45888D1B263E}" name="Product Name" dataDxfId="3"/>
    <tableColumn id="3" xr3:uid="{9A6E43D8-621F-488A-B5F1-05A40FBE91B1}" name="vendor Name" dataDxfId="2" dataCellStyle="Hyperlink"/>
    <tableColumn id="4" xr3:uid="{16A58884-A889-43B6-B5D4-200AE7A4D6F9}" name="Phone Number" dataDxfId="1"/>
    <tableColumn id="5" xr3:uid="{C90A9B17-37F3-4254-9355-298D5A12B0A8}" name="Addres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jay@gmail.com" TargetMode="External"/><Relationship Id="rId13" Type="http://schemas.openxmlformats.org/officeDocument/2006/relationships/hyperlink" Target="mailto:dinesh@gmail.com" TargetMode="External"/><Relationship Id="rId3" Type="http://schemas.openxmlformats.org/officeDocument/2006/relationships/hyperlink" Target="mailto:shankar@gmail.com" TargetMode="External"/><Relationship Id="rId7" Type="http://schemas.openxmlformats.org/officeDocument/2006/relationships/hyperlink" Target="mailto:yashawant@gmail.com" TargetMode="External"/><Relationship Id="rId12" Type="http://schemas.openxmlformats.org/officeDocument/2006/relationships/hyperlink" Target="mailto:suraj@gmail.com" TargetMode="External"/><Relationship Id="rId2" Type="http://schemas.openxmlformats.org/officeDocument/2006/relationships/hyperlink" Target="mailto:hariom@gmail.com" TargetMode="External"/><Relationship Id="rId1" Type="http://schemas.openxmlformats.org/officeDocument/2006/relationships/hyperlink" Target="mailto:bittu@gmail.com" TargetMode="External"/><Relationship Id="rId6" Type="http://schemas.openxmlformats.org/officeDocument/2006/relationships/hyperlink" Target="mailto:nanhe@gmail.com" TargetMode="External"/><Relationship Id="rId11" Type="http://schemas.openxmlformats.org/officeDocument/2006/relationships/hyperlink" Target="mailto:rahul@gmail.com" TargetMode="External"/><Relationship Id="rId5" Type="http://schemas.openxmlformats.org/officeDocument/2006/relationships/hyperlink" Target="mailto:suraj@gmail.com" TargetMode="External"/><Relationship Id="rId15" Type="http://schemas.openxmlformats.org/officeDocument/2006/relationships/table" Target="../tables/table5.xml"/><Relationship Id="rId10" Type="http://schemas.openxmlformats.org/officeDocument/2006/relationships/hyperlink" Target="mailto:ramesh@gmail.com" TargetMode="External"/><Relationship Id="rId4" Type="http://schemas.openxmlformats.org/officeDocument/2006/relationships/hyperlink" Target="mailto:abhishek@gmail.com" TargetMode="External"/><Relationship Id="rId9" Type="http://schemas.openxmlformats.org/officeDocument/2006/relationships/hyperlink" Target="mailto:mohan@gmail.com" TargetMode="External"/><Relationship Id="rId1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14805-0201-41C7-A0A5-35454BCDAA4F}">
  <dimension ref="S11:W16"/>
  <sheetViews>
    <sheetView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/>
    </sheetView>
  </sheetViews>
  <sheetFormatPr defaultRowHeight="14.4" x14ac:dyDescent="0.3"/>
  <cols>
    <col min="1" max="1" width="4.44140625" style="1" customWidth="1"/>
    <col min="2" max="2" width="20" style="1" customWidth="1"/>
    <col min="3" max="3" width="4.5546875" style="1" customWidth="1"/>
    <col min="4" max="18" width="8.88671875" style="1"/>
    <col min="19" max="19" width="12.33203125" style="1" customWidth="1"/>
    <col min="20" max="21" width="8.88671875" style="1"/>
    <col min="22" max="22" width="7.44140625" style="1" customWidth="1"/>
    <col min="23" max="23" width="4.88671875" style="1" customWidth="1"/>
    <col min="24" max="16384" width="8.88671875" style="1"/>
  </cols>
  <sheetData>
    <row r="11" spans="19:23" ht="25.8" x14ac:dyDescent="0.5">
      <c r="S11" s="47" t="s">
        <v>124</v>
      </c>
      <c r="T11" s="48"/>
      <c r="U11" s="48"/>
      <c r="V11" s="48"/>
      <c r="W11" s="49"/>
    </row>
    <row r="12" spans="19:23" ht="15.6" x14ac:dyDescent="0.3">
      <c r="S12" s="50" t="s">
        <v>125</v>
      </c>
      <c r="T12" s="51"/>
      <c r="U12" s="51"/>
      <c r="V12" s="51"/>
      <c r="W12" s="52"/>
    </row>
    <row r="13" spans="19:23" ht="15.6" x14ac:dyDescent="0.3">
      <c r="S13" s="53" t="s">
        <v>126</v>
      </c>
      <c r="T13" s="54"/>
      <c r="U13" s="54"/>
      <c r="V13" s="54"/>
      <c r="W13" s="55"/>
    </row>
    <row r="14" spans="19:23" ht="15.6" x14ac:dyDescent="0.3">
      <c r="S14" s="50" t="s">
        <v>127</v>
      </c>
      <c r="T14" s="51"/>
      <c r="U14" s="51"/>
      <c r="V14" s="51"/>
      <c r="W14" s="52"/>
    </row>
    <row r="15" spans="19:23" ht="15.6" x14ac:dyDescent="0.3">
      <c r="S15" s="56" t="s">
        <v>128</v>
      </c>
      <c r="T15" s="57"/>
      <c r="U15" s="57"/>
      <c r="V15" s="57"/>
      <c r="W15" s="58"/>
    </row>
    <row r="16" spans="19:23" x14ac:dyDescent="0.3">
      <c r="S16" s="59" t="s">
        <v>129</v>
      </c>
      <c r="T16" s="59"/>
      <c r="U16" s="59"/>
      <c r="V16" s="59"/>
      <c r="W16" s="59"/>
    </row>
  </sheetData>
  <mergeCells count="6">
    <mergeCell ref="S16:W16"/>
    <mergeCell ref="S11:W11"/>
    <mergeCell ref="S12:W12"/>
    <mergeCell ref="S13:W13"/>
    <mergeCell ref="S14:W14"/>
    <mergeCell ref="S15:W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9581-D0A6-4F9E-8325-7DB0E468A8E9}">
  <dimension ref="A6:J26"/>
  <sheetViews>
    <sheetView zoomScale="90" zoomScaleNormal="90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4.4" x14ac:dyDescent="0.3"/>
  <cols>
    <col min="1" max="1" width="4.44140625" style="1" customWidth="1"/>
    <col min="2" max="2" width="19.88671875" style="1" customWidth="1"/>
    <col min="3" max="3" width="8.109375" style="1" customWidth="1"/>
    <col min="4" max="4" width="17.109375" style="1" customWidth="1"/>
    <col min="5" max="5" width="32.109375" style="1" customWidth="1"/>
    <col min="6" max="6" width="18.5546875" style="1" customWidth="1"/>
    <col min="7" max="7" width="18.88671875" style="1" customWidth="1"/>
    <col min="8" max="8" width="24.44140625" style="1" customWidth="1"/>
    <col min="9" max="9" width="23.33203125" style="1" customWidth="1"/>
    <col min="10" max="10" width="39.5546875" style="1" customWidth="1"/>
    <col min="11" max="16384" width="8.88671875" style="1"/>
  </cols>
  <sheetData>
    <row r="6" spans="1:10" ht="21" x14ac:dyDescent="0.4">
      <c r="A6" s="24"/>
      <c r="D6" s="37" t="s">
        <v>37</v>
      </c>
      <c r="E6" s="37" t="s">
        <v>48</v>
      </c>
      <c r="F6" s="37" t="s">
        <v>49</v>
      </c>
      <c r="G6" s="37" t="s">
        <v>98</v>
      </c>
      <c r="H6" s="37" t="s">
        <v>99</v>
      </c>
      <c r="I6" s="37" t="s">
        <v>101</v>
      </c>
      <c r="J6" s="37" t="s">
        <v>100</v>
      </c>
    </row>
    <row r="7" spans="1:10" s="24" customFormat="1" ht="18" x14ac:dyDescent="0.35">
      <c r="D7" s="25" t="str">
        <f>IFERROR(Products[[#This Row],[HSN Code]],"")</f>
        <v>N101</v>
      </c>
      <c r="E7" s="25" t="str">
        <f>IFERROR(Products[[#This Row],[Product Name]],"")</f>
        <v>Smart Watch</v>
      </c>
      <c r="F7" s="25">
        <f>IFERROR(Products[[#This Row],[Cost]],"")</f>
        <v>1500</v>
      </c>
      <c r="G7" s="25">
        <f>SUMIF(Purchase[Products Name],InvetoryData[[#This Row],[Product Name]],Purchase[Units])</f>
        <v>50</v>
      </c>
      <c r="H7" s="25">
        <f>SUMIF(SalesTable[Products Name],InvetoryData[[#This Row],[Product Name]],SalesTable[Units])</f>
        <v>2</v>
      </c>
      <c r="I7" s="25">
        <f>InvetoryData[[#This Row],[P units]]-InvetoryData[[#This Row],[S units]]</f>
        <v>48</v>
      </c>
      <c r="J7" s="25">
        <f>IFERROR(InvetoryData[[#This Row],[Cost]]*InvetoryData[[#This Row],[P units]],"")</f>
        <v>75000</v>
      </c>
    </row>
    <row r="8" spans="1:10" s="24" customFormat="1" ht="18" x14ac:dyDescent="0.35">
      <c r="D8" s="25" t="str">
        <f>IFERROR(Products[[#This Row],[HSN Code]],"")</f>
        <v>N102</v>
      </c>
      <c r="E8" s="25" t="str">
        <f>IFERROR(Products[[#This Row],[Product Name]],"")</f>
        <v>Laptop Hp</v>
      </c>
      <c r="F8" s="25">
        <f>IFERROR(Products[[#This Row],[Cost]],"")</f>
        <v>35000</v>
      </c>
      <c r="G8" s="25">
        <f>SUMIF(Purchase[Products Name],InvetoryData[[#This Row],[Product Name]],Purchase[Units])</f>
        <v>25</v>
      </c>
      <c r="H8" s="25">
        <f>SUMIF(SalesTable[Products Name],InvetoryData[[#This Row],[Product Name]],SalesTable[Units])</f>
        <v>0</v>
      </c>
      <c r="I8" s="25">
        <f>InvetoryData[[#This Row],[P units]]-InvetoryData[[#This Row],[S units]]</f>
        <v>25</v>
      </c>
      <c r="J8" s="25">
        <f>IFERROR(InvetoryData[[#This Row],[Cost]]*InvetoryData[[#This Row],[P units]],"")</f>
        <v>875000</v>
      </c>
    </row>
    <row r="9" spans="1:10" s="24" customFormat="1" ht="22.2" customHeight="1" x14ac:dyDescent="0.35">
      <c r="D9" s="25" t="str">
        <f>IFERROR(Products[[#This Row],[HSN Code]],"")</f>
        <v>N103</v>
      </c>
      <c r="E9" s="25" t="str">
        <f>IFERROR(Products[[#This Row],[Product Name]],"")</f>
        <v>Mobile Smartphone</v>
      </c>
      <c r="F9" s="25">
        <f>IFERROR(Products[[#This Row],[Cost]],"")</f>
        <v>12000</v>
      </c>
      <c r="G9" s="25">
        <f>SUMIF(Purchase[Products Name],InvetoryData[[#This Row],[Product Name]],Purchase[Units])</f>
        <v>32</v>
      </c>
      <c r="H9" s="25">
        <f>SUMIF(SalesTable[Products Name],InvetoryData[[#This Row],[Product Name]],SalesTable[Units])</f>
        <v>1</v>
      </c>
      <c r="I9" s="25">
        <f>InvetoryData[[#This Row],[P units]]-InvetoryData[[#This Row],[S units]]</f>
        <v>31</v>
      </c>
      <c r="J9" s="25">
        <f>IFERROR(InvetoryData[[#This Row],[Cost]]*InvetoryData[[#This Row],[P units]],"")</f>
        <v>384000</v>
      </c>
    </row>
    <row r="10" spans="1:10" s="24" customFormat="1" ht="18" x14ac:dyDescent="0.35">
      <c r="D10" s="25" t="str">
        <f>IFERROR(Products[[#This Row],[HSN Code]],"")</f>
        <v>N104</v>
      </c>
      <c r="E10" s="25" t="str">
        <f>IFERROR(Products[[#This Row],[Product Name]],"")</f>
        <v>Mouse</v>
      </c>
      <c r="F10" s="25">
        <f>IFERROR(Products[[#This Row],[Cost]],"")</f>
        <v>250</v>
      </c>
      <c r="G10" s="25">
        <f>SUMIF(Purchase[Products Name],InvetoryData[[#This Row],[Product Name]],Purchase[Units])</f>
        <v>63</v>
      </c>
      <c r="H10" s="25">
        <f>SUMIF(SalesTable[Products Name],InvetoryData[[#This Row],[Product Name]],SalesTable[Units])</f>
        <v>12</v>
      </c>
      <c r="I10" s="25">
        <f>InvetoryData[[#This Row],[P units]]-InvetoryData[[#This Row],[S units]]</f>
        <v>51</v>
      </c>
      <c r="J10" s="25">
        <f>IFERROR(InvetoryData[[#This Row],[Cost]]*InvetoryData[[#This Row],[P units]],"")</f>
        <v>15750</v>
      </c>
    </row>
    <row r="11" spans="1:10" s="24" customFormat="1" ht="18" x14ac:dyDescent="0.35">
      <c r="D11" s="25" t="str">
        <f>IFERROR(Products[[#This Row],[HSN Code]],"")</f>
        <v>N105</v>
      </c>
      <c r="E11" s="25" t="str">
        <f>IFERROR(Products[[#This Row],[Product Name]],"")</f>
        <v>Printer</v>
      </c>
      <c r="F11" s="25">
        <f>IFERROR(Products[[#This Row],[Cost]],"")</f>
        <v>2500</v>
      </c>
      <c r="G11" s="25">
        <f>SUMIF(Purchase[Products Name],InvetoryData[[#This Row],[Product Name]],Purchase[Units])</f>
        <v>73</v>
      </c>
      <c r="H11" s="25">
        <f>SUMIF(SalesTable[Products Name],InvetoryData[[#This Row],[Product Name]],SalesTable[Units])</f>
        <v>0</v>
      </c>
      <c r="I11" s="25">
        <f>InvetoryData[[#This Row],[P units]]-InvetoryData[[#This Row],[S units]]</f>
        <v>73</v>
      </c>
      <c r="J11" s="25">
        <f>IFERROR(InvetoryData[[#This Row],[Cost]]*InvetoryData[[#This Row],[P units]],"")</f>
        <v>182500</v>
      </c>
    </row>
    <row r="12" spans="1:10" s="24" customFormat="1" ht="18" x14ac:dyDescent="0.35">
      <c r="D12" s="25" t="str">
        <f>IFERROR(Products[[#This Row],[HSN Code]],"")</f>
        <v>N106</v>
      </c>
      <c r="E12" s="25" t="str">
        <f>IFERROR(Products[[#This Row],[Product Name]],"")</f>
        <v xml:space="preserve">Camera </v>
      </c>
      <c r="F12" s="25">
        <f>IFERROR(Products[[#This Row],[Cost]],"")</f>
        <v>5000</v>
      </c>
      <c r="G12" s="25">
        <f>SUMIF(Purchase[Products Name],InvetoryData[[#This Row],[Product Name]],Purchase[Units])</f>
        <v>56</v>
      </c>
      <c r="H12" s="25">
        <f>SUMIF(SalesTable[Products Name],InvetoryData[[#This Row],[Product Name]],SalesTable[Units])</f>
        <v>10</v>
      </c>
      <c r="I12" s="25">
        <f>InvetoryData[[#This Row],[P units]]-InvetoryData[[#This Row],[S units]]</f>
        <v>46</v>
      </c>
      <c r="J12" s="25">
        <f>IFERROR(InvetoryData[[#This Row],[Cost]]*InvetoryData[[#This Row],[P units]],"")</f>
        <v>280000</v>
      </c>
    </row>
    <row r="13" spans="1:10" s="24" customFormat="1" ht="18" x14ac:dyDescent="0.35">
      <c r="D13" s="25" t="str">
        <f>IFERROR(Products[[#This Row],[HSN Code]],"")</f>
        <v>N107</v>
      </c>
      <c r="E13" s="25" t="str">
        <f>IFERROR(Products[[#This Row],[Product Name]],"")</f>
        <v>Tablets</v>
      </c>
      <c r="F13" s="25">
        <f>IFERROR(Products[[#This Row],[Cost]],"")</f>
        <v>20000</v>
      </c>
      <c r="G13" s="25">
        <f>SUMIF(Purchase[Products Name],InvetoryData[[#This Row],[Product Name]],Purchase[Units])</f>
        <v>51</v>
      </c>
      <c r="H13" s="25">
        <f>SUMIF(SalesTable[Products Name],InvetoryData[[#This Row],[Product Name]],SalesTable[Units])</f>
        <v>12</v>
      </c>
      <c r="I13" s="25">
        <f>InvetoryData[[#This Row],[P units]]-InvetoryData[[#This Row],[S units]]</f>
        <v>39</v>
      </c>
      <c r="J13" s="25">
        <f>IFERROR(InvetoryData[[#This Row],[Cost]]*InvetoryData[[#This Row],[P units]],"")</f>
        <v>1020000</v>
      </c>
    </row>
    <row r="14" spans="1:10" s="24" customFormat="1" ht="18" x14ac:dyDescent="0.35">
      <c r="D14" s="25" t="str">
        <f>IFERROR(Products[[#This Row],[HSN Code]],"")</f>
        <v>N108</v>
      </c>
      <c r="E14" s="25" t="str">
        <f>IFERROR(Products[[#This Row],[Product Name]],"")</f>
        <v>Keywords</v>
      </c>
      <c r="F14" s="25">
        <f>IFERROR(Products[[#This Row],[Cost]],"")</f>
        <v>650</v>
      </c>
      <c r="G14" s="25">
        <f>SUMIF(Purchase[Products Name],InvetoryData[[#This Row],[Product Name]],Purchase[Units])</f>
        <v>23</v>
      </c>
      <c r="H14" s="25">
        <f>SUMIF(SalesTable[Products Name],InvetoryData[[#This Row],[Product Name]],SalesTable[Units])</f>
        <v>0</v>
      </c>
      <c r="I14" s="25">
        <f>InvetoryData[[#This Row],[P units]]-InvetoryData[[#This Row],[S units]]</f>
        <v>23</v>
      </c>
      <c r="J14" s="25">
        <f>IFERROR(InvetoryData[[#This Row],[Cost]]*InvetoryData[[#This Row],[P units]],"")</f>
        <v>14950</v>
      </c>
    </row>
    <row r="15" spans="1:10" s="24" customFormat="1" ht="18" x14ac:dyDescent="0.35">
      <c r="D15" s="25" t="str">
        <f>IFERROR(Products[[#This Row],[HSN Code]],"")</f>
        <v>N109</v>
      </c>
      <c r="E15" s="25" t="str">
        <f>IFERROR(Products[[#This Row],[Product Name]],"")</f>
        <v>Headphone</v>
      </c>
      <c r="F15" s="25">
        <f>IFERROR(Products[[#This Row],[Cost]],"")</f>
        <v>1000</v>
      </c>
      <c r="G15" s="25">
        <f>SUMIF(Purchase[Products Name],InvetoryData[[#This Row],[Product Name]],Purchase[Units])</f>
        <v>50</v>
      </c>
      <c r="H15" s="25">
        <f>SUMIF(SalesTable[Products Name],InvetoryData[[#This Row],[Product Name]],SalesTable[Units])</f>
        <v>0</v>
      </c>
      <c r="I15" s="25">
        <f>InvetoryData[[#This Row],[P units]]-InvetoryData[[#This Row],[S units]]</f>
        <v>50</v>
      </c>
      <c r="J15" s="25">
        <f>IFERROR(InvetoryData[[#This Row],[Cost]]*InvetoryData[[#This Row],[P units]],"")</f>
        <v>50000</v>
      </c>
    </row>
    <row r="16" spans="1:10" s="24" customFormat="1" ht="18" x14ac:dyDescent="0.35">
      <c r="D16" s="25" t="str">
        <f>IFERROR(Products[[#This Row],[HSN Code]],"")</f>
        <v>N110</v>
      </c>
      <c r="E16" s="25" t="str">
        <f>IFERROR(Products[[#This Row],[Product Name]],"")</f>
        <v>Speakers</v>
      </c>
      <c r="F16" s="25">
        <f>IFERROR(Products[[#This Row],[Cost]],"")</f>
        <v>1500</v>
      </c>
      <c r="G16" s="25">
        <f>SUMIF(Purchase[Products Name],InvetoryData[[#This Row],[Product Name]],Purchase[Units])</f>
        <v>56</v>
      </c>
      <c r="H16" s="25">
        <f>SUMIF(SalesTable[Products Name],InvetoryData[[#This Row],[Product Name]],SalesTable[Units])</f>
        <v>0</v>
      </c>
      <c r="I16" s="25">
        <f>InvetoryData[[#This Row],[P units]]-InvetoryData[[#This Row],[S units]]</f>
        <v>56</v>
      </c>
      <c r="J16" s="25">
        <f>IFERROR(InvetoryData[[#This Row],[Cost]]*InvetoryData[[#This Row],[P units]],"")</f>
        <v>84000</v>
      </c>
    </row>
    <row r="17" spans="4:10" s="24" customFormat="1" ht="18" x14ac:dyDescent="0.35">
      <c r="D17" s="25" t="str">
        <f>IFERROR(Products[[#This Row],[HSN Code]],"")</f>
        <v>N111</v>
      </c>
      <c r="E17" s="25" t="str">
        <f>IFERROR(Products[[#This Row],[Product Name]],"")</f>
        <v>USB</v>
      </c>
      <c r="F17" s="25">
        <f>IFERROR(Products[[#This Row],[Cost]],"")</f>
        <v>1000</v>
      </c>
      <c r="G17" s="25">
        <f>SUMIF(Purchase[Products Name],InvetoryData[[#This Row],[Product Name]],Purchase[Units])</f>
        <v>70</v>
      </c>
      <c r="H17" s="25"/>
      <c r="I17" s="25"/>
      <c r="J17" s="25"/>
    </row>
    <row r="18" spans="4:10" s="24" customFormat="1" ht="18" x14ac:dyDescent="0.35">
      <c r="D18" s="25"/>
      <c r="E18" s="25"/>
      <c r="F18" s="25"/>
      <c r="G18" s="25">
        <f>SUMIF(Purchase[Products Name],InvetoryData[[#This Row],[Product Name]],Purchase[Units])</f>
        <v>0</v>
      </c>
      <c r="H18" s="25"/>
      <c r="I18" s="25"/>
      <c r="J18" s="25"/>
    </row>
    <row r="19" spans="4:10" s="24" customFormat="1" ht="18" x14ac:dyDescent="0.35">
      <c r="D19" s="25"/>
      <c r="E19" s="25"/>
      <c r="F19" s="25"/>
      <c r="G19" s="25"/>
      <c r="H19" s="25"/>
      <c r="I19" s="25"/>
      <c r="J19" s="25"/>
    </row>
    <row r="20" spans="4:10" s="24" customFormat="1" ht="18" x14ac:dyDescent="0.35">
      <c r="D20" s="25"/>
      <c r="E20" s="25"/>
      <c r="F20" s="25"/>
      <c r="G20" s="25"/>
      <c r="H20" s="25"/>
      <c r="I20" s="25"/>
      <c r="J20" s="25"/>
    </row>
    <row r="21" spans="4:10" s="24" customFormat="1" ht="18" x14ac:dyDescent="0.35">
      <c r="D21" s="25"/>
      <c r="E21" s="25"/>
      <c r="F21" s="25"/>
      <c r="G21" s="25"/>
      <c r="H21" s="25"/>
      <c r="I21" s="25"/>
      <c r="J21" s="25"/>
    </row>
    <row r="22" spans="4:10" s="24" customFormat="1" ht="18" x14ac:dyDescent="0.35">
      <c r="D22" s="25"/>
      <c r="E22" s="25"/>
      <c r="F22" s="25"/>
      <c r="G22" s="25"/>
      <c r="H22" s="25"/>
      <c r="I22" s="25"/>
      <c r="J22" s="25"/>
    </row>
    <row r="23" spans="4:10" s="24" customFormat="1" ht="18" x14ac:dyDescent="0.35">
      <c r="D23" s="25"/>
      <c r="E23" s="25"/>
      <c r="F23" s="25"/>
      <c r="G23" s="25"/>
      <c r="H23" s="25"/>
      <c r="I23" s="25"/>
      <c r="J23" s="25"/>
    </row>
    <row r="24" spans="4:10" s="24" customFormat="1" ht="18" x14ac:dyDescent="0.35">
      <c r="D24" s="25"/>
      <c r="E24" s="25"/>
      <c r="F24" s="25"/>
      <c r="G24" s="25"/>
      <c r="H24" s="25"/>
      <c r="I24" s="25"/>
      <c r="J24" s="25"/>
    </row>
    <row r="25" spans="4:10" s="24" customFormat="1" ht="18" x14ac:dyDescent="0.35">
      <c r="D25" s="36"/>
      <c r="E25" s="36"/>
      <c r="F25" s="36"/>
      <c r="G25" s="36"/>
      <c r="H25" s="36"/>
      <c r="I25" s="36"/>
      <c r="J25" s="36"/>
    </row>
    <row r="26" spans="4:10" s="24" customFormat="1" ht="18" x14ac:dyDescent="0.35"/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6D1C-7BA9-4049-BF05-F34E4BD80D86}">
  <dimension ref="A2:L55"/>
  <sheetViews>
    <sheetView topLeftCell="A38" workbookViewId="0">
      <selection activeCell="F48" sqref="F48"/>
    </sheetView>
  </sheetViews>
  <sheetFormatPr defaultRowHeight="14.4" x14ac:dyDescent="0.3"/>
  <cols>
    <col min="1" max="1" width="16.5546875" bestFit="1" customWidth="1"/>
    <col min="2" max="2" width="20.5546875" bestFit="1" customWidth="1"/>
    <col min="3" max="4" width="16.5546875" bestFit="1" customWidth="1"/>
    <col min="5" max="5" width="10.77734375" bestFit="1" customWidth="1"/>
    <col min="6" max="6" width="17.5546875" bestFit="1" customWidth="1"/>
    <col min="11" max="11" width="15.5546875" bestFit="1" customWidth="1"/>
    <col min="12" max="12" width="14.44140625" bestFit="1" customWidth="1"/>
  </cols>
  <sheetData>
    <row r="2" spans="1:12" x14ac:dyDescent="0.3">
      <c r="A2" t="s">
        <v>102</v>
      </c>
      <c r="C2" t="s">
        <v>103</v>
      </c>
    </row>
    <row r="3" spans="1:12" ht="21" x14ac:dyDescent="0.4">
      <c r="A3">
        <v>10</v>
      </c>
      <c r="C3" s="40">
        <f>A3</f>
        <v>10</v>
      </c>
      <c r="E3" s="38" t="s">
        <v>104</v>
      </c>
      <c r="F3" t="s">
        <v>116</v>
      </c>
      <c r="K3" s="38" t="s">
        <v>104</v>
      </c>
      <c r="L3" t="s">
        <v>111</v>
      </c>
    </row>
    <row r="4" spans="1:12" x14ac:dyDescent="0.3">
      <c r="E4" s="39"/>
      <c r="K4" s="39" t="s">
        <v>66</v>
      </c>
      <c r="L4" s="42">
        <v>107500</v>
      </c>
    </row>
    <row r="5" spans="1:12" x14ac:dyDescent="0.3">
      <c r="A5" t="s">
        <v>107</v>
      </c>
      <c r="C5" t="s">
        <v>108</v>
      </c>
      <c r="E5" s="39" t="s">
        <v>53</v>
      </c>
      <c r="F5">
        <v>1</v>
      </c>
      <c r="K5" s="39" t="s">
        <v>65</v>
      </c>
      <c r="L5" s="42">
        <v>744000</v>
      </c>
    </row>
    <row r="6" spans="1:12" ht="21" x14ac:dyDescent="0.4">
      <c r="A6">
        <v>12</v>
      </c>
      <c r="C6" s="40">
        <f>A6</f>
        <v>12</v>
      </c>
      <c r="E6" s="39" t="s">
        <v>51</v>
      </c>
      <c r="F6">
        <v>2</v>
      </c>
      <c r="K6" s="39" t="s">
        <v>68</v>
      </c>
      <c r="L6" s="42">
        <v>420000</v>
      </c>
    </row>
    <row r="7" spans="1:12" x14ac:dyDescent="0.3">
      <c r="E7" s="39" t="s">
        <v>57</v>
      </c>
      <c r="F7">
        <v>12</v>
      </c>
      <c r="K7" s="39" t="s">
        <v>64</v>
      </c>
      <c r="L7" s="42">
        <v>905700</v>
      </c>
    </row>
    <row r="8" spans="1:12" x14ac:dyDescent="0.3">
      <c r="A8" t="s">
        <v>109</v>
      </c>
      <c r="C8" t="s">
        <v>110</v>
      </c>
      <c r="E8" s="39" t="s">
        <v>106</v>
      </c>
      <c r="F8">
        <v>15</v>
      </c>
      <c r="K8" s="39" t="s">
        <v>67</v>
      </c>
      <c r="L8" s="42">
        <v>280000</v>
      </c>
    </row>
    <row r="9" spans="1:12" ht="21" x14ac:dyDescent="0.4">
      <c r="A9">
        <v>306000</v>
      </c>
      <c r="C9" s="41">
        <f>A9</f>
        <v>306000</v>
      </c>
      <c r="K9" s="39" t="s">
        <v>106</v>
      </c>
      <c r="L9">
        <v>2457200</v>
      </c>
    </row>
    <row r="11" spans="1:12" x14ac:dyDescent="0.3">
      <c r="A11" t="s">
        <v>111</v>
      </c>
      <c r="C11" t="s">
        <v>112</v>
      </c>
    </row>
    <row r="12" spans="1:12" ht="21" x14ac:dyDescent="0.4">
      <c r="A12">
        <v>2666200</v>
      </c>
      <c r="C12" s="41">
        <f>A12</f>
        <v>2666200</v>
      </c>
    </row>
    <row r="14" spans="1:12" x14ac:dyDescent="0.3">
      <c r="A14" t="s">
        <v>113</v>
      </c>
      <c r="C14" t="s">
        <v>114</v>
      </c>
    </row>
    <row r="15" spans="1:12" ht="21" x14ac:dyDescent="0.4">
      <c r="A15">
        <v>2666200</v>
      </c>
      <c r="C15" s="41">
        <f>A15</f>
        <v>2666200</v>
      </c>
    </row>
    <row r="17" spans="3:4" x14ac:dyDescent="0.3">
      <c r="C17" t="s">
        <v>115</v>
      </c>
    </row>
    <row r="18" spans="3:4" ht="21" x14ac:dyDescent="0.4">
      <c r="C18" s="41">
        <f>(C15+C9)-C12</f>
        <v>306000</v>
      </c>
    </row>
    <row r="29" spans="3:4" x14ac:dyDescent="0.3">
      <c r="C29" s="38" t="s">
        <v>104</v>
      </c>
      <c r="D29" t="s">
        <v>117</v>
      </c>
    </row>
    <row r="30" spans="3:4" x14ac:dyDescent="0.3">
      <c r="C30" s="39" t="s">
        <v>56</v>
      </c>
      <c r="D30">
        <v>56</v>
      </c>
    </row>
    <row r="31" spans="3:4" x14ac:dyDescent="0.3">
      <c r="C31" s="39" t="s">
        <v>59</v>
      </c>
      <c r="D31">
        <v>50</v>
      </c>
    </row>
    <row r="32" spans="3:4" x14ac:dyDescent="0.3">
      <c r="C32" s="39" t="s">
        <v>58</v>
      </c>
      <c r="D32">
        <v>23</v>
      </c>
    </row>
    <row r="33" spans="1:6" x14ac:dyDescent="0.3">
      <c r="C33" s="39" t="s">
        <v>52</v>
      </c>
      <c r="D33">
        <v>25</v>
      </c>
    </row>
    <row r="34" spans="1:6" x14ac:dyDescent="0.3">
      <c r="C34" s="39" t="s">
        <v>53</v>
      </c>
      <c r="D34">
        <v>61</v>
      </c>
    </row>
    <row r="35" spans="1:6" x14ac:dyDescent="0.3">
      <c r="C35" s="39" t="s">
        <v>54</v>
      </c>
      <c r="D35">
        <v>63</v>
      </c>
    </row>
    <row r="36" spans="1:6" x14ac:dyDescent="0.3">
      <c r="C36" s="39" t="s">
        <v>55</v>
      </c>
      <c r="D36">
        <v>43</v>
      </c>
    </row>
    <row r="37" spans="1:6" x14ac:dyDescent="0.3">
      <c r="C37" s="39" t="s">
        <v>51</v>
      </c>
      <c r="D37">
        <v>48</v>
      </c>
    </row>
    <row r="38" spans="1:6" x14ac:dyDescent="0.3">
      <c r="C38" s="39" t="s">
        <v>60</v>
      </c>
      <c r="D38">
        <v>56</v>
      </c>
    </row>
    <row r="39" spans="1:6" x14ac:dyDescent="0.3">
      <c r="C39" s="39" t="s">
        <v>57</v>
      </c>
      <c r="D39">
        <v>9</v>
      </c>
    </row>
    <row r="40" spans="1:6" x14ac:dyDescent="0.3">
      <c r="C40" s="39" t="s">
        <v>105</v>
      </c>
    </row>
    <row r="41" spans="1:6" x14ac:dyDescent="0.3">
      <c r="C41" s="39" t="s">
        <v>106</v>
      </c>
      <c r="D41">
        <v>434</v>
      </c>
    </row>
    <row r="43" spans="1:6" x14ac:dyDescent="0.3">
      <c r="A43" s="38" t="s">
        <v>104</v>
      </c>
      <c r="B43" t="s">
        <v>113</v>
      </c>
      <c r="D43" s="38" t="s">
        <v>104</v>
      </c>
      <c r="E43" t="s">
        <v>130</v>
      </c>
      <c r="F43" t="s">
        <v>131</v>
      </c>
    </row>
    <row r="44" spans="1:6" x14ac:dyDescent="0.3">
      <c r="A44" s="39" t="s">
        <v>56</v>
      </c>
      <c r="B44" s="45">
        <v>280000</v>
      </c>
      <c r="D44" s="39" t="s">
        <v>56</v>
      </c>
      <c r="E44" s="45">
        <v>5000</v>
      </c>
      <c r="F44" s="45">
        <v>6000</v>
      </c>
    </row>
    <row r="45" spans="1:6" x14ac:dyDescent="0.3">
      <c r="A45" s="39" t="s">
        <v>59</v>
      </c>
      <c r="B45" s="45">
        <v>50000</v>
      </c>
      <c r="D45" s="39" t="s">
        <v>59</v>
      </c>
      <c r="E45" s="45">
        <v>1000</v>
      </c>
      <c r="F45" s="45">
        <v>1200</v>
      </c>
    </row>
    <row r="46" spans="1:6" x14ac:dyDescent="0.3">
      <c r="A46" s="39" t="s">
        <v>58</v>
      </c>
      <c r="B46" s="45">
        <v>14950</v>
      </c>
      <c r="D46" s="39" t="s">
        <v>58</v>
      </c>
      <c r="E46" s="45">
        <v>650</v>
      </c>
      <c r="F46" s="45">
        <v>780</v>
      </c>
    </row>
    <row r="47" spans="1:6" x14ac:dyDescent="0.3">
      <c r="A47" s="39" t="s">
        <v>52</v>
      </c>
      <c r="B47" s="45">
        <v>875000</v>
      </c>
      <c r="D47" s="39" t="s">
        <v>52</v>
      </c>
      <c r="E47" s="45">
        <v>35000</v>
      </c>
      <c r="F47" s="45">
        <v>42000</v>
      </c>
    </row>
    <row r="48" spans="1:6" x14ac:dyDescent="0.3">
      <c r="A48" s="39" t="s">
        <v>53</v>
      </c>
      <c r="B48" s="45">
        <v>744000</v>
      </c>
      <c r="D48" s="39" t="s">
        <v>53</v>
      </c>
      <c r="E48" s="45">
        <v>12000</v>
      </c>
      <c r="F48" s="45">
        <v>14400</v>
      </c>
    </row>
    <row r="49" spans="1:6" x14ac:dyDescent="0.3">
      <c r="A49" s="39" t="s">
        <v>54</v>
      </c>
      <c r="B49" s="45">
        <v>15750</v>
      </c>
      <c r="D49" s="39" t="s">
        <v>54</v>
      </c>
      <c r="E49" s="45">
        <v>250</v>
      </c>
      <c r="F49" s="45">
        <v>300</v>
      </c>
    </row>
    <row r="50" spans="1:6" x14ac:dyDescent="0.3">
      <c r="A50" s="39" t="s">
        <v>55</v>
      </c>
      <c r="B50" s="45">
        <v>107500</v>
      </c>
      <c r="D50" s="39" t="s">
        <v>55</v>
      </c>
      <c r="E50" s="45">
        <v>2500</v>
      </c>
      <c r="F50" s="45">
        <v>3000</v>
      </c>
    </row>
    <row r="51" spans="1:6" x14ac:dyDescent="0.3">
      <c r="A51" s="39" t="s">
        <v>51</v>
      </c>
      <c r="B51" s="45">
        <v>75000</v>
      </c>
      <c r="D51" s="39" t="s">
        <v>51</v>
      </c>
      <c r="E51" s="45">
        <v>1500</v>
      </c>
      <c r="F51" s="45">
        <v>1800</v>
      </c>
    </row>
    <row r="52" spans="1:6" x14ac:dyDescent="0.3">
      <c r="A52" s="39" t="s">
        <v>60</v>
      </c>
      <c r="B52" s="45">
        <v>84000</v>
      </c>
      <c r="D52" s="39" t="s">
        <v>60</v>
      </c>
      <c r="E52" s="45">
        <v>1500</v>
      </c>
      <c r="F52" s="45">
        <v>1800</v>
      </c>
    </row>
    <row r="53" spans="1:6" x14ac:dyDescent="0.3">
      <c r="A53" s="39" t="s">
        <v>57</v>
      </c>
      <c r="B53" s="45">
        <v>420000</v>
      </c>
      <c r="D53" s="39" t="s">
        <v>57</v>
      </c>
      <c r="E53" s="45">
        <v>20000</v>
      </c>
      <c r="F53" s="45">
        <v>24000</v>
      </c>
    </row>
    <row r="54" spans="1:6" x14ac:dyDescent="0.3">
      <c r="A54" s="39" t="s">
        <v>105</v>
      </c>
      <c r="B54" s="45"/>
      <c r="D54" s="39" t="s">
        <v>105</v>
      </c>
      <c r="E54" s="45"/>
      <c r="F54" s="45">
        <v>0</v>
      </c>
    </row>
    <row r="55" spans="1:6" x14ac:dyDescent="0.3">
      <c r="A55" s="39" t="s">
        <v>106</v>
      </c>
      <c r="B55">
        <v>2666200</v>
      </c>
      <c r="D55" s="39" t="s">
        <v>106</v>
      </c>
      <c r="E55">
        <v>79400</v>
      </c>
      <c r="F55">
        <v>95280</v>
      </c>
    </row>
  </sheetData>
  <pageMargins left="0.7" right="0.7" top="0.75" bottom="0.75" header="0.3" footer="0.3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84361-7866-4A1D-9D34-C2CA4A3DF4EE}">
  <dimension ref="D6:G25"/>
  <sheetViews>
    <sheetView workbookViewId="0">
      <selection activeCell="J14" sqref="J14"/>
    </sheetView>
  </sheetViews>
  <sheetFormatPr defaultRowHeight="14.4" x14ac:dyDescent="0.3"/>
  <cols>
    <col min="1" max="1" width="4.44140625" style="1" customWidth="1"/>
    <col min="2" max="2" width="19.88671875" style="1" customWidth="1"/>
    <col min="3" max="3" width="4.5546875" style="1" customWidth="1"/>
    <col min="4" max="4" width="18.5546875" style="1" customWidth="1"/>
    <col min="5" max="5" width="30.6640625" style="1" customWidth="1"/>
    <col min="6" max="6" width="22.88671875" style="1" customWidth="1"/>
    <col min="7" max="7" width="29.77734375" style="1" customWidth="1"/>
    <col min="8" max="16384" width="8.88671875" style="1"/>
  </cols>
  <sheetData>
    <row r="6" spans="4:7" ht="15.6" x14ac:dyDescent="0.3">
      <c r="D6" s="12" t="s">
        <v>37</v>
      </c>
      <c r="E6" s="12" t="s">
        <v>48</v>
      </c>
      <c r="F6" s="12" t="s">
        <v>49</v>
      </c>
      <c r="G6" s="12" t="s">
        <v>50</v>
      </c>
    </row>
    <row r="7" spans="4:7" ht="15.6" x14ac:dyDescent="0.3">
      <c r="D7" s="12" t="s">
        <v>38</v>
      </c>
      <c r="E7" s="12" t="s">
        <v>51</v>
      </c>
      <c r="F7" s="13">
        <v>1500</v>
      </c>
      <c r="G7" s="12">
        <f>F7*20%+F7</f>
        <v>1800</v>
      </c>
    </row>
    <row r="8" spans="4:7" ht="15.6" x14ac:dyDescent="0.3">
      <c r="D8" s="12" t="s">
        <v>39</v>
      </c>
      <c r="E8" s="12" t="s">
        <v>52</v>
      </c>
      <c r="F8" s="13">
        <v>35000</v>
      </c>
      <c r="G8" s="12">
        <f t="shared" ref="G8:G16" si="0">F8*20%+F8</f>
        <v>42000</v>
      </c>
    </row>
    <row r="9" spans="4:7" ht="15.6" x14ac:dyDescent="0.3">
      <c r="D9" s="12" t="s">
        <v>40</v>
      </c>
      <c r="E9" s="12" t="s">
        <v>53</v>
      </c>
      <c r="F9" s="13">
        <v>12000</v>
      </c>
      <c r="G9" s="12">
        <f t="shared" si="0"/>
        <v>14400</v>
      </c>
    </row>
    <row r="10" spans="4:7" ht="15.6" x14ac:dyDescent="0.3">
      <c r="D10" s="12" t="s">
        <v>41</v>
      </c>
      <c r="E10" s="12" t="s">
        <v>54</v>
      </c>
      <c r="F10" s="13">
        <v>250</v>
      </c>
      <c r="G10" s="12">
        <f t="shared" si="0"/>
        <v>300</v>
      </c>
    </row>
    <row r="11" spans="4:7" ht="15.6" x14ac:dyDescent="0.3">
      <c r="D11" s="12" t="s">
        <v>42</v>
      </c>
      <c r="E11" s="12" t="s">
        <v>55</v>
      </c>
      <c r="F11" s="13">
        <v>2500</v>
      </c>
      <c r="G11" s="12">
        <f t="shared" si="0"/>
        <v>3000</v>
      </c>
    </row>
    <row r="12" spans="4:7" ht="15.6" x14ac:dyDescent="0.3">
      <c r="D12" s="12" t="s">
        <v>43</v>
      </c>
      <c r="E12" s="12" t="s">
        <v>56</v>
      </c>
      <c r="F12" s="13">
        <v>5000</v>
      </c>
      <c r="G12" s="12">
        <f t="shared" si="0"/>
        <v>6000</v>
      </c>
    </row>
    <row r="13" spans="4:7" ht="15.6" x14ac:dyDescent="0.3">
      <c r="D13" s="12" t="s">
        <v>44</v>
      </c>
      <c r="E13" s="12" t="s">
        <v>57</v>
      </c>
      <c r="F13" s="13">
        <v>20000</v>
      </c>
      <c r="G13" s="12">
        <f t="shared" si="0"/>
        <v>24000</v>
      </c>
    </row>
    <row r="14" spans="4:7" ht="15.6" x14ac:dyDescent="0.3">
      <c r="D14" s="12" t="s">
        <v>45</v>
      </c>
      <c r="E14" s="12" t="s">
        <v>58</v>
      </c>
      <c r="F14" s="13">
        <v>650</v>
      </c>
      <c r="G14" s="12">
        <f t="shared" si="0"/>
        <v>780</v>
      </c>
    </row>
    <row r="15" spans="4:7" ht="15.6" x14ac:dyDescent="0.3">
      <c r="D15" s="12" t="s">
        <v>46</v>
      </c>
      <c r="E15" s="12" t="s">
        <v>59</v>
      </c>
      <c r="F15" s="13">
        <v>1000</v>
      </c>
      <c r="G15" s="12">
        <f t="shared" si="0"/>
        <v>1200</v>
      </c>
    </row>
    <row r="16" spans="4:7" ht="15.6" x14ac:dyDescent="0.3">
      <c r="D16" s="12" t="s">
        <v>47</v>
      </c>
      <c r="E16" s="12" t="s">
        <v>60</v>
      </c>
      <c r="F16" s="13">
        <v>1500</v>
      </c>
      <c r="G16" s="12">
        <f t="shared" si="0"/>
        <v>1800</v>
      </c>
    </row>
    <row r="17" spans="4:7" ht="15.6" x14ac:dyDescent="0.3">
      <c r="D17" s="12" t="s">
        <v>118</v>
      </c>
      <c r="E17" s="12" t="s">
        <v>119</v>
      </c>
      <c r="F17" s="12">
        <v>1000</v>
      </c>
      <c r="G17" s="12">
        <f>F17*20%+F17</f>
        <v>1200</v>
      </c>
    </row>
    <row r="18" spans="4:7" ht="15.6" x14ac:dyDescent="0.3">
      <c r="D18" s="12"/>
      <c r="E18" s="12"/>
      <c r="F18" s="12"/>
      <c r="G18" s="12"/>
    </row>
    <row r="19" spans="4:7" ht="15.6" x14ac:dyDescent="0.3">
      <c r="D19" s="12"/>
      <c r="E19" s="12"/>
      <c r="F19" s="12"/>
      <c r="G19" s="12"/>
    </row>
    <row r="20" spans="4:7" ht="15.6" x14ac:dyDescent="0.3">
      <c r="D20" s="12"/>
      <c r="E20" s="12"/>
      <c r="F20" s="12"/>
      <c r="G20" s="12"/>
    </row>
    <row r="21" spans="4:7" ht="15.6" x14ac:dyDescent="0.3">
      <c r="D21" s="12"/>
      <c r="E21" s="12"/>
      <c r="F21" s="12"/>
      <c r="G21" s="12"/>
    </row>
    <row r="22" spans="4:7" ht="15.6" x14ac:dyDescent="0.3">
      <c r="D22" s="12"/>
      <c r="E22" s="12"/>
      <c r="F22" s="12"/>
      <c r="G22" s="12"/>
    </row>
    <row r="23" spans="4:7" ht="15.6" x14ac:dyDescent="0.3">
      <c r="D23" s="12"/>
      <c r="E23" s="12"/>
      <c r="F23" s="12"/>
      <c r="G23" s="12"/>
    </row>
    <row r="24" spans="4:7" ht="15.6" x14ac:dyDescent="0.3">
      <c r="D24" s="12"/>
      <c r="E24" s="12"/>
      <c r="F24" s="12"/>
      <c r="G24" s="12"/>
    </row>
    <row r="25" spans="4:7" ht="15.6" x14ac:dyDescent="0.3">
      <c r="D25" s="12"/>
      <c r="E25" s="12"/>
      <c r="F25" s="12"/>
      <c r="G25" s="12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097B-D641-4D00-85A4-3FE87F637454}">
  <dimension ref="F8:J9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4.4" x14ac:dyDescent="0.3"/>
  <cols>
    <col min="1" max="1" width="4.44140625" style="1" customWidth="1"/>
    <col min="2" max="2" width="19.88671875" style="1" customWidth="1"/>
    <col min="3" max="3" width="4.5546875" style="1" customWidth="1"/>
    <col min="4" max="16384" width="8.88671875" style="1"/>
  </cols>
  <sheetData>
    <row r="8" spans="6:10" x14ac:dyDescent="0.3">
      <c r="F8" s="60" t="s">
        <v>85</v>
      </c>
      <c r="G8" s="60"/>
      <c r="I8" s="61" t="s">
        <v>86</v>
      </c>
      <c r="J8" s="61"/>
    </row>
    <row r="9" spans="6:10" x14ac:dyDescent="0.3">
      <c r="F9" s="60"/>
      <c r="G9" s="60"/>
      <c r="I9" s="61"/>
      <c r="J9" s="61"/>
    </row>
  </sheetData>
  <mergeCells count="2">
    <mergeCell ref="F8:G9"/>
    <mergeCell ref="I8:J9"/>
  </mergeCells>
  <hyperlinks>
    <hyperlink ref="F8:G9" location="Sales!A1" display="Sales" xr:uid="{0E63350E-EE7B-479B-B1DA-5F0FC81DAC29}"/>
    <hyperlink ref="I8:J9" location="Purchase!A1" display="Purchase" xr:uid="{EF3F8F51-86CB-44ED-97EE-2BF15A097C3F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FD15-2068-468D-8E83-9A0F6735C5CD}">
  <dimension ref="D6:J26"/>
  <sheetViews>
    <sheetView workbookViewId="0">
      <pane xSplit="3" ySplit="6" topLeftCell="D11" activePane="bottomRight" state="frozen"/>
      <selection pane="topRight" activeCell="D1" sqref="D1"/>
      <selection pane="bottomLeft" activeCell="A7" sqref="A7"/>
      <selection pane="bottomRight"/>
    </sheetView>
  </sheetViews>
  <sheetFormatPr defaultRowHeight="14.4" x14ac:dyDescent="0.3"/>
  <cols>
    <col min="1" max="1" width="4.44140625" style="1" customWidth="1"/>
    <col min="2" max="2" width="19.88671875" style="1" customWidth="1"/>
    <col min="3" max="3" width="4.5546875" style="1" customWidth="1"/>
    <col min="4" max="4" width="18.6640625" style="1" customWidth="1"/>
    <col min="5" max="5" width="30" style="1" customWidth="1"/>
    <col min="6" max="6" width="27.88671875" style="1" customWidth="1"/>
    <col min="7" max="7" width="21.44140625" style="1" customWidth="1"/>
    <col min="8" max="8" width="13.109375" style="1" customWidth="1"/>
    <col min="9" max="9" width="17.88671875" style="1" customWidth="1"/>
    <col min="10" max="10" width="23.21875" style="1" customWidth="1"/>
    <col min="11" max="16384" width="8.88671875" style="1"/>
  </cols>
  <sheetData>
    <row r="6" spans="4:10" ht="18" x14ac:dyDescent="0.35">
      <c r="D6" s="33" t="s">
        <v>37</v>
      </c>
      <c r="E6" s="33" t="s">
        <v>87</v>
      </c>
      <c r="F6" s="33" t="s">
        <v>88</v>
      </c>
      <c r="G6" s="33" t="s">
        <v>89</v>
      </c>
      <c r="H6" s="33" t="s">
        <v>90</v>
      </c>
      <c r="I6" s="33" t="s">
        <v>49</v>
      </c>
      <c r="J6" s="33" t="s">
        <v>91</v>
      </c>
    </row>
    <row r="7" spans="4:10" ht="18" x14ac:dyDescent="0.35">
      <c r="D7" s="34" t="s">
        <v>38</v>
      </c>
      <c r="E7" s="34" t="str">
        <f>_xlfn.IFNA(VLOOKUP(Purchase[[#This Row],[HSN Code]],Products[],2,0),"")</f>
        <v>Smart Watch</v>
      </c>
      <c r="F7" s="34" t="str">
        <f>_xlfn.IFNA(VLOOKUP(Purchase[[#This Row],[HSN Code]],VendorData[],3,0),"")</f>
        <v>sk Traders</v>
      </c>
      <c r="G7" s="35">
        <v>45996</v>
      </c>
      <c r="H7" s="34">
        <v>50</v>
      </c>
      <c r="I7" s="34">
        <f>_xlfn.IFNA(VLOOKUP(Purchase[[#This Row],[HSN Code]],Products[],3,0),"")</f>
        <v>1500</v>
      </c>
      <c r="J7" s="34">
        <f>IFERROR(Purchase[[#This Row],[Units]]*Purchase[[#This Row],[Cost]],"")</f>
        <v>75000</v>
      </c>
    </row>
    <row r="8" spans="4:10" ht="18" x14ac:dyDescent="0.35">
      <c r="D8" s="34" t="s">
        <v>42</v>
      </c>
      <c r="E8" s="34" t="str">
        <f>_xlfn.IFNA(VLOOKUP(Purchase[[#This Row],[HSN Code]],Products[],2,0),"")</f>
        <v>Printer</v>
      </c>
      <c r="F8" s="34" t="str">
        <f>_xlfn.IFNA(VLOOKUP(Purchase[[#This Row],[HSN Code]],VendorData[],3,0),"")</f>
        <v>KGF Sellers</v>
      </c>
      <c r="G8" s="35">
        <v>45997</v>
      </c>
      <c r="H8" s="34">
        <v>20</v>
      </c>
      <c r="I8" s="34">
        <f>_xlfn.IFNA(VLOOKUP(Purchase[[#This Row],[HSN Code]],Products[],3,0),"")</f>
        <v>2500</v>
      </c>
      <c r="J8" s="34">
        <f>IFERROR(Purchase[[#This Row],[Units]]*Purchase[[#This Row],[Cost]],"")</f>
        <v>50000</v>
      </c>
    </row>
    <row r="9" spans="4:10" ht="18" x14ac:dyDescent="0.35">
      <c r="D9" s="34" t="s">
        <v>39</v>
      </c>
      <c r="E9" s="34" t="str">
        <f>_xlfn.IFNA(VLOOKUP(Purchase[[#This Row],[HSN Code]],Products[],2,0),"")</f>
        <v>Laptop Hp</v>
      </c>
      <c r="F9" s="34" t="str">
        <f>_xlfn.IFNA(VLOOKUP(Purchase[[#This Row],[HSN Code]],VendorData[],3,0),"")</f>
        <v>Tech knowledge</v>
      </c>
      <c r="G9" s="35">
        <v>45996</v>
      </c>
      <c r="H9" s="34">
        <v>25</v>
      </c>
      <c r="I9" s="34">
        <f>_xlfn.IFNA(VLOOKUP(Purchase[[#This Row],[HSN Code]],Products[],3,0),"")</f>
        <v>35000</v>
      </c>
      <c r="J9" s="34">
        <f>IFERROR(Purchase[[#This Row],[Units]]*Purchase[[#This Row],[Cost]],"")</f>
        <v>875000</v>
      </c>
    </row>
    <row r="10" spans="4:10" ht="18" x14ac:dyDescent="0.35">
      <c r="D10" s="34" t="s">
        <v>44</v>
      </c>
      <c r="E10" s="34" t="str">
        <f>_xlfn.IFNA(VLOOKUP(Purchase[[#This Row],[HSN Code]],Products[],2,0),"")</f>
        <v>Tablets</v>
      </c>
      <c r="F10" s="34" t="str">
        <f>_xlfn.IFNA(VLOOKUP(Purchase[[#This Row],[HSN Code]],VendorData[],3,0),"")</f>
        <v>Tc mastani</v>
      </c>
      <c r="G10" s="35">
        <v>45997</v>
      </c>
      <c r="H10" s="34">
        <v>30</v>
      </c>
      <c r="I10" s="34">
        <f>_xlfn.IFNA(VLOOKUP(Purchase[[#This Row],[HSN Code]],Products[],3,0),"")</f>
        <v>20000</v>
      </c>
      <c r="J10" s="34">
        <f>IFERROR(Purchase[[#This Row],[Units]]*Purchase[[#This Row],[Cost]],"")</f>
        <v>600000</v>
      </c>
    </row>
    <row r="11" spans="4:10" ht="18" x14ac:dyDescent="0.35">
      <c r="D11" s="34" t="s">
        <v>41</v>
      </c>
      <c r="E11" s="34" t="str">
        <f>_xlfn.IFNA(VLOOKUP(Purchase[[#This Row],[HSN Code]],Products[],2,0),"")</f>
        <v>Mouse</v>
      </c>
      <c r="F11" s="34" t="str">
        <f>_xlfn.IFNA(VLOOKUP(Purchase[[#This Row],[HSN Code]],VendorData[],3,0),"")</f>
        <v>Tech knowledge</v>
      </c>
      <c r="G11" s="35">
        <v>45998</v>
      </c>
      <c r="H11" s="34">
        <v>63</v>
      </c>
      <c r="I11" s="34">
        <f>_xlfn.IFNA(VLOOKUP(Purchase[[#This Row],[HSN Code]],Products[],3,0),"")</f>
        <v>250</v>
      </c>
      <c r="J11" s="34">
        <f>IFERROR(Purchase[[#This Row],[Units]]*Purchase[[#This Row],[Cost]],"")</f>
        <v>15750</v>
      </c>
    </row>
    <row r="12" spans="4:10" ht="18" x14ac:dyDescent="0.35">
      <c r="D12" s="34" t="s">
        <v>42</v>
      </c>
      <c r="E12" s="34" t="str">
        <f>_xlfn.IFNA(VLOOKUP(Purchase[[#This Row],[HSN Code]],Products[],2,0),"")</f>
        <v>Printer</v>
      </c>
      <c r="F12" s="34" t="str">
        <f>_xlfn.IFNA(VLOOKUP(Purchase[[#This Row],[HSN Code]],VendorData[],3,0),"")</f>
        <v>KGF Sellers</v>
      </c>
      <c r="G12" s="35">
        <v>45999</v>
      </c>
      <c r="H12" s="34">
        <v>23</v>
      </c>
      <c r="I12" s="34">
        <f>_xlfn.IFNA(VLOOKUP(Purchase[[#This Row],[HSN Code]],Products[],3,0),"")</f>
        <v>2500</v>
      </c>
      <c r="J12" s="34">
        <f>IFERROR(Purchase[[#This Row],[Units]]*Purchase[[#This Row],[Cost]],"")</f>
        <v>57500</v>
      </c>
    </row>
    <row r="13" spans="4:10" ht="18" x14ac:dyDescent="0.35">
      <c r="D13" s="34" t="s">
        <v>43</v>
      </c>
      <c r="E13" s="34" t="str">
        <f>_xlfn.IFNA(VLOOKUP(Purchase[[#This Row],[HSN Code]],Products[],2,0),"")</f>
        <v xml:space="preserve">Camera </v>
      </c>
      <c r="F13" s="34" t="str">
        <f>_xlfn.IFNA(VLOOKUP(Purchase[[#This Row],[HSN Code]],VendorData[],3,0),"")</f>
        <v>Zoom It</v>
      </c>
      <c r="G13" s="35">
        <v>46000</v>
      </c>
      <c r="H13" s="34">
        <v>56</v>
      </c>
      <c r="I13" s="34">
        <f>_xlfn.IFNA(VLOOKUP(Purchase[[#This Row],[HSN Code]],Products[],3,0),"")</f>
        <v>5000</v>
      </c>
      <c r="J13" s="34">
        <f>IFERROR(Purchase[[#This Row],[Units]]*Purchase[[#This Row],[Cost]],"")</f>
        <v>280000</v>
      </c>
    </row>
    <row r="14" spans="4:10" ht="18" x14ac:dyDescent="0.35">
      <c r="D14" s="34" t="s">
        <v>44</v>
      </c>
      <c r="E14" s="34" t="str">
        <f>_xlfn.IFNA(VLOOKUP(Purchase[[#This Row],[HSN Code]],Products[],2,0),"")</f>
        <v>Tablets</v>
      </c>
      <c r="F14" s="34" t="str">
        <f>_xlfn.IFNA(VLOOKUP(Purchase[[#This Row],[HSN Code]],VendorData[],3,0),"")</f>
        <v>Tc mastani</v>
      </c>
      <c r="G14" s="35">
        <v>46001</v>
      </c>
      <c r="H14" s="34">
        <v>21</v>
      </c>
      <c r="I14" s="34">
        <f>_xlfn.IFNA(VLOOKUP(Purchase[[#This Row],[HSN Code]],Products[],3,0),"")</f>
        <v>20000</v>
      </c>
      <c r="J14" s="34">
        <f>IFERROR(Purchase[[#This Row],[Units]]*Purchase[[#This Row],[Cost]],"")</f>
        <v>420000</v>
      </c>
    </row>
    <row r="15" spans="4:10" ht="18" x14ac:dyDescent="0.35">
      <c r="D15" s="34" t="s">
        <v>40</v>
      </c>
      <c r="E15" s="34" t="str">
        <f>_xlfn.IFNA(VLOOKUP(Purchase[[#This Row],[HSN Code]],Products[],2,0),"")</f>
        <v>Mobile Smartphone</v>
      </c>
      <c r="F15" s="34" t="str">
        <f>_xlfn.IFNA(VLOOKUP(Purchase[[#This Row],[HSN Code]],VendorData[],3,0),"")</f>
        <v>Networking Wolds</v>
      </c>
      <c r="G15" s="35">
        <v>46002</v>
      </c>
      <c r="H15" s="34">
        <v>32</v>
      </c>
      <c r="I15" s="34">
        <f>_xlfn.IFNA(VLOOKUP(Purchase[[#This Row],[HSN Code]],Products[],3,0),"")</f>
        <v>12000</v>
      </c>
      <c r="J15" s="34">
        <f>IFERROR(Purchase[[#This Row],[Units]]*Purchase[[#This Row],[Cost]],"")</f>
        <v>384000</v>
      </c>
    </row>
    <row r="16" spans="4:10" ht="18" x14ac:dyDescent="0.35">
      <c r="D16" s="34" t="s">
        <v>45</v>
      </c>
      <c r="E16" s="34" t="str">
        <f>_xlfn.IFNA(VLOOKUP(Purchase[[#This Row],[HSN Code]],Products[],2,0),"")</f>
        <v>Keywords</v>
      </c>
      <c r="F16" s="34" t="str">
        <f>_xlfn.IFNA(VLOOKUP(Purchase[[#This Row],[HSN Code]],VendorData[],3,0),"")</f>
        <v>Tech knowledge</v>
      </c>
      <c r="G16" s="35">
        <v>46003</v>
      </c>
      <c r="H16" s="34">
        <v>23</v>
      </c>
      <c r="I16" s="34">
        <f>_xlfn.IFNA(VLOOKUP(Purchase[[#This Row],[HSN Code]],Products[],3,0),"")</f>
        <v>650</v>
      </c>
      <c r="J16" s="34">
        <f>IFERROR(Purchase[[#This Row],[Units]]*Purchase[[#This Row],[Cost]],"")</f>
        <v>14950</v>
      </c>
    </row>
    <row r="17" spans="4:10" ht="18" x14ac:dyDescent="0.35">
      <c r="D17" s="34" t="s">
        <v>47</v>
      </c>
      <c r="E17" s="34" t="str">
        <f>_xlfn.IFNA(VLOOKUP(Purchase[[#This Row],[HSN Code]],Products[],2,0),"")</f>
        <v>Speakers</v>
      </c>
      <c r="F17" s="34" t="str">
        <f>_xlfn.IFNA(VLOOKUP(Purchase[[#This Row],[HSN Code]],VendorData[],3,0),"")</f>
        <v>JBL Sounds</v>
      </c>
      <c r="G17" s="35">
        <v>46004</v>
      </c>
      <c r="H17" s="34">
        <v>56</v>
      </c>
      <c r="I17" s="34">
        <f>_xlfn.IFNA(VLOOKUP(Purchase[[#This Row],[HSN Code]],Products[],3,0),"")</f>
        <v>1500</v>
      </c>
      <c r="J17" s="34">
        <f>IFERROR(Purchase[[#This Row],[Units]]*Purchase[[#This Row],[Cost]],"")</f>
        <v>84000</v>
      </c>
    </row>
    <row r="18" spans="4:10" ht="18" x14ac:dyDescent="0.35">
      <c r="D18" s="34" t="s">
        <v>46</v>
      </c>
      <c r="E18" s="34" t="str">
        <f>_xlfn.IFNA(VLOOKUP(Purchase[[#This Row],[HSN Code]],Products[],2,0),"")</f>
        <v>Headphone</v>
      </c>
      <c r="F18" s="34" t="str">
        <f>_xlfn.IFNA(VLOOKUP(Purchase[[#This Row],[HSN Code]],VendorData[],3,0),"")</f>
        <v>Boat Shops</v>
      </c>
      <c r="G18" s="35">
        <v>46005</v>
      </c>
      <c r="H18" s="34">
        <v>50</v>
      </c>
      <c r="I18" s="34">
        <f>_xlfn.IFNA(VLOOKUP(Purchase[[#This Row],[HSN Code]],Products[],3,0),"")</f>
        <v>1000</v>
      </c>
      <c r="J18" s="34">
        <f>IFERROR(Purchase[[#This Row],[Units]]*Purchase[[#This Row],[Cost]],"")</f>
        <v>50000</v>
      </c>
    </row>
    <row r="19" spans="4:10" ht="18" x14ac:dyDescent="0.35">
      <c r="D19" s="34" t="s">
        <v>118</v>
      </c>
      <c r="E19" s="34" t="str">
        <f>_xlfn.IFNA(VLOOKUP(Purchase[[#This Row],[HSN Code]],Products[],2,0),"")</f>
        <v>USB</v>
      </c>
      <c r="F19" s="34" t="str">
        <f>_xlfn.IFNA(VLOOKUP(Purchase[[#This Row],[HSN Code]],VendorData[],3,0),"")</f>
        <v>Bihari shope</v>
      </c>
      <c r="G19" s="35">
        <v>46005</v>
      </c>
      <c r="H19" s="34">
        <v>70</v>
      </c>
      <c r="I19" s="34">
        <f>_xlfn.IFNA(VLOOKUP(Purchase[[#This Row],[HSN Code]],Products[],3,0),"")</f>
        <v>1000</v>
      </c>
      <c r="J19" s="34">
        <f>IFERROR(Purchase[[#This Row],[Units]]*Purchase[[#This Row],[Cost]],"")</f>
        <v>70000</v>
      </c>
    </row>
    <row r="20" spans="4:10" ht="18" x14ac:dyDescent="0.35">
      <c r="D20" s="34" t="s">
        <v>42</v>
      </c>
      <c r="E20" s="34" t="str">
        <f>_xlfn.IFNA(VLOOKUP(Purchase[[#This Row],[HSN Code]],Products[],2,0),"")</f>
        <v>Printer</v>
      </c>
      <c r="F20" s="34" t="str">
        <f>_xlfn.IFNA(VLOOKUP(Purchase[[#This Row],[HSN Code]],VendorData[],3,0),"")</f>
        <v>KGF Sellers</v>
      </c>
      <c r="G20" s="35">
        <v>45942</v>
      </c>
      <c r="H20" s="34">
        <v>30</v>
      </c>
      <c r="I20" s="34">
        <f>_xlfn.IFNA(VLOOKUP(Purchase[[#This Row],[HSN Code]],Products[],3,0),"")</f>
        <v>2500</v>
      </c>
      <c r="J20" s="34">
        <f>IFERROR(Purchase[[#This Row],[Units]]*Purchase[[#This Row],[Cost]],"")</f>
        <v>75000</v>
      </c>
    </row>
    <row r="21" spans="4:10" ht="18" x14ac:dyDescent="0.35">
      <c r="D21" s="34"/>
      <c r="E21" s="34" t="str">
        <f>_xlfn.IFNA(VLOOKUP(Purchase[[#This Row],[HSN Code]],Products[],2,0),"")</f>
        <v/>
      </c>
      <c r="F21" s="34" t="str">
        <f>_xlfn.IFNA(VLOOKUP(Purchase[[#This Row],[HSN Code]],VendorData[],3,0),"")</f>
        <v/>
      </c>
      <c r="G21" s="35"/>
      <c r="H21" s="34"/>
      <c r="I21" s="34" t="str">
        <f>_xlfn.IFNA(VLOOKUP(Purchase[[#This Row],[HSN Code]],Products[],3,0),"")</f>
        <v/>
      </c>
      <c r="J21" s="34" t="str">
        <f>IFERROR(Purchase[[#This Row],[Units]]*Purchase[[#This Row],[Cost]],"")</f>
        <v/>
      </c>
    </row>
    <row r="22" spans="4:10" ht="18" x14ac:dyDescent="0.35">
      <c r="D22" s="34"/>
      <c r="E22" s="34" t="str">
        <f>_xlfn.IFNA(VLOOKUP(Purchase[[#This Row],[HSN Code]],Products[],2,0),"")</f>
        <v/>
      </c>
      <c r="F22" s="34" t="str">
        <f>_xlfn.IFNA(VLOOKUP(Purchase[[#This Row],[HSN Code]],VendorData[],3,0),"")</f>
        <v/>
      </c>
      <c r="G22" s="35"/>
      <c r="H22" s="34"/>
      <c r="I22" s="34" t="str">
        <f>_xlfn.IFNA(VLOOKUP(Purchase[[#This Row],[HSN Code]],Products[],3,0),"")</f>
        <v/>
      </c>
      <c r="J22" s="34" t="str">
        <f>IFERROR(Purchase[[#This Row],[Units]]*Purchase[[#This Row],[Cost]],"")</f>
        <v/>
      </c>
    </row>
    <row r="23" spans="4:10" ht="18" x14ac:dyDescent="0.35">
      <c r="D23" s="34"/>
      <c r="E23" s="34" t="str">
        <f>_xlfn.IFNA(VLOOKUP(Purchase[[#This Row],[HSN Code]],Products[],2,0),"")</f>
        <v/>
      </c>
      <c r="F23" s="34" t="str">
        <f>_xlfn.IFNA(VLOOKUP(Purchase[[#This Row],[HSN Code]],VendorData[],3,0),"")</f>
        <v/>
      </c>
      <c r="G23" s="35"/>
      <c r="H23" s="34"/>
      <c r="I23" s="34" t="str">
        <f>_xlfn.IFNA(VLOOKUP(Purchase[[#This Row],[HSN Code]],Products[],3,0),"")</f>
        <v/>
      </c>
      <c r="J23" s="34" t="str">
        <f>IFERROR(Purchase[[#This Row],[Units]]*Purchase[[#This Row],[Cost]],"")</f>
        <v/>
      </c>
    </row>
    <row r="24" spans="4:10" ht="18" x14ac:dyDescent="0.35">
      <c r="D24" s="34"/>
      <c r="E24" s="34" t="str">
        <f>_xlfn.IFNA(VLOOKUP(Purchase[[#This Row],[HSN Code]],Products[],2,0),"")</f>
        <v/>
      </c>
      <c r="F24" s="34" t="str">
        <f>_xlfn.IFNA(VLOOKUP(Purchase[[#This Row],[HSN Code]],VendorData[],3,0),"")</f>
        <v/>
      </c>
      <c r="G24" s="35"/>
      <c r="H24" s="34"/>
      <c r="I24" s="34" t="str">
        <f>_xlfn.IFNA(VLOOKUP(Purchase[[#This Row],[HSN Code]],Products[],3,0),"")</f>
        <v/>
      </c>
      <c r="J24" s="34" t="str">
        <f>IFERROR(Purchase[[#This Row],[Units]]*Purchase[[#This Row],[Cost]],"")</f>
        <v/>
      </c>
    </row>
    <row r="25" spans="4:10" ht="18" x14ac:dyDescent="0.35">
      <c r="D25" s="34"/>
      <c r="E25" s="34" t="str">
        <f>_xlfn.IFNA(VLOOKUP(Purchase[[#This Row],[HSN Code]],Products[],2,0),"")</f>
        <v/>
      </c>
      <c r="F25" s="34" t="str">
        <f>_xlfn.IFNA(VLOOKUP(Purchase[[#This Row],[HSN Code]],VendorData[],3,0),"")</f>
        <v/>
      </c>
      <c r="G25" s="35"/>
      <c r="H25" s="34"/>
      <c r="I25" s="34" t="str">
        <f>_xlfn.IFNA(VLOOKUP(Purchase[[#This Row],[HSN Code]],Products[],3,0),"")</f>
        <v/>
      </c>
      <c r="J25" s="34" t="str">
        <f>IFERROR(Purchase[[#This Row],[Units]]*Purchase[[#This Row],[Cost]],"")</f>
        <v/>
      </c>
    </row>
    <row r="26" spans="4:10" ht="18" x14ac:dyDescent="0.35">
      <c r="D26" s="34"/>
      <c r="E26" s="34" t="str">
        <f>_xlfn.IFNA(VLOOKUP(Purchase[[#This Row],[HSN Code]],Products[],2,0),"")</f>
        <v/>
      </c>
      <c r="F26" s="34" t="str">
        <f>_xlfn.IFNA(VLOOKUP(Purchase[[#This Row],[HSN Code]],VendorData[],3,0),"")</f>
        <v/>
      </c>
      <c r="G26" s="35"/>
      <c r="H26" s="34"/>
      <c r="I26" s="34" t="str">
        <f>_xlfn.IFNA(VLOOKUP(Purchase[[#This Row],[HSN Code]],Products[],3,0),"")</f>
        <v/>
      </c>
      <c r="J26" s="34" t="str">
        <f>IFERROR(Purchase[[#This Row],[Units]]*Purchase[[#This Row],[Cost]],"")</f>
        <v/>
      </c>
    </row>
  </sheetData>
  <dataValidations count="1">
    <dataValidation type="list" allowBlank="1" showInputMessage="1" showErrorMessage="1" sqref="D7:D26" xr:uid="{A7DB3FA4-400D-4092-A60F-A6EC7B052759}">
      <formula1>HSN_code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59B7-8A99-4635-B4DE-3AF7F63161AF}">
  <dimension ref="D7:L25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/>
    </sheetView>
  </sheetViews>
  <sheetFormatPr defaultRowHeight="14.4" x14ac:dyDescent="0.3"/>
  <cols>
    <col min="1" max="1" width="4.44140625" style="1" customWidth="1"/>
    <col min="2" max="2" width="19.88671875" style="1" customWidth="1"/>
    <col min="3" max="3" width="4.5546875" style="1" customWidth="1"/>
    <col min="4" max="4" width="15.33203125" style="1" customWidth="1"/>
    <col min="5" max="5" width="31.88671875" style="1" customWidth="1"/>
    <col min="6" max="6" width="13.44140625" style="1" customWidth="1"/>
    <col min="7" max="7" width="27.88671875" style="1" customWidth="1"/>
    <col min="8" max="8" width="18.6640625" style="21" customWidth="1"/>
    <col min="9" max="9" width="14" style="1" customWidth="1"/>
    <col min="10" max="10" width="12.77734375" style="1" customWidth="1"/>
    <col min="11" max="11" width="13.44140625" style="1" customWidth="1"/>
    <col min="12" max="12" width="17.88671875" style="1" customWidth="1"/>
    <col min="13" max="16384" width="8.88671875" style="1"/>
  </cols>
  <sheetData>
    <row r="7" spans="4:12" x14ac:dyDescent="0.3">
      <c r="D7" s="17" t="s">
        <v>92</v>
      </c>
      <c r="E7" s="17" t="s">
        <v>93</v>
      </c>
      <c r="F7" s="17" t="s">
        <v>94</v>
      </c>
      <c r="G7" s="17" t="s">
        <v>87</v>
      </c>
      <c r="H7" s="19" t="s">
        <v>89</v>
      </c>
      <c r="I7" s="17" t="s">
        <v>95</v>
      </c>
      <c r="J7" s="17" t="s">
        <v>90</v>
      </c>
      <c r="K7" s="17" t="s">
        <v>96</v>
      </c>
      <c r="L7" s="17" t="s">
        <v>97</v>
      </c>
    </row>
    <row r="8" spans="4:12" ht="15.6" x14ac:dyDescent="0.3">
      <c r="D8" s="18">
        <v>100</v>
      </c>
      <c r="E8" s="18" t="str">
        <f>_xlfn.IFNA(VLOOKUP(SalesTable[[#This Row],[Cust_id]],customers[],2,0),"")</f>
        <v>Bittu sah</v>
      </c>
      <c r="F8" s="18" t="s">
        <v>38</v>
      </c>
      <c r="G8" s="18" t="str">
        <f>_xlfn.IFNA(VLOOKUP(SalesTable[[#This Row],[HSN_code]],Products[],2,0),"")</f>
        <v>Smart Watch</v>
      </c>
      <c r="H8" s="20">
        <v>45818</v>
      </c>
      <c r="I8" s="18">
        <f>_xlfn.IFNA(VLOOKUP(SalesTable[[#This Row],[HSN_code]],InvetoryData[],6,0),"")</f>
        <v>48</v>
      </c>
      <c r="J8" s="18">
        <v>2</v>
      </c>
      <c r="K8" s="18">
        <f>_xlfn.IFNA(VLOOKUP(SalesTable[[#This Row],[HSN_code]],Products[],4,0),"")</f>
        <v>1800</v>
      </c>
      <c r="L8" s="18">
        <f>IFERROR((SalesTable[[#This Row],[Units]]*SalesTable[[#This Row],[Price]]),"")</f>
        <v>3600</v>
      </c>
    </row>
    <row r="9" spans="4:12" ht="15.6" x14ac:dyDescent="0.3">
      <c r="D9" s="18">
        <v>101</v>
      </c>
      <c r="E9" s="18" t="str">
        <f>_xlfn.IFNA(VLOOKUP(SalesTable[[#This Row],[Cust_id]],customers[],2,0),"")</f>
        <v>Hariom Gupta</v>
      </c>
      <c r="F9" s="18" t="s">
        <v>40</v>
      </c>
      <c r="G9" s="18" t="str">
        <f>_xlfn.IFNA(VLOOKUP(SalesTable[[#This Row],[HSN_code]],Products[],2,0),"")</f>
        <v>Mobile Smartphone</v>
      </c>
      <c r="H9" s="20">
        <v>45993</v>
      </c>
      <c r="I9" s="18">
        <f>_xlfn.IFNA(VLOOKUP(SalesTable[[#This Row],[HSN_code]],InvetoryData[],6,0),"")</f>
        <v>31</v>
      </c>
      <c r="J9" s="18">
        <v>1</v>
      </c>
      <c r="K9" s="18">
        <f>_xlfn.IFNA(VLOOKUP(SalesTable[[#This Row],[HSN_code]],Products[],4,0),"")</f>
        <v>14400</v>
      </c>
      <c r="L9" s="18">
        <f>IFERROR((SalesTable[[#This Row],[Units]]*SalesTable[[#This Row],[Price]]),"")</f>
        <v>14400</v>
      </c>
    </row>
    <row r="10" spans="4:12" ht="15.6" x14ac:dyDescent="0.3">
      <c r="D10" s="18">
        <v>102</v>
      </c>
      <c r="E10" s="18" t="str">
        <f>_xlfn.IFNA(VLOOKUP(SalesTable[[#This Row],[Cust_id]],customers[],2,0),"")</f>
        <v>shankar chaudhari</v>
      </c>
      <c r="F10" s="18" t="s">
        <v>44</v>
      </c>
      <c r="G10" s="18" t="str">
        <f>_xlfn.IFNA(VLOOKUP(SalesTable[[#This Row],[HSN_code]],Products[],2,0),"")</f>
        <v>Tablets</v>
      </c>
      <c r="H10" s="20">
        <v>45993</v>
      </c>
      <c r="I10" s="18">
        <f>_xlfn.IFNA(VLOOKUP(SalesTable[[#This Row],[HSN_code]],InvetoryData[],6,0),"")</f>
        <v>39</v>
      </c>
      <c r="J10" s="18">
        <v>12</v>
      </c>
      <c r="K10" s="18">
        <f>_xlfn.IFNA(VLOOKUP(SalesTable[[#This Row],[HSN_code]],Products[],4,0),"")</f>
        <v>24000</v>
      </c>
      <c r="L10" s="18">
        <f>IFERROR((SalesTable[[#This Row],[Units]]*SalesTable[[#This Row],[Price]]),"")</f>
        <v>288000</v>
      </c>
    </row>
    <row r="11" spans="4:12" ht="15.6" x14ac:dyDescent="0.3">
      <c r="D11" s="18">
        <v>112</v>
      </c>
      <c r="E11" s="18" t="str">
        <f>_xlfn.IFNA(VLOOKUP(SalesTable[[#This Row],[Cust_id]],customers[],2,0),"")</f>
        <v>Dinesh mahareshi</v>
      </c>
      <c r="F11" s="18" t="s">
        <v>118</v>
      </c>
      <c r="G11" s="18" t="str">
        <f>_xlfn.IFNA(VLOOKUP(SalesTable[[#This Row],[HSN_code]],Products[],2,0),"")</f>
        <v>USB</v>
      </c>
      <c r="H11" s="20">
        <v>45993</v>
      </c>
      <c r="I11" s="18">
        <f>_xlfn.IFNA(VLOOKUP(SalesTable[[#This Row],[HSN_code]],InvetoryData[],6,0),"")</f>
        <v>0</v>
      </c>
      <c r="J11" s="18">
        <v>12</v>
      </c>
      <c r="K11" s="18">
        <f>_xlfn.IFNA(VLOOKUP(SalesTable[[#This Row],[HSN_code]],Products[],4,0),"")</f>
        <v>1200</v>
      </c>
      <c r="L11" s="18">
        <f>IFERROR((SalesTable[[#This Row],[Units]]*SalesTable[[#This Row],[Price]]),"")</f>
        <v>14400</v>
      </c>
    </row>
    <row r="12" spans="4:12" ht="15.6" x14ac:dyDescent="0.3">
      <c r="D12" s="18">
        <v>105</v>
      </c>
      <c r="E12" s="18" t="str">
        <f>_xlfn.IFNA(VLOOKUP(SalesTable[[#This Row],[Cust_id]],customers[],2,0),"")</f>
        <v>Nanhe JDU</v>
      </c>
      <c r="F12" s="18" t="s">
        <v>41</v>
      </c>
      <c r="G12" s="18" t="str">
        <f>_xlfn.IFNA(VLOOKUP(SalesTable[[#This Row],[HSN_code]],Products[],2,0),"")</f>
        <v>Mouse</v>
      </c>
      <c r="H12" s="20">
        <v>45935</v>
      </c>
      <c r="I12" s="18">
        <f>_xlfn.IFNA(VLOOKUP(SalesTable[[#This Row],[HSN_code]],InvetoryData[],6,0),"")</f>
        <v>51</v>
      </c>
      <c r="J12" s="18">
        <v>12</v>
      </c>
      <c r="K12" s="18">
        <f>_xlfn.IFNA(VLOOKUP(SalesTable[[#This Row],[HSN_code]],Products[],4,0),"")</f>
        <v>300</v>
      </c>
      <c r="L12" s="18">
        <f>IFERROR((SalesTable[[#This Row],[Units]]*SalesTable[[#This Row],[Price]]),"")</f>
        <v>3600</v>
      </c>
    </row>
    <row r="13" spans="4:12" ht="15.6" x14ac:dyDescent="0.3">
      <c r="D13" s="18">
        <v>107</v>
      </c>
      <c r="E13" s="18" t="str">
        <f>_xlfn.IFNA(VLOOKUP(SalesTable[[#This Row],[Cust_id]],customers[],2,0),"")</f>
        <v>Ajay yadav</v>
      </c>
      <c r="F13" s="18" t="s">
        <v>43</v>
      </c>
      <c r="G13" s="18" t="str">
        <f>_xlfn.IFNA(VLOOKUP(SalesTable[[#This Row],[HSN_code]],Products[],2,0),"")</f>
        <v xml:space="preserve">Camera </v>
      </c>
      <c r="H13" s="20">
        <v>45941</v>
      </c>
      <c r="I13" s="18">
        <f>_xlfn.IFNA(VLOOKUP(SalesTable[[#This Row],[HSN_code]],InvetoryData[],6,0),"")</f>
        <v>46</v>
      </c>
      <c r="J13" s="18">
        <v>10</v>
      </c>
      <c r="K13" s="18">
        <f>_xlfn.IFNA(VLOOKUP(SalesTable[[#This Row],[HSN_code]],Products[],4,0),"")</f>
        <v>6000</v>
      </c>
      <c r="L13" s="18">
        <f>IFERROR((SalesTable[[#This Row],[Units]]*SalesTable[[#This Row],[Price]]),"")</f>
        <v>60000</v>
      </c>
    </row>
    <row r="14" spans="4:12" ht="15.6" x14ac:dyDescent="0.3">
      <c r="D14" s="18"/>
      <c r="E14" s="18" t="str">
        <f>_xlfn.IFNA(VLOOKUP(SalesTable[[#This Row],[Cust_id]],customers[],2,0),"")</f>
        <v/>
      </c>
      <c r="F14" s="18"/>
      <c r="G14" s="18" t="str">
        <f>_xlfn.IFNA(VLOOKUP(SalesTable[[#This Row],[HSN_code]],Products[],2,0),"")</f>
        <v/>
      </c>
      <c r="H14" s="20"/>
      <c r="I14" s="18" t="str">
        <f>_xlfn.IFNA(VLOOKUP(SalesTable[[#This Row],[HSN_code]],InvetoryData[],6,0),"")</f>
        <v/>
      </c>
      <c r="J14" s="18"/>
      <c r="K14" s="18" t="str">
        <f>_xlfn.IFNA(VLOOKUP(SalesTable[[#This Row],[HSN_code]],Products[],4,0),"")</f>
        <v/>
      </c>
      <c r="L14" s="18" t="str">
        <f>IFERROR((SalesTable[[#This Row],[Units]]*SalesTable[[#This Row],[Price]]),"")</f>
        <v/>
      </c>
    </row>
    <row r="15" spans="4:12" ht="15.6" x14ac:dyDescent="0.3">
      <c r="D15" s="18"/>
      <c r="E15" s="18" t="str">
        <f>_xlfn.IFNA(VLOOKUP(SalesTable[[#This Row],[Cust_id]],customers[],2,0),"")</f>
        <v/>
      </c>
      <c r="F15" s="18"/>
      <c r="G15" s="18" t="str">
        <f>_xlfn.IFNA(VLOOKUP(SalesTable[[#This Row],[HSN_code]],Products[],2,0),"")</f>
        <v/>
      </c>
      <c r="H15" s="20"/>
      <c r="I15" s="18" t="str">
        <f>_xlfn.IFNA(VLOOKUP(SalesTable[[#This Row],[HSN_code]],InvetoryData[],6,0),"")</f>
        <v/>
      </c>
      <c r="J15" s="18"/>
      <c r="K15" s="18" t="str">
        <f>_xlfn.IFNA(VLOOKUP(SalesTable[[#This Row],[HSN_code]],Products[],4,0),"")</f>
        <v/>
      </c>
      <c r="L15" s="18" t="str">
        <f>IFERROR((SalesTable[[#This Row],[Units]]*SalesTable[[#This Row],[Price]]),"")</f>
        <v/>
      </c>
    </row>
    <row r="16" spans="4:12" ht="15.6" x14ac:dyDescent="0.3">
      <c r="D16" s="18"/>
      <c r="E16" s="18" t="str">
        <f>_xlfn.IFNA(VLOOKUP(SalesTable[[#This Row],[Cust_id]],customers[],2,0),"")</f>
        <v/>
      </c>
      <c r="F16" s="18"/>
      <c r="G16" s="18" t="str">
        <f>_xlfn.IFNA(VLOOKUP(SalesTable[[#This Row],[HSN_code]],Products[],2,0),"")</f>
        <v/>
      </c>
      <c r="H16" s="20"/>
      <c r="I16" s="18" t="str">
        <f>_xlfn.IFNA(VLOOKUP(SalesTable[[#This Row],[HSN_code]],InvetoryData[],6,0),"")</f>
        <v/>
      </c>
      <c r="J16" s="18"/>
      <c r="K16" s="18" t="str">
        <f>_xlfn.IFNA(VLOOKUP(SalesTable[[#This Row],[HSN_code]],Products[],4,0),"")</f>
        <v/>
      </c>
      <c r="L16" s="18" t="str">
        <f>IFERROR((SalesTable[[#This Row],[Units]]*SalesTable[[#This Row],[Price]]),"")</f>
        <v/>
      </c>
    </row>
    <row r="17" spans="4:12" ht="15.6" x14ac:dyDescent="0.3">
      <c r="D17" s="18"/>
      <c r="E17" s="18" t="str">
        <f>_xlfn.IFNA(VLOOKUP(SalesTable[[#This Row],[Cust_id]],customers[],2,0),"")</f>
        <v/>
      </c>
      <c r="F17" s="18"/>
      <c r="G17" s="18" t="str">
        <f>_xlfn.IFNA(VLOOKUP(SalesTable[[#This Row],[HSN_code]],Products[],2,0),"")</f>
        <v/>
      </c>
      <c r="H17" s="20"/>
      <c r="I17" s="18" t="str">
        <f>_xlfn.IFNA(VLOOKUP(SalesTable[[#This Row],[HSN_code]],InvetoryData[],6,0),"")</f>
        <v/>
      </c>
      <c r="J17" s="18"/>
      <c r="K17" s="18" t="str">
        <f>_xlfn.IFNA(VLOOKUP(SalesTable[[#This Row],[HSN_code]],Products[],4,0),"")</f>
        <v/>
      </c>
      <c r="L17" s="18" t="str">
        <f>IFERROR((SalesTable[[#This Row],[Units]]*SalesTable[[#This Row],[Price]]),"")</f>
        <v/>
      </c>
    </row>
    <row r="18" spans="4:12" ht="15.6" x14ac:dyDescent="0.3">
      <c r="D18" s="18"/>
      <c r="E18" s="18" t="str">
        <f>_xlfn.IFNA(VLOOKUP(SalesTable[[#This Row],[Cust_id]],customers[],2,0),"")</f>
        <v/>
      </c>
      <c r="F18" s="18"/>
      <c r="G18" s="18" t="str">
        <f>_xlfn.IFNA(VLOOKUP(SalesTable[[#This Row],[HSN_code]],Products[],2,0),"")</f>
        <v/>
      </c>
      <c r="H18" s="20"/>
      <c r="I18" s="18" t="str">
        <f>_xlfn.IFNA(VLOOKUP(SalesTable[[#This Row],[HSN_code]],InvetoryData[],6,0),"")</f>
        <v/>
      </c>
      <c r="J18" s="18"/>
      <c r="K18" s="18" t="str">
        <f>_xlfn.IFNA(VLOOKUP(SalesTable[[#This Row],[HSN_code]],Products[],4,0),"")</f>
        <v/>
      </c>
      <c r="L18" s="18" t="str">
        <f>IFERROR((SalesTable[[#This Row],[Units]]*SalesTable[[#This Row],[Price]]),"")</f>
        <v/>
      </c>
    </row>
    <row r="19" spans="4:12" ht="15.6" x14ac:dyDescent="0.3">
      <c r="D19" s="18"/>
      <c r="E19" s="18" t="str">
        <f>_xlfn.IFNA(VLOOKUP(SalesTable[[#This Row],[Cust_id]],customers[],2,0),"")</f>
        <v/>
      </c>
      <c r="F19" s="18"/>
      <c r="G19" s="18" t="str">
        <f>_xlfn.IFNA(VLOOKUP(SalesTable[[#This Row],[HSN_code]],Products[],2,0),"")</f>
        <v/>
      </c>
      <c r="H19" s="20"/>
      <c r="I19" s="18" t="str">
        <f>_xlfn.IFNA(VLOOKUP(SalesTable[[#This Row],[HSN_code]],InvetoryData[],6,0),"")</f>
        <v/>
      </c>
      <c r="J19" s="18"/>
      <c r="K19" s="18" t="str">
        <f>_xlfn.IFNA(VLOOKUP(SalesTable[[#This Row],[HSN_code]],Products[],4,0),"")</f>
        <v/>
      </c>
      <c r="L19" s="18" t="str">
        <f>IFERROR((SalesTable[[#This Row],[Units]]*SalesTable[[#This Row],[Price]]),"")</f>
        <v/>
      </c>
    </row>
    <row r="20" spans="4:12" ht="15.6" x14ac:dyDescent="0.3">
      <c r="D20" s="18"/>
      <c r="E20" s="18" t="str">
        <f>_xlfn.IFNA(VLOOKUP(SalesTable[[#This Row],[Cust_id]],customers[],2,0),"")</f>
        <v/>
      </c>
      <c r="F20" s="18"/>
      <c r="G20" s="18" t="str">
        <f>_xlfn.IFNA(VLOOKUP(SalesTable[[#This Row],[HSN_code]],Products[],2,0),"")</f>
        <v/>
      </c>
      <c r="H20" s="20"/>
      <c r="I20" s="18" t="str">
        <f>_xlfn.IFNA(VLOOKUP(SalesTable[[#This Row],[HSN_code]],InvetoryData[],6,0),"")</f>
        <v/>
      </c>
      <c r="J20" s="18"/>
      <c r="K20" s="18" t="str">
        <f>_xlfn.IFNA(VLOOKUP(SalesTable[[#This Row],[HSN_code]],Products[],4,0),"")</f>
        <v/>
      </c>
      <c r="L20" s="18" t="str">
        <f>IFERROR((SalesTable[[#This Row],[Units]]*SalesTable[[#This Row],[Price]]),"")</f>
        <v/>
      </c>
    </row>
    <row r="21" spans="4:12" ht="15.6" x14ac:dyDescent="0.3">
      <c r="D21" s="18"/>
      <c r="E21" s="18" t="str">
        <f>_xlfn.IFNA(VLOOKUP(SalesTable[[#This Row],[Cust_id]],customers[],2,0),"")</f>
        <v/>
      </c>
      <c r="F21" s="18"/>
      <c r="G21" s="18" t="str">
        <f>_xlfn.IFNA(VLOOKUP(SalesTable[[#This Row],[HSN_code]],Products[],2,0),"")</f>
        <v/>
      </c>
      <c r="H21" s="20"/>
      <c r="I21" s="18" t="str">
        <f>_xlfn.IFNA(VLOOKUP(SalesTable[[#This Row],[HSN_code]],InvetoryData[],6,0),"")</f>
        <v/>
      </c>
      <c r="J21" s="18"/>
      <c r="K21" s="18" t="str">
        <f>_xlfn.IFNA(VLOOKUP(SalesTable[[#This Row],[HSN_code]],Products[],4,0),"")</f>
        <v/>
      </c>
      <c r="L21" s="18" t="str">
        <f>IFERROR((SalesTable[[#This Row],[Units]]*SalesTable[[#This Row],[Price]]),"")</f>
        <v/>
      </c>
    </row>
    <row r="22" spans="4:12" ht="15.6" x14ac:dyDescent="0.3">
      <c r="D22" s="18"/>
      <c r="E22" s="18" t="str">
        <f>_xlfn.IFNA(VLOOKUP(SalesTable[[#This Row],[Cust_id]],customers[],2,0),"")</f>
        <v/>
      </c>
      <c r="F22" s="18"/>
      <c r="G22" s="18" t="str">
        <f>_xlfn.IFNA(VLOOKUP(SalesTable[[#This Row],[HSN_code]],Products[],2,0),"")</f>
        <v/>
      </c>
      <c r="H22" s="20"/>
      <c r="I22" s="18" t="str">
        <f>_xlfn.IFNA(VLOOKUP(SalesTable[[#This Row],[HSN_code]],InvetoryData[],6,0),"")</f>
        <v/>
      </c>
      <c r="J22" s="18"/>
      <c r="K22" s="18" t="str">
        <f>_xlfn.IFNA(VLOOKUP(SalesTable[[#This Row],[HSN_code]],Products[],4,0),"")</f>
        <v/>
      </c>
      <c r="L22" s="18" t="str">
        <f>IFERROR((SalesTable[[#This Row],[Units]]*SalesTable[[#This Row],[Price]]),"")</f>
        <v/>
      </c>
    </row>
    <row r="23" spans="4:12" ht="15.6" x14ac:dyDescent="0.3">
      <c r="D23" s="18"/>
      <c r="E23" s="18" t="str">
        <f>_xlfn.IFNA(VLOOKUP(SalesTable[[#This Row],[Cust_id]],customers[],2,0),"")</f>
        <v/>
      </c>
      <c r="F23" s="18"/>
      <c r="G23" s="18" t="str">
        <f>_xlfn.IFNA(VLOOKUP(SalesTable[[#This Row],[HSN_code]],Products[],2,0),"")</f>
        <v/>
      </c>
      <c r="H23" s="20"/>
      <c r="I23" s="18" t="str">
        <f>_xlfn.IFNA(VLOOKUP(SalesTable[[#This Row],[HSN_code]],InvetoryData[],6,0),"")</f>
        <v/>
      </c>
      <c r="J23" s="18"/>
      <c r="K23" s="18" t="str">
        <f>_xlfn.IFNA(VLOOKUP(SalesTable[[#This Row],[HSN_code]],Products[],4,0),"")</f>
        <v/>
      </c>
      <c r="L23" s="18" t="str">
        <f>IFERROR((SalesTable[[#This Row],[Units]]*SalesTable[[#This Row],[Price]]),"")</f>
        <v/>
      </c>
    </row>
    <row r="24" spans="4:12" ht="15.6" x14ac:dyDescent="0.3">
      <c r="D24" s="18"/>
      <c r="E24" s="18" t="str">
        <f>_xlfn.IFNA(VLOOKUP(SalesTable[[#This Row],[Cust_id]],customers[],2,0),"")</f>
        <v/>
      </c>
      <c r="F24" s="18"/>
      <c r="G24" s="18" t="str">
        <f>_xlfn.IFNA(VLOOKUP(SalesTable[[#This Row],[HSN_code]],Products[],2,0),"")</f>
        <v/>
      </c>
      <c r="H24" s="20"/>
      <c r="I24" s="18" t="str">
        <f>_xlfn.IFNA(VLOOKUP(SalesTable[[#This Row],[HSN_code]],InvetoryData[],6,0),"")</f>
        <v/>
      </c>
      <c r="J24" s="18"/>
      <c r="K24" s="18" t="str">
        <f>_xlfn.IFNA(VLOOKUP(SalesTable[[#This Row],[HSN_code]],Products[],4,0),"")</f>
        <v/>
      </c>
      <c r="L24" s="18" t="str">
        <f>IFERROR((SalesTable[[#This Row],[Units]]*SalesTable[[#This Row],[Price]]),"")</f>
        <v/>
      </c>
    </row>
    <row r="25" spans="4:12" ht="15.6" x14ac:dyDescent="0.3">
      <c r="D25" s="22"/>
      <c r="E25" s="22" t="str">
        <f>_xlfn.IFNA(VLOOKUP(SalesTable[[#This Row],[Cust_id]],customers[],2,0),"")</f>
        <v/>
      </c>
      <c r="F25" s="22"/>
      <c r="G25" s="22" t="str">
        <f>_xlfn.IFNA(VLOOKUP(SalesTable[[#This Row],[HSN_code]],Products[],2,0),"")</f>
        <v/>
      </c>
      <c r="H25" s="23"/>
      <c r="I25" s="22" t="str">
        <f>_xlfn.IFNA(VLOOKUP(SalesTable[[#This Row],[HSN_code]],InvetoryData[],6,0),"")</f>
        <v/>
      </c>
      <c r="J25" s="22"/>
      <c r="K25" s="22" t="str">
        <f>_xlfn.IFNA(VLOOKUP(SalesTable[[#This Row],[HSN_code]],Products[],4,0),"")</f>
        <v/>
      </c>
      <c r="L25" s="22" t="str">
        <f>IFERROR((SalesTable[[#This Row],[Units]]*SalesTable[[#This Row],[Price]]),"")</f>
        <v/>
      </c>
    </row>
  </sheetData>
  <dataValidations count="2">
    <dataValidation type="list" allowBlank="1" showInputMessage="1" showErrorMessage="1" sqref="D8:D25" xr:uid="{8BCF9140-CA57-4FBA-8CE3-DA626BF30149}">
      <formula1>Cust_ID</formula1>
    </dataValidation>
    <dataValidation type="list" allowBlank="1" showInputMessage="1" showErrorMessage="1" sqref="F8:F25" xr:uid="{CE698D23-4844-472C-B7CF-745C6DEEFD91}">
      <formula1>HSN_code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9A92-9C72-4AE9-A9E6-96B74432DC2E}">
  <dimension ref="D1:G35"/>
  <sheetViews>
    <sheetView workbookViewId="0">
      <selection activeCell="K9" sqref="K9"/>
    </sheetView>
  </sheetViews>
  <sheetFormatPr defaultRowHeight="15.6" x14ac:dyDescent="0.3"/>
  <cols>
    <col min="1" max="1" width="4.44140625" style="1" customWidth="1"/>
    <col min="2" max="2" width="19.88671875" style="1" customWidth="1"/>
    <col min="3" max="3" width="4.5546875" style="1" customWidth="1"/>
    <col min="4" max="4" width="15" style="1" customWidth="1"/>
    <col min="5" max="5" width="25.44140625" style="1" customWidth="1"/>
    <col min="6" max="6" width="32.44140625" style="43" customWidth="1"/>
    <col min="7" max="7" width="48.21875" style="1" customWidth="1"/>
    <col min="8" max="16384" width="8.88671875" style="1"/>
  </cols>
  <sheetData>
    <row r="1" spans="4:7" x14ac:dyDescent="0.3">
      <c r="F1" s="4"/>
    </row>
    <row r="5" spans="4:7" x14ac:dyDescent="0.3">
      <c r="F5" s="4"/>
    </row>
    <row r="6" spans="4:7" x14ac:dyDescent="0.3">
      <c r="D6" s="14" t="s">
        <v>0</v>
      </c>
      <c r="E6" s="15" t="s">
        <v>1</v>
      </c>
      <c r="F6" s="46" t="s">
        <v>2</v>
      </c>
      <c r="G6" s="16" t="s">
        <v>3</v>
      </c>
    </row>
    <row r="7" spans="4:7" ht="14.4" customHeight="1" x14ac:dyDescent="0.3">
      <c r="D7" s="2">
        <v>100</v>
      </c>
      <c r="E7" s="5" t="s">
        <v>4</v>
      </c>
      <c r="F7" s="6" t="s">
        <v>15</v>
      </c>
      <c r="G7" s="7" t="s">
        <v>26</v>
      </c>
    </row>
    <row r="8" spans="4:7" x14ac:dyDescent="0.3">
      <c r="D8" s="2">
        <v>101</v>
      </c>
      <c r="E8" s="5" t="s">
        <v>5</v>
      </c>
      <c r="F8" s="6" t="s">
        <v>16</v>
      </c>
      <c r="G8" s="7" t="s">
        <v>27</v>
      </c>
    </row>
    <row r="9" spans="4:7" x14ac:dyDescent="0.3">
      <c r="D9" s="2">
        <v>102</v>
      </c>
      <c r="E9" s="5" t="s">
        <v>6</v>
      </c>
      <c r="F9" s="6" t="s">
        <v>17</v>
      </c>
      <c r="G9" s="7" t="s">
        <v>28</v>
      </c>
    </row>
    <row r="10" spans="4:7" x14ac:dyDescent="0.3">
      <c r="D10" s="2">
        <v>103</v>
      </c>
      <c r="E10" s="5" t="s">
        <v>7</v>
      </c>
      <c r="F10" s="6" t="s">
        <v>18</v>
      </c>
      <c r="G10" s="7" t="s">
        <v>29</v>
      </c>
    </row>
    <row r="11" spans="4:7" x14ac:dyDescent="0.3">
      <c r="D11" s="2">
        <v>104</v>
      </c>
      <c r="E11" s="5" t="s">
        <v>8</v>
      </c>
      <c r="F11" s="6" t="s">
        <v>19</v>
      </c>
      <c r="G11" s="7" t="s">
        <v>26</v>
      </c>
    </row>
    <row r="12" spans="4:7" x14ac:dyDescent="0.3">
      <c r="D12" s="2">
        <v>105</v>
      </c>
      <c r="E12" s="5" t="s">
        <v>9</v>
      </c>
      <c r="F12" s="6" t="s">
        <v>20</v>
      </c>
      <c r="G12" s="7" t="s">
        <v>26</v>
      </c>
    </row>
    <row r="13" spans="4:7" x14ac:dyDescent="0.3">
      <c r="D13" s="2">
        <v>106</v>
      </c>
      <c r="E13" s="5" t="s">
        <v>10</v>
      </c>
      <c r="F13" s="6" t="s">
        <v>21</v>
      </c>
      <c r="G13" s="7" t="s">
        <v>30</v>
      </c>
    </row>
    <row r="14" spans="4:7" x14ac:dyDescent="0.3">
      <c r="D14" s="2">
        <v>107</v>
      </c>
      <c r="E14" s="5" t="s">
        <v>11</v>
      </c>
      <c r="F14" s="6" t="s">
        <v>22</v>
      </c>
      <c r="G14" s="7" t="s">
        <v>31</v>
      </c>
    </row>
    <row r="15" spans="4:7" x14ac:dyDescent="0.3">
      <c r="D15" s="2">
        <v>108</v>
      </c>
      <c r="E15" s="5" t="s">
        <v>12</v>
      </c>
      <c r="F15" s="6" t="s">
        <v>23</v>
      </c>
      <c r="G15" s="7" t="s">
        <v>32</v>
      </c>
    </row>
    <row r="16" spans="4:7" x14ac:dyDescent="0.3">
      <c r="D16" s="2">
        <v>109</v>
      </c>
      <c r="E16" s="5" t="s">
        <v>13</v>
      </c>
      <c r="F16" s="6" t="s">
        <v>24</v>
      </c>
      <c r="G16" s="7" t="s">
        <v>33</v>
      </c>
    </row>
    <row r="17" spans="4:7" x14ac:dyDescent="0.3">
      <c r="D17" s="3">
        <v>110</v>
      </c>
      <c r="E17" s="8" t="s">
        <v>14</v>
      </c>
      <c r="F17" s="9" t="s">
        <v>25</v>
      </c>
      <c r="G17" s="10" t="s">
        <v>34</v>
      </c>
    </row>
    <row r="18" spans="4:7" x14ac:dyDescent="0.3">
      <c r="D18" s="3">
        <v>111</v>
      </c>
      <c r="E18" s="8" t="s">
        <v>35</v>
      </c>
      <c r="F18" s="11" t="s">
        <v>19</v>
      </c>
      <c r="G18" s="10" t="s">
        <v>36</v>
      </c>
    </row>
    <row r="19" spans="4:7" x14ac:dyDescent="0.3">
      <c r="D19" s="2">
        <v>112</v>
      </c>
      <c r="E19" s="5" t="s">
        <v>120</v>
      </c>
      <c r="F19" s="44" t="s">
        <v>121</v>
      </c>
      <c r="G19" s="7" t="s">
        <v>33</v>
      </c>
    </row>
    <row r="20" spans="4:7" x14ac:dyDescent="0.3">
      <c r="D20" s="2"/>
      <c r="E20" s="5"/>
      <c r="F20" s="6"/>
      <c r="G20" s="7"/>
    </row>
    <row r="21" spans="4:7" x14ac:dyDescent="0.3">
      <c r="D21" s="2"/>
      <c r="E21" s="5"/>
      <c r="F21" s="6"/>
      <c r="G21" s="7"/>
    </row>
    <row r="22" spans="4:7" x14ac:dyDescent="0.3">
      <c r="D22" s="3"/>
      <c r="E22" s="8"/>
      <c r="F22" s="9"/>
      <c r="G22" s="10"/>
    </row>
    <row r="23" spans="4:7" x14ac:dyDescent="0.3">
      <c r="D23" s="2"/>
      <c r="E23" s="5"/>
      <c r="F23" s="6"/>
      <c r="G23" s="7"/>
    </row>
    <row r="24" spans="4:7" x14ac:dyDescent="0.3">
      <c r="D24" s="2"/>
      <c r="E24" s="5"/>
      <c r="F24" s="6"/>
      <c r="G24" s="7"/>
    </row>
    <row r="25" spans="4:7" x14ac:dyDescent="0.3">
      <c r="D25" s="3"/>
      <c r="E25" s="8"/>
      <c r="F25" s="9"/>
      <c r="G25" s="10"/>
    </row>
    <row r="26" spans="4:7" x14ac:dyDescent="0.3">
      <c r="F26" s="4"/>
    </row>
    <row r="27" spans="4:7" x14ac:dyDescent="0.3">
      <c r="F27" s="4"/>
    </row>
    <row r="28" spans="4:7" x14ac:dyDescent="0.3">
      <c r="F28" s="4"/>
    </row>
    <row r="29" spans="4:7" x14ac:dyDescent="0.3">
      <c r="F29" s="4"/>
    </row>
    <row r="30" spans="4:7" x14ac:dyDescent="0.3">
      <c r="F30" s="4"/>
    </row>
    <row r="31" spans="4:7" x14ac:dyDescent="0.3">
      <c r="F31" s="4"/>
    </row>
    <row r="32" spans="4:7" x14ac:dyDescent="0.3">
      <c r="F32" s="4"/>
    </row>
    <row r="33" spans="6:6" x14ac:dyDescent="0.3">
      <c r="F33" s="4"/>
    </row>
    <row r="34" spans="6:6" x14ac:dyDescent="0.3">
      <c r="F34" s="4"/>
    </row>
    <row r="35" spans="6:6" x14ac:dyDescent="0.3">
      <c r="F35" s="4"/>
    </row>
  </sheetData>
  <hyperlinks>
    <hyperlink ref="F7" r:id="rId1" xr:uid="{CC681FFD-18BF-4720-BC7F-CC99B00CCB78}"/>
    <hyperlink ref="F8" r:id="rId2" xr:uid="{D92C2B18-F185-4DF3-9F93-18A7C65864C1}"/>
    <hyperlink ref="F9" r:id="rId3" xr:uid="{1217AB66-3FF3-4FCC-93EE-68584CD813A5}"/>
    <hyperlink ref="F10" r:id="rId4" xr:uid="{864EBC8B-F554-4CF3-AB15-66953F381B5A}"/>
    <hyperlink ref="F11" r:id="rId5" xr:uid="{0464BAA8-6FC3-453D-AFF4-A999195D5BC1}"/>
    <hyperlink ref="F12" r:id="rId6" xr:uid="{9C8688DD-1F14-4838-A1BE-E8F2BEA093F0}"/>
    <hyperlink ref="F13" r:id="rId7" xr:uid="{F57B4A9D-96F0-496A-8385-EC4EEA014829}"/>
    <hyperlink ref="F14" r:id="rId8" xr:uid="{350D8980-C217-45D5-BC34-12CBE2F0083C}"/>
    <hyperlink ref="F15" r:id="rId9" xr:uid="{24EB7451-EC77-48DF-B141-8FFB018D4F5C}"/>
    <hyperlink ref="F16" r:id="rId10" xr:uid="{25AD7C61-EF52-42A4-92C4-F9C0EC884F65}"/>
    <hyperlink ref="F17" r:id="rId11" xr:uid="{E95D6A3B-A427-480C-8490-8029EF95CACE}"/>
    <hyperlink ref="F18" r:id="rId12" xr:uid="{0908D42A-9675-46A1-A044-47E6299558CF}"/>
    <hyperlink ref="F19" r:id="rId13" xr:uid="{5D72772E-53F3-4BD7-BDD7-8DD6F380A996}"/>
  </hyperlinks>
  <pageMargins left="0.7" right="0.7" top="0.75" bottom="0.75" header="0.3" footer="0.3"/>
  <drawing r:id="rId14"/>
  <tableParts count="1">
    <tablePart r:id="rId1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6FC8-E298-43C0-A310-76669B6752D9}">
  <dimension ref="D6:H25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4.4" x14ac:dyDescent="0.3"/>
  <cols>
    <col min="1" max="1" width="4.44140625" style="1" customWidth="1"/>
    <col min="2" max="2" width="19.88671875" style="1" customWidth="1"/>
    <col min="3" max="3" width="4.5546875" style="1" customWidth="1"/>
    <col min="4" max="4" width="19.6640625" style="1" customWidth="1"/>
    <col min="5" max="5" width="32.44140625" style="1" customWidth="1"/>
    <col min="6" max="6" width="30.21875" style="1" customWidth="1"/>
    <col min="7" max="7" width="24.33203125" style="1" customWidth="1"/>
    <col min="8" max="8" width="32.21875" style="1" customWidth="1"/>
    <col min="9" max="16384" width="8.88671875" style="1"/>
  </cols>
  <sheetData>
    <row r="6" spans="4:8" ht="18" x14ac:dyDescent="0.35">
      <c r="D6" s="26" t="s">
        <v>37</v>
      </c>
      <c r="E6" s="26" t="s">
        <v>48</v>
      </c>
      <c r="F6" s="26" t="s">
        <v>61</v>
      </c>
      <c r="G6" s="26" t="s">
        <v>62</v>
      </c>
      <c r="H6" s="26" t="s">
        <v>3</v>
      </c>
    </row>
    <row r="7" spans="4:8" ht="18" x14ac:dyDescent="0.35">
      <c r="D7" s="27" t="s">
        <v>38</v>
      </c>
      <c r="E7" s="27" t="s">
        <v>51</v>
      </c>
      <c r="F7" s="28" t="s">
        <v>63</v>
      </c>
      <c r="G7" s="27" t="s">
        <v>71</v>
      </c>
      <c r="H7" s="27" t="s">
        <v>79</v>
      </c>
    </row>
    <row r="8" spans="4:8" ht="18" x14ac:dyDescent="0.35">
      <c r="D8" s="29" t="s">
        <v>39</v>
      </c>
      <c r="E8" s="29" t="s">
        <v>52</v>
      </c>
      <c r="F8" s="30" t="s">
        <v>64</v>
      </c>
      <c r="G8" s="29" t="s">
        <v>72</v>
      </c>
      <c r="H8" s="29" t="s">
        <v>80</v>
      </c>
    </row>
    <row r="9" spans="4:8" ht="18" x14ac:dyDescent="0.35">
      <c r="D9" s="27" t="s">
        <v>40</v>
      </c>
      <c r="E9" s="27" t="s">
        <v>53</v>
      </c>
      <c r="F9" s="28" t="s">
        <v>65</v>
      </c>
      <c r="G9" s="27" t="s">
        <v>73</v>
      </c>
      <c r="H9" s="27" t="s">
        <v>81</v>
      </c>
    </row>
    <row r="10" spans="4:8" ht="18" x14ac:dyDescent="0.35">
      <c r="D10" s="29" t="s">
        <v>41</v>
      </c>
      <c r="E10" s="29" t="s">
        <v>54</v>
      </c>
      <c r="F10" s="30" t="s">
        <v>64</v>
      </c>
      <c r="G10" s="29" t="s">
        <v>71</v>
      </c>
      <c r="H10" s="29" t="s">
        <v>82</v>
      </c>
    </row>
    <row r="11" spans="4:8" ht="18" x14ac:dyDescent="0.35">
      <c r="D11" s="27" t="s">
        <v>42</v>
      </c>
      <c r="E11" s="27" t="s">
        <v>55</v>
      </c>
      <c r="F11" s="28" t="s">
        <v>66</v>
      </c>
      <c r="G11" s="27" t="s">
        <v>74</v>
      </c>
      <c r="H11" s="27" t="s">
        <v>83</v>
      </c>
    </row>
    <row r="12" spans="4:8" ht="18" x14ac:dyDescent="0.35">
      <c r="D12" s="29" t="s">
        <v>43</v>
      </c>
      <c r="E12" s="29" t="s">
        <v>56</v>
      </c>
      <c r="F12" s="30" t="s">
        <v>67</v>
      </c>
      <c r="G12" s="29" t="s">
        <v>75</v>
      </c>
      <c r="H12" s="29" t="s">
        <v>84</v>
      </c>
    </row>
    <row r="13" spans="4:8" ht="18" x14ac:dyDescent="0.35">
      <c r="D13" s="27" t="s">
        <v>44</v>
      </c>
      <c r="E13" s="27" t="s">
        <v>57</v>
      </c>
      <c r="F13" s="28" t="s">
        <v>68</v>
      </c>
      <c r="G13" s="27" t="s">
        <v>74</v>
      </c>
      <c r="H13" s="27" t="s">
        <v>79</v>
      </c>
    </row>
    <row r="14" spans="4:8" ht="18" x14ac:dyDescent="0.35">
      <c r="D14" s="29" t="s">
        <v>45</v>
      </c>
      <c r="E14" s="29" t="s">
        <v>58</v>
      </c>
      <c r="F14" s="30" t="s">
        <v>64</v>
      </c>
      <c r="G14" s="29" t="s">
        <v>76</v>
      </c>
      <c r="H14" s="29" t="s">
        <v>84</v>
      </c>
    </row>
    <row r="15" spans="4:8" ht="18" x14ac:dyDescent="0.35">
      <c r="D15" s="27" t="s">
        <v>46</v>
      </c>
      <c r="E15" s="27" t="s">
        <v>59</v>
      </c>
      <c r="F15" s="28" t="s">
        <v>69</v>
      </c>
      <c r="G15" s="27" t="s">
        <v>77</v>
      </c>
      <c r="H15" s="27" t="s">
        <v>80</v>
      </c>
    </row>
    <row r="16" spans="4:8" ht="18" x14ac:dyDescent="0.35">
      <c r="D16" s="29" t="s">
        <v>47</v>
      </c>
      <c r="E16" s="29" t="s">
        <v>60</v>
      </c>
      <c r="F16" s="30" t="s">
        <v>70</v>
      </c>
      <c r="G16" s="29" t="s">
        <v>78</v>
      </c>
      <c r="H16" s="29" t="s">
        <v>81</v>
      </c>
    </row>
    <row r="17" spans="4:8" ht="18" x14ac:dyDescent="0.35">
      <c r="D17" s="29" t="s">
        <v>118</v>
      </c>
      <c r="E17" s="29" t="s">
        <v>119</v>
      </c>
      <c r="F17" s="30" t="s">
        <v>122</v>
      </c>
      <c r="G17" s="29" t="s">
        <v>123</v>
      </c>
      <c r="H17" s="29" t="s">
        <v>83</v>
      </c>
    </row>
    <row r="18" spans="4:8" ht="18" x14ac:dyDescent="0.35">
      <c r="D18" s="31"/>
      <c r="E18" s="31"/>
      <c r="F18" s="32"/>
      <c r="G18" s="31"/>
      <c r="H18" s="31"/>
    </row>
    <row r="19" spans="4:8" ht="18" x14ac:dyDescent="0.35">
      <c r="D19" s="31"/>
      <c r="E19" s="31"/>
      <c r="F19" s="32"/>
      <c r="G19" s="31"/>
      <c r="H19" s="31"/>
    </row>
    <row r="20" spans="4:8" ht="18" x14ac:dyDescent="0.35">
      <c r="D20" s="31"/>
      <c r="E20" s="31"/>
      <c r="F20" s="32"/>
      <c r="G20" s="31"/>
      <c r="H20" s="31"/>
    </row>
    <row r="21" spans="4:8" ht="18" x14ac:dyDescent="0.35">
      <c r="D21" s="31"/>
      <c r="E21" s="31"/>
      <c r="F21" s="32"/>
      <c r="G21" s="31"/>
      <c r="H21" s="31"/>
    </row>
    <row r="22" spans="4:8" ht="18" x14ac:dyDescent="0.35">
      <c r="D22" s="31"/>
      <c r="E22" s="31"/>
      <c r="F22" s="32"/>
      <c r="G22" s="31"/>
      <c r="H22" s="31"/>
    </row>
    <row r="23" spans="4:8" ht="18" x14ac:dyDescent="0.35">
      <c r="D23" s="31"/>
      <c r="E23" s="31"/>
      <c r="F23" s="32"/>
      <c r="G23" s="31"/>
      <c r="H23" s="31"/>
    </row>
    <row r="24" spans="4:8" ht="18" x14ac:dyDescent="0.35">
      <c r="D24" s="31"/>
      <c r="E24" s="31"/>
      <c r="F24" s="32"/>
      <c r="G24" s="31"/>
      <c r="H24" s="31"/>
    </row>
    <row r="25" spans="4:8" ht="18" x14ac:dyDescent="0.35">
      <c r="D25" s="31"/>
      <c r="E25" s="31"/>
      <c r="F25" s="32"/>
      <c r="G25" s="31"/>
      <c r="H25" s="3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Dashboard</vt:lpstr>
      <vt:lpstr>Inventory</vt:lpstr>
      <vt:lpstr>pivot Tables</vt:lpstr>
      <vt:lpstr>Products</vt:lpstr>
      <vt:lpstr>New Entery</vt:lpstr>
      <vt:lpstr>Purchase</vt:lpstr>
      <vt:lpstr>Sales</vt:lpstr>
      <vt:lpstr>Customer</vt:lpstr>
      <vt:lpstr>vendor</vt:lpstr>
      <vt:lpstr>Cust_ID</vt:lpstr>
      <vt:lpstr>HSN_code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Bittu Sah</dc:creator>
  <cp:lastModifiedBy>Bittu Sah</cp:lastModifiedBy>
  <dcterms:created xsi:type="dcterms:W3CDTF">2025-10-05T20:19:26Z</dcterms:created>
  <dcterms:modified xsi:type="dcterms:W3CDTF">2025-10-07T18:18:01Z</dcterms:modified>
</cp:coreProperties>
</file>