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uil1" sheetId="1" state="visible" r:id="rId2"/>
    <sheet name="Feuil2" sheetId="2" state="visible" r:id="rId3"/>
    <sheet name="Feuil2_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<sst xmlns="http://schemas.openxmlformats.org/spreadsheetml/2006/main" count="223" uniqueCount="73">
  <si>
    <t xml:space="preserve">farmer</t>
  </si>
  <si>
    <t xml:space="preserve">independent</t>
  </si>
  <si>
    <t xml:space="preserve">executive</t>
  </si>
  <si>
    <t xml:space="preserve">intermediate</t>
  </si>
  <si>
    <t xml:space="preserve">employee</t>
  </si>
  <si>
    <t xml:space="preserve">worker</t>
  </si>
  <si>
    <t xml:space="preserve">retired</t>
  </si>
  <si>
    <t xml:space="preserve">inactive</t>
  </si>
  <si>
    <t xml:space="preserve">IDF</t>
  </si>
  <si>
    <t xml:space="preserve">Nord</t>
  </si>
  <si>
    <t xml:space="preserve">Est</t>
  </si>
  <si>
    <t xml:space="preserve">SO</t>
  </si>
  <si>
    <t xml:space="preserve">Centre</t>
  </si>
  <si>
    <t xml:space="preserve">Ouest</t>
  </si>
  <si>
    <t xml:space="preserve">Occ</t>
  </si>
  <si>
    <t xml:space="preserve">ARA</t>
  </si>
  <si>
    <t xml:space="preserve">PACA</t>
  </si>
  <si>
    <t xml:space="preserve">rural</t>
  </si>
  <si>
    <t xml:space="preserve">20-99</t>
  </si>
  <si>
    <t xml:space="preserve">&gt;100</t>
  </si>
  <si>
    <t xml:space="preserve">Paris</t>
  </si>
  <si>
    <t xml:space="preserve">woman</t>
  </si>
  <si>
    <t xml:space="preserve">man</t>
  </si>
  <si>
    <t xml:space="preserve">18-24</t>
  </si>
  <si>
    <t xml:space="preserve">25-34</t>
  </si>
  <si>
    <t xml:space="preserve">35-49</t>
  </si>
  <si>
    <t xml:space="preserve">50-64</t>
  </si>
  <si>
    <t xml:space="preserve">&gt;65</t>
  </si>
  <si>
    <t xml:space="preserve">No diploma or Brevet</t>
  </si>
  <si>
    <t xml:space="preserve">CAP or BEP</t>
  </si>
  <si>
    <t xml:space="preserve">Bac</t>
  </si>
  <si>
    <t xml:space="preserve">Superior</t>
  </si>
  <si>
    <t xml:space="preserve">Population</t>
  </si>
  <si>
    <t xml:space="preserve">Sample</t>
  </si>
  <si>
    <t xml:space="preserve">sources:</t>
  </si>
  <si>
    <t xml:space="preserve">CSP</t>
  </si>
  <si>
    <t xml:space="preserve">région</t>
  </si>
  <si>
    <t xml:space="preserve">taille agglo</t>
  </si>
  <si>
    <t xml:space="preserve">taille agglo bis</t>
  </si>
  <si>
    <t xml:space="preserve">sexe</t>
  </si>
  <si>
    <t xml:space="preserve">age</t>
  </si>
  <si>
    <t xml:space="preserve">diplôme</t>
  </si>
  <si>
    <t xml:space="preserve">https://www.insee.fr/fr/statistiques/2381478</t>
  </si>
  <si>
    <t xml:space="preserve">https://www.insee.fr/fr/statistiques/4277596?sommaire=4318291&amp;q=population+par+r%C3%A9gion</t>
  </si>
  <si>
    <t xml:space="preserve">own calculation</t>
  </si>
  <si>
    <t xml:space="preserve">https://www.insee.fr/fr/statistiques/1280970</t>
  </si>
  <si>
    <t xml:space="preserve">https://www.insee.fr/fr/statistiques/1892088?sommaire=1912926</t>
  </si>
  <si>
    <t xml:space="preserve">https://www.insee.fr/fr/statistiques/2381474</t>
  </si>
  <si>
    <t xml:space="preserve">https://www.insee.fr/fr/statistiques/4175605?sommaire=4175611&amp;geo=METRO-1</t>
  </si>
  <si>
    <t xml:space="preserve">socio-professional</t>
  </si>
  <si>
    <t xml:space="preserve">Quota (+10%)</t>
  </si>
  <si>
    <t xml:space="preserve">Quota (+20%)</t>
  </si>
  <si>
    <t xml:space="preserve">region</t>
  </si>
  <si>
    <t xml:space="preserve">size of town</t>
  </si>
  <si>
    <t xml:space="preserve">gender</t>
  </si>
  <si>
    <t xml:space="preserve">education</t>
  </si>
  <si>
    <t xml:space="preserve">pb: stats tirée de la population non scolarisée</t>
  </si>
  <si>
    <t xml:space="preserve">Population ré-estimée</t>
  </si>
  <si>
    <t xml:space="preserve">Population &gt;= 15 ans scolarisée</t>
  </si>
  <si>
    <t xml:space="preserve">en proportion</t>
  </si>
  <si>
    <t xml:space="preserve">&gt;= 18 ans</t>
  </si>
  <si>
    <t xml:space="preserve">proportion</t>
  </si>
  <si>
    <t xml:space="preserve">Population &gt;= 18 ans </t>
  </si>
  <si>
    <t xml:space="preserve">Estimation &gt;= 15 avec</t>
  </si>
  <si>
    <t xml:space="preserve">Supérieur</t>
  </si>
  <si>
    <t xml:space="preserve">max Brevet</t>
  </si>
  <si>
    <t xml:space="preserve">CAP ou BEP</t>
  </si>
  <si>
    <t xml:space="preserve">Estimation &gt;= 18 avec</t>
  </si>
  <si>
    <t xml:space="preserve">Proportion &gt;= 18 ans</t>
  </si>
  <si>
    <t xml:space="preserve">Population +10%</t>
  </si>
  <si>
    <t xml:space="preserve">En trop</t>
  </si>
  <si>
    <t xml:space="preserve">Quota ajusté</t>
  </si>
  <si>
    <t xml:space="preserve">Quota +10% ajusté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</si>
</sst>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00"/>
    <numFmt numFmtId="167" formatCode="0"/>
    <numFmt numFmtId="168" formatCode="0.0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nsee.fr/fr/statistiques/2381478" TargetMode="External"/><Relationship Id="rId2" Type="http://schemas.openxmlformats.org/officeDocument/2006/relationships/hyperlink" Target="https://www.insee.fr/fr/statistiques/4277596?sommaire=4318291&amp;q=population+par+r&#233;gion" TargetMode="External"/><Relationship Id="rId3" Type="http://schemas.openxmlformats.org/officeDocument/2006/relationships/hyperlink" Target="https://www.insee.fr/fr/statistiques/1280970" TargetMode="External"/><Relationship Id="rId4" Type="http://schemas.openxmlformats.org/officeDocument/2006/relationships/hyperlink" Target="https://www.insee.fr/fr/statistiques/1892088?sommaire=1912926" TargetMode="External"/><Relationship Id="rId5" Type="http://schemas.openxmlformats.org/officeDocument/2006/relationships/hyperlink" Target="https://www.insee.fr/fr/statistiques/2381474" TargetMode="External"/><Relationship Id="rId6" Type="http://schemas.openxmlformats.org/officeDocument/2006/relationships/hyperlink" Target="https://www.insee.fr/fr/statistiques/4175605?sommaire=4175611&amp;geo=METRO-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insee.fr/fr/statistiques/2381478" TargetMode="External"/><Relationship Id="rId2" Type="http://schemas.openxmlformats.org/officeDocument/2006/relationships/hyperlink" Target="https://www.insee.fr/fr/statistiques/4277596?sommaire=4318291&amp;q=population+par+r&#233;gion" TargetMode="External"/><Relationship Id="rId3" Type="http://schemas.openxmlformats.org/officeDocument/2006/relationships/hyperlink" Target="https://www.insee.fr/fr/statistiques/1280970" TargetMode="External"/><Relationship Id="rId4" Type="http://schemas.openxmlformats.org/officeDocument/2006/relationships/hyperlink" Target="https://www.insee.fr/fr/statistiques/1892088?sommaire=1912926" TargetMode="External"/><Relationship Id="rId5" Type="http://schemas.openxmlformats.org/officeDocument/2006/relationships/hyperlink" Target="https://www.insee.fr/fr/statistiques/2381474" TargetMode="External"/><Relationship Id="rId6" Type="http://schemas.openxmlformats.org/officeDocument/2006/relationships/hyperlink" Target="https://www.insee.fr/fr/statistiques/4175605?sommaire=4175611&amp;geo=METRO-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insee.fr/fr/statistiques/2381478" TargetMode="External"/><Relationship Id="rId2" Type="http://schemas.openxmlformats.org/officeDocument/2006/relationships/hyperlink" Target="https://www.insee.fr/fr/statistiques/4277596?sommaire=4318291&amp;q=population+par+r&#233;gion" TargetMode="External"/><Relationship Id="rId3" Type="http://schemas.openxmlformats.org/officeDocument/2006/relationships/hyperlink" Target="https://www.insee.fr/fr/statistiques/1280970" TargetMode="External"/><Relationship Id="rId4" Type="http://schemas.openxmlformats.org/officeDocument/2006/relationships/hyperlink" Target="https://www.insee.fr/fr/statistiques/1892088?sommaire=1912926" TargetMode="External"/><Relationship Id="rId5" Type="http://schemas.openxmlformats.org/officeDocument/2006/relationships/hyperlink" Target="https://www.insee.fr/fr/statistiques/2381474" TargetMode="External"/><Relationship Id="rId6" Type="http://schemas.openxmlformats.org/officeDocument/2006/relationships/hyperlink" Target="https://www.insee.fr/fr/statistiques/4175605?sommaire=4175611&amp;geo=METRO-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0.6796875" defaultRowHeight="15" zeroHeight="false" outlineLevelRow="0" outlineLevelCol="0"/>
  <cols>
    <col collapsed="false" customWidth="true" hidden="false" outlineLevel="0" max="3" min="3" style="0" width="13.29"/>
  </cols>
  <sheetData>
    <row r="1" customFormat="false" ht="27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3" t="s">
        <v>11</v>
      </c>
      <c r="N1" s="2" t="s">
        <v>12</v>
      </c>
      <c r="O1" s="2" t="s">
        <v>13</v>
      </c>
      <c r="P1" s="3" t="s">
        <v>14</v>
      </c>
      <c r="Q1" s="2" t="s">
        <v>15</v>
      </c>
      <c r="R1" s="2" t="s">
        <v>16</v>
      </c>
      <c r="S1" s="1" t="s">
        <v>17</v>
      </c>
      <c r="T1" s="4" t="n">
        <v>-20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/>
      <c r="AJ1" s="1"/>
      <c r="AK1" s="1"/>
      <c r="AL1" s="1"/>
    </row>
    <row r="2" customFormat="false" ht="13.8" hidden="false" customHeight="false" outlineLevel="0" collapsed="false">
      <c r="A2" s="1" t="s">
        <v>32</v>
      </c>
      <c r="B2" s="5" t="n">
        <v>0.01</v>
      </c>
      <c r="C2" s="5" t="n">
        <v>0.04</v>
      </c>
      <c r="D2" s="5" t="n">
        <v>0.1</v>
      </c>
      <c r="E2" s="5" t="n">
        <v>0.14</v>
      </c>
      <c r="F2" s="5" t="n">
        <v>0.15</v>
      </c>
      <c r="G2" s="5" t="n">
        <v>0.11</v>
      </c>
      <c r="H2" s="5" t="n">
        <v>0.33</v>
      </c>
      <c r="I2" s="5" t="n">
        <v>0.13</v>
      </c>
      <c r="J2" s="5" t="n">
        <v>0.19</v>
      </c>
      <c r="K2" s="5" t="n">
        <v>0.09</v>
      </c>
      <c r="L2" s="5" t="n">
        <v>0.13</v>
      </c>
      <c r="M2" s="5" t="n">
        <v>0.09</v>
      </c>
      <c r="N2" s="5" t="n">
        <v>0.1</v>
      </c>
      <c r="O2" s="5" t="n">
        <v>0.1</v>
      </c>
      <c r="P2" s="5" t="n">
        <v>0.09</v>
      </c>
      <c r="Q2" s="5" t="n">
        <v>0.12</v>
      </c>
      <c r="R2" s="5" t="n">
        <v>0.08</v>
      </c>
      <c r="S2" s="5" t="n">
        <v>0.22</v>
      </c>
      <c r="T2" s="5" t="n">
        <v>0.17</v>
      </c>
      <c r="U2" s="5" t="n">
        <v>0.14</v>
      </c>
      <c r="V2" s="5" t="n">
        <v>0.31</v>
      </c>
      <c r="W2" s="5" t="n">
        <v>0.16</v>
      </c>
      <c r="X2" s="5" t="n">
        <v>0.52</v>
      </c>
      <c r="Y2" s="5" t="n">
        <v>0.48</v>
      </c>
      <c r="Z2" s="5" t="n">
        <v>0.12</v>
      </c>
      <c r="AA2" s="5" t="n">
        <v>0.15</v>
      </c>
      <c r="AB2" s="5" t="n">
        <v>0.24</v>
      </c>
      <c r="AC2" s="5" t="n">
        <v>0.24</v>
      </c>
      <c r="AD2" s="5" t="n">
        <v>0.25</v>
      </c>
      <c r="AE2" s="5" t="n">
        <v>0.29</v>
      </c>
      <c r="AF2" s="5" t="n">
        <v>0.25</v>
      </c>
      <c r="AG2" s="5" t="n">
        <v>0.17</v>
      </c>
      <c r="AH2" s="5" t="n">
        <v>0.29</v>
      </c>
      <c r="AI2" s="1"/>
      <c r="AJ2" s="1"/>
      <c r="AK2" s="1"/>
      <c r="AL2" s="1"/>
    </row>
    <row r="3" customFormat="false" ht="15.75" hidden="false" customHeight="false" outlineLevel="0" collapsed="false">
      <c r="A3" s="1" t="s">
        <v>33</v>
      </c>
      <c r="B3" s="5" t="n">
        <v>0.01</v>
      </c>
      <c r="C3" s="5" t="n">
        <v>0.04</v>
      </c>
      <c r="D3" s="5" t="n">
        <v>0.09</v>
      </c>
      <c r="E3" s="5" t="n">
        <v>0.14</v>
      </c>
      <c r="F3" s="5" t="n">
        <v>0.16</v>
      </c>
      <c r="G3" s="5" t="n">
        <v>0.13</v>
      </c>
      <c r="H3" s="5" t="n">
        <v>0.33</v>
      </c>
      <c r="I3" s="5" t="n">
        <v>0.11</v>
      </c>
      <c r="J3" s="5" t="n">
        <v>0.17</v>
      </c>
      <c r="K3" s="5" t="n">
        <v>0.1</v>
      </c>
      <c r="L3" s="5" t="n">
        <v>0.12</v>
      </c>
      <c r="M3" s="5" t="n">
        <v>0.09</v>
      </c>
      <c r="N3" s="5" t="n">
        <v>0.12</v>
      </c>
      <c r="O3" s="5" t="n">
        <v>0.1</v>
      </c>
      <c r="P3" s="5" t="n">
        <v>0.08</v>
      </c>
      <c r="Q3" s="5" t="n">
        <v>0.13</v>
      </c>
      <c r="R3" s="5" t="n">
        <v>0.08</v>
      </c>
      <c r="S3" s="5" t="n">
        <v>0.24</v>
      </c>
      <c r="T3" s="5" t="n">
        <v>0.18</v>
      </c>
      <c r="U3" s="5" t="n">
        <v>0.13</v>
      </c>
      <c r="V3" s="5" t="n">
        <v>0.29</v>
      </c>
      <c r="W3" s="5" t="n">
        <v>0.15</v>
      </c>
      <c r="X3" s="5" t="n">
        <v>0.53</v>
      </c>
      <c r="Y3" s="5" t="n">
        <v>0.47</v>
      </c>
      <c r="Z3" s="5" t="n">
        <v>0.11</v>
      </c>
      <c r="AA3" s="5" t="n">
        <v>0.11</v>
      </c>
      <c r="AB3" s="5" t="n">
        <v>0.24</v>
      </c>
      <c r="AC3" s="5" t="n">
        <v>0.26</v>
      </c>
      <c r="AD3" s="5" t="n">
        <v>0.27</v>
      </c>
      <c r="AE3" s="5" t="n">
        <v>0.24</v>
      </c>
      <c r="AF3" s="5" t="n">
        <v>0.26</v>
      </c>
      <c r="AG3" s="5" t="n">
        <v>0.18</v>
      </c>
      <c r="AH3" s="5" t="n">
        <v>0.31</v>
      </c>
      <c r="AI3" s="1"/>
      <c r="AJ3" s="1"/>
      <c r="AK3" s="1"/>
      <c r="AL3" s="1"/>
    </row>
    <row r="5" customFormat="false" ht="15.75" hidden="false" customHeight="false" outlineLevel="0" collapsed="false"/>
    <row r="6" customFormat="false" ht="24" hidden="false" customHeight="false" outlineLevel="0" collapsed="false">
      <c r="A6" s="1" t="s">
        <v>34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39</v>
      </c>
      <c r="G6" s="1" t="s">
        <v>40</v>
      </c>
      <c r="H6" s="1" t="s">
        <v>41</v>
      </c>
    </row>
    <row r="7" customFormat="false" ht="24" hidden="false" customHeight="false" outlineLevel="0" collapsed="false">
      <c r="A7" s="1"/>
      <c r="B7" s="6" t="s">
        <v>42</v>
      </c>
      <c r="C7" s="6" t="s">
        <v>43</v>
      </c>
      <c r="D7" s="1" t="s">
        <v>44</v>
      </c>
      <c r="E7" s="6" t="s">
        <v>45</v>
      </c>
      <c r="F7" s="6" t="s">
        <v>46</v>
      </c>
      <c r="G7" s="6" t="s">
        <v>47</v>
      </c>
      <c r="H7" s="7" t="s">
        <v>48</v>
      </c>
    </row>
    <row r="8" customFormat="false" ht="13.8" hidden="false" customHeight="false" outlineLevel="0" collapsed="false">
      <c r="A8" s="1"/>
      <c r="B8" s="4" t="n">
        <v>2019</v>
      </c>
      <c r="C8" s="4" t="n">
        <v>2020</v>
      </c>
      <c r="D8" s="4" t="n">
        <v>2013</v>
      </c>
      <c r="E8" s="4" t="n">
        <v>2007</v>
      </c>
      <c r="F8" s="4" t="n">
        <v>2019</v>
      </c>
      <c r="G8" s="4" t="n">
        <v>2019</v>
      </c>
      <c r="H8" s="4" t="n">
        <v>2016</v>
      </c>
    </row>
    <row r="9" customFormat="false" ht="15.75" hidden="false" customHeight="false" outlineLevel="0" collapsed="false">
      <c r="A9" s="1"/>
      <c r="B9" s="1"/>
      <c r="C9" s="1"/>
      <c r="D9" s="1"/>
      <c r="E9" s="1"/>
      <c r="F9" s="1"/>
      <c r="G9" s="1"/>
      <c r="H9" s="1"/>
    </row>
    <row r="10" customFormat="false" ht="15.75" hidden="false" customHeight="false" outlineLevel="0" collapsed="false">
      <c r="A10" s="1"/>
      <c r="B10" s="1"/>
      <c r="C10" s="1"/>
      <c r="D10" s="1"/>
      <c r="E10" s="1"/>
      <c r="F10" s="1"/>
      <c r="G10" s="1"/>
      <c r="H10" s="1"/>
    </row>
  </sheetData>
  <hyperlinks>
    <hyperlink ref="B7" r:id="rId1" display="https://www.insee.fr/fr/statistiques/2381478"/>
    <hyperlink ref="C7" r:id="rId2" display="https://www.insee.fr/fr/statistiques/4277596?sommaire=4318291&amp;q=population+par+r%C3%A9gion"/>
    <hyperlink ref="E7" r:id="rId3" display="https://www.insee.fr/fr/statistiques/1280970"/>
    <hyperlink ref="F7" r:id="rId4" display="https://www.insee.fr/fr/statistiques/1892088?sommaire=1912926"/>
    <hyperlink ref="G7" r:id="rId5" display="https://www.insee.fr/fr/statistiques/2381474"/>
    <hyperlink ref="H7" r:id="rId6" display="https://www.insee.fr/fr/statistiques/4175605?sommaire=4175611&amp;geo=METRO-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28" activeCellId="0" sqref="F28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17.36"/>
    <col collapsed="false" customWidth="true" hidden="false" outlineLevel="0" max="9" min="9" style="0" width="7.49"/>
  </cols>
  <sheetData>
    <row r="1" customFormat="false" ht="27" hidden="false" customHeight="false" outlineLevel="0" collapsed="false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3.8" hidden="false" customHeight="false" outlineLevel="0" collapsed="false">
      <c r="A2" s="1" t="s">
        <v>32</v>
      </c>
      <c r="B2" s="8" t="n">
        <v>0.008</v>
      </c>
      <c r="C2" s="8" t="n">
        <v>0.035</v>
      </c>
      <c r="D2" s="8" t="n">
        <v>0.101</v>
      </c>
      <c r="E2" s="8" t="n">
        <v>0.136</v>
      </c>
      <c r="F2" s="8" t="n">
        <v>0.15</v>
      </c>
      <c r="G2" s="8" t="n">
        <v>0.114</v>
      </c>
      <c r="H2" s="8" t="n">
        <v>0.325</v>
      </c>
      <c r="I2" s="8" t="n">
        <v>0.129</v>
      </c>
      <c r="J2" s="9" t="n">
        <f aca="false">SUM(B2:I2)</f>
        <v>0.998</v>
      </c>
    </row>
    <row r="3" customFormat="false" ht="13.8" hidden="false" customHeight="false" outlineLevel="0" collapsed="false">
      <c r="A3" s="1" t="s">
        <v>50</v>
      </c>
      <c r="B3" s="10" t="n">
        <f aca="false">ROUND(1100*B2,0)</f>
        <v>9</v>
      </c>
      <c r="C3" s="10" t="n">
        <f aca="false">ROUND(1100*C2,0)</f>
        <v>39</v>
      </c>
      <c r="D3" s="10" t="n">
        <f aca="false">ROUND(1100*D2,0)</f>
        <v>111</v>
      </c>
      <c r="E3" s="10" t="n">
        <f aca="false">ROUND(1100*E2,0)</f>
        <v>150</v>
      </c>
      <c r="F3" s="10" t="n">
        <f aca="false">ROUND(1100*F2,0)</f>
        <v>165</v>
      </c>
      <c r="G3" s="10" t="n">
        <f aca="false">ROUND(1100*G2,0)</f>
        <v>125</v>
      </c>
      <c r="H3" s="10" t="n">
        <f aca="false">ROUND(1100*H2,0)</f>
        <v>358</v>
      </c>
      <c r="I3" s="10" t="n">
        <f aca="false">ROUND(1100*I2,0)</f>
        <v>142</v>
      </c>
      <c r="J3" s="11" t="n">
        <f aca="false">SUM(B3:I3)</f>
        <v>1099</v>
      </c>
    </row>
    <row r="4" customFormat="false" ht="13.8" hidden="false" customHeight="false" outlineLevel="0" collapsed="false">
      <c r="A4" s="1" t="s">
        <v>51</v>
      </c>
      <c r="B4" s="12" t="n">
        <f aca="false">ROUND(1200*B2,0)</f>
        <v>10</v>
      </c>
      <c r="C4" s="12" t="n">
        <f aca="false">ROUND(1200*C2,0)</f>
        <v>42</v>
      </c>
      <c r="D4" s="10" t="n">
        <f aca="false">ROUND(1200*D2,0)</f>
        <v>121</v>
      </c>
      <c r="E4" s="10" t="n">
        <f aca="false">ROUND(1200*E2,0)</f>
        <v>163</v>
      </c>
      <c r="F4" s="12" t="n">
        <f aca="false">ROUND(1200*F2,0)</f>
        <v>180</v>
      </c>
      <c r="G4" s="12" t="n">
        <f aca="false">ROUND(1200*G2,0)</f>
        <v>137</v>
      </c>
      <c r="H4" s="10" t="n">
        <f aca="false">ROUND(1200*H2,0)</f>
        <v>390</v>
      </c>
      <c r="I4" s="12" t="n">
        <f aca="false">ROUND(1200*I2,0)</f>
        <v>155</v>
      </c>
      <c r="J4" s="10" t="n">
        <f aca="false">ROUND(1200*J2,0)</f>
        <v>1198</v>
      </c>
    </row>
    <row r="5" customFormat="false" ht="13.8" hidden="false" customHeight="false" outlineLevel="0" collapsed="false">
      <c r="B5" s="9"/>
      <c r="C5" s="9"/>
      <c r="D5" s="9"/>
      <c r="E5" s="9"/>
      <c r="F5" s="9"/>
      <c r="G5" s="9"/>
      <c r="H5" s="9"/>
      <c r="I5" s="9"/>
      <c r="J5" s="9"/>
    </row>
    <row r="6" customFormat="false" ht="15.75" hidden="false" customHeight="false" outlineLevel="0" collapsed="false">
      <c r="A6" s="13" t="s">
        <v>52</v>
      </c>
      <c r="B6" s="14" t="s">
        <v>8</v>
      </c>
      <c r="C6" s="15" t="s">
        <v>9</v>
      </c>
      <c r="D6" s="14" t="s">
        <v>10</v>
      </c>
      <c r="E6" s="15" t="s">
        <v>11</v>
      </c>
      <c r="F6" s="14" t="s">
        <v>12</v>
      </c>
      <c r="G6" s="14" t="s">
        <v>13</v>
      </c>
      <c r="H6" s="15" t="s">
        <v>14</v>
      </c>
      <c r="I6" s="14" t="s">
        <v>15</v>
      </c>
      <c r="J6" s="14" t="s">
        <v>16</v>
      </c>
    </row>
    <row r="7" customFormat="false" ht="13.8" hidden="false" customHeight="false" outlineLevel="0" collapsed="false">
      <c r="A7" s="1" t="s">
        <v>32</v>
      </c>
      <c r="B7" s="16" t="n">
        <f aca="false">1.0053*0.1892</f>
        <v>0.19020276</v>
      </c>
      <c r="C7" s="16" t="n">
        <f aca="false">1.0053*0.09188</f>
        <v>0.092366964</v>
      </c>
      <c r="D7" s="16" t="n">
        <f aca="false">1.0053*0.1278</f>
        <v>0.12847734</v>
      </c>
      <c r="E7" s="16" t="n">
        <f aca="false">1.0053*0.0925</f>
        <v>0.09299025</v>
      </c>
      <c r="F7" s="16" t="n">
        <f aca="false">1.0053*0.098014</f>
        <v>0.0985334742</v>
      </c>
      <c r="G7" s="16" t="n">
        <f aca="false">1.0053*0.1024</f>
        <v>0.10294272</v>
      </c>
      <c r="H7" s="16" t="n">
        <f aca="false">1.0053*0.0913</f>
        <v>0.09178389</v>
      </c>
      <c r="I7" s="16" t="n">
        <f aca="false">1.0053*0.1238</f>
        <v>0.12445614</v>
      </c>
      <c r="J7" s="16" t="n">
        <f aca="false">1.0053*0.0779</f>
        <v>0.07831287</v>
      </c>
      <c r="K7" s="9" t="n">
        <f aca="false">SUM(B7:J7)</f>
        <v>1.0000664082</v>
      </c>
    </row>
    <row r="8" customFormat="false" ht="13.8" hidden="false" customHeight="false" outlineLevel="0" collapsed="false">
      <c r="A8" s="1" t="s">
        <v>50</v>
      </c>
      <c r="B8" s="10" t="n">
        <f aca="false">ROUND(1100*B7,0)</f>
        <v>209</v>
      </c>
      <c r="C8" s="10" t="n">
        <f aca="false">ROUND(1100*C7,0)</f>
        <v>102</v>
      </c>
      <c r="D8" s="10" t="n">
        <f aca="false">ROUND(1100*D7,0)</f>
        <v>141</v>
      </c>
      <c r="E8" s="10" t="n">
        <f aca="false">ROUND(1100*E7,0)</f>
        <v>102</v>
      </c>
      <c r="F8" s="10" t="n">
        <f aca="false">ROUND(1100*F7,0)</f>
        <v>108</v>
      </c>
      <c r="G8" s="10" t="n">
        <f aca="false">ROUND(1100*G7,0)</f>
        <v>113</v>
      </c>
      <c r="H8" s="10" t="n">
        <f aca="false">ROUND(1100*H7,0)</f>
        <v>101</v>
      </c>
      <c r="I8" s="10" t="n">
        <f aca="false">ROUND(1100*I7,0)</f>
        <v>137</v>
      </c>
      <c r="J8" s="10" t="n">
        <f aca="false">ROUND(1100*J7,0)</f>
        <v>86</v>
      </c>
      <c r="K8" s="11" t="n">
        <f aca="false">SUM(B8:J8)</f>
        <v>1099</v>
      </c>
    </row>
    <row r="9" customFormat="false" ht="15.75" hidden="false" customHeight="false" outlineLevel="0" collapsed="false">
      <c r="B9" s="9"/>
      <c r="C9" s="9"/>
      <c r="D9" s="9"/>
      <c r="E9" s="9"/>
      <c r="F9" s="9"/>
      <c r="G9" s="9"/>
      <c r="H9" s="9"/>
      <c r="I9" s="9"/>
      <c r="J9" s="9"/>
    </row>
    <row r="10" customFormat="false" ht="13.8" hidden="false" customHeight="false" outlineLevel="0" collapsed="false">
      <c r="A10" s="13" t="s">
        <v>53</v>
      </c>
      <c r="B10" s="17" t="s">
        <v>17</v>
      </c>
      <c r="C10" s="10" t="n">
        <v>-20</v>
      </c>
      <c r="D10" s="17" t="s">
        <v>18</v>
      </c>
      <c r="E10" s="17" t="s">
        <v>19</v>
      </c>
      <c r="F10" s="17" t="s">
        <v>20</v>
      </c>
      <c r="G10" s="9"/>
      <c r="H10" s="9"/>
      <c r="I10" s="9"/>
      <c r="J10" s="9"/>
    </row>
    <row r="11" customFormat="false" ht="13.8" hidden="false" customHeight="false" outlineLevel="0" collapsed="false">
      <c r="A11" s="1" t="s">
        <v>32</v>
      </c>
      <c r="B11" s="8" t="n">
        <v>0.2166</v>
      </c>
      <c r="C11" s="8" t="n">
        <v>0.171</v>
      </c>
      <c r="D11" s="8" t="n">
        <v>0.1408</v>
      </c>
      <c r="E11" s="8" t="n">
        <v>0.3083</v>
      </c>
      <c r="F11" s="8" t="n">
        <v>0.1633</v>
      </c>
      <c r="G11" s="9" t="n">
        <f aca="false">SUM(B11:F11)</f>
        <v>1</v>
      </c>
      <c r="H11" s="9"/>
      <c r="I11" s="9"/>
      <c r="J11" s="9"/>
    </row>
    <row r="12" customFormat="false" ht="13.8" hidden="false" customHeight="false" outlineLevel="0" collapsed="false">
      <c r="A12" s="1" t="s">
        <v>50</v>
      </c>
      <c r="B12" s="10" t="n">
        <f aca="false">ROUND(1100*B11,0)</f>
        <v>238</v>
      </c>
      <c r="C12" s="10" t="n">
        <f aca="false">ROUND(1100*C11,0)</f>
        <v>188</v>
      </c>
      <c r="D12" s="10" t="n">
        <f aca="false">ROUND(1100*D11,0)</f>
        <v>155</v>
      </c>
      <c r="E12" s="10" t="n">
        <f aca="false">ROUND(1100*E11,0)</f>
        <v>339</v>
      </c>
      <c r="F12" s="10" t="n">
        <f aca="false">ROUND(1100*F11,0)</f>
        <v>180</v>
      </c>
      <c r="G12" s="11" t="n">
        <f aca="false">SUM(B12:F12)</f>
        <v>1100</v>
      </c>
      <c r="H12" s="9"/>
      <c r="I12" s="9"/>
      <c r="J12" s="9"/>
    </row>
    <row r="13" customFormat="false" ht="15.75" hidden="false" customHeight="false" outlineLevel="0" collapsed="false">
      <c r="B13" s="9"/>
      <c r="C13" s="9"/>
      <c r="D13" s="9"/>
      <c r="E13" s="9"/>
      <c r="F13" s="9"/>
      <c r="G13" s="9"/>
      <c r="H13" s="9"/>
      <c r="I13" s="9"/>
      <c r="J13" s="9"/>
    </row>
    <row r="14" customFormat="false" ht="15.75" hidden="false" customHeight="false" outlineLevel="0" collapsed="false">
      <c r="A14" s="13" t="s">
        <v>54</v>
      </c>
      <c r="B14" s="17" t="s">
        <v>21</v>
      </c>
      <c r="C14" s="17" t="s">
        <v>22</v>
      </c>
      <c r="D14" s="9"/>
      <c r="E14" s="9"/>
      <c r="F14" s="9"/>
      <c r="G14" s="9"/>
      <c r="H14" s="9"/>
      <c r="I14" s="9"/>
      <c r="J14" s="9"/>
    </row>
    <row r="15" customFormat="false" ht="13.8" hidden="false" customHeight="false" outlineLevel="0" collapsed="false">
      <c r="A15" s="1" t="s">
        <v>32</v>
      </c>
      <c r="B15" s="8" t="n">
        <v>0.516</v>
      </c>
      <c r="C15" s="8" t="n">
        <v>0.484</v>
      </c>
      <c r="D15" s="9" t="n">
        <f aca="false">SUM(B15:C15)</f>
        <v>1</v>
      </c>
      <c r="E15" s="9"/>
      <c r="F15" s="9"/>
      <c r="G15" s="9"/>
      <c r="H15" s="9"/>
      <c r="I15" s="9"/>
      <c r="J15" s="9"/>
    </row>
    <row r="16" customFormat="false" ht="13.8" hidden="false" customHeight="false" outlineLevel="0" collapsed="false">
      <c r="A16" s="1" t="s">
        <v>50</v>
      </c>
      <c r="B16" s="10" t="n">
        <f aca="false">ROUND(1100*B15,0)</f>
        <v>568</v>
      </c>
      <c r="C16" s="10" t="n">
        <f aca="false">ROUND(1100*C15,0)</f>
        <v>532</v>
      </c>
      <c r="D16" s="11" t="n">
        <f aca="false">SUM(B16:C16)</f>
        <v>1100</v>
      </c>
      <c r="E16" s="9"/>
      <c r="F16" s="9"/>
      <c r="G16" s="9"/>
      <c r="H16" s="9"/>
      <c r="I16" s="9"/>
      <c r="J16" s="9"/>
    </row>
    <row r="17" customFormat="false" ht="13.8" hidden="false" customHeight="false" outlineLevel="0" collapsed="false">
      <c r="A17" s="1" t="s">
        <v>51</v>
      </c>
      <c r="B17" s="10" t="n">
        <f aca="false">ROUND(1200*B15,0)</f>
        <v>619</v>
      </c>
      <c r="C17" s="12" t="n">
        <f aca="false">ROUND(1200*C15,0)</f>
        <v>581</v>
      </c>
      <c r="D17" s="10" t="n">
        <f aca="false">ROUND(1200*D15,0)</f>
        <v>1200</v>
      </c>
      <c r="E17" s="9"/>
      <c r="F17" s="9"/>
      <c r="G17" s="9"/>
      <c r="H17" s="9"/>
      <c r="I17" s="9"/>
      <c r="J17" s="9"/>
    </row>
    <row r="18" customFormat="false" ht="15.75" hidden="false" customHeight="false" outlineLevel="0" collapsed="false">
      <c r="B18" s="9"/>
      <c r="C18" s="9"/>
      <c r="D18" s="9"/>
      <c r="E18" s="9"/>
      <c r="F18" s="9"/>
      <c r="G18" s="9"/>
      <c r="H18" s="9"/>
      <c r="I18" s="9"/>
      <c r="J18" s="9"/>
    </row>
    <row r="19" customFormat="false" ht="15.75" hidden="false" customHeight="false" outlineLevel="0" collapsed="false">
      <c r="A19" s="13" t="s">
        <v>40</v>
      </c>
      <c r="B19" s="17" t="s">
        <v>23</v>
      </c>
      <c r="C19" s="17" t="s">
        <v>24</v>
      </c>
      <c r="D19" s="17" t="s">
        <v>25</v>
      </c>
      <c r="E19" s="17" t="s">
        <v>26</v>
      </c>
      <c r="F19" s="17" t="s">
        <v>27</v>
      </c>
      <c r="G19" s="9"/>
      <c r="H19" s="9"/>
      <c r="I19" s="9"/>
      <c r="J19" s="9"/>
    </row>
    <row r="20" customFormat="false" ht="13.8" hidden="false" customHeight="false" outlineLevel="0" collapsed="false">
      <c r="A20" s="1" t="s">
        <v>32</v>
      </c>
      <c r="B20" s="8" t="n">
        <v>0.12</v>
      </c>
      <c r="C20" s="8" t="n">
        <v>0.15</v>
      </c>
      <c r="D20" s="8" t="n">
        <v>0.24</v>
      </c>
      <c r="E20" s="8" t="n">
        <v>0.24</v>
      </c>
      <c r="F20" s="8" t="n">
        <v>0.25</v>
      </c>
      <c r="G20" s="9" t="n">
        <f aca="false">SUM(B20:F20)</f>
        <v>1</v>
      </c>
      <c r="H20" s="9"/>
      <c r="I20" s="9"/>
      <c r="J20" s="9"/>
    </row>
    <row r="21" customFormat="false" ht="13.8" hidden="false" customHeight="false" outlineLevel="0" collapsed="false">
      <c r="A21" s="1" t="s">
        <v>50</v>
      </c>
      <c r="B21" s="10" t="n">
        <f aca="false">ROUND(1100*B20,0)</f>
        <v>132</v>
      </c>
      <c r="C21" s="10" t="n">
        <f aca="false">ROUND(1100*C20,0)</f>
        <v>165</v>
      </c>
      <c r="D21" s="10" t="n">
        <f aca="false">ROUND(1100*D20,0)</f>
        <v>264</v>
      </c>
      <c r="E21" s="10" t="n">
        <f aca="false">ROUND(1100*E20,0)</f>
        <v>264</v>
      </c>
      <c r="F21" s="10" t="n">
        <f aca="false">ROUND(1100*F20,0)</f>
        <v>275</v>
      </c>
      <c r="G21" s="11" t="n">
        <f aca="false">SUM(B21:F21)</f>
        <v>1100</v>
      </c>
      <c r="H21" s="9"/>
      <c r="I21" s="9"/>
      <c r="J21" s="9"/>
    </row>
    <row r="22" customFormat="false" ht="13.8" hidden="false" customHeight="false" outlineLevel="0" collapsed="false">
      <c r="A22" s="1" t="s">
        <v>51</v>
      </c>
      <c r="B22" s="10" t="n">
        <f aca="false">ROUND(1200*B20,0)</f>
        <v>144</v>
      </c>
      <c r="C22" s="10" t="n">
        <f aca="false">ROUND(1200*C20,0)</f>
        <v>180</v>
      </c>
      <c r="D22" s="10" t="n">
        <f aca="false">ROUND(1200*D20,0)</f>
        <v>288</v>
      </c>
      <c r="E22" s="10" t="n">
        <f aca="false">ROUND(1200*E20,0)</f>
        <v>288</v>
      </c>
      <c r="F22" s="12" t="n">
        <f aca="false">ROUND(1200*F20,0)</f>
        <v>300</v>
      </c>
      <c r="G22" s="10" t="n">
        <f aca="false">ROUND(1200*G20,0)</f>
        <v>1200</v>
      </c>
      <c r="H22" s="9"/>
      <c r="I22" s="9"/>
      <c r="J22" s="9"/>
    </row>
    <row r="23" customFormat="false" ht="15.75" hidden="false" customHeight="false" outlineLevel="0" collapsed="false">
      <c r="B23" s="9"/>
      <c r="C23" s="9"/>
      <c r="D23" s="9"/>
      <c r="E23" s="9"/>
      <c r="F23" s="9"/>
      <c r="G23" s="9"/>
      <c r="H23" s="9"/>
      <c r="I23" s="9"/>
      <c r="J23" s="9"/>
    </row>
    <row r="24" customFormat="false" ht="27" hidden="false" customHeight="false" outlineLevel="0" collapsed="false">
      <c r="A24" s="13" t="s">
        <v>55</v>
      </c>
      <c r="B24" s="17" t="s">
        <v>28</v>
      </c>
      <c r="C24" s="17" t="s">
        <v>29</v>
      </c>
      <c r="D24" s="17" t="s">
        <v>30</v>
      </c>
      <c r="E24" s="17" t="s">
        <v>31</v>
      </c>
      <c r="F24" s="9" t="s">
        <v>56</v>
      </c>
      <c r="G24" s="9"/>
      <c r="H24" s="9"/>
      <c r="I24" s="9"/>
      <c r="J24" s="9"/>
    </row>
    <row r="25" customFormat="false" ht="13.8" hidden="false" customHeight="false" outlineLevel="0" collapsed="false">
      <c r="A25" s="1" t="s">
        <v>32</v>
      </c>
      <c r="B25" s="8" t="n">
        <v>0.29</v>
      </c>
      <c r="C25" s="8" t="n">
        <v>0.248</v>
      </c>
      <c r="D25" s="8" t="n">
        <v>0.169</v>
      </c>
      <c r="E25" s="8" t="n">
        <v>0.293</v>
      </c>
      <c r="F25" s="9" t="n">
        <f aca="false">SUM(B25:E25)</f>
        <v>1</v>
      </c>
      <c r="G25" s="9"/>
      <c r="H25" s="9"/>
      <c r="I25" s="9"/>
      <c r="J25" s="9"/>
    </row>
    <row r="26" customFormat="false" ht="13.8" hidden="false" customHeight="false" outlineLevel="0" collapsed="false">
      <c r="A26" s="1" t="s">
        <v>50</v>
      </c>
      <c r="B26" s="10" t="n">
        <f aca="false">ROUND(1100*B25,0)</f>
        <v>319</v>
      </c>
      <c r="C26" s="10" t="n">
        <f aca="false">ROUND(1100*C25,0)</f>
        <v>273</v>
      </c>
      <c r="D26" s="10" t="n">
        <f aca="false">ROUND(1100*D25,0)</f>
        <v>186</v>
      </c>
      <c r="E26" s="10" t="n">
        <f aca="false">ROUND(1100*E25,0)</f>
        <v>322</v>
      </c>
      <c r="F26" s="11" t="n">
        <f aca="false">SUM(B26:E26)</f>
        <v>1100</v>
      </c>
      <c r="G26" s="9"/>
      <c r="H26" s="9"/>
      <c r="I26" s="9"/>
      <c r="J26" s="9"/>
    </row>
    <row r="27" customFormat="false" ht="13.8" hidden="false" customHeight="false" outlineLevel="0" collapsed="false">
      <c r="A27" s="1" t="s">
        <v>51</v>
      </c>
      <c r="B27" s="10" t="n">
        <f aca="false">ROUND(1200*B25,0)</f>
        <v>348</v>
      </c>
      <c r="C27" s="12" t="n">
        <f aca="false">ROUND(1200*C25,0)</f>
        <v>298</v>
      </c>
      <c r="D27" s="10" t="n">
        <f aca="false">ROUND(1200*D25,0)</f>
        <v>203</v>
      </c>
      <c r="E27" s="10" t="n">
        <f aca="false">ROUND(1200*E25,0)</f>
        <v>352</v>
      </c>
      <c r="F27" s="10" t="n">
        <f aca="false">ROUND(1200*F25,0)</f>
        <v>1200</v>
      </c>
      <c r="G27" s="9"/>
      <c r="H27" s="9"/>
      <c r="I27" s="9"/>
      <c r="J27" s="9"/>
    </row>
    <row r="28" customFormat="false" ht="23.85" hidden="false" customHeight="false" outlineLevel="0" collapsed="false">
      <c r="A28" s="1" t="s">
        <v>57</v>
      </c>
      <c r="B28" s="8" t="n">
        <f aca="false">B25*(1-$H$34)+I37*$H$34</f>
        <v>0.279022188235294</v>
      </c>
      <c r="C28" s="8" t="n">
        <f aca="false">C25*(1-$H$34)+G37*$H$34</f>
        <v>0.235872131764706</v>
      </c>
      <c r="D28" s="8" t="n">
        <f aca="false">D25*(1-$H$34)+E37*$H$34</f>
        <v>0.18479116</v>
      </c>
      <c r="E28" s="8" t="n">
        <f aca="false">E25*(1-$H$34)+C37*$H$34</f>
        <v>0.30031452</v>
      </c>
      <c r="F28" s="8" t="n">
        <f aca="false">SUM(B28:E28)</f>
        <v>1</v>
      </c>
      <c r="G28" s="9"/>
      <c r="H28" s="9"/>
      <c r="I28" s="9"/>
      <c r="J28" s="9"/>
    </row>
    <row r="29" customFormat="false" ht="15.75" hidden="false" customHeight="false" outlineLevel="0" collapsed="false"/>
    <row r="30" customFormat="false" ht="27" hidden="false" customHeight="false" outlineLevel="0" collapsed="false">
      <c r="A30" s="1" t="s">
        <v>34</v>
      </c>
      <c r="B30" s="1" t="s">
        <v>35</v>
      </c>
      <c r="C30" s="1" t="s">
        <v>36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41</v>
      </c>
    </row>
    <row r="31" customFormat="false" ht="24" hidden="false" customHeight="false" outlineLevel="0" collapsed="false">
      <c r="A31" s="1"/>
      <c r="B31" s="6" t="s">
        <v>42</v>
      </c>
      <c r="C31" s="6" t="s">
        <v>43</v>
      </c>
      <c r="D31" s="1" t="s">
        <v>44</v>
      </c>
      <c r="E31" s="6" t="s">
        <v>45</v>
      </c>
      <c r="F31" s="6" t="s">
        <v>46</v>
      </c>
      <c r="G31" s="6" t="s">
        <v>47</v>
      </c>
      <c r="H31" s="7" t="s">
        <v>48</v>
      </c>
    </row>
    <row r="32" customFormat="false" ht="13.8" hidden="false" customHeight="false" outlineLevel="0" collapsed="false">
      <c r="A32" s="1"/>
      <c r="B32" s="4" t="n">
        <v>2019</v>
      </c>
      <c r="C32" s="4" t="n">
        <v>2020</v>
      </c>
      <c r="D32" s="4" t="n">
        <v>2013</v>
      </c>
      <c r="E32" s="4" t="n">
        <v>2007</v>
      </c>
      <c r="F32" s="4" t="n">
        <v>2019</v>
      </c>
      <c r="G32" s="4" t="n">
        <v>2019</v>
      </c>
      <c r="H32" s="4" t="n">
        <v>2016</v>
      </c>
    </row>
    <row r="33" customFormat="false" ht="15.75" hidden="false" customHeight="false" outlineLevel="0" collapsed="false">
      <c r="A33" s="1"/>
      <c r="B33" s="1"/>
      <c r="C33" s="1"/>
      <c r="D33" s="1"/>
      <c r="E33" s="1"/>
      <c r="F33" s="1"/>
      <c r="G33" s="1"/>
      <c r="H33" s="1"/>
    </row>
    <row r="34" customFormat="false" ht="23.85" hidden="false" customHeight="false" outlineLevel="0" collapsed="false">
      <c r="A34" s="1" t="s">
        <v>58</v>
      </c>
      <c r="B34" s="1" t="n">
        <v>5725530</v>
      </c>
      <c r="C34" s="1" t="s">
        <v>59</v>
      </c>
      <c r="D34" s="1" t="n">
        <v>0.10848</v>
      </c>
      <c r="E34" s="1" t="s">
        <v>60</v>
      </c>
      <c r="F34" s="1" t="n">
        <v>3446184</v>
      </c>
      <c r="G34" s="1" t="s">
        <v>61</v>
      </c>
      <c r="H34" s="18" t="n">
        <v>0.06836</v>
      </c>
      <c r="I34" s="0" t="s">
        <v>62</v>
      </c>
      <c r="J34" s="0" t="n">
        <v>50408986</v>
      </c>
    </row>
    <row r="35" customFormat="false" ht="13.8" hidden="false" customHeight="false" outlineLevel="0" collapsed="false">
      <c r="A35" s="0" t="s">
        <v>63</v>
      </c>
      <c r="B35" s="0" t="s">
        <v>64</v>
      </c>
      <c r="C35" s="0" t="n">
        <v>1700000</v>
      </c>
      <c r="D35" s="0" t="s">
        <v>30</v>
      </c>
      <c r="E35" s="0" t="n">
        <v>1700000</v>
      </c>
      <c r="F35" s="0" t="s">
        <v>65</v>
      </c>
      <c r="G35" s="0" t="n">
        <v>1500000</v>
      </c>
      <c r="H35" s="0" t="s">
        <v>66</v>
      </c>
      <c r="I35" s="0" t="n">
        <v>550000</v>
      </c>
    </row>
    <row r="36" customFormat="false" ht="13.8" hidden="false" customHeight="false" outlineLevel="0" collapsed="false">
      <c r="A36" s="0" t="s">
        <v>67</v>
      </c>
      <c r="B36" s="0" t="s">
        <v>64</v>
      </c>
      <c r="C36" s="0" t="n">
        <v>1700000</v>
      </c>
      <c r="D36" s="0" t="s">
        <v>30</v>
      </c>
      <c r="E36" s="0" t="n">
        <v>1700000</v>
      </c>
      <c r="F36" s="0" t="s">
        <v>65</v>
      </c>
      <c r="G36" s="0" t="n">
        <v>300000</v>
      </c>
      <c r="H36" s="0" t="s">
        <v>66</v>
      </c>
      <c r="I36" s="0" t="n">
        <v>550000</v>
      </c>
    </row>
    <row r="37" customFormat="false" ht="13.8" hidden="false" customHeight="false" outlineLevel="0" collapsed="false">
      <c r="A37" s="0" t="s">
        <v>68</v>
      </c>
      <c r="B37" s="0" t="s">
        <v>64</v>
      </c>
      <c r="C37" s="0" t="n">
        <f aca="false">C36/(C36+E36+G36+I36)</f>
        <v>0.4</v>
      </c>
      <c r="D37" s="0" t="s">
        <v>30</v>
      </c>
      <c r="E37" s="0" t="n">
        <f aca="false">E36/(C36+E36+G36+I36)</f>
        <v>0.4</v>
      </c>
      <c r="F37" s="0" t="s">
        <v>65</v>
      </c>
      <c r="G37" s="0" t="n">
        <f aca="false">G36/(C36+E36+G36+I36)</f>
        <v>0.0705882352941176</v>
      </c>
      <c r="H37" s="0" t="s">
        <v>66</v>
      </c>
      <c r="I37" s="0" t="n">
        <f aca="false">I36/(C36+E36+G36+I36)</f>
        <v>0.129411764705882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31" r:id="rId1" display="https://www.insee.fr/fr/statistiques/2381478"/>
    <hyperlink ref="C31" r:id="rId2" display="https://www.insee.fr/fr/statistiques/4277596?sommaire=4318291&amp;q=population+par+r%C3%A9gion"/>
    <hyperlink ref="E31" r:id="rId3" display="https://www.insee.fr/fr/statistiques/1280970"/>
    <hyperlink ref="F31" r:id="rId4" display="https://www.insee.fr/fr/statistiques/1892088?sommaire=1912926"/>
    <hyperlink ref="G31" r:id="rId5" display="https://www.insee.fr/fr/statistiques/2381474"/>
    <hyperlink ref="H31" r:id="rId6" display="https://www.insee.fr/fr/statistiques/4175605?sommaire=4175611&amp;geo=METRO-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17.36"/>
    <col collapsed="false" customWidth="true" hidden="false" outlineLevel="0" max="9" min="9" style="0" width="7.49"/>
  </cols>
  <sheetData>
    <row r="1" customFormat="false" ht="27" hidden="false" customHeight="false" outlineLevel="0" collapsed="false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3.8" hidden="false" customHeight="false" outlineLevel="0" collapsed="false">
      <c r="A2" s="1" t="s">
        <v>32</v>
      </c>
      <c r="B2" s="8" t="n">
        <v>0.008</v>
      </c>
      <c r="C2" s="8" t="n">
        <v>0.035</v>
      </c>
      <c r="D2" s="8" t="n">
        <v>0.101</v>
      </c>
      <c r="E2" s="8" t="n">
        <v>0.136</v>
      </c>
      <c r="F2" s="8" t="n">
        <v>0.15</v>
      </c>
      <c r="G2" s="8" t="n">
        <v>0.114</v>
      </c>
      <c r="H2" s="8" t="n">
        <v>0.325</v>
      </c>
      <c r="I2" s="8" t="n">
        <v>0.129</v>
      </c>
      <c r="J2" s="9" t="n">
        <f aca="false">SUM(B2:I2)</f>
        <v>0.998</v>
      </c>
    </row>
    <row r="3" customFormat="false" ht="13.8" hidden="false" customHeight="false" outlineLevel="0" collapsed="false">
      <c r="A3" s="1" t="s">
        <v>69</v>
      </c>
      <c r="B3" s="8" t="n">
        <f aca="false">1.1*B2</f>
        <v>0.0088</v>
      </c>
      <c r="C3" s="8" t="n">
        <f aca="false">1.1*C2</f>
        <v>0.0385</v>
      </c>
      <c r="D3" s="8" t="n">
        <f aca="false">1.1*D2</f>
        <v>0.1111</v>
      </c>
      <c r="E3" s="8" t="n">
        <f aca="false">1.1*E2</f>
        <v>0.1496</v>
      </c>
      <c r="F3" s="8" t="n">
        <f aca="false">1.1*F2</f>
        <v>0.165</v>
      </c>
      <c r="G3" s="8" t="n">
        <f aca="false">1.1*G2</f>
        <v>0.1254</v>
      </c>
      <c r="H3" s="8" t="n">
        <f aca="false">1.1*H2</f>
        <v>0.3575</v>
      </c>
      <c r="I3" s="8" t="n">
        <f aca="false">1.1*I2</f>
        <v>0.1419</v>
      </c>
      <c r="J3" s="9" t="n">
        <f aca="false">SUM(B3:I3)</f>
        <v>1.0978</v>
      </c>
    </row>
    <row r="4" customFormat="false" ht="13.8" hidden="false" customHeight="false" outlineLevel="0" collapsed="false">
      <c r="A4" s="1" t="s">
        <v>70</v>
      </c>
      <c r="B4" s="10" t="n">
        <v>22</v>
      </c>
      <c r="C4" s="10"/>
      <c r="D4" s="10"/>
      <c r="E4" s="10"/>
      <c r="F4" s="10"/>
      <c r="G4" s="10"/>
      <c r="H4" s="10"/>
      <c r="I4" s="10"/>
      <c r="J4" s="11" t="n">
        <f aca="false">SUM(B4:I4)</f>
        <v>22</v>
      </c>
    </row>
    <row r="5" customFormat="false" ht="13.8" hidden="false" customHeight="false" outlineLevel="0" collapsed="false">
      <c r="A5" s="1" t="s">
        <v>71</v>
      </c>
      <c r="B5" s="10" t="n">
        <f aca="false">1000*B2+B4</f>
        <v>30</v>
      </c>
      <c r="C5" s="10" t="n">
        <f aca="false">1000*C2+C4</f>
        <v>35</v>
      </c>
      <c r="D5" s="10" t="n">
        <f aca="false">1000*D2+D4</f>
        <v>101</v>
      </c>
      <c r="E5" s="10" t="n">
        <f aca="false">1000*E2+E4</f>
        <v>136</v>
      </c>
      <c r="F5" s="10" t="n">
        <f aca="false">1000*F2+F4</f>
        <v>150</v>
      </c>
      <c r="G5" s="10" t="n">
        <f aca="false">1000*G2+G4</f>
        <v>114</v>
      </c>
      <c r="H5" s="10" t="n">
        <f aca="false">1000*H2+H4</f>
        <v>325</v>
      </c>
      <c r="I5" s="10" t="n">
        <f aca="false">1000*I2+I4</f>
        <v>129</v>
      </c>
      <c r="J5" s="11" t="n">
        <f aca="false">SUM(B5:I5)</f>
        <v>1020</v>
      </c>
    </row>
    <row r="6" customFormat="false" ht="13.8" hidden="false" customHeight="false" outlineLevel="0" collapsed="false">
      <c r="A6" s="1" t="s">
        <v>72</v>
      </c>
      <c r="B6" s="10" t="n">
        <f aca="false">ROUND(1100*B2+B4,0)</f>
        <v>31</v>
      </c>
      <c r="C6" s="10" t="n">
        <f aca="false">ROUND(1100*C2+C4,0)</f>
        <v>39</v>
      </c>
      <c r="D6" s="10" t="n">
        <f aca="false">ROUND(1100*D2+D4,0)</f>
        <v>111</v>
      </c>
      <c r="E6" s="10" t="n">
        <f aca="false">ROUND(1100*E2+E4,0)</f>
        <v>150</v>
      </c>
      <c r="F6" s="10" t="n">
        <f aca="false">ROUND(1100*F2+F4,0)</f>
        <v>165</v>
      </c>
      <c r="G6" s="10" t="n">
        <f aca="false">ROUND(1100*G2+G4,0)</f>
        <v>125</v>
      </c>
      <c r="H6" s="10" t="n">
        <f aca="false">ROUND(1100*H2+H4,0)</f>
        <v>358</v>
      </c>
      <c r="I6" s="10" t="n">
        <f aca="false">ROUND(1100*I2+I4,0)</f>
        <v>142</v>
      </c>
      <c r="J6" s="11" t="n">
        <f aca="false">SUM(B6:I6)</f>
        <v>1121</v>
      </c>
    </row>
    <row r="7" customFormat="false" ht="13.8" hidden="false" customHeight="false" outlineLevel="0" collapsed="false">
      <c r="B7" s="9"/>
      <c r="C7" s="9"/>
      <c r="D7" s="9"/>
      <c r="E7" s="9"/>
      <c r="F7" s="9"/>
      <c r="G7" s="9"/>
      <c r="H7" s="9"/>
      <c r="I7" s="9"/>
      <c r="J7" s="9"/>
    </row>
    <row r="8" customFormat="false" ht="15.75" hidden="false" customHeight="false" outlineLevel="0" collapsed="false">
      <c r="A8" s="13" t="s">
        <v>52</v>
      </c>
      <c r="B8" s="14" t="s">
        <v>8</v>
      </c>
      <c r="C8" s="15" t="s">
        <v>9</v>
      </c>
      <c r="D8" s="14" t="s">
        <v>10</v>
      </c>
      <c r="E8" s="15" t="s">
        <v>11</v>
      </c>
      <c r="F8" s="14" t="s">
        <v>12</v>
      </c>
      <c r="G8" s="14" t="s">
        <v>13</v>
      </c>
      <c r="H8" s="15" t="s">
        <v>14</v>
      </c>
      <c r="I8" s="14" t="s">
        <v>15</v>
      </c>
      <c r="J8" s="14" t="s">
        <v>16</v>
      </c>
    </row>
    <row r="9" customFormat="false" ht="13.8" hidden="false" customHeight="false" outlineLevel="0" collapsed="false">
      <c r="A9" s="1" t="s">
        <v>32</v>
      </c>
      <c r="B9" s="16" t="n">
        <f aca="false">1.0053*0.1892</f>
        <v>0.19020276</v>
      </c>
      <c r="C9" s="16" t="n">
        <f aca="false">1.0053*0.09188</f>
        <v>0.092366964</v>
      </c>
      <c r="D9" s="16" t="n">
        <f aca="false">1.0053*0.1278</f>
        <v>0.12847734</v>
      </c>
      <c r="E9" s="16" t="n">
        <f aca="false">1.0053*0.0925</f>
        <v>0.09299025</v>
      </c>
      <c r="F9" s="16" t="n">
        <f aca="false">1.0053*0.098014</f>
        <v>0.0985334742</v>
      </c>
      <c r="G9" s="16" t="n">
        <f aca="false">1.0053*0.1024</f>
        <v>0.10294272</v>
      </c>
      <c r="H9" s="16" t="n">
        <f aca="false">1.0053*0.0913</f>
        <v>0.09178389</v>
      </c>
      <c r="I9" s="16" t="n">
        <f aca="false">1.0053*0.1238</f>
        <v>0.12445614</v>
      </c>
      <c r="J9" s="16" t="n">
        <f aca="false">1.0053*0.0779</f>
        <v>0.07831287</v>
      </c>
      <c r="K9" s="9" t="n">
        <f aca="false">SUM(B9:J9)</f>
        <v>1.0000664082</v>
      </c>
    </row>
    <row r="10" customFormat="false" ht="13.8" hidden="false" customHeight="false" outlineLevel="0" collapsed="false">
      <c r="A10" s="1" t="s">
        <v>69</v>
      </c>
      <c r="B10" s="8" t="n">
        <f aca="false">1.1*B9</f>
        <v>0.209223036</v>
      </c>
      <c r="C10" s="8" t="n">
        <f aca="false">1.1*C9</f>
        <v>0.1016036604</v>
      </c>
      <c r="D10" s="8" t="n">
        <f aca="false">1.1*D9</f>
        <v>0.141325074</v>
      </c>
      <c r="E10" s="8" t="n">
        <f aca="false">1.1*E9</f>
        <v>0.102289275</v>
      </c>
      <c r="F10" s="8" t="n">
        <f aca="false">1.1*F9</f>
        <v>0.10838682162</v>
      </c>
      <c r="G10" s="8" t="n">
        <f aca="false">1.1*G9</f>
        <v>0.113236992</v>
      </c>
      <c r="H10" s="8" t="n">
        <f aca="false">1.1*H9</f>
        <v>0.100962279</v>
      </c>
      <c r="I10" s="8" t="n">
        <f aca="false">1.1*I9</f>
        <v>0.136901754</v>
      </c>
      <c r="J10" s="8" t="n">
        <f aca="false">1.1*J9</f>
        <v>0.086144157</v>
      </c>
      <c r="K10" s="9" t="n">
        <f aca="false">SUM(B10:J10)</f>
        <v>1.10007304902</v>
      </c>
    </row>
    <row r="11" customFormat="false" ht="13.8" hidden="false" customHeight="false" outlineLevel="0" collapsed="false">
      <c r="A11" s="1" t="s">
        <v>70</v>
      </c>
      <c r="B11" s="10"/>
      <c r="C11" s="10"/>
      <c r="D11" s="10"/>
      <c r="E11" s="10"/>
      <c r="F11" s="10"/>
      <c r="G11" s="10"/>
      <c r="H11" s="10" t="n">
        <v>1</v>
      </c>
      <c r="I11" s="10"/>
      <c r="J11" s="10"/>
      <c r="K11" s="11" t="n">
        <f aca="false">SUM(B11:J11)</f>
        <v>1</v>
      </c>
    </row>
    <row r="12" customFormat="false" ht="13.8" hidden="false" customHeight="false" outlineLevel="0" collapsed="false">
      <c r="A12" s="1" t="s">
        <v>71</v>
      </c>
      <c r="B12" s="10" t="n">
        <f aca="false">ROUND(1000*B9,0)</f>
        <v>190</v>
      </c>
      <c r="C12" s="10" t="n">
        <f aca="false">ROUND(1000*C9,0)</f>
        <v>92</v>
      </c>
      <c r="D12" s="10" t="n">
        <f aca="false">ROUND(1000*D9,0)</f>
        <v>128</v>
      </c>
      <c r="E12" s="10" t="n">
        <f aca="false">ROUND(1000*E9,0)</f>
        <v>93</v>
      </c>
      <c r="F12" s="10" t="n">
        <f aca="false">ROUND(1000*F9,0)</f>
        <v>99</v>
      </c>
      <c r="G12" s="10" t="n">
        <f aca="false">ROUND(1000*G9,0)</f>
        <v>103</v>
      </c>
      <c r="H12" s="10" t="n">
        <f aca="false">ROUND(1000*H9,0)</f>
        <v>92</v>
      </c>
      <c r="I12" s="10" t="n">
        <f aca="false">ROUND(1000*I9,0)</f>
        <v>124</v>
      </c>
      <c r="J12" s="10" t="n">
        <f aca="false">ROUND(1000*J9,0)</f>
        <v>78</v>
      </c>
      <c r="K12" s="11" t="n">
        <f aca="false">SUM(B12:J12)</f>
        <v>999</v>
      </c>
    </row>
    <row r="13" customFormat="false" ht="13.8" hidden="false" customHeight="false" outlineLevel="0" collapsed="false">
      <c r="A13" s="1" t="s">
        <v>72</v>
      </c>
      <c r="B13" s="10" t="n">
        <f aca="false">ROUND(1100*B9,0)+B11</f>
        <v>209</v>
      </c>
      <c r="C13" s="10" t="n">
        <f aca="false">ROUND(1100*C9,0)+C11</f>
        <v>102</v>
      </c>
      <c r="D13" s="10" t="n">
        <f aca="false">ROUND(1100*D9,0)+D11</f>
        <v>141</v>
      </c>
      <c r="E13" s="10" t="n">
        <f aca="false">ROUND(1100*E9,0)+E11</f>
        <v>102</v>
      </c>
      <c r="F13" s="10" t="n">
        <f aca="false">ROUND(1100*F9,0)+F11</f>
        <v>108</v>
      </c>
      <c r="G13" s="10" t="n">
        <f aca="false">ROUND(1100*G9,0)+G11</f>
        <v>113</v>
      </c>
      <c r="H13" s="10" t="n">
        <f aca="false">ROUND(1100*H9,0)+H11</f>
        <v>102</v>
      </c>
      <c r="I13" s="10" t="n">
        <f aca="false">ROUND(1100*I9,0)+I11</f>
        <v>137</v>
      </c>
      <c r="J13" s="10" t="n">
        <f aca="false">ROUND(1100*J9,0)+J11</f>
        <v>86</v>
      </c>
      <c r="K13" s="11" t="n">
        <f aca="false">SUM(B13:J13)</f>
        <v>1100</v>
      </c>
    </row>
    <row r="14" customFormat="false" ht="15.75" hidden="false" customHeight="false" outlineLevel="0" collapsed="false">
      <c r="B14" s="9"/>
      <c r="C14" s="9"/>
      <c r="D14" s="9"/>
      <c r="E14" s="9"/>
      <c r="F14" s="9"/>
      <c r="G14" s="9"/>
      <c r="H14" s="9"/>
      <c r="I14" s="9"/>
      <c r="J14" s="9"/>
    </row>
    <row r="15" customFormat="false" ht="15.75" hidden="false" customHeight="false" outlineLevel="0" collapsed="false">
      <c r="A15" s="13" t="s">
        <v>53</v>
      </c>
      <c r="B15" s="17" t="s">
        <v>17</v>
      </c>
      <c r="C15" s="8" t="n">
        <v>-20</v>
      </c>
      <c r="D15" s="17" t="s">
        <v>18</v>
      </c>
      <c r="E15" s="17" t="s">
        <v>19</v>
      </c>
      <c r="F15" s="17" t="s">
        <v>20</v>
      </c>
      <c r="G15" s="9"/>
      <c r="H15" s="9"/>
      <c r="I15" s="9"/>
      <c r="J15" s="9"/>
    </row>
    <row r="16" customFormat="false" ht="13.8" hidden="false" customHeight="false" outlineLevel="0" collapsed="false">
      <c r="A16" s="1" t="s">
        <v>32</v>
      </c>
      <c r="B16" s="8" t="n">
        <v>0.2166</v>
      </c>
      <c r="C16" s="8" t="n">
        <v>0.171</v>
      </c>
      <c r="D16" s="8" t="n">
        <v>0.1408</v>
      </c>
      <c r="E16" s="8" t="n">
        <v>0.3083</v>
      </c>
      <c r="F16" s="8" t="n">
        <v>0.1633</v>
      </c>
      <c r="G16" s="9" t="n">
        <f aca="false">SUM(B16:F16)</f>
        <v>1</v>
      </c>
      <c r="H16" s="9"/>
      <c r="I16" s="9"/>
      <c r="J16" s="9"/>
    </row>
    <row r="17" customFormat="false" ht="13.8" hidden="false" customHeight="false" outlineLevel="0" collapsed="false">
      <c r="A17" s="1" t="s">
        <v>69</v>
      </c>
      <c r="B17" s="8" t="n">
        <f aca="false">1.1*B16</f>
        <v>0.23826</v>
      </c>
      <c r="C17" s="8" t="n">
        <f aca="false">1.1*C16</f>
        <v>0.1881</v>
      </c>
      <c r="D17" s="8" t="n">
        <f aca="false">1.1*D16</f>
        <v>0.15488</v>
      </c>
      <c r="E17" s="8" t="n">
        <f aca="false">1.1*E16</f>
        <v>0.33913</v>
      </c>
      <c r="F17" s="8" t="n">
        <f aca="false">1.1*F16</f>
        <v>0.17963</v>
      </c>
      <c r="G17" s="9" t="n">
        <f aca="false">SUM(B17:F17)</f>
        <v>1.1</v>
      </c>
      <c r="H17" s="9"/>
      <c r="I17" s="9"/>
      <c r="J17" s="9"/>
    </row>
    <row r="18" customFormat="false" ht="13.8" hidden="false" customHeight="false" outlineLevel="0" collapsed="false">
      <c r="A18" s="1" t="s">
        <v>70</v>
      </c>
      <c r="B18" s="10" t="n">
        <v>17</v>
      </c>
      <c r="C18" s="10"/>
      <c r="D18" s="10" t="n">
        <v>1</v>
      </c>
      <c r="E18" s="10" t="n">
        <v>4</v>
      </c>
      <c r="F18" s="10"/>
      <c r="G18" s="11" t="n">
        <f aca="false">SUM(B18:F18)</f>
        <v>22</v>
      </c>
      <c r="H18" s="9"/>
      <c r="I18" s="9"/>
      <c r="J18" s="9"/>
    </row>
    <row r="19" customFormat="false" ht="13.8" hidden="false" customHeight="false" outlineLevel="0" collapsed="false">
      <c r="A19" s="1" t="s">
        <v>71</v>
      </c>
      <c r="B19" s="10" t="n">
        <f aca="false">ROUND(1000*B16,0)+B18</f>
        <v>234</v>
      </c>
      <c r="C19" s="10" t="n">
        <f aca="false">ROUND(1000*C16,0)+C18</f>
        <v>171</v>
      </c>
      <c r="D19" s="10" t="n">
        <f aca="false">ROUND(1000*D16,0)+D18</f>
        <v>142</v>
      </c>
      <c r="E19" s="10" t="n">
        <f aca="false">ROUND(1000*E16,0)+E18</f>
        <v>312</v>
      </c>
      <c r="F19" s="10" t="n">
        <f aca="false">ROUND(1000*F16,0)+F18</f>
        <v>163</v>
      </c>
      <c r="G19" s="11" t="n">
        <f aca="false">SUM(B19:F19)</f>
        <v>1022</v>
      </c>
      <c r="H19" s="9"/>
      <c r="I19" s="9"/>
      <c r="J19" s="9"/>
    </row>
    <row r="20" customFormat="false" ht="13.8" hidden="false" customHeight="false" outlineLevel="0" collapsed="false">
      <c r="A20" s="1" t="s">
        <v>72</v>
      </c>
      <c r="B20" s="10" t="n">
        <f aca="false">ROUND(1100*B16,0)+B18</f>
        <v>255</v>
      </c>
      <c r="C20" s="10" t="n">
        <f aca="false">ROUND(1100*C16,0)+C18</f>
        <v>188</v>
      </c>
      <c r="D20" s="10" t="n">
        <f aca="false">ROUND(1100*D16,0)+D18</f>
        <v>156</v>
      </c>
      <c r="E20" s="10" t="n">
        <f aca="false">ROUND(1100*E16,0)+E18</f>
        <v>343</v>
      </c>
      <c r="F20" s="10" t="n">
        <f aca="false">ROUND(1100*F16,0)+F18</f>
        <v>180</v>
      </c>
      <c r="G20" s="11" t="n">
        <f aca="false">SUM(B20:F20)</f>
        <v>1122</v>
      </c>
      <c r="H20" s="9"/>
      <c r="I20" s="9"/>
      <c r="J20" s="9"/>
    </row>
    <row r="21" customFormat="false" ht="15.75" hidden="false" customHeight="false" outlineLevel="0" collapsed="false">
      <c r="B21" s="9"/>
      <c r="C21" s="9"/>
      <c r="D21" s="9"/>
      <c r="E21" s="9"/>
      <c r="F21" s="9"/>
      <c r="G21" s="9"/>
      <c r="H21" s="9"/>
      <c r="I21" s="9"/>
      <c r="J21" s="9"/>
    </row>
    <row r="22" customFormat="false" ht="15.75" hidden="false" customHeight="false" outlineLevel="0" collapsed="false">
      <c r="A22" s="13" t="s">
        <v>54</v>
      </c>
      <c r="B22" s="17" t="s">
        <v>21</v>
      </c>
      <c r="C22" s="17" t="s">
        <v>22</v>
      </c>
      <c r="D22" s="9"/>
      <c r="E22" s="9"/>
      <c r="F22" s="9"/>
      <c r="G22" s="9"/>
      <c r="H22" s="9"/>
      <c r="I22" s="9"/>
      <c r="J22" s="9"/>
    </row>
    <row r="23" customFormat="false" ht="13.8" hidden="false" customHeight="false" outlineLevel="0" collapsed="false">
      <c r="A23" s="1" t="s">
        <v>32</v>
      </c>
      <c r="B23" s="8" t="n">
        <v>0.516</v>
      </c>
      <c r="C23" s="8" t="n">
        <v>0.484</v>
      </c>
      <c r="D23" s="9" t="n">
        <f aca="false">SUM(B23:C23)</f>
        <v>1</v>
      </c>
      <c r="E23" s="9"/>
      <c r="F23" s="9"/>
      <c r="G23" s="9"/>
      <c r="H23" s="9"/>
      <c r="I23" s="9"/>
      <c r="J23" s="9"/>
    </row>
    <row r="24" customFormat="false" ht="13.8" hidden="false" customHeight="false" outlineLevel="0" collapsed="false">
      <c r="A24" s="1" t="s">
        <v>69</v>
      </c>
      <c r="B24" s="8" t="n">
        <f aca="false">1.1*B23</f>
        <v>0.5676</v>
      </c>
      <c r="C24" s="8" t="n">
        <f aca="false">1.1*C23</f>
        <v>0.5324</v>
      </c>
      <c r="D24" s="9" t="n">
        <f aca="false">SUM(B24:C24)</f>
        <v>1.1</v>
      </c>
      <c r="E24" s="9"/>
      <c r="F24" s="9"/>
      <c r="G24" s="9"/>
      <c r="H24" s="9"/>
      <c r="I24" s="9"/>
      <c r="J24" s="9"/>
    </row>
    <row r="25" customFormat="false" ht="13.8" hidden="false" customHeight="false" outlineLevel="0" collapsed="false">
      <c r="A25" s="1" t="s">
        <v>70</v>
      </c>
      <c r="B25" s="10" t="n">
        <v>16</v>
      </c>
      <c r="C25" s="10" t="n">
        <v>6</v>
      </c>
      <c r="D25" s="11" t="n">
        <f aca="false">SUM(B25:C25)</f>
        <v>22</v>
      </c>
      <c r="E25" s="9"/>
      <c r="F25" s="9"/>
      <c r="G25" s="9"/>
      <c r="H25" s="9"/>
      <c r="I25" s="9"/>
      <c r="J25" s="9"/>
    </row>
    <row r="26" customFormat="false" ht="13.8" hidden="false" customHeight="false" outlineLevel="0" collapsed="false">
      <c r="A26" s="1" t="s">
        <v>71</v>
      </c>
      <c r="B26" s="10" t="n">
        <f aca="false">ROUND(1000*B23,0)+B25</f>
        <v>532</v>
      </c>
      <c r="C26" s="10" t="n">
        <f aca="false">ROUND(1000*C23,0)+C25</f>
        <v>490</v>
      </c>
      <c r="D26" s="11" t="n">
        <f aca="false">SUM(B26:C26)</f>
        <v>1022</v>
      </c>
      <c r="E26" s="9"/>
      <c r="F26" s="9"/>
      <c r="G26" s="9"/>
      <c r="H26" s="9"/>
      <c r="I26" s="9"/>
      <c r="J26" s="9"/>
    </row>
    <row r="27" customFormat="false" ht="13.8" hidden="false" customHeight="false" outlineLevel="0" collapsed="false">
      <c r="A27" s="1" t="s">
        <v>72</v>
      </c>
      <c r="B27" s="10" t="n">
        <f aca="false">ROUND(1100*B23,0)+B25</f>
        <v>584</v>
      </c>
      <c r="C27" s="10" t="n">
        <f aca="false">ROUND(1100*C23,0)+C25</f>
        <v>538</v>
      </c>
      <c r="D27" s="11" t="n">
        <f aca="false">SUM(B27:C27)</f>
        <v>1122</v>
      </c>
      <c r="E27" s="9"/>
      <c r="F27" s="9"/>
      <c r="G27" s="9"/>
      <c r="H27" s="9"/>
      <c r="I27" s="9"/>
      <c r="J27" s="9"/>
    </row>
    <row r="28" customFormat="false" ht="15.75" hidden="false" customHeight="false" outlineLevel="0" collapsed="false">
      <c r="B28" s="9"/>
      <c r="C28" s="9"/>
      <c r="D28" s="9"/>
      <c r="E28" s="9"/>
      <c r="F28" s="9"/>
      <c r="G28" s="9"/>
      <c r="H28" s="9"/>
      <c r="I28" s="9"/>
      <c r="J28" s="9"/>
    </row>
    <row r="29" customFormat="false" ht="15.75" hidden="false" customHeight="false" outlineLevel="0" collapsed="false">
      <c r="A29" s="13" t="s">
        <v>40</v>
      </c>
      <c r="B29" s="17" t="s">
        <v>23</v>
      </c>
      <c r="C29" s="17" t="s">
        <v>24</v>
      </c>
      <c r="D29" s="17" t="s">
        <v>25</v>
      </c>
      <c r="E29" s="17" t="s">
        <v>26</v>
      </c>
      <c r="F29" s="17" t="s">
        <v>27</v>
      </c>
      <c r="G29" s="9"/>
      <c r="H29" s="9"/>
      <c r="I29" s="9"/>
      <c r="J29" s="9"/>
    </row>
    <row r="30" customFormat="false" ht="13.8" hidden="false" customHeight="false" outlineLevel="0" collapsed="false">
      <c r="A30" s="1" t="s">
        <v>32</v>
      </c>
      <c r="B30" s="8" t="n">
        <v>0.12</v>
      </c>
      <c r="C30" s="8" t="n">
        <v>0.15</v>
      </c>
      <c r="D30" s="8" t="n">
        <v>0.24</v>
      </c>
      <c r="E30" s="8" t="n">
        <v>0.24</v>
      </c>
      <c r="F30" s="8" t="n">
        <v>0.25</v>
      </c>
      <c r="G30" s="9" t="n">
        <f aca="false">SUM(B30:F30)</f>
        <v>1</v>
      </c>
      <c r="H30" s="9"/>
      <c r="I30" s="9"/>
      <c r="J30" s="9"/>
    </row>
    <row r="31" customFormat="false" ht="13.8" hidden="false" customHeight="false" outlineLevel="0" collapsed="false">
      <c r="A31" s="1" t="s">
        <v>69</v>
      </c>
      <c r="B31" s="8" t="n">
        <f aca="false">1.1*B30</f>
        <v>0.132</v>
      </c>
      <c r="C31" s="8" t="n">
        <f aca="false">1.1*C30</f>
        <v>0.165</v>
      </c>
      <c r="D31" s="8" t="n">
        <f aca="false">1.1*D30</f>
        <v>0.264</v>
      </c>
      <c r="E31" s="8" t="n">
        <f aca="false">1.1*E30</f>
        <v>0.264</v>
      </c>
      <c r="F31" s="8" t="n">
        <f aca="false">1.1*F30</f>
        <v>0.275</v>
      </c>
      <c r="G31" s="9" t="n">
        <f aca="false">SUM(B31:F31)</f>
        <v>1.1</v>
      </c>
      <c r="H31" s="9"/>
      <c r="I31" s="9"/>
      <c r="J31" s="9"/>
    </row>
    <row r="32" customFormat="false" ht="13.8" hidden="false" customHeight="false" outlineLevel="0" collapsed="false">
      <c r="A32" s="1" t="s">
        <v>70</v>
      </c>
      <c r="B32" s="10" t="n">
        <v>4</v>
      </c>
      <c r="C32" s="10" t="n">
        <v>4</v>
      </c>
      <c r="D32" s="10" t="n">
        <v>9</v>
      </c>
      <c r="E32" s="10" t="n">
        <v>3</v>
      </c>
      <c r="F32" s="10" t="n">
        <v>2</v>
      </c>
      <c r="G32" s="11" t="n">
        <f aca="false">SUM(B32:F32)</f>
        <v>22</v>
      </c>
      <c r="H32" s="9"/>
      <c r="I32" s="9"/>
      <c r="J32" s="9"/>
    </row>
    <row r="33" customFormat="false" ht="13.8" hidden="false" customHeight="false" outlineLevel="0" collapsed="false">
      <c r="A33" s="1" t="s">
        <v>71</v>
      </c>
      <c r="B33" s="10" t="n">
        <f aca="false">ROUND(1000*B30,0)+B32</f>
        <v>124</v>
      </c>
      <c r="C33" s="10" t="n">
        <f aca="false">ROUND(1000*C30,0)+C32</f>
        <v>154</v>
      </c>
      <c r="D33" s="10" t="n">
        <f aca="false">ROUND(1000*D30,0)+D32</f>
        <v>249</v>
      </c>
      <c r="E33" s="10" t="n">
        <f aca="false">ROUND(1000*E30,0)+E32</f>
        <v>243</v>
      </c>
      <c r="F33" s="10" t="n">
        <f aca="false">ROUND(1000*F30,0)+F32</f>
        <v>252</v>
      </c>
      <c r="G33" s="11" t="n">
        <f aca="false">SUM(B33:F33)</f>
        <v>1022</v>
      </c>
      <c r="H33" s="9"/>
      <c r="I33" s="9"/>
      <c r="J33" s="9"/>
    </row>
    <row r="34" customFormat="false" ht="13.8" hidden="false" customHeight="false" outlineLevel="0" collapsed="false">
      <c r="A34" s="1" t="s">
        <v>72</v>
      </c>
      <c r="B34" s="10" t="n">
        <f aca="false">ROUND(1100*B30,0)+B32</f>
        <v>136</v>
      </c>
      <c r="C34" s="10" t="n">
        <f aca="false">ROUND(1100*C30,0)+C32</f>
        <v>169</v>
      </c>
      <c r="D34" s="10" t="n">
        <f aca="false">ROUND(1100*D30,0)+D32</f>
        <v>273</v>
      </c>
      <c r="E34" s="10" t="n">
        <f aca="false">ROUND(1100*E30,0)+E32</f>
        <v>267</v>
      </c>
      <c r="F34" s="10" t="n">
        <f aca="false">ROUND(1100*F30,0)+F32</f>
        <v>277</v>
      </c>
      <c r="G34" s="11" t="n">
        <f aca="false">SUM(B34:F34)</f>
        <v>1122</v>
      </c>
      <c r="H34" s="9"/>
      <c r="I34" s="9"/>
      <c r="J34" s="9"/>
    </row>
    <row r="35" customFormat="false" ht="15.75" hidden="false" customHeight="false" outlineLevel="0" collapsed="false">
      <c r="B35" s="9"/>
      <c r="C35" s="9"/>
      <c r="D35" s="9"/>
      <c r="E35" s="9"/>
      <c r="F35" s="9"/>
      <c r="G35" s="9"/>
      <c r="H35" s="9"/>
      <c r="I35" s="9"/>
      <c r="J35" s="9"/>
    </row>
    <row r="36" customFormat="false" ht="27" hidden="false" customHeight="false" outlineLevel="0" collapsed="false">
      <c r="A36" s="13" t="s">
        <v>55</v>
      </c>
      <c r="B36" s="17" t="s">
        <v>28</v>
      </c>
      <c r="C36" s="17" t="s">
        <v>29</v>
      </c>
      <c r="D36" s="17" t="s">
        <v>30</v>
      </c>
      <c r="E36" s="17" t="s">
        <v>31</v>
      </c>
      <c r="F36" s="9"/>
      <c r="G36" s="9"/>
      <c r="H36" s="9"/>
      <c r="I36" s="9"/>
      <c r="J36" s="9"/>
    </row>
    <row r="37" customFormat="false" ht="13.8" hidden="false" customHeight="false" outlineLevel="0" collapsed="false">
      <c r="A37" s="1" t="s">
        <v>32</v>
      </c>
      <c r="B37" s="8" t="n">
        <v>0.29</v>
      </c>
      <c r="C37" s="8" t="n">
        <v>0.248</v>
      </c>
      <c r="D37" s="8" t="n">
        <v>0.169</v>
      </c>
      <c r="E37" s="8" t="n">
        <v>0.293</v>
      </c>
      <c r="F37" s="9" t="n">
        <f aca="false">SUM(B37:E37)</f>
        <v>1</v>
      </c>
      <c r="G37" s="9"/>
      <c r="H37" s="9"/>
      <c r="I37" s="9"/>
      <c r="J37" s="9"/>
    </row>
    <row r="38" customFormat="false" ht="13.8" hidden="false" customHeight="false" outlineLevel="0" collapsed="false">
      <c r="A38" s="1" t="s">
        <v>69</v>
      </c>
      <c r="B38" s="8" t="n">
        <f aca="false">B37*1.1</f>
        <v>0.319</v>
      </c>
      <c r="C38" s="8" t="n">
        <f aca="false">C37*1.1</f>
        <v>0.2728</v>
      </c>
      <c r="D38" s="8" t="n">
        <f aca="false">D37*1.1</f>
        <v>0.1859</v>
      </c>
      <c r="E38" s="8" t="n">
        <f aca="false">E37*1.1</f>
        <v>0.3223</v>
      </c>
      <c r="F38" s="9" t="n">
        <f aca="false">SUM(B38:E38)</f>
        <v>1.1</v>
      </c>
      <c r="G38" s="9"/>
      <c r="H38" s="9"/>
      <c r="I38" s="9"/>
      <c r="J38" s="9"/>
    </row>
    <row r="39" customFormat="false" ht="13.8" hidden="false" customHeight="false" outlineLevel="0" collapsed="false">
      <c r="A39" s="1" t="s">
        <v>70</v>
      </c>
      <c r="B39" s="10" t="n">
        <v>7</v>
      </c>
      <c r="C39" s="10" t="n">
        <v>5</v>
      </c>
      <c r="D39" s="10" t="n">
        <v>6</v>
      </c>
      <c r="E39" s="10" t="n">
        <v>4</v>
      </c>
      <c r="F39" s="11" t="n">
        <f aca="false">SUM(B39:E39)</f>
        <v>22</v>
      </c>
      <c r="G39" s="9"/>
      <c r="H39" s="9"/>
      <c r="I39" s="9"/>
      <c r="J39" s="9"/>
    </row>
    <row r="40" customFormat="false" ht="13.8" hidden="false" customHeight="false" outlineLevel="0" collapsed="false">
      <c r="A40" s="1" t="s">
        <v>71</v>
      </c>
      <c r="B40" s="10" t="n">
        <f aca="false">ROUND(1000*B37,0)+B39</f>
        <v>297</v>
      </c>
      <c r="C40" s="10" t="n">
        <f aca="false">ROUND(1000*C37,0)+C39</f>
        <v>253</v>
      </c>
      <c r="D40" s="10" t="n">
        <f aca="false">ROUND(1000*D37,0)+D39</f>
        <v>175</v>
      </c>
      <c r="E40" s="10" t="n">
        <f aca="false">ROUND(1000*E37,0)+E39</f>
        <v>297</v>
      </c>
      <c r="F40" s="11" t="n">
        <f aca="false">SUM(B40:E40)</f>
        <v>1022</v>
      </c>
      <c r="G40" s="9"/>
      <c r="H40" s="9"/>
      <c r="I40" s="9"/>
      <c r="J40" s="9"/>
    </row>
    <row r="41" customFormat="false" ht="13.8" hidden="false" customHeight="false" outlineLevel="0" collapsed="false">
      <c r="A41" s="1" t="s">
        <v>72</v>
      </c>
      <c r="B41" s="11" t="n">
        <f aca="false">ROUND(1100*B37,0)+B39</f>
        <v>326</v>
      </c>
      <c r="C41" s="11" t="n">
        <f aca="false">ROUND(1100*C37,0)+C39</f>
        <v>278</v>
      </c>
      <c r="D41" s="11" t="n">
        <f aca="false">ROUND(1100*D37,0)+D39</f>
        <v>192</v>
      </c>
      <c r="E41" s="11" t="n">
        <f aca="false">ROUND(1100*E37,0)+E39</f>
        <v>326</v>
      </c>
      <c r="F41" s="11" t="n">
        <f aca="false">SUM(B41:E41)</f>
        <v>1122</v>
      </c>
    </row>
    <row r="42" customFormat="false" ht="15.75" hidden="false" customHeight="false" outlineLevel="0" collapsed="false"/>
    <row r="43" customFormat="false" ht="27" hidden="false" customHeight="false" outlineLevel="0" collapsed="false">
      <c r="A43" s="1" t="s">
        <v>34</v>
      </c>
      <c r="B43" s="1" t="s">
        <v>35</v>
      </c>
      <c r="C43" s="1" t="s">
        <v>36</v>
      </c>
      <c r="D43" s="1" t="s">
        <v>37</v>
      </c>
      <c r="E43" s="1" t="s">
        <v>38</v>
      </c>
      <c r="F43" s="1" t="s">
        <v>39</v>
      </c>
      <c r="G43" s="1" t="s">
        <v>40</v>
      </c>
      <c r="H43" s="1" t="s">
        <v>41</v>
      </c>
    </row>
    <row r="44" customFormat="false" ht="24" hidden="false" customHeight="false" outlineLevel="0" collapsed="false">
      <c r="A44" s="1"/>
      <c r="B44" s="6" t="s">
        <v>42</v>
      </c>
      <c r="C44" s="6" t="s">
        <v>43</v>
      </c>
      <c r="D44" s="1" t="s">
        <v>44</v>
      </c>
      <c r="E44" s="6" t="s">
        <v>45</v>
      </c>
      <c r="F44" s="6" t="s">
        <v>46</v>
      </c>
      <c r="G44" s="6" t="s">
        <v>47</v>
      </c>
      <c r="H44" s="7" t="s">
        <v>48</v>
      </c>
    </row>
    <row r="45" customFormat="false" ht="13.8" hidden="false" customHeight="false" outlineLevel="0" collapsed="false">
      <c r="A45" s="1"/>
      <c r="B45" s="4" t="n">
        <v>2019</v>
      </c>
      <c r="C45" s="4" t="n">
        <v>2020</v>
      </c>
      <c r="D45" s="4" t="n">
        <v>2013</v>
      </c>
      <c r="E45" s="4" t="n">
        <v>2007</v>
      </c>
      <c r="F45" s="4" t="n">
        <v>2019</v>
      </c>
      <c r="G45" s="4" t="n">
        <v>2019</v>
      </c>
      <c r="H45" s="4" t="n">
        <v>2016</v>
      </c>
    </row>
    <row r="46" customFormat="false" ht="15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</row>
    <row r="47" customFormat="false" ht="15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</row>
  </sheetData>
  <hyperlinks>
    <hyperlink ref="B44" r:id="rId1" display="https://www.insee.fr/fr/statistiques/2381478"/>
    <hyperlink ref="C44" r:id="rId2" display="https://www.insee.fr/fr/statistiques/4277596?sommaire=4318291&amp;q=population+par+r%C3%A9gion"/>
    <hyperlink ref="E44" r:id="rId3" display="https://www.insee.fr/fr/statistiques/1280970"/>
    <hyperlink ref="F44" r:id="rId4" display="https://www.insee.fr/fr/statistiques/1892088?sommaire=1912926"/>
    <hyperlink ref="G44" r:id="rId5" display="https://www.insee.fr/fr/statistiques/2381474"/>
    <hyperlink ref="H44" r:id="rId6" display="https://www.insee.fr/fr/statistiques/4175605?sommaire=4175611&amp;geo=METRO-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</TotalTime>
  <Application>LibreOffice/6.4.3.2$Linux_X86_64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2019-03-19T09:57:55Z</dcterms:created>
  <dc:creator>Adrien Fabre</dc:creator>
  <dc:description/>
  <dc:language>en-US</dc:language>
  <cp:lastModifiedBy/>
  <dcterms:modified xsi:type="dcterms:W3CDTF">2020-05-22T02:11:34Z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