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F8" i="12" l="1"/>
  <c r="AG8" i="12"/>
  <c r="C3" i="12"/>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<sst xmlns="http://schemas.openxmlformats.org/spreadsheetml/2006/main" count="915" uniqueCount="643">
  <si>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</si>
  <si>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</si>
  <si>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</si>
  <si>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</si>
  <si>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</si>
  <si>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</si>
  <si>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</si>
  <si>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</si>
  <si>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</si>
  <si>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</si>
  <si>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</si>
  <si>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</si>
  <si>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</si>
  <si>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</si>
  <si>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</si>
  <si>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</si>
  <si>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</si>
  <si>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</si>
  <si>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</si>
  <si>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</si>
  <si>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</si>
  <si>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</si>
  <si>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</si>
  <si>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</si>
  <si>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</si>
  <si>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</si>
  <si>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</si>
  <si>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</si>
  <si>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</si>
  <si>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</si>
  <si>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</si>
  <si>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</si>
  <si>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</si>
  <si>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</si>
  <si>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</si>
  <si>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</si>
  <si>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</si>
  <si>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</si>
  <si>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</si>
  <si>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</si>
  <si>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</si>
  <si>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</si>
  <si>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</si>
  <si>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</si>
  <si>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</si>
  <si>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</si>
  <si>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</si>
  <si>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</si>
  <si>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</si>
  <si>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</si>
  <si>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</si>
  <si>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</si>
  <si>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</si>
  <si>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</si>
  <si>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</si>
  <si>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</si>
  <si>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</si>
  <si>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</si>
  <si>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</si>
  <si>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</si>
  <si>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</si>
  <si>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</si>
  <si>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</si>
  <si>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</si>
  <si>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</si>
  <si>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</si>
  <si>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</si>
  <si>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</si>
  <si>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</si>
  <si>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</si>
  <si>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</si>
  <si>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</si>
  <si>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</si>
  <si>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</si>
  <si>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</si>
  <si>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</si>
  <si>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</si>
  <si>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</si>
  <si>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</si>
  <si>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</si>
  <si>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</si>
  <si>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</si>
  <si>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</si>
  <si>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</si>
  <si>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</si>
  <si>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</si>
  <si>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</si>
  <si>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</si>
  <si>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</si>
  <si>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</si>
  <si>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</si>
  <si>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</si>
  <si>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</si>
  <si>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</si>
  <si>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</si>
  <si>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</si>
  <si>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</si>
  <si>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</si>
  <si>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</si>
  <si>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</si>
  <si>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</si>
  <si>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</si>
  <si>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</si>
  <si>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</si>
  <si>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</si>
  <si>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</si>
  <si>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</si>
  <si>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</si>
  <si>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</si>
  <si>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</si>
  <si>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</si>
  <si>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</si>
  <si>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</si>
  <si>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</si>
  <si>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</si>
  <si>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</si>
  <si>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</si>
  <si>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</si>
  <si>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</si>
  <si>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</si>
  <si>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</si>
  <si>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</si>
  <si>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</si>
  <si>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</si>
  <si>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</si>
  <si>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</si>
  <si>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</si>
  <si>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</si>
  <si>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</si>
  <si>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</si>
  <si>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</si>
  <si>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</si>
  <si>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</si>
  <si>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</si>
  <si>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</si>
  <si>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</si>
  <si>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</si>
  <si>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</si>
  <si>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</si>
  <si>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</si>
  <si>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</si>
  <si>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</si>
  <si>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</si>
  <si>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</si>
  <si>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</si>
  <si>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</si>
  <si>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</si>
  <si>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</si>
  <si>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</si>
  <si>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</si>
  <si>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</si>
  <si>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</si>
  <si>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</si>
  <si>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</si>
  <si>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</si>
  <si>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</si>
  <si>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</si>
  <si>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</si>
  <si>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</si>
  <si>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</si>
  <si>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</si>
  <si>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</si>
  <si>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</si>
  <si>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</si>
  <si>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</si>
  <si>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</si>
  <si>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</si>
  <si>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</si>
  <si>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</si>
  <si>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</si>
  <si>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</si>
  <si>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</si>
  <si>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</si>
  <si>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</si>
  <si>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</si>
  <si>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</si>
  <si>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</si>
  <si>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</si>
  <si>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</si>
  <si>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</si>
  <si>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</si>
  <si>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</si>
  <si>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</si>
  <si>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</si>
  <si>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</si>
  <si>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</si>
  <si>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</si>
  <si>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</si>
  <si>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</si>
  <si>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</si>
  <si>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</si>
  <si>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</si>
  <si>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Mehr finanzielle Unterstützung für berufstätige Eltern. / einkommensschwache Haushalte entlasten/stärker unterstützen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</si>
  <si>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</si>
  <si>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</si>
  <si>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</si>
  <si>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</si>
  <si>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</si>
  <si>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</si>
  <si>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</si>
  <si>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</si>
  <si>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</si>
  <si>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</si>
  <si>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</si>
  <si>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</si>
  <si>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</si>
  <si>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</si>
  <si>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</si>
  <si>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</si>
  <si>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</si>
  <si>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</si>
  <si>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</si>
  <si>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</si>
  <si>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</si>
  <si>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</si>
  <si>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</si>
  <si>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</si>
  <si>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</si>
  <si>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</si>
  <si>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</si>
  <si>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</si>
  <si>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</si>
  <si>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</si>
  <si>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</si>
  <si>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</si>
  <si>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</si>
  <si>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</si>
  <si>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</si>
  <si>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</si>
  <si>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</si>
  <si>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</si>
  <si>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</si>
  <si>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</si>
  <si>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</si>
  <si>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</si>
  <si>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</si>
  <si>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</si>
  <si>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</si>
  <si>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</si>
  <si>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</si>
  <si>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</si>
  <si>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</si>
  <si>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</si>
  <si>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</si>
  <si>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</si>
  <si>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</si>
  <si>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</si>
  <si>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</si>
  <si>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</si>
  <si>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</si>
  <si>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</si>
  <si>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</si>
  <si>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</si>
  <si>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</si>
  <si>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</si>
  <si>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</si>
  <si>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</si>
  <si>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</si>
  <si>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</si>
  <si>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</si>
  <si>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</si>
  <si>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</si>
  <si>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</si>
  <si>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</si>
  <si>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</si>
  <si>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</si>
  <si>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</si>
  <si>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</si>
  <si>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</si>
  <si>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</si>
  <si>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</si>
  <si>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</si>
  <si>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</si>
  <si>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</si>
  <si>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</si>
  <si>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</si>
  <si>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</si>
  <si>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</si>
  <si>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</si>
  <si>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</si>
  <si>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</si>
  <si>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</si>
  <si>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</si>
  <si>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</si>
  <si>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</si>
  <si>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</si>
  <si>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</si>
  <si>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</si>
  <si>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</si>
  <si>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</si>
  <si>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</si>
  <si>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</si>
  <si>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</si>
  <si>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</si>
  <si>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</si>
  <si>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</si>
  <si>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</si>
  <si>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</si>
  <si>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</si>
  <si>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</si>
  <si>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</si>
  <si>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</si>
  <si>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</si>
  <si>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</si>
  <si>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</si>
  <si>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</si>
  <si>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</si>
  <si>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</si>
  <si>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</si>
  <si>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</si>
  <si>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</si>
  <si>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</si>
  <si>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</si>
  <si>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</si>
  <si>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</si>
  <si>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</si>
  <si>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</si>
  <si>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</si>
  <si>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</si>
  <si>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</si>
  <si>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</si>
  <si>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</si>
  <si>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</si>
  <si>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</si>
  <si>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</si>
  <si>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</si>
  <si>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</si>
  <si>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</si>
  <si>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</si>
  <si>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</si>
  <si>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</si>
  <si>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</si>
  <si>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</si>
  <si>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</si>
  <si>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</si>
  <si>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</si>
  <si>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</si>
  <si>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</si>
  <si>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</si>
  <si>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</si>
  <si>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</si>
  <si>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</si>
  <si>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</si>
  <si>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</si>
  <si>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</si>
  <si>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</si>
  <si>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</si>
  <si>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</si>
  <si>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</si>
  <si>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</si>
  <si>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</si>
  <si>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</si>
  <si>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</si>
  <si>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</si>
  <si>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</si>
  <si>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</si>
  <si>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</si>
  <si>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</si>
  <si>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</si>
  <si>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</si>
  <si>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</si>
  <si>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</si>
  <si>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</si>
  <si>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</si>
  <si>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</si>
  <si>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</si>
  <si>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</si>
  <si>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</si>
  <si>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</si>
  <si>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</si>
  <si>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</si>
  <si>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</si>
  <si>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</si>
  <si>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</si>
  <si>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</si>
  <si>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</si>
  <si>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</si>
  <si>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</si>
  <si>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</si>
  <si>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</si>
  <si>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</si>
  <si>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</si>
  <si>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</si>
  <si>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</si>
  <si>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</si>
  <si>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</si>
  <si>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</si>
  <si>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</si>
  <si>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</si>
  <si>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</si>
  <si>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</si>
  <si>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</si>
  <si>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</si>
  <si>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</si>
  <si>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</si>
  <si>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</si>
  <si>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</si>
  <si>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</si>
  <si>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</si>
  <si>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</si>
  <si>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</si>
  <si>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</si>
  <si>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</si>
  <si>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</si>
  <si>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</si>
  <si>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</si>
  <si>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</si>
  <si>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</si>
  <si>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</si>
  <si>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</si>
  <si>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</si>
  <si>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</si>
  <si>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</si>
  <si>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</si>
  <si>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</si>
  <si>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</si>
  <si>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</si>
  <si>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</si>
  <si>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</si>
  <si>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</si>
  <si>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</si>
  <si>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</si>
  <si>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</si>
  <si>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</si>
  <si>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</si>
  <si>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</si>
  <si>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</si>
  <si>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</si>
  <si>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</si>
  <si>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</si>
  <si>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</si>
  <si>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</si>
  <si>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</si>
  <si>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</si>
  <si>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</si>
  <si>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</si>
  <si>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</si>
  <si>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</si>
  <si>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</si>
  <si>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</si>
  <si>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</si>
  <si>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</si>
  <si>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</si>
  <si>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</si>
  <si>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</si>
  <si>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</si>
  <si>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</si>
  <si>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</si>
  <si>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</si>
  <si>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</si>
  <si>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</si>
  <si>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</si>
  <si>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</si>
  <si>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</si>
  <si>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</si>
  <si>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</si>
  <si>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</si>
  <si>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</si>
  <si>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</si>
  <si>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</si>
  <si>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</si>
  <si>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</si>
  <si>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</si>
  <si>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</si>
  <si>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</si>
  <si>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</si>
  <si>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</si>
  <si>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</si>
  <si>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</si>
  <si>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</si>
  <si>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</si>
  <si>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</si>
  <si>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</si>
  <si>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</si>
  <si>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</si>
  <si>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</si>
  <si>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</si>
  <si>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</si>
  <si>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</si>
  <si>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</si>
  <si>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</si>
  <si>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</si>
  <si>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</si>
  <si>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</si>
  <si>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</si>
  <si>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</si>
  <si>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</si>
  <si>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</si>
  <si>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</si>
  <si>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</si>
  <si>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</si>
  <si>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</si>
  <si>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</si>
  <si>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</si>
  <si>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</si>
  <si>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</si>
  <si>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</si>
  <si>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</si>
  <si>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</si>
  <si>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</si>
  <si>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</si>
  <si>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</si>
  <si>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</si>
  <si>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</si>
  <si>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</si>
  <si>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</si>
  <si>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</si>
  <si>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</si>
  <si>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</si>
  <si>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</si>
  <si>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</si>
  <si>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</si>
  <si>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</si>
  <si>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</si>
  <si>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</si>
  <si>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</si>
  <si>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</si>
  <si>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</si>
  <si>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</si>
  <si>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Plano de aislamiento</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</si>
  <si>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</si>
  <si>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</si>
  <si>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</si>
  <si>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</si>
  <si>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</si>
  <si>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</si>
  <si>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</si>
  <si>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</si>
  <si>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</si>
  <si>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</si>
  <si>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</si>
  <si>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</si>
  <si>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</si>
  <si>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</si>
  <si>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</si>
  <si>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</si>
  <si>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</si>
  <si>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</si>
  <si>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</si>
  <si>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</si>
  <si>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</si>
  <si>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</si>
  <si>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</si>
  <si>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</si>
  <si>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</si>
  <si>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</si>
  <si>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</si>
  <si>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</si>
  <si>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</si>
  <si>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</si>
  <si>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</si>
  <si>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</si>
  <si>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</si>
  <si>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</si>
  <si>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</si>
  <si>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</si>
  <si>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</si>
  <si>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</si>
  <si>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</si>
  <si>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</si>
  <si>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</si>
  <si>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</si>
  <si>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</si>
  <si>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</si>
  <si>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</si>
  <si>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</si>
  <si>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</si>
  <si>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</si>
  <si>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</si>
  <si>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</si>
  <si>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</si>
  <si>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</si>
  <si>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</si>
  <si>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</si>
  <si>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</si>
  <si>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</si>
  <si>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</si>
  <si>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</si>
  <si>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</si>
  <si>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</si>
  <si>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</si>
  <si>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</si>
  <si>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</si>
  <si>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</si>
  <si>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</si>
  <si>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</si>
  <si>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</si>
  <si>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</si>
  <si>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</si>
  <si>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</si>
  <si>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</si>
  <si>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</si>
  <si>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</si>
  <si>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</si>
  <si>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</si>
  <si>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</si>
  <si>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</si>
  <si>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</si>
  <si>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</si>
  <si>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</si>
  <si>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</si>
  <si>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</si>
  <si>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</si>
  <si>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</si>
  <si>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</si>
  <si>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</si>
  <si>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</si>
  <si>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</si>
  <si>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</si>
  <si>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</si>
  <si>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</si>
  <si>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</si>
  <si>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</si>
  <si>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</si>
  <si>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</si>
  <si>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</si>
  <si>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</si>
  <si>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</si>
  <si>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</si>
  <si>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</si>
  <si>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</si>
  <si>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</si>
  <si>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</si>
  <si>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</si>
  <si>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Solaranlagen auf allen geeigneten Dächern / Einen Fonds für gerechte Klimainvestitionen einsetzen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</si>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</sst>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i/>
      <sz val="11"/>
      <color rgb="FFFF0000"/>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12" fillId="0" borderId="0" xfId="0" applyFont="1"/>
    <xf numFmtId="0" fontId="13"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506</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361</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c r="B15" s="3"/>
      <c r="C15" s="3"/>
      <c r="D15" s="3"/>
      <c r="E15" s="3"/>
      <c r="F15" s="3"/>
      <c r="G15" s="3"/>
    </row>
    <row r="16" spans="1:16" x14ac:dyDescent="0.2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25">
      <c r="A17" s="14" t="s">
        <v>434</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25">
      <c r="A18" s="16" t="s">
        <v>432</v>
      </c>
      <c r="B18" s="11">
        <v>8.9499999999999996E-2</v>
      </c>
      <c r="C18" s="11">
        <v>0.13320000000000001</v>
      </c>
      <c r="D18" s="11">
        <v>0.1144</v>
      </c>
      <c r="E18" s="11"/>
      <c r="F18" s="11">
        <v>0.12740000000000001</v>
      </c>
      <c r="G18" s="11">
        <v>0.1903</v>
      </c>
      <c r="M18" t="s">
        <v>433</v>
      </c>
    </row>
    <row r="19" spans="1:14" x14ac:dyDescent="0.2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2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433</v>
      </c>
    </row>
    <row r="21" spans="1:14" x14ac:dyDescent="0.25">
      <c r="A21" s="16" t="s">
        <v>49</v>
      </c>
      <c r="B21">
        <v>2937</v>
      </c>
      <c r="C21">
        <v>4223</v>
      </c>
      <c r="D21">
        <v>1425</v>
      </c>
      <c r="E21">
        <v>813</v>
      </c>
      <c r="F21">
        <v>3187</v>
      </c>
      <c r="G21">
        <v>22996</v>
      </c>
      <c r="M21" t="s">
        <v>48</v>
      </c>
    </row>
    <row r="22" spans="1:14" x14ac:dyDescent="0.25">
      <c r="A22" s="16" t="s">
        <v>435</v>
      </c>
      <c r="B22" s="41">
        <v>175</v>
      </c>
      <c r="C22" s="41">
        <v>249</v>
      </c>
      <c r="D22" s="41">
        <v>132</v>
      </c>
      <c r="E22" s="36"/>
      <c r="F22" s="41">
        <v>178</v>
      </c>
      <c r="G22" s="41">
        <v>479</v>
      </c>
      <c r="M22" t="s">
        <v>440</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2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2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2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2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25">
      <c r="A35" s="14" t="s">
        <v>106</v>
      </c>
      <c r="B35" s="2">
        <f>2000*B26/$H$26</f>
        <v>470.40625995177646</v>
      </c>
      <c r="C35" s="2">
        <f t="shared" ref="C35:F35" si="7">2000*C26/$H$26</f>
        <v>631.4544379236612</v>
      </c>
      <c r="D35" s="2">
        <f t="shared" si="7"/>
        <v>350.30253400664208</v>
      </c>
      <c r="E35" s="2"/>
      <c r="F35" s="2">
        <f t="shared" si="7"/>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workbookViewId="0">
      <pane ySplit="1" topLeftCell="A2" activePane="bottomLeft" state="frozen"/>
      <selection pane="bottomLeft" activeCell="B34" sqref="B34:E34"/>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333</v>
      </c>
      <c r="B1" s="7" t="s">
        <v>0</v>
      </c>
      <c r="C1" s="7" t="s">
        <v>1</v>
      </c>
      <c r="D1" s="7" t="s">
        <v>2</v>
      </c>
      <c r="E1" s="7" t="s">
        <v>3</v>
      </c>
      <c r="F1" s="7" t="s">
        <v>5</v>
      </c>
    </row>
    <row r="2" spans="1:6" x14ac:dyDescent="0.25">
      <c r="A2" t="s">
        <v>337</v>
      </c>
      <c r="B2" s="74" t="s">
        <v>345</v>
      </c>
      <c r="C2" s="74"/>
      <c r="D2" s="74"/>
      <c r="E2" t="s">
        <v>338</v>
      </c>
      <c r="F2" t="s">
        <v>345</v>
      </c>
    </row>
    <row r="3" spans="1:6" x14ac:dyDescent="0.25">
      <c r="A3" t="s">
        <v>339</v>
      </c>
      <c r="B3" t="s">
        <v>340</v>
      </c>
      <c r="C3" t="s">
        <v>340</v>
      </c>
      <c r="D3" t="s">
        <v>340</v>
      </c>
      <c r="E3" t="s">
        <v>356</v>
      </c>
      <c r="F3" t="s">
        <v>341</v>
      </c>
    </row>
    <row r="4" spans="1:6" x14ac:dyDescent="0.25">
      <c r="A4" t="s">
        <v>342</v>
      </c>
      <c r="B4" s="74" t="s">
        <v>343</v>
      </c>
      <c r="C4" s="74"/>
      <c r="D4" s="74"/>
      <c r="E4" s="74"/>
      <c r="F4" t="s">
        <v>344</v>
      </c>
    </row>
    <row r="5" spans="1:6" x14ac:dyDescent="0.25">
      <c r="A5" t="s">
        <v>401</v>
      </c>
      <c r="B5" t="s">
        <v>346</v>
      </c>
      <c r="C5" t="s">
        <v>346</v>
      </c>
      <c r="D5" t="s">
        <v>346</v>
      </c>
      <c r="E5" t="s">
        <v>347</v>
      </c>
      <c r="F5" t="s">
        <v>348</v>
      </c>
    </row>
    <row r="6" spans="1:6" x14ac:dyDescent="0.25">
      <c r="A6" t="s">
        <v>449</v>
      </c>
      <c r="B6" t="s">
        <v>451</v>
      </c>
      <c r="C6" t="s">
        <v>447</v>
      </c>
      <c r="D6" t="s">
        <v>448</v>
      </c>
      <c r="E6" t="s">
        <v>450</v>
      </c>
      <c r="F6" t="s">
        <v>452</v>
      </c>
    </row>
    <row r="7" spans="1:6" x14ac:dyDescent="0.25">
      <c r="A7" t="s">
        <v>453</v>
      </c>
      <c r="B7" t="s">
        <v>455</v>
      </c>
      <c r="C7" t="s">
        <v>462</v>
      </c>
      <c r="D7" t="s">
        <v>457</v>
      </c>
      <c r="E7" t="s">
        <v>460</v>
      </c>
      <c r="F7" t="s">
        <v>461</v>
      </c>
    </row>
    <row r="8" spans="1:6" x14ac:dyDescent="0.25">
      <c r="A8" t="s">
        <v>454</v>
      </c>
      <c r="B8" t="s">
        <v>456</v>
      </c>
      <c r="C8" t="s">
        <v>463</v>
      </c>
      <c r="D8" t="s">
        <v>458</v>
      </c>
      <c r="E8" t="s">
        <v>459</v>
      </c>
    </row>
    <row r="9" spans="1:6" x14ac:dyDescent="0.25">
      <c r="A9" t="s">
        <v>441</v>
      </c>
      <c r="B9" t="s">
        <v>369</v>
      </c>
      <c r="C9" t="s">
        <v>369</v>
      </c>
      <c r="D9" t="s">
        <v>369</v>
      </c>
      <c r="E9" t="s">
        <v>369</v>
      </c>
      <c r="F9" t="s">
        <v>349</v>
      </c>
    </row>
    <row r="10" spans="1:6" x14ac:dyDescent="0.25">
      <c r="A10" t="s">
        <v>350</v>
      </c>
      <c r="B10" t="s">
        <v>436</v>
      </c>
      <c r="C10" t="s">
        <v>437</v>
      </c>
      <c r="D10" t="s">
        <v>438</v>
      </c>
      <c r="E10" t="s">
        <v>439</v>
      </c>
      <c r="F10" t="s">
        <v>352</v>
      </c>
    </row>
    <row r="11" spans="1:6" x14ac:dyDescent="0.25">
      <c r="A11" t="s">
        <v>353</v>
      </c>
      <c r="B11" s="74" t="s">
        <v>354</v>
      </c>
      <c r="C11" s="74"/>
      <c r="D11" s="74"/>
      <c r="E11" s="74"/>
      <c r="F11" t="s">
        <v>355</v>
      </c>
    </row>
    <row r="12" spans="1:6" x14ac:dyDescent="0.25">
      <c r="A12" t="s">
        <v>589</v>
      </c>
      <c r="B12" s="66" t="s">
        <v>583</v>
      </c>
      <c r="C12" s="66" t="s">
        <v>584</v>
      </c>
      <c r="D12" s="66" t="s">
        <v>360</v>
      </c>
      <c r="E12" s="66" t="s">
        <v>362</v>
      </c>
      <c r="F12" t="s">
        <v>359</v>
      </c>
    </row>
    <row r="13" spans="1:6" x14ac:dyDescent="0.25">
      <c r="A13" t="s">
        <v>357</v>
      </c>
      <c r="B13" s="67" t="s">
        <v>585</v>
      </c>
      <c r="C13" s="68" t="s">
        <v>586</v>
      </c>
      <c r="D13" s="68" t="s">
        <v>587</v>
      </c>
      <c r="E13" t="s">
        <v>588</v>
      </c>
      <c r="F13" t="s">
        <v>358</v>
      </c>
    </row>
    <row r="14" spans="1:6" x14ac:dyDescent="0.25">
      <c r="A14" t="s">
        <v>421</v>
      </c>
      <c r="B14" t="s">
        <v>364</v>
      </c>
      <c r="C14" t="s">
        <v>365</v>
      </c>
      <c r="D14" t="s">
        <v>366</v>
      </c>
      <c r="E14" t="s">
        <v>367</v>
      </c>
      <c r="F14" t="s">
        <v>368</v>
      </c>
    </row>
    <row r="15" spans="1:6" x14ac:dyDescent="0.25">
      <c r="A15" t="s">
        <v>370</v>
      </c>
      <c r="B15" s="74" t="s">
        <v>371</v>
      </c>
      <c r="C15" s="74"/>
      <c r="D15" s="74"/>
      <c r="E15" s="74"/>
      <c r="F15" s="74"/>
    </row>
    <row r="16" spans="1:6" x14ac:dyDescent="0.25">
      <c r="A16" t="s">
        <v>372</v>
      </c>
      <c r="B16" s="74" t="s">
        <v>422</v>
      </c>
      <c r="C16" s="74"/>
      <c r="D16" s="74"/>
      <c r="E16" s="74"/>
      <c r="F16" t="s">
        <v>373</v>
      </c>
    </row>
    <row r="17" spans="1:8" ht="15.75" customHeight="1" x14ac:dyDescent="0.25">
      <c r="A17" t="s">
        <v>374</v>
      </c>
      <c r="B17" s="69" t="s">
        <v>446</v>
      </c>
      <c r="C17" s="69" t="s">
        <v>444</v>
      </c>
      <c r="D17" s="69" t="s">
        <v>445</v>
      </c>
      <c r="E17" s="69" t="s">
        <v>375</v>
      </c>
      <c r="F17" s="69" t="s">
        <v>376</v>
      </c>
    </row>
    <row r="18" spans="1:8" x14ac:dyDescent="0.25">
      <c r="A18" t="s">
        <v>402</v>
      </c>
      <c r="B18" t="s">
        <v>377</v>
      </c>
      <c r="C18" t="s">
        <v>378</v>
      </c>
      <c r="D18" t="s">
        <v>379</v>
      </c>
      <c r="E18" t="s">
        <v>380</v>
      </c>
      <c r="F18" t="s">
        <v>381</v>
      </c>
    </row>
    <row r="19" spans="1:8" x14ac:dyDescent="0.25">
      <c r="A19" t="s">
        <v>442</v>
      </c>
      <c r="B19" s="74" t="s">
        <v>382</v>
      </c>
      <c r="C19" s="74"/>
      <c r="D19" s="74"/>
      <c r="E19" s="74"/>
      <c r="F19" t="s">
        <v>383</v>
      </c>
    </row>
    <row r="20" spans="1:8" x14ac:dyDescent="0.25">
      <c r="A20" t="s">
        <v>414</v>
      </c>
      <c r="B20" t="s">
        <v>0</v>
      </c>
      <c r="C20" t="s">
        <v>384</v>
      </c>
      <c r="D20" t="s">
        <v>385</v>
      </c>
      <c r="E20" t="s">
        <v>386</v>
      </c>
      <c r="F20" t="s">
        <v>381</v>
      </c>
    </row>
    <row r="21" spans="1:8" x14ac:dyDescent="0.25">
      <c r="A21" t="s">
        <v>387</v>
      </c>
      <c r="B21" t="s">
        <v>423</v>
      </c>
      <c r="C21" t="s">
        <v>598</v>
      </c>
      <c r="D21" t="s">
        <v>425</v>
      </c>
      <c r="E21" t="s">
        <v>424</v>
      </c>
      <c r="F21" t="s">
        <v>388</v>
      </c>
    </row>
    <row r="22" spans="1:8" x14ac:dyDescent="0.25">
      <c r="A22" t="s">
        <v>389</v>
      </c>
      <c r="B22" s="74" t="s">
        <v>390</v>
      </c>
      <c r="C22" s="74"/>
      <c r="D22" s="74"/>
      <c r="E22" s="74"/>
      <c r="F22" t="s">
        <v>391</v>
      </c>
    </row>
    <row r="23" spans="1:8" x14ac:dyDescent="0.25">
      <c r="A23" t="s">
        <v>392</v>
      </c>
      <c r="B23" s="13">
        <v>0.55000000000000004</v>
      </c>
      <c r="C23" s="13">
        <v>0.45</v>
      </c>
      <c r="D23" s="13">
        <v>0.42</v>
      </c>
      <c r="E23" s="13">
        <v>0.41</v>
      </c>
      <c r="F23" s="13">
        <v>0.38</v>
      </c>
    </row>
    <row r="24" spans="1:8" x14ac:dyDescent="0.25">
      <c r="A24" t="s">
        <v>393</v>
      </c>
      <c r="B24" s="74" t="s">
        <v>351</v>
      </c>
      <c r="C24" s="74"/>
      <c r="D24" s="74"/>
      <c r="E24" s="74"/>
      <c r="F24" t="s">
        <v>394</v>
      </c>
    </row>
    <row r="25" spans="1:8" x14ac:dyDescent="0.25">
      <c r="A25" t="s">
        <v>398</v>
      </c>
      <c r="B25" s="13" t="s">
        <v>594</v>
      </c>
      <c r="C25" t="s">
        <v>595</v>
      </c>
      <c r="D25" t="s">
        <v>596</v>
      </c>
      <c r="E25" t="s">
        <v>400</v>
      </c>
      <c r="F25" t="s">
        <v>399</v>
      </c>
    </row>
    <row r="26" spans="1:8" x14ac:dyDescent="0.25">
      <c r="A26" t="s">
        <v>395</v>
      </c>
      <c r="B26" s="74" t="s">
        <v>397</v>
      </c>
      <c r="C26" s="74"/>
      <c r="D26" s="74"/>
      <c r="E26" s="74"/>
      <c r="F26" t="s">
        <v>396</v>
      </c>
    </row>
    <row r="27" spans="1:8" x14ac:dyDescent="0.25">
      <c r="A27" t="s">
        <v>413</v>
      </c>
      <c r="B27" t="s">
        <v>411</v>
      </c>
      <c r="C27" t="s">
        <v>407</v>
      </c>
      <c r="D27" t="s">
        <v>406</v>
      </c>
      <c r="E27" t="s">
        <v>404</v>
      </c>
      <c r="F27" t="s">
        <v>403</v>
      </c>
    </row>
    <row r="28" spans="1:8" x14ac:dyDescent="0.25">
      <c r="A28" t="s">
        <v>443</v>
      </c>
      <c r="B28" t="s">
        <v>412</v>
      </c>
      <c r="C28" t="s">
        <v>408</v>
      </c>
      <c r="D28" t="s">
        <v>409</v>
      </c>
      <c r="E28" t="s">
        <v>405</v>
      </c>
      <c r="F28" t="s">
        <v>410</v>
      </c>
    </row>
    <row r="29" spans="1:8" x14ac:dyDescent="0.25">
      <c r="A29" t="s">
        <v>418</v>
      </c>
      <c r="B29" t="s">
        <v>420</v>
      </c>
      <c r="C29" t="s">
        <v>415</v>
      </c>
      <c r="D29" t="s">
        <v>416</v>
      </c>
      <c r="E29" t="s">
        <v>419</v>
      </c>
      <c r="F29" t="s">
        <v>417</v>
      </c>
      <c r="H29" t="s">
        <v>603</v>
      </c>
    </row>
    <row r="30" spans="1:8" x14ac:dyDescent="0.25">
      <c r="A30" t="s">
        <v>616</v>
      </c>
      <c r="B30" t="s">
        <v>610</v>
      </c>
      <c r="C30" t="s">
        <v>611</v>
      </c>
      <c r="D30" t="s">
        <v>612</v>
      </c>
      <c r="E30" t="s">
        <v>613</v>
      </c>
      <c r="F30" t="s">
        <v>615</v>
      </c>
      <c r="H30" t="s">
        <v>614</v>
      </c>
    </row>
    <row r="31" spans="1:8" x14ac:dyDescent="0.25">
      <c r="A31" t="s">
        <v>600</v>
      </c>
      <c r="B31" t="s">
        <v>617</v>
      </c>
      <c r="C31" t="s">
        <v>618</v>
      </c>
      <c r="D31" t="s">
        <v>619</v>
      </c>
      <c r="E31" t="s">
        <v>620</v>
      </c>
      <c r="F31" t="s">
        <v>621</v>
      </c>
      <c r="H31" t="s">
        <v>622</v>
      </c>
    </row>
    <row r="32" spans="1:8" x14ac:dyDescent="0.25">
      <c r="A32" t="s">
        <v>601</v>
      </c>
      <c r="B32" t="s">
        <v>604</v>
      </c>
      <c r="C32" t="s">
        <v>605</v>
      </c>
      <c r="D32" t="s">
        <v>606</v>
      </c>
      <c r="E32" t="s">
        <v>607</v>
      </c>
      <c r="F32" t="s">
        <v>609</v>
      </c>
      <c r="H32" t="s">
        <v>608</v>
      </c>
    </row>
    <row r="33" spans="1:8" x14ac:dyDescent="0.25">
      <c r="A33" t="s">
        <v>602</v>
      </c>
      <c r="F33" t="s">
        <v>640</v>
      </c>
      <c r="H33" t="s">
        <v>641</v>
      </c>
    </row>
    <row r="34" spans="1:8" x14ac:dyDescent="0.25">
      <c r="A34" t="s">
        <v>481</v>
      </c>
      <c r="B34" s="74" t="s">
        <v>642</v>
      </c>
      <c r="C34" s="74"/>
      <c r="D34" s="74"/>
      <c r="E34" s="74"/>
      <c r="F34" t="s">
        <v>482</v>
      </c>
    </row>
    <row r="35" spans="1:8" x14ac:dyDescent="0.25">
      <c r="F35" t="s">
        <v>483</v>
      </c>
    </row>
    <row r="36" spans="1:8" x14ac:dyDescent="0.25">
      <c r="F36" t="s">
        <v>484</v>
      </c>
    </row>
    <row r="37" spans="1:8" x14ac:dyDescent="0.25">
      <c r="F37" t="s">
        <v>485</v>
      </c>
    </row>
    <row r="38" spans="1:8" x14ac:dyDescent="0.25">
      <c r="F38" t="s">
        <v>486</v>
      </c>
    </row>
    <row r="39" spans="1:8" x14ac:dyDescent="0.25">
      <c r="F39" t="s">
        <v>487</v>
      </c>
    </row>
    <row r="41" spans="1:8" x14ac:dyDescent="0.25">
      <c r="F41" t="s">
        <v>488</v>
      </c>
    </row>
    <row r="42" spans="1:8" x14ac:dyDescent="0.25">
      <c r="F42" t="s">
        <v>489</v>
      </c>
    </row>
    <row r="43" spans="1:8" x14ac:dyDescent="0.25">
      <c r="F43" t="s">
        <v>490</v>
      </c>
    </row>
    <row r="44" spans="1:8" x14ac:dyDescent="0.25">
      <c r="F44" t="s">
        <v>491</v>
      </c>
    </row>
    <row r="45" spans="1:8" x14ac:dyDescent="0.25">
      <c r="F45" t="s">
        <v>492</v>
      </c>
    </row>
    <row r="46" spans="1:8" x14ac:dyDescent="0.25">
      <c r="F46" t="s">
        <v>493</v>
      </c>
    </row>
    <row r="48" spans="1:8" x14ac:dyDescent="0.25">
      <c r="F48" s="71" t="s">
        <v>494</v>
      </c>
    </row>
    <row r="49" spans="6:6" x14ac:dyDescent="0.25">
      <c r="F49" s="71" t="s">
        <v>495</v>
      </c>
    </row>
    <row r="50" spans="6:6" x14ac:dyDescent="0.25">
      <c r="F50" s="71" t="s">
        <v>496</v>
      </c>
    </row>
    <row r="51" spans="6:6" x14ac:dyDescent="0.25">
      <c r="F51" s="71" t="s">
        <v>497</v>
      </c>
    </row>
    <row r="52" spans="6:6" x14ac:dyDescent="0.25">
      <c r="F52" s="71" t="s">
        <v>498</v>
      </c>
    </row>
    <row r="53" spans="6:6" x14ac:dyDescent="0.25">
      <c r="F53" s="71" t="s">
        <v>499</v>
      </c>
    </row>
    <row r="55" spans="6:6" x14ac:dyDescent="0.25">
      <c r="F55" s="71" t="s">
        <v>500</v>
      </c>
    </row>
    <row r="56" spans="6:6" x14ac:dyDescent="0.25">
      <c r="F56" s="71" t="s">
        <v>501</v>
      </c>
    </row>
    <row r="57" spans="6:6" x14ac:dyDescent="0.25">
      <c r="F57" s="71" t="s">
        <v>502</v>
      </c>
    </row>
    <row r="58" spans="6:6" x14ac:dyDescent="0.25">
      <c r="F58" s="71" t="s">
        <v>503</v>
      </c>
    </row>
    <row r="59" spans="6:6" x14ac:dyDescent="0.25">
      <c r="F59" s="71" t="s">
        <v>504</v>
      </c>
    </row>
    <row r="60" spans="6:6" x14ac:dyDescent="0.25">
      <c r="F60" s="71" t="s">
        <v>505</v>
      </c>
    </row>
  </sheetData>
  <mergeCells count="10">
    <mergeCell ref="B34:E34"/>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selection activeCell="O8" sqref="O8"/>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28515625"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40" max="40" width="8.85546875" customWidth="1"/>
    <col min="41" max="41" width="7.85546875" customWidth="1"/>
  </cols>
  <sheetData>
    <row r="1" spans="1:43" s="7" customFormat="1" ht="45" x14ac:dyDescent="0.25">
      <c r="A1" s="14" t="s">
        <v>6</v>
      </c>
      <c r="B1" s="14" t="s">
        <v>54</v>
      </c>
      <c r="C1" s="14" t="s">
        <v>302</v>
      </c>
      <c r="D1" s="7" t="s">
        <v>264</v>
      </c>
      <c r="E1" s="7" t="s">
        <v>301</v>
      </c>
      <c r="F1" s="7" t="s">
        <v>289</v>
      </c>
      <c r="G1" s="7" t="s">
        <v>265</v>
      </c>
      <c r="H1" s="7" t="s">
        <v>266</v>
      </c>
      <c r="I1" s="7" t="s">
        <v>267</v>
      </c>
      <c r="J1" s="7" t="s">
        <v>268</v>
      </c>
      <c r="K1" s="7" t="s">
        <v>269</v>
      </c>
      <c r="L1" s="7" t="s">
        <v>513</v>
      </c>
      <c r="M1" s="7" t="s">
        <v>514</v>
      </c>
      <c r="N1" s="7" t="s">
        <v>515</v>
      </c>
      <c r="O1" s="7" t="s">
        <v>332</v>
      </c>
      <c r="P1" s="7" t="s">
        <v>279</v>
      </c>
      <c r="Q1" s="7" t="s">
        <v>293</v>
      </c>
      <c r="R1" s="7" t="s">
        <v>277</v>
      </c>
      <c r="S1" s="7" t="s">
        <v>303</v>
      </c>
      <c r="T1" s="7" t="s">
        <v>304</v>
      </c>
      <c r="U1" s="7" t="s">
        <v>305</v>
      </c>
      <c r="V1" s="7" t="s">
        <v>634</v>
      </c>
      <c r="W1" s="7" t="s">
        <v>87</v>
      </c>
      <c r="X1" s="7" t="s">
        <v>88</v>
      </c>
      <c r="Y1" s="7" t="s">
        <v>89</v>
      </c>
      <c r="Z1" s="7" t="s">
        <v>3</v>
      </c>
      <c r="AA1" s="7" t="s">
        <v>510</v>
      </c>
      <c r="AB1" s="7" t="s">
        <v>511</v>
      </c>
      <c r="AC1" s="7" t="s">
        <v>512</v>
      </c>
      <c r="AD1" s="14" t="s">
        <v>312</v>
      </c>
      <c r="AE1" s="14" t="s">
        <v>313</v>
      </c>
      <c r="AF1" s="14" t="s">
        <v>314</v>
      </c>
      <c r="AG1" s="14" t="s">
        <v>316</v>
      </c>
      <c r="AH1" s="14" t="s">
        <v>315</v>
      </c>
      <c r="AI1" s="7" t="s">
        <v>279</v>
      </c>
      <c r="AJ1" s="7" t="s">
        <v>293</v>
      </c>
      <c r="AK1" s="7" t="s">
        <v>277</v>
      </c>
      <c r="AL1" s="7" t="s">
        <v>290</v>
      </c>
      <c r="AM1" s="7" t="s">
        <v>294</v>
      </c>
      <c r="AN1" s="7" t="s">
        <v>295</v>
      </c>
      <c r="AO1" s="7" t="s">
        <v>8</v>
      </c>
      <c r="AP1" s="7" t="s">
        <v>325</v>
      </c>
    </row>
    <row r="2" spans="1:43" x14ac:dyDescent="0.2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291</v>
      </c>
      <c r="AM2" t="s">
        <v>270</v>
      </c>
      <c r="AN2" t="s">
        <v>271</v>
      </c>
      <c r="AO2" t="s">
        <v>323</v>
      </c>
    </row>
    <row r="3" spans="1:43" x14ac:dyDescent="0.2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279</v>
      </c>
      <c r="AM3" t="s">
        <v>278</v>
      </c>
      <c r="AN3" t="s">
        <v>277</v>
      </c>
      <c r="AO3" t="s">
        <v>323</v>
      </c>
      <c r="AP3" t="s">
        <v>292</v>
      </c>
    </row>
    <row r="4" spans="1:43" x14ac:dyDescent="0.2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296</v>
      </c>
      <c r="AN4" t="s">
        <v>297</v>
      </c>
      <c r="AO4" t="s">
        <v>323</v>
      </c>
      <c r="AP4" t="s">
        <v>326</v>
      </c>
    </row>
    <row r="5" spans="1:43"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298</v>
      </c>
      <c r="AM5" t="s">
        <v>299</v>
      </c>
      <c r="AN5" t="s">
        <v>288</v>
      </c>
      <c r="AO5" t="s">
        <v>300</v>
      </c>
      <c r="AP5" t="s">
        <v>323</v>
      </c>
      <c r="AQ5" t="s">
        <v>480</v>
      </c>
    </row>
    <row r="6" spans="1:43" x14ac:dyDescent="0.25">
      <c r="A6" s="7" t="s">
        <v>632</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507</v>
      </c>
      <c r="AM6" t="s">
        <v>508</v>
      </c>
      <c r="AN6" t="s">
        <v>509</v>
      </c>
    </row>
    <row r="7" spans="1:43" x14ac:dyDescent="0.2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324</v>
      </c>
    </row>
    <row r="8" spans="1:43"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c r="X8" s="2"/>
      <c r="Y8" s="2"/>
      <c r="Z8" s="2"/>
      <c r="AA8" s="2">
        <v>83</v>
      </c>
      <c r="AB8" s="2">
        <v>414</v>
      </c>
      <c r="AC8" s="2">
        <v>503</v>
      </c>
      <c r="AD8">
        <f>AE21*$D$8/1000</f>
        <v>171</v>
      </c>
      <c r="AE8">
        <f>AF21*$D$8/1000</f>
        <v>208</v>
      </c>
      <c r="AF8">
        <f>AG21*$D$8/1000</f>
        <v>239</v>
      </c>
      <c r="AG8">
        <f>AH21*$D$8/1000</f>
        <v>383</v>
      </c>
      <c r="AO8" t="s">
        <v>306</v>
      </c>
    </row>
    <row r="9" spans="1:43" x14ac:dyDescent="0.25">
      <c r="A9" s="19" t="s">
        <v>633</v>
      </c>
      <c r="B9" s="2">
        <v>257</v>
      </c>
      <c r="D9" s="7">
        <v>3000</v>
      </c>
      <c r="E9" s="2">
        <f>E$8*$D9/$D$8</f>
        <v>1522.5</v>
      </c>
      <c r="F9" s="2">
        <f t="shared" ref="F9:V10" si="7">F$8*$D9/$D$8</f>
        <v>1477.5</v>
      </c>
      <c r="G9" s="2">
        <f t="shared" si="7"/>
        <v>354</v>
      </c>
      <c r="H9" s="2">
        <f t="shared" si="7"/>
        <v>540</v>
      </c>
      <c r="I9" s="2">
        <f t="shared" si="7"/>
        <v>729</v>
      </c>
      <c r="J9" s="2">
        <f t="shared" si="7"/>
        <v>740.1</v>
      </c>
      <c r="K9" s="2">
        <f t="shared" si="7"/>
        <v>636.9</v>
      </c>
      <c r="L9" s="2">
        <f t="shared" si="7"/>
        <v>166.75530000000001</v>
      </c>
      <c r="M9" s="2">
        <f t="shared" si="7"/>
        <v>831.76740000000007</v>
      </c>
      <c r="N9" s="2">
        <f t="shared" si="7"/>
        <v>1010.5773</v>
      </c>
      <c r="O9" s="2">
        <f t="shared" si="7"/>
        <v>1509</v>
      </c>
      <c r="P9" s="2">
        <f t="shared" si="7"/>
        <v>2197.1999999999998</v>
      </c>
      <c r="Q9" s="2">
        <f t="shared" si="7"/>
        <v>0</v>
      </c>
      <c r="R9" s="2">
        <f t="shared" si="7"/>
        <v>802.80000000000007</v>
      </c>
      <c r="S9" s="2">
        <f t="shared" si="7"/>
        <v>1803</v>
      </c>
      <c r="T9" s="2">
        <f t="shared" si="7"/>
        <v>555</v>
      </c>
      <c r="U9" s="2">
        <f t="shared" si="7"/>
        <v>402</v>
      </c>
      <c r="V9" s="2">
        <f t="shared" si="7"/>
        <v>240</v>
      </c>
    </row>
    <row r="10" spans="1:43" x14ac:dyDescent="0.25">
      <c r="A10" s="19" t="s">
        <v>603</v>
      </c>
      <c r="B10" s="2">
        <v>257</v>
      </c>
      <c r="D10" s="7">
        <v>2000</v>
      </c>
      <c r="E10" s="2">
        <f>E$8*$D10/$D$8</f>
        <v>1015</v>
      </c>
      <c r="F10" s="2">
        <f t="shared" si="7"/>
        <v>985</v>
      </c>
      <c r="G10" s="2">
        <f t="shared" si="7"/>
        <v>236</v>
      </c>
      <c r="H10" s="2">
        <f t="shared" si="7"/>
        <v>360</v>
      </c>
      <c r="I10" s="2">
        <f t="shared" si="7"/>
        <v>486</v>
      </c>
      <c r="J10" s="2">
        <f t="shared" si="7"/>
        <v>493.4</v>
      </c>
      <c r="K10" s="2">
        <f t="shared" si="7"/>
        <v>424.6</v>
      </c>
      <c r="L10" s="2">
        <f t="shared" si="7"/>
        <v>111.17020000000001</v>
      </c>
      <c r="M10" s="2">
        <f t="shared" si="7"/>
        <v>554.51160000000004</v>
      </c>
      <c r="N10" s="2">
        <f t="shared" si="7"/>
        <v>673.71820000000002</v>
      </c>
      <c r="O10" s="2">
        <f t="shared" si="7"/>
        <v>1006</v>
      </c>
      <c r="P10" s="2">
        <f t="shared" si="7"/>
        <v>1464.8</v>
      </c>
      <c r="Q10" s="2">
        <f t="shared" si="7"/>
        <v>0</v>
      </c>
      <c r="R10" s="2">
        <f t="shared" si="7"/>
        <v>535.20000000000005</v>
      </c>
      <c r="S10" s="2">
        <f t="shared" si="7"/>
        <v>1202</v>
      </c>
      <c r="T10" s="2">
        <f t="shared" si="7"/>
        <v>370</v>
      </c>
      <c r="U10" s="2">
        <f t="shared" si="7"/>
        <v>268</v>
      </c>
      <c r="V10" s="2">
        <f t="shared" si="7"/>
        <v>160</v>
      </c>
    </row>
    <row r="11" spans="1:43" x14ac:dyDescent="0.25">
      <c r="A11" s="7"/>
    </row>
    <row r="12" spans="1:43" ht="27" customHeight="1" x14ac:dyDescent="0.25">
      <c r="A12" s="7" t="s">
        <v>307</v>
      </c>
      <c r="AC12" t="s">
        <v>317</v>
      </c>
      <c r="AD12" s="19" t="s">
        <v>87</v>
      </c>
      <c r="AE12" s="58" t="s">
        <v>259</v>
      </c>
      <c r="AF12" s="58" t="s">
        <v>260</v>
      </c>
      <c r="AG12" s="58" t="s">
        <v>261</v>
      </c>
      <c r="AH12" s="58" t="s">
        <v>262</v>
      </c>
      <c r="AI12" s="58" t="s">
        <v>263</v>
      </c>
    </row>
    <row r="13" spans="1:43" ht="28.5" customHeight="1" x14ac:dyDescent="0.25">
      <c r="A13" s="19" t="s">
        <v>87</v>
      </c>
      <c r="E13">
        <f>E2/E$6</f>
        <v>1.0119848709215202</v>
      </c>
      <c r="F13">
        <f t="shared" ref="F13:O13" si="8">F2/F$6</f>
        <v>0.98753148783749312</v>
      </c>
      <c r="G13">
        <f t="shared" si="8"/>
        <v>1.2413974232394813</v>
      </c>
      <c r="H13">
        <f t="shared" si="8"/>
        <v>1.0014187157483727</v>
      </c>
      <c r="I13">
        <f t="shared" si="8"/>
        <v>0.98655488494251475</v>
      </c>
      <c r="J13">
        <f t="shared" si="8"/>
        <v>0.92572846168911704</v>
      </c>
      <c r="K13">
        <f t="shared" si="8"/>
        <v>0.99494249260458834</v>
      </c>
      <c r="L13">
        <f t="shared" ref="L13:N13" si="9">L2/L$6</f>
        <v>0.84996137797150018</v>
      </c>
      <c r="M13">
        <f t="shared" si="9"/>
        <v>1.2271758902649492</v>
      </c>
      <c r="N13">
        <f t="shared" si="9"/>
        <v>0.89125384326976742</v>
      </c>
      <c r="O13">
        <f t="shared" si="8"/>
        <v>0.92282062161875456</v>
      </c>
      <c r="P13">
        <f t="shared" ref="P13:R13" si="10">P2/P$6</f>
        <v>1.0921362830783501</v>
      </c>
      <c r="Q13">
        <f t="shared" si="10"/>
        <v>0.59670555162705141</v>
      </c>
      <c r="R13">
        <f t="shared" si="10"/>
        <v>1.3688705275753126</v>
      </c>
      <c r="AA13">
        <f t="shared" ref="AA13:AB16" si="11">AA2/AA$6</f>
        <v>0.8800656435813875</v>
      </c>
      <c r="AB13">
        <f t="shared" si="11"/>
        <v>1.2706404874902422</v>
      </c>
      <c r="AD13" s="19" t="s">
        <v>88</v>
      </c>
      <c r="AE13" s="59" t="s">
        <v>272</v>
      </c>
      <c r="AF13" s="59" t="s">
        <v>273</v>
      </c>
      <c r="AG13" s="59" t="s">
        <v>274</v>
      </c>
      <c r="AH13" s="59" t="s">
        <v>275</v>
      </c>
      <c r="AI13" s="60" t="s">
        <v>276</v>
      </c>
    </row>
    <row r="14" spans="1:43" ht="16.5" customHeight="1" x14ac:dyDescent="0.25">
      <c r="A14" s="19" t="s">
        <v>88</v>
      </c>
      <c r="E14">
        <f>E3/E$6</f>
        <v>1.0041400269608882</v>
      </c>
      <c r="F14">
        <f t="shared" ref="F14:O14" si="12">F3/F$6</f>
        <v>0.99569290509234842</v>
      </c>
      <c r="G14">
        <f t="shared" si="12"/>
        <v>0.87932317479463262</v>
      </c>
      <c r="H14">
        <f t="shared" si="12"/>
        <v>1.0014187157483727</v>
      </c>
      <c r="I14">
        <f t="shared" si="12"/>
        <v>0.91256326857182624</v>
      </c>
      <c r="J14">
        <f t="shared" si="12"/>
        <v>1.0800165386373033</v>
      </c>
      <c r="K14">
        <f t="shared" si="12"/>
        <v>1.0466795022200268</v>
      </c>
      <c r="L14">
        <f t="shared" ref="L14:N14" si="13">L3/L$6</f>
        <v>0.72644639121009857</v>
      </c>
      <c r="M14">
        <f t="shared" si="13"/>
        <v>1.254691129151037</v>
      </c>
      <c r="N14">
        <f t="shared" si="13"/>
        <v>1.0013090098982358</v>
      </c>
      <c r="O14">
        <f t="shared" si="12"/>
        <v>1.0017906014638802</v>
      </c>
      <c r="P14">
        <f t="shared" ref="P14:R14" si="14">P3/P$6</f>
        <v>0.85961694539070133</v>
      </c>
      <c r="Q14">
        <f t="shared" si="14"/>
        <v>1.242623932254272</v>
      </c>
      <c r="R14">
        <f t="shared" si="14"/>
        <v>0.92328510657572405</v>
      </c>
      <c r="AA14">
        <f t="shared" si="11"/>
        <v>0.72679578430597735</v>
      </c>
      <c r="AB14">
        <f t="shared" si="11"/>
        <v>1.2552945878828721</v>
      </c>
      <c r="AD14" s="19" t="s">
        <v>89</v>
      </c>
      <c r="AE14" s="59" t="s">
        <v>321</v>
      </c>
      <c r="AF14" s="59" t="s">
        <v>322</v>
      </c>
      <c r="AG14" s="59" t="s">
        <v>280</v>
      </c>
      <c r="AH14" s="59" t="s">
        <v>281</v>
      </c>
      <c r="AI14" s="60" t="s">
        <v>282</v>
      </c>
    </row>
    <row r="15" spans="1:43" ht="15.75" customHeight="1" x14ac:dyDescent="0.25">
      <c r="A15" s="19" t="s">
        <v>89</v>
      </c>
      <c r="E15">
        <f>E4/E$6</f>
        <v>0.99237276101994043</v>
      </c>
      <c r="F15">
        <f t="shared" ref="F15:O15" si="15">F4/F$6</f>
        <v>1.0079350309746313</v>
      </c>
      <c r="G15">
        <f t="shared" si="15"/>
        <v>0.81725330363265858</v>
      </c>
      <c r="H15">
        <f t="shared" si="15"/>
        <v>0.82783947168532146</v>
      </c>
      <c r="I15">
        <f t="shared" si="15"/>
        <v>1.1715339258692363</v>
      </c>
      <c r="J15">
        <f t="shared" si="15"/>
        <v>1.026015711705438</v>
      </c>
      <c r="K15">
        <f t="shared" si="15"/>
        <v>0.97902341272291493</v>
      </c>
      <c r="L15">
        <f t="shared" ref="L15:N15" si="16">L4/L$6</f>
        <v>1.8469265095167229</v>
      </c>
      <c r="M15">
        <f t="shared" si="16"/>
        <v>0.73363776048448059</v>
      </c>
      <c r="N15">
        <f t="shared" si="16"/>
        <v>0.95258007698410341</v>
      </c>
      <c r="O15">
        <f t="shared" si="15"/>
        <v>0.92056433648032243</v>
      </c>
      <c r="P15">
        <f t="shared" ref="P15:R15" si="17">P4/P$6</f>
        <v>1.2095702920115059</v>
      </c>
      <c r="Q15">
        <f t="shared" si="17"/>
        <v>0.68897960600236874</v>
      </c>
      <c r="R15">
        <f t="shared" si="17"/>
        <v>1.0477278818098434</v>
      </c>
      <c r="AA15">
        <f t="shared" si="11"/>
        <v>1.784852232207196</v>
      </c>
      <c r="AB15">
        <f t="shared" si="11"/>
        <v>0.7089805618604974</v>
      </c>
      <c r="AD15" s="19" t="s">
        <v>3</v>
      </c>
      <c r="AE15" t="s">
        <v>283</v>
      </c>
      <c r="AF15" s="59" t="s">
        <v>284</v>
      </c>
      <c r="AG15" s="59" t="s">
        <v>285</v>
      </c>
      <c r="AH15" s="59" t="s">
        <v>286</v>
      </c>
      <c r="AI15" s="60" t="s">
        <v>287</v>
      </c>
    </row>
    <row r="16" spans="1:43" ht="25.5" customHeight="1" x14ac:dyDescent="0.25">
      <c r="A16" s="19" t="s">
        <v>3</v>
      </c>
      <c r="E16">
        <f>E5/E$6</f>
        <v>0.98845033903962443</v>
      </c>
      <c r="F16">
        <f t="shared" ref="F16:O16" si="18">F5/F$6</f>
        <v>1.012015739602059</v>
      </c>
      <c r="G16">
        <f t="shared" si="18"/>
        <v>1.0551878097535592</v>
      </c>
      <c r="H16">
        <f t="shared" si="18"/>
        <v>1.1215889616381773</v>
      </c>
      <c r="I16">
        <f t="shared" si="18"/>
        <v>1.0029974663582233</v>
      </c>
      <c r="J16">
        <f t="shared" si="18"/>
        <v>0.94887167323134503</v>
      </c>
      <c r="K16">
        <f t="shared" si="18"/>
        <v>0.95912456287082315</v>
      </c>
      <c r="L16">
        <f t="shared" ref="L16:N16" si="19">L5/L$6</f>
        <v>0.91267388413643857</v>
      </c>
      <c r="M16">
        <f t="shared" si="19"/>
        <v>0.61918697630115527</v>
      </c>
      <c r="N16">
        <f t="shared" si="19"/>
        <v>1.1402528795149804</v>
      </c>
      <c r="O16">
        <f t="shared" si="18"/>
        <v>1.1303988543545136</v>
      </c>
      <c r="P16">
        <f t="shared" ref="P16:R16" si="20">P5/P$6</f>
        <v>0.94182075164391044</v>
      </c>
      <c r="Q16">
        <f t="shared" si="20"/>
        <v>1.3010641666919731</v>
      </c>
      <c r="R16">
        <f t="shared" si="20"/>
        <v>0.70651382068403235</v>
      </c>
      <c r="AA16">
        <f t="shared" si="11"/>
        <v>0.90478658862580852</v>
      </c>
      <c r="AB16">
        <f t="shared" si="11"/>
        <v>0.61383598429480291</v>
      </c>
      <c r="AD16" t="s">
        <v>5</v>
      </c>
      <c r="AE16" t="s">
        <v>318</v>
      </c>
      <c r="AF16" t="s">
        <v>319</v>
      </c>
      <c r="AG16" t="s">
        <v>320</v>
      </c>
      <c r="AH16" t="s">
        <v>280</v>
      </c>
    </row>
    <row r="17" spans="1:35" x14ac:dyDescent="0.25">
      <c r="A17" s="19" t="s">
        <v>308</v>
      </c>
      <c r="E17">
        <f>MIN(E13:E16)</f>
        <v>0.98845033903962443</v>
      </c>
      <c r="F17">
        <f t="shared" ref="F17:K17" si="21">MIN(F13:F16)</f>
        <v>0.98753148783749312</v>
      </c>
      <c r="G17">
        <f t="shared" si="21"/>
        <v>0.81725330363265858</v>
      </c>
      <c r="H17">
        <f t="shared" si="21"/>
        <v>0.82783947168532146</v>
      </c>
      <c r="I17">
        <f t="shared" si="21"/>
        <v>0.91256326857182624</v>
      </c>
      <c r="J17">
        <f t="shared" si="21"/>
        <v>0.92572846168911704</v>
      </c>
      <c r="K17" s="61">
        <f t="shared" si="21"/>
        <v>0.95912456287082315</v>
      </c>
      <c r="L17" s="61">
        <f t="shared" ref="L17:N17" si="22">MIN(L13:L16)</f>
        <v>0.72644639121009857</v>
      </c>
      <c r="M17" s="61">
        <f t="shared" si="22"/>
        <v>0.61918697630115527</v>
      </c>
      <c r="N17" s="61">
        <f t="shared" si="22"/>
        <v>0.89125384326976742</v>
      </c>
      <c r="O17" s="61">
        <f t="shared" ref="O17:P17" si="23">MIN(O13:O16)</f>
        <v>0.92056433648032243</v>
      </c>
      <c r="P17" s="61">
        <f t="shared" si="23"/>
        <v>0.85961694539070133</v>
      </c>
      <c r="Q17" s="61">
        <f t="shared" ref="Q17:R17" si="24">MIN(Q13:Q16)</f>
        <v>0.59670555162705141</v>
      </c>
      <c r="R17" s="61">
        <f t="shared" si="24"/>
        <v>0.70651382068403235</v>
      </c>
      <c r="AA17" s="61">
        <f t="shared" ref="AA17:AB17" si="25">MIN(AA13:AA16)</f>
        <v>0.72679578430597735</v>
      </c>
      <c r="AB17" s="61">
        <f t="shared" si="25"/>
        <v>0.61383598429480291</v>
      </c>
      <c r="AC17" s="61"/>
      <c r="AD17" s="19" t="s">
        <v>87</v>
      </c>
      <c r="AE17" s="2">
        <v>189</v>
      </c>
      <c r="AF17" s="2">
        <v>200</v>
      </c>
      <c r="AG17" s="2">
        <v>220</v>
      </c>
      <c r="AH17" s="2">
        <v>140</v>
      </c>
      <c r="AI17" s="2">
        <v>251</v>
      </c>
    </row>
    <row r="18" spans="1:35" x14ac:dyDescent="0.25">
      <c r="A18" s="19" t="s">
        <v>309</v>
      </c>
      <c r="E18">
        <f>MAX(E13:E16)</f>
        <v>1.0119848709215202</v>
      </c>
      <c r="F18">
        <f t="shared" ref="F18:J18" si="26">MAX(F13:F16)</f>
        <v>1.012015739602059</v>
      </c>
      <c r="G18">
        <f t="shared" si="26"/>
        <v>1.2413974232394813</v>
      </c>
      <c r="H18">
        <f t="shared" si="26"/>
        <v>1.1215889616381773</v>
      </c>
      <c r="I18">
        <f t="shared" si="26"/>
        <v>1.1715339258692363</v>
      </c>
      <c r="J18">
        <f t="shared" si="26"/>
        <v>1.0800165386373033</v>
      </c>
      <c r="K18" s="61">
        <f t="shared" ref="K18:O18" si="27">MAX(K13:K16)</f>
        <v>1.0466795022200268</v>
      </c>
      <c r="L18" s="61">
        <f t="shared" ref="L18:N18" si="28">MAX(L13:L16)</f>
        <v>1.8469265095167229</v>
      </c>
      <c r="M18" s="61">
        <f t="shared" si="28"/>
        <v>1.254691129151037</v>
      </c>
      <c r="N18" s="61">
        <f t="shared" si="28"/>
        <v>1.1402528795149804</v>
      </c>
      <c r="O18" s="61">
        <f t="shared" si="27"/>
        <v>1.1303988543545136</v>
      </c>
      <c r="P18" s="61">
        <f t="shared" ref="P18:R18" si="29">MAX(P13:P16)</f>
        <v>1.2095702920115059</v>
      </c>
      <c r="Q18" s="61">
        <f t="shared" si="29"/>
        <v>1.3010641666919731</v>
      </c>
      <c r="R18" s="61">
        <f t="shared" si="29"/>
        <v>1.3688705275753126</v>
      </c>
      <c r="AA18" s="61">
        <f t="shared" ref="AA18:AB18" si="30">MAX(AA13:AA16)</f>
        <v>1.784852232207196</v>
      </c>
      <c r="AB18" s="61">
        <f t="shared" si="30"/>
        <v>1.2706404874902422</v>
      </c>
      <c r="AC18" s="61"/>
      <c r="AD18" s="19" t="s">
        <v>88</v>
      </c>
      <c r="AE18" s="2">
        <v>180.8</v>
      </c>
      <c r="AF18" s="2">
        <v>276.89999999999998</v>
      </c>
      <c r="AG18" s="2">
        <v>101.3</v>
      </c>
      <c r="AH18" s="2">
        <v>149.80000000000001</v>
      </c>
      <c r="AI18" s="2">
        <v>291.3</v>
      </c>
    </row>
    <row r="19" spans="1:35" s="7" customFormat="1" x14ac:dyDescent="0.25">
      <c r="A19" s="7" t="s">
        <v>310</v>
      </c>
      <c r="E19" s="63">
        <f>IF(E18&gt;=1/E17,E18-1,1-1/E17)</f>
        <v>1.198487092152023E-2</v>
      </c>
      <c r="F19" s="63">
        <f t="shared" ref="F19:K19" si="31">IF(F18&gt;=1/F17,F18-1,1-1/F17)</f>
        <v>-1.2625938834426975E-2</v>
      </c>
      <c r="G19" s="63">
        <f t="shared" si="31"/>
        <v>0.24139742323948132</v>
      </c>
      <c r="H19" s="63">
        <f t="shared" si="31"/>
        <v>-0.20796366228369489</v>
      </c>
      <c r="I19" s="63">
        <f t="shared" si="31"/>
        <v>0.17153392586923633</v>
      </c>
      <c r="J19" s="63">
        <f t="shared" si="31"/>
        <v>-8.023037141513889E-2</v>
      </c>
      <c r="K19" s="64">
        <f t="shared" si="31"/>
        <v>4.6679502220026814E-2</v>
      </c>
      <c r="L19" s="64">
        <f t="shared" ref="L19:N19" si="32">IF(L18&gt;=1/L17,L18-1,1-1/L17)</f>
        <v>0.84692650951672288</v>
      </c>
      <c r="M19" s="64">
        <f t="shared" si="32"/>
        <v>-0.61502104901125687</v>
      </c>
      <c r="N19" s="64">
        <f t="shared" si="32"/>
        <v>0.14025287951498044</v>
      </c>
      <c r="O19" s="64">
        <f t="shared" ref="O19:P19" si="33">IF(O18&gt;=1/O17,O18-1,1-1/O17)</f>
        <v>0.13039885435451359</v>
      </c>
      <c r="P19" s="64">
        <f t="shared" si="33"/>
        <v>0.2095702920115059</v>
      </c>
      <c r="Q19" s="64">
        <f t="shared" ref="Q19:R19" si="34">IF(Q18&gt;=1/Q17,Q18-1,1-1/Q17)</f>
        <v>-0.67586843674116293</v>
      </c>
      <c r="R19" s="64">
        <f t="shared" si="34"/>
        <v>-0.41540047869384966</v>
      </c>
      <c r="AA19" s="64">
        <f t="shared" ref="AA19:AB19" si="35">IF(AA18&gt;=1/AA17,AA18-1,1-1/AA17)</f>
        <v>0.78485223220719602</v>
      </c>
      <c r="AB19" s="64">
        <f t="shared" si="35"/>
        <v>-0.62909967089797836</v>
      </c>
      <c r="AC19" s="64"/>
      <c r="AD19" s="19" t="s">
        <v>89</v>
      </c>
      <c r="AE19" s="2">
        <v>295.24</v>
      </c>
      <c r="AF19" s="2">
        <v>185.98400000000001</v>
      </c>
      <c r="AG19" s="2">
        <v>282.12099999999998</v>
      </c>
      <c r="AH19" s="2">
        <v>107.773</v>
      </c>
      <c r="AI19" s="2">
        <v>128.881</v>
      </c>
    </row>
    <row r="20" spans="1:35" x14ac:dyDescent="0.25">
      <c r="A20" s="19" t="s">
        <v>311</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25">
      <c r="AD21" t="s">
        <v>5</v>
      </c>
      <c r="AE21" s="2">
        <v>171</v>
      </c>
      <c r="AF21" s="2">
        <v>208</v>
      </c>
      <c r="AG21" s="2">
        <v>239</v>
      </c>
      <c r="AH21" s="2">
        <v>383</v>
      </c>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363</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196</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196</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196</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197</v>
      </c>
      <c r="N5" t="s">
        <v>95</v>
      </c>
      <c r="O5" t="s">
        <v>92</v>
      </c>
    </row>
    <row r="6" spans="1:18" x14ac:dyDescent="0.25">
      <c r="A6" t="s">
        <v>90</v>
      </c>
      <c r="B6">
        <v>24722</v>
      </c>
      <c r="C6">
        <v>31614</v>
      </c>
      <c r="D6">
        <v>34529</v>
      </c>
      <c r="E6">
        <v>37408</v>
      </c>
      <c r="F6">
        <v>42625</v>
      </c>
      <c r="G6">
        <v>48678</v>
      </c>
      <c r="H6">
        <v>54933</v>
      </c>
      <c r="I6">
        <v>62150</v>
      </c>
      <c r="J6">
        <v>66665</v>
      </c>
      <c r="K6">
        <v>71547</v>
      </c>
      <c r="L6">
        <v>90271</v>
      </c>
      <c r="M6" t="s">
        <v>198</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431</v>
      </c>
    </row>
    <row r="10" spans="1:18" x14ac:dyDescent="0.25">
      <c r="B10" t="s">
        <v>76</v>
      </c>
      <c r="C10" t="s">
        <v>77</v>
      </c>
      <c r="D10" t="s">
        <v>78</v>
      </c>
      <c r="E10" t="s">
        <v>79</v>
      </c>
      <c r="F10" t="s">
        <v>80</v>
      </c>
      <c r="G10" t="s">
        <v>81</v>
      </c>
      <c r="H10" t="s">
        <v>82</v>
      </c>
      <c r="I10" t="s">
        <v>83</v>
      </c>
      <c r="J10" t="s">
        <v>84</v>
      </c>
      <c r="K10" t="s">
        <v>85</v>
      </c>
      <c r="L10" t="s">
        <v>86</v>
      </c>
      <c r="M10" t="s">
        <v>426</v>
      </c>
      <c r="O10" t="s">
        <v>430</v>
      </c>
      <c r="P10" t="s">
        <v>429</v>
      </c>
      <c r="Q10" t="s">
        <v>428</v>
      </c>
      <c r="R10" t="s">
        <v>427</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132</v>
      </c>
      <c r="C2" t="s">
        <v>107</v>
      </c>
      <c r="D2" t="s">
        <v>108</v>
      </c>
      <c r="E2" t="s">
        <v>334</v>
      </c>
      <c r="F2" t="s">
        <v>335</v>
      </c>
      <c r="G2" t="s">
        <v>109</v>
      </c>
      <c r="H2" t="s">
        <v>110</v>
      </c>
      <c r="I2" t="s">
        <v>111</v>
      </c>
    </row>
    <row r="3" spans="1:9" x14ac:dyDescent="0.25">
      <c r="A3" t="s">
        <v>88</v>
      </c>
      <c r="B3" t="s">
        <v>130</v>
      </c>
      <c r="C3" t="s">
        <v>133</v>
      </c>
      <c r="D3" t="s">
        <v>137</v>
      </c>
      <c r="E3" t="s">
        <v>134</v>
      </c>
      <c r="F3" t="s">
        <v>135</v>
      </c>
      <c r="G3" t="s">
        <v>629</v>
      </c>
      <c r="H3" t="s">
        <v>628</v>
      </c>
      <c r="I3" t="s">
        <v>136</v>
      </c>
    </row>
    <row r="4" spans="1:9" x14ac:dyDescent="0.25">
      <c r="A4" t="s">
        <v>89</v>
      </c>
      <c r="B4" t="s">
        <v>131</v>
      </c>
      <c r="C4" t="s">
        <v>117</v>
      </c>
      <c r="D4" t="s">
        <v>118</v>
      </c>
      <c r="E4" t="s">
        <v>120</v>
      </c>
      <c r="F4" t="s">
        <v>119</v>
      </c>
      <c r="G4" t="s">
        <v>121</v>
      </c>
      <c r="H4" t="s">
        <v>122</v>
      </c>
      <c r="I4" t="s">
        <v>123</v>
      </c>
    </row>
    <row r="5" spans="1:9" x14ac:dyDescent="0.25">
      <c r="A5" t="s">
        <v>3</v>
      </c>
      <c r="B5" t="s">
        <v>124</v>
      </c>
      <c r="C5" t="s">
        <v>138</v>
      </c>
      <c r="D5" t="s">
        <v>331</v>
      </c>
      <c r="E5" t="s">
        <v>126</v>
      </c>
      <c r="F5" t="s">
        <v>125</v>
      </c>
      <c r="G5" t="s">
        <v>127</v>
      </c>
      <c r="H5" t="s">
        <v>128</v>
      </c>
      <c r="I5" t="s">
        <v>129</v>
      </c>
    </row>
    <row r="6" spans="1:9" x14ac:dyDescent="0.25">
      <c r="A6" t="s">
        <v>5</v>
      </c>
      <c r="B6" t="s">
        <v>113</v>
      </c>
      <c r="C6" t="s">
        <v>112</v>
      </c>
      <c r="D6" t="s">
        <v>114</v>
      </c>
      <c r="E6" t="s">
        <v>636</v>
      </c>
      <c r="F6" t="s">
        <v>635</v>
      </c>
      <c r="G6" t="s">
        <v>116</v>
      </c>
      <c r="H6" t="s">
        <v>115</v>
      </c>
      <c r="I6" t="s">
        <v>336</v>
      </c>
    </row>
    <row r="9" spans="1:9" x14ac:dyDescent="0.25">
      <c r="A9" t="s">
        <v>327</v>
      </c>
      <c r="B9" s="65" t="s">
        <v>328</v>
      </c>
      <c r="C9" s="65">
        <v>2</v>
      </c>
      <c r="D9" s="65" t="s">
        <v>637</v>
      </c>
      <c r="E9" s="65" t="s">
        <v>638</v>
      </c>
      <c r="F9" t="s">
        <v>639</v>
      </c>
      <c r="G9" s="65" t="s">
        <v>329</v>
      </c>
      <c r="H9" s="65">
        <v>6</v>
      </c>
      <c r="I9" s="65" t="s">
        <v>330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Normal="100" workbookViewId="0">
      <selection activeCell="C26" sqref="C26"/>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6" x14ac:dyDescent="0.25">
      <c r="A1" t="s">
        <v>199</v>
      </c>
      <c r="B1" s="7" t="s">
        <v>87</v>
      </c>
      <c r="C1" s="7" t="s">
        <v>88</v>
      </c>
      <c r="D1" s="7" t="s">
        <v>89</v>
      </c>
      <c r="E1" s="7" t="s">
        <v>3</v>
      </c>
      <c r="F1" s="7" t="s">
        <v>5</v>
      </c>
    </row>
    <row r="2" spans="1:6" ht="105" x14ac:dyDescent="0.25">
      <c r="A2" t="s">
        <v>176</v>
      </c>
      <c r="B2" s="19" t="s">
        <v>175</v>
      </c>
      <c r="C2" s="19" t="s">
        <v>464</v>
      </c>
      <c r="D2" s="19" t="s">
        <v>464</v>
      </c>
      <c r="E2" s="70" t="s">
        <v>465</v>
      </c>
      <c r="F2" s="19" t="s">
        <v>187</v>
      </c>
    </row>
    <row r="3" spans="1:6" x14ac:dyDescent="0.25">
      <c r="A3">
        <v>3</v>
      </c>
      <c r="B3" s="19"/>
      <c r="C3" s="19"/>
      <c r="D3" s="19"/>
      <c r="E3" s="19"/>
      <c r="F3" s="19"/>
    </row>
    <row r="4" spans="1:6" x14ac:dyDescent="0.25">
      <c r="A4" t="s">
        <v>162</v>
      </c>
      <c r="B4" t="s">
        <v>171</v>
      </c>
      <c r="C4" t="s">
        <v>169</v>
      </c>
      <c r="D4" t="s">
        <v>180</v>
      </c>
      <c r="E4" t="s">
        <v>182</v>
      </c>
      <c r="F4" t="s">
        <v>139</v>
      </c>
    </row>
    <row r="5" spans="1:6" x14ac:dyDescent="0.25">
      <c r="A5">
        <v>5</v>
      </c>
      <c r="B5" t="s">
        <v>174</v>
      </c>
      <c r="C5" s="73" t="s">
        <v>623</v>
      </c>
      <c r="D5" t="s">
        <v>181</v>
      </c>
      <c r="E5" t="s">
        <v>183</v>
      </c>
      <c r="F5" t="s">
        <v>140</v>
      </c>
    </row>
    <row r="6" spans="1:6" x14ac:dyDescent="0.25">
      <c r="A6" t="s">
        <v>168</v>
      </c>
      <c r="B6" t="s">
        <v>466</v>
      </c>
      <c r="C6" s="19" t="s">
        <v>470</v>
      </c>
      <c r="D6" t="s">
        <v>179</v>
      </c>
      <c r="E6" t="s">
        <v>626</v>
      </c>
      <c r="F6" t="s">
        <v>142</v>
      </c>
    </row>
    <row r="7" spans="1:6" x14ac:dyDescent="0.25">
      <c r="A7" t="s">
        <v>166</v>
      </c>
      <c r="B7" t="s">
        <v>593</v>
      </c>
      <c r="C7" t="s">
        <v>177</v>
      </c>
      <c r="D7" t="s">
        <v>195</v>
      </c>
      <c r="E7" t="s">
        <v>143</v>
      </c>
      <c r="F7" t="s">
        <v>143</v>
      </c>
    </row>
    <row r="8" spans="1:6" x14ac:dyDescent="0.25">
      <c r="A8" t="s">
        <v>165</v>
      </c>
      <c r="B8" t="s">
        <v>161</v>
      </c>
      <c r="C8" t="s">
        <v>161</v>
      </c>
      <c r="D8" t="s">
        <v>161</v>
      </c>
      <c r="E8" t="s">
        <v>161</v>
      </c>
      <c r="F8" t="s">
        <v>141</v>
      </c>
    </row>
    <row r="9" spans="1:6" x14ac:dyDescent="0.25">
      <c r="A9">
        <v>9</v>
      </c>
    </row>
    <row r="10" spans="1:6" x14ac:dyDescent="0.25">
      <c r="A10" t="s">
        <v>167</v>
      </c>
      <c r="B10" t="s">
        <v>170</v>
      </c>
      <c r="C10" s="19" t="s">
        <v>178</v>
      </c>
      <c r="D10" s="19" t="s">
        <v>194</v>
      </c>
      <c r="E10" s="19" t="s">
        <v>184</v>
      </c>
      <c r="F10" t="s">
        <v>144</v>
      </c>
    </row>
    <row r="11" spans="1:6" x14ac:dyDescent="0.25">
      <c r="A11" t="s">
        <v>164</v>
      </c>
      <c r="B11" t="s">
        <v>172</v>
      </c>
      <c r="C11" s="73" t="s">
        <v>624</v>
      </c>
      <c r="D11" t="s">
        <v>193</v>
      </c>
      <c r="E11" t="s">
        <v>155</v>
      </c>
      <c r="F11" t="s">
        <v>145</v>
      </c>
    </row>
    <row r="12" spans="1:6" x14ac:dyDescent="0.25">
      <c r="A12" t="s">
        <v>163</v>
      </c>
      <c r="B12" t="s">
        <v>191</v>
      </c>
      <c r="C12" t="s">
        <v>192</v>
      </c>
      <c r="D12" t="s">
        <v>186</v>
      </c>
      <c r="E12" t="s">
        <v>185</v>
      </c>
      <c r="F12" t="s">
        <v>147</v>
      </c>
    </row>
    <row r="13" spans="1:6" x14ac:dyDescent="0.25">
      <c r="A13" t="s">
        <v>581</v>
      </c>
      <c r="B13" t="s">
        <v>173</v>
      </c>
      <c r="C13" t="s">
        <v>189</v>
      </c>
      <c r="D13" t="s">
        <v>188</v>
      </c>
      <c r="E13" t="s">
        <v>148</v>
      </c>
      <c r="F13" t="s">
        <v>148</v>
      </c>
    </row>
    <row r="14" spans="1:6" x14ac:dyDescent="0.25">
      <c r="A14" t="s">
        <v>580</v>
      </c>
      <c r="B14" t="s">
        <v>161</v>
      </c>
      <c r="C14" t="s">
        <v>161</v>
      </c>
      <c r="D14" t="s">
        <v>161</v>
      </c>
      <c r="E14" t="s">
        <v>161</v>
      </c>
      <c r="F14" t="s">
        <v>146</v>
      </c>
    </row>
    <row r="15" spans="1:6" x14ac:dyDescent="0.25">
      <c r="A15">
        <v>15</v>
      </c>
    </row>
    <row r="16" spans="1:6" x14ac:dyDescent="0.25">
      <c r="A16" t="s">
        <v>556</v>
      </c>
      <c r="B16" t="s">
        <v>566</v>
      </c>
      <c r="C16" s="73" t="s">
        <v>625</v>
      </c>
      <c r="D16" t="s">
        <v>577</v>
      </c>
      <c r="E16" t="s">
        <v>561</v>
      </c>
      <c r="F16" t="s">
        <v>561</v>
      </c>
    </row>
    <row r="17" spans="1:6" x14ac:dyDescent="0.25">
      <c r="A17" t="s">
        <v>542</v>
      </c>
      <c r="B17" s="18" t="s">
        <v>469</v>
      </c>
      <c r="C17" s="18" t="s">
        <v>599</v>
      </c>
      <c r="D17" s="18" t="s">
        <v>194</v>
      </c>
      <c r="E17" s="18" t="s">
        <v>185</v>
      </c>
      <c r="F17" s="18" t="s">
        <v>149</v>
      </c>
    </row>
    <row r="18" spans="1:6" x14ac:dyDescent="0.25">
      <c r="A18" t="s">
        <v>543</v>
      </c>
      <c r="B18" t="s">
        <v>537</v>
      </c>
      <c r="C18" t="s">
        <v>468</v>
      </c>
      <c r="D18" t="s">
        <v>533</v>
      </c>
      <c r="E18" t="s">
        <v>520</v>
      </c>
      <c r="F18" t="s">
        <v>147</v>
      </c>
    </row>
    <row r="19" spans="1:6" x14ac:dyDescent="0.25">
      <c r="A19" t="s">
        <v>544</v>
      </c>
      <c r="B19" t="s">
        <v>467</v>
      </c>
      <c r="C19" s="19" t="s">
        <v>470</v>
      </c>
      <c r="D19" t="s">
        <v>518</v>
      </c>
      <c r="E19" t="s">
        <v>536</v>
      </c>
      <c r="F19" s="18" t="s">
        <v>150</v>
      </c>
    </row>
    <row r="20" spans="1:6" x14ac:dyDescent="0.25">
      <c r="A20" t="s">
        <v>545</v>
      </c>
      <c r="B20" s="18" t="s">
        <v>535</v>
      </c>
      <c r="C20" s="18" t="s">
        <v>591</v>
      </c>
      <c r="D20" s="18" t="s">
        <v>186</v>
      </c>
      <c r="E20" s="18" t="s">
        <v>521</v>
      </c>
      <c r="F20" s="18" t="s">
        <v>151</v>
      </c>
    </row>
    <row r="21" spans="1:6" x14ac:dyDescent="0.25">
      <c r="A21">
        <v>21</v>
      </c>
      <c r="B21" t="s">
        <v>161</v>
      </c>
      <c r="C21" t="s">
        <v>161</v>
      </c>
      <c r="D21" t="s">
        <v>161</v>
      </c>
      <c r="E21" t="s">
        <v>161</v>
      </c>
      <c r="F21" s="18" t="s">
        <v>161</v>
      </c>
    </row>
    <row r="22" spans="1:6" x14ac:dyDescent="0.25">
      <c r="A22" t="s">
        <v>560</v>
      </c>
      <c r="B22" t="s">
        <v>567</v>
      </c>
      <c r="C22" t="s">
        <v>571</v>
      </c>
      <c r="D22" t="s">
        <v>576</v>
      </c>
      <c r="E22" t="s">
        <v>562</v>
      </c>
      <c r="F22" t="s">
        <v>562</v>
      </c>
    </row>
    <row r="23" spans="1:6" x14ac:dyDescent="0.25">
      <c r="A23" t="s">
        <v>546</v>
      </c>
      <c r="B23" t="s">
        <v>471</v>
      </c>
      <c r="C23" t="s">
        <v>472</v>
      </c>
      <c r="D23" t="s">
        <v>534</v>
      </c>
      <c r="E23" t="s">
        <v>143</v>
      </c>
      <c r="F23" t="s">
        <v>152</v>
      </c>
    </row>
    <row r="24" spans="1:6" x14ac:dyDescent="0.25">
      <c r="A24" t="s">
        <v>547</v>
      </c>
      <c r="B24" t="s">
        <v>473</v>
      </c>
      <c r="C24" t="s">
        <v>474</v>
      </c>
      <c r="D24" t="s">
        <v>517</v>
      </c>
      <c r="E24" t="s">
        <v>516</v>
      </c>
      <c r="F24" t="s">
        <v>153</v>
      </c>
    </row>
    <row r="25" spans="1:6" x14ac:dyDescent="0.25">
      <c r="A25">
        <v>25</v>
      </c>
      <c r="B25" t="s">
        <v>161</v>
      </c>
      <c r="C25" t="s">
        <v>161</v>
      </c>
      <c r="D25" t="s">
        <v>161</v>
      </c>
      <c r="E25" t="s">
        <v>161</v>
      </c>
      <c r="F25" t="s">
        <v>154</v>
      </c>
    </row>
    <row r="26" spans="1:6" x14ac:dyDescent="0.25">
      <c r="A26">
        <v>26</v>
      </c>
      <c r="F26" t="s">
        <v>161</v>
      </c>
    </row>
    <row r="27" spans="1:6" x14ac:dyDescent="0.25">
      <c r="A27" t="s">
        <v>559</v>
      </c>
      <c r="B27" t="s">
        <v>568</v>
      </c>
      <c r="C27" t="s">
        <v>572</v>
      </c>
      <c r="D27" t="s">
        <v>575</v>
      </c>
      <c r="E27" t="s">
        <v>563</v>
      </c>
      <c r="F27" t="s">
        <v>563</v>
      </c>
    </row>
    <row r="28" spans="1:6" x14ac:dyDescent="0.25">
      <c r="A28" t="s">
        <v>548</v>
      </c>
      <c r="B28" t="s">
        <v>475</v>
      </c>
      <c r="C28" t="s">
        <v>476</v>
      </c>
      <c r="D28" t="s">
        <v>478</v>
      </c>
      <c r="E28" t="s">
        <v>627</v>
      </c>
      <c r="F28" t="s">
        <v>145</v>
      </c>
    </row>
    <row r="29" spans="1:6" x14ac:dyDescent="0.25">
      <c r="A29" t="s">
        <v>549</v>
      </c>
      <c r="B29" s="18" t="s">
        <v>172</v>
      </c>
      <c r="C29" s="72" t="s">
        <v>597</v>
      </c>
      <c r="D29" s="18" t="s">
        <v>519</v>
      </c>
      <c r="E29" s="18" t="s">
        <v>479</v>
      </c>
      <c r="F29" s="18" t="s">
        <v>146</v>
      </c>
    </row>
    <row r="30" spans="1:6" x14ac:dyDescent="0.25">
      <c r="A30" t="s">
        <v>550</v>
      </c>
      <c r="B30" t="s">
        <v>477</v>
      </c>
      <c r="C30" t="s">
        <v>592</v>
      </c>
      <c r="D30" t="s">
        <v>590</v>
      </c>
      <c r="E30" t="s">
        <v>155</v>
      </c>
      <c r="F30" t="s">
        <v>155</v>
      </c>
    </row>
    <row r="31" spans="1:6" x14ac:dyDescent="0.25">
      <c r="A31">
        <v>31</v>
      </c>
      <c r="B31" t="s">
        <v>161</v>
      </c>
      <c r="C31" t="s">
        <v>161</v>
      </c>
      <c r="D31" t="s">
        <v>161</v>
      </c>
      <c r="E31" t="s">
        <v>161</v>
      </c>
      <c r="F31" t="s">
        <v>161</v>
      </c>
    </row>
    <row r="32" spans="1:6" x14ac:dyDescent="0.25">
      <c r="A32" t="s">
        <v>558</v>
      </c>
      <c r="B32" t="s">
        <v>569</v>
      </c>
      <c r="C32" t="s">
        <v>573</v>
      </c>
      <c r="D32" t="s">
        <v>574</v>
      </c>
      <c r="E32" t="s">
        <v>564</v>
      </c>
      <c r="F32" t="s">
        <v>564</v>
      </c>
    </row>
    <row r="33" spans="1:6" x14ac:dyDescent="0.25">
      <c r="A33" s="13" t="s">
        <v>541</v>
      </c>
      <c r="B33" t="s">
        <v>173</v>
      </c>
      <c r="C33" s="73" t="s">
        <v>631</v>
      </c>
      <c r="D33" t="s">
        <v>188</v>
      </c>
      <c r="E33" t="s">
        <v>148</v>
      </c>
      <c r="F33" t="s">
        <v>148</v>
      </c>
    </row>
    <row r="34" spans="1:6" x14ac:dyDescent="0.25">
      <c r="A34" s="13" t="s">
        <v>551</v>
      </c>
      <c r="B34" s="7" t="s">
        <v>170</v>
      </c>
      <c r="C34" s="7" t="s">
        <v>178</v>
      </c>
      <c r="D34" s="7" t="s">
        <v>538</v>
      </c>
      <c r="E34" s="7" t="s">
        <v>156</v>
      </c>
      <c r="F34" s="7" t="s">
        <v>156</v>
      </c>
    </row>
    <row r="35" spans="1:6" x14ac:dyDescent="0.25">
      <c r="A35">
        <v>35</v>
      </c>
      <c r="B35" t="s">
        <v>161</v>
      </c>
      <c r="C35" t="s">
        <v>161</v>
      </c>
      <c r="D35" t="s">
        <v>161</v>
      </c>
      <c r="E35" t="s">
        <v>161</v>
      </c>
      <c r="F35" s="7" t="s">
        <v>144</v>
      </c>
    </row>
    <row r="36" spans="1:6" x14ac:dyDescent="0.25">
      <c r="A36">
        <v>36</v>
      </c>
      <c r="F36" t="s">
        <v>161</v>
      </c>
    </row>
    <row r="37" spans="1:6" x14ac:dyDescent="0.25">
      <c r="A37" t="s">
        <v>557</v>
      </c>
      <c r="B37" t="s">
        <v>570</v>
      </c>
      <c r="C37" t="s">
        <v>579</v>
      </c>
      <c r="D37" t="s">
        <v>578</v>
      </c>
      <c r="E37" t="s">
        <v>565</v>
      </c>
      <c r="F37" t="s">
        <v>565</v>
      </c>
    </row>
    <row r="38" spans="1:6" x14ac:dyDescent="0.25">
      <c r="A38" t="s">
        <v>552</v>
      </c>
      <c r="B38" t="s">
        <v>190</v>
      </c>
      <c r="C38" s="73" t="s">
        <v>630</v>
      </c>
      <c r="D38" t="s">
        <v>582</v>
      </c>
      <c r="E38" t="s">
        <v>157</v>
      </c>
      <c r="F38" t="s">
        <v>157</v>
      </c>
    </row>
    <row r="39" spans="1:6" x14ac:dyDescent="0.25">
      <c r="A39" t="s">
        <v>553</v>
      </c>
      <c r="B39" t="s">
        <v>522</v>
      </c>
      <c r="C39" t="s">
        <v>526</v>
      </c>
      <c r="D39" t="s">
        <v>528</v>
      </c>
      <c r="E39" t="s">
        <v>159</v>
      </c>
      <c r="F39" t="s">
        <v>159</v>
      </c>
    </row>
    <row r="40" spans="1:6" x14ac:dyDescent="0.25">
      <c r="A40" t="s">
        <v>554</v>
      </c>
      <c r="B40" t="s">
        <v>523</v>
      </c>
      <c r="C40" t="s">
        <v>527</v>
      </c>
      <c r="D40" t="s">
        <v>529</v>
      </c>
      <c r="E40" t="s">
        <v>158</v>
      </c>
      <c r="F40" t="s">
        <v>158</v>
      </c>
    </row>
    <row r="41" spans="1:6" x14ac:dyDescent="0.25">
      <c r="A41" t="s">
        <v>555</v>
      </c>
      <c r="B41" s="18" t="s">
        <v>524</v>
      </c>
      <c r="C41" s="18" t="s">
        <v>531</v>
      </c>
      <c r="D41" s="18" t="s">
        <v>530</v>
      </c>
      <c r="E41" s="18" t="s">
        <v>160</v>
      </c>
      <c r="F41" s="18" t="s">
        <v>160</v>
      </c>
    </row>
    <row r="42" spans="1:6" x14ac:dyDescent="0.25">
      <c r="A42">
        <v>42</v>
      </c>
      <c r="B42" t="s">
        <v>161</v>
      </c>
      <c r="C42" t="s">
        <v>161</v>
      </c>
      <c r="D42" t="s">
        <v>161</v>
      </c>
      <c r="E42" t="s">
        <v>161</v>
      </c>
      <c r="F42" t="s">
        <v>161</v>
      </c>
    </row>
    <row r="43" spans="1:6" x14ac:dyDescent="0.25">
      <c r="A43">
        <v>43</v>
      </c>
      <c r="C43" t="s">
        <v>525</v>
      </c>
      <c r="F43" s="18" t="s">
        <v>532</v>
      </c>
    </row>
    <row r="44" spans="1:6" x14ac:dyDescent="0.25">
      <c r="A44">
        <v>44</v>
      </c>
      <c r="F44" s="7" t="s">
        <v>539</v>
      </c>
    </row>
    <row r="45" spans="1:6" x14ac:dyDescent="0.25">
      <c r="A45">
        <v>45</v>
      </c>
      <c r="F45" t="s">
        <v>540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199</v>
      </c>
      <c r="B1" s="23" t="s">
        <v>246</v>
      </c>
      <c r="C1" s="23" t="s">
        <v>245</v>
      </c>
      <c r="D1" s="23" t="s">
        <v>247</v>
      </c>
      <c r="E1" s="23"/>
      <c r="F1" s="46" t="s">
        <v>252</v>
      </c>
      <c r="G1" s="46"/>
      <c r="H1" s="23" t="s">
        <v>200</v>
      </c>
      <c r="I1" s="23" t="s">
        <v>239</v>
      </c>
      <c r="J1" s="23" t="s">
        <v>201</v>
      </c>
      <c r="K1" s="23" t="s">
        <v>202</v>
      </c>
      <c r="L1" s="23" t="s">
        <v>240</v>
      </c>
      <c r="M1" s="23" t="s">
        <v>201</v>
      </c>
      <c r="N1" s="23" t="s">
        <v>202</v>
      </c>
      <c r="O1" s="23" t="s">
        <v>241</v>
      </c>
      <c r="P1" s="23" t="s">
        <v>201</v>
      </c>
      <c r="Q1" s="23" t="s">
        <v>202</v>
      </c>
      <c r="R1" s="24" t="s">
        <v>243</v>
      </c>
      <c r="S1" s="23" t="s">
        <v>201</v>
      </c>
      <c r="T1" s="23" t="s">
        <v>202</v>
      </c>
      <c r="U1" s="24" t="s">
        <v>244</v>
      </c>
      <c r="V1" s="23" t="s">
        <v>201</v>
      </c>
      <c r="W1" s="23" t="s">
        <v>202</v>
      </c>
      <c r="X1" s="24" t="s">
        <v>242</v>
      </c>
      <c r="Y1" s="23" t="s">
        <v>201</v>
      </c>
      <c r="Z1" s="23" t="s">
        <v>202</v>
      </c>
      <c r="AA1" s="25" t="s">
        <v>203</v>
      </c>
      <c r="AB1" s="25" t="s">
        <v>204</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205</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206</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207</v>
      </c>
    </row>
    <row r="7" spans="1:29" x14ac:dyDescent="0.25">
      <c r="A7" s="37" t="s">
        <v>208</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209</v>
      </c>
    </row>
    <row r="8" spans="1:29" x14ac:dyDescent="0.25">
      <c r="A8" s="37"/>
      <c r="B8" s="26"/>
      <c r="C8" s="26"/>
      <c r="D8" s="26"/>
      <c r="E8" s="40" t="s">
        <v>253</v>
      </c>
      <c r="F8" s="50">
        <v>9.5999999999999992E-3</v>
      </c>
      <c r="G8" s="51"/>
      <c r="H8" s="26"/>
      <c r="I8" s="38"/>
      <c r="J8" s="7"/>
      <c r="K8" s="39"/>
      <c r="L8" s="38"/>
      <c r="M8" s="7"/>
      <c r="N8" s="39"/>
      <c r="O8" s="38"/>
      <c r="P8" s="7"/>
      <c r="Q8" s="13"/>
      <c r="R8" s="38"/>
      <c r="S8" s="7"/>
      <c r="T8" s="32"/>
      <c r="U8" s="38"/>
      <c r="V8" s="7"/>
      <c r="W8" s="5"/>
      <c r="X8" s="38"/>
      <c r="Y8" s="7"/>
      <c r="Z8" s="13"/>
      <c r="AC8" t="s">
        <v>255</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248</v>
      </c>
      <c r="AC9" t="s">
        <v>250</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249</v>
      </c>
      <c r="AC10" t="s">
        <v>251</v>
      </c>
    </row>
    <row r="11" spans="1:29" x14ac:dyDescent="0.25">
      <c r="A11" s="37"/>
      <c r="B11" s="26"/>
      <c r="D11" s="26"/>
      <c r="E11" s="40" t="s">
        <v>253</v>
      </c>
      <c r="F11" s="55">
        <v>2.1299999999999999E-2</v>
      </c>
      <c r="G11" s="54"/>
      <c r="H11" s="19"/>
      <c r="T11" s="32"/>
      <c r="V11" s="32"/>
      <c r="W11" s="5"/>
    </row>
    <row r="12" spans="1:29" x14ac:dyDescent="0.25">
      <c r="A12" t="s">
        <v>210</v>
      </c>
      <c r="B12" s="40" t="s">
        <v>211</v>
      </c>
      <c r="C12" t="s">
        <v>211</v>
      </c>
      <c r="D12" s="26" t="s">
        <v>211</v>
      </c>
      <c r="E12" s="26"/>
      <c r="F12" s="55" t="s">
        <v>211</v>
      </c>
      <c r="G12" s="55"/>
      <c r="H12" s="19" t="s">
        <v>211</v>
      </c>
      <c r="I12" t="s">
        <v>211</v>
      </c>
      <c r="L12" t="s">
        <v>211</v>
      </c>
      <c r="O12" t="s">
        <v>211</v>
      </c>
      <c r="R12" t="s">
        <v>211</v>
      </c>
      <c r="T12" s="32"/>
      <c r="U12" t="s">
        <v>211</v>
      </c>
      <c r="V12" s="32"/>
      <c r="W12" s="5" t="s">
        <v>212</v>
      </c>
      <c r="X12" t="s">
        <v>211</v>
      </c>
      <c r="Y12" t="s">
        <v>213</v>
      </c>
      <c r="AA12" s="33">
        <v>260000</v>
      </c>
    </row>
    <row r="13" spans="1:29" x14ac:dyDescent="0.25">
      <c r="A13" t="s">
        <v>214</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215</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216</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217</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218</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219</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220</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254</v>
      </c>
      <c r="F20" s="50">
        <v>1.6000000000000001E-3</v>
      </c>
      <c r="G20" s="57">
        <f>F20*H20</f>
        <v>2880000000</v>
      </c>
      <c r="H20">
        <v>1800000000000</v>
      </c>
      <c r="T20" s="32"/>
      <c r="V20" s="32"/>
      <c r="W20" s="5"/>
    </row>
    <row r="21" spans="1:26" x14ac:dyDescent="0.25">
      <c r="E21" t="s">
        <v>256</v>
      </c>
      <c r="F21" s="50">
        <v>8.5000000000000006E-3</v>
      </c>
      <c r="G21" s="53">
        <f>F21*H21</f>
        <v>816000000000</v>
      </c>
      <c r="H21">
        <f>96*10^12</f>
        <v>96000000000000</v>
      </c>
      <c r="T21" s="32"/>
      <c r="V21" s="32"/>
      <c r="W21" s="5"/>
    </row>
    <row r="22" spans="1:26" x14ac:dyDescent="0.25">
      <c r="E22" t="s">
        <v>257</v>
      </c>
      <c r="F22" s="50">
        <v>1.6000000000000001E-3</v>
      </c>
      <c r="G22" s="53">
        <f>F22*H22</f>
        <v>841600000</v>
      </c>
      <c r="H22">
        <v>526000000000</v>
      </c>
      <c r="I22" t="s">
        <v>258</v>
      </c>
      <c r="T22" s="32"/>
      <c r="V22" s="32"/>
      <c r="W22" s="5"/>
    </row>
    <row r="23" spans="1:26" x14ac:dyDescent="0.25">
      <c r="A23" s="23" t="s">
        <v>221</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222</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223</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224</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225</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226</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227</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228</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229</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230</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231</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232</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233</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234</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235</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236</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237</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238</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2023-01-02T23:50:37Z</dcterms:modified>
</cp:coreProperties>
</file>