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data\"/>
    </mc:Choice>
  </mc:AlternateContent>
  <bookViews>
    <workbookView xWindow="0" yWindow="0" windowWidth="23040" windowHeight="9072" activeTab="3"/>
  </bookViews>
  <sheets>
    <sheet name="Detailed_estimation" sheetId="1" r:id="rId1"/>
    <sheet name="Main_revenue_estimates" sheetId="2" r:id="rId2"/>
    <sheet name="Method" sheetId="3" r:id="rId3"/>
    <sheet name="Sources" sheetId="4" r:id="rId4"/>
  </sheets>
  <externalReferences>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8" i="2" l="1"/>
  <c r="L188" i="2"/>
  <c r="K188" i="2"/>
  <c r="J188" i="2"/>
  <c r="I188" i="2"/>
  <c r="H188" i="2"/>
  <c r="G188" i="2"/>
  <c r="F188" i="2"/>
  <c r="E188" i="2"/>
  <c r="D188" i="2"/>
  <c r="C188" i="2"/>
  <c r="B188" i="2"/>
  <c r="M187" i="2"/>
  <c r="L187" i="2"/>
  <c r="K187" i="2"/>
  <c r="J187" i="2"/>
  <c r="I187" i="2"/>
  <c r="H187" i="2"/>
  <c r="G187" i="2"/>
  <c r="F187" i="2"/>
  <c r="E187" i="2"/>
  <c r="D187" i="2"/>
  <c r="C187" i="2"/>
  <c r="B187" i="2"/>
  <c r="M186" i="2"/>
  <c r="L186" i="2"/>
  <c r="K186" i="2"/>
  <c r="J186" i="2"/>
  <c r="I186" i="2"/>
  <c r="H186" i="2"/>
  <c r="G186" i="2"/>
  <c r="F186" i="2"/>
  <c r="E186" i="2"/>
  <c r="D186" i="2"/>
  <c r="C186" i="2"/>
  <c r="B186" i="2"/>
  <c r="M185" i="2"/>
  <c r="L185" i="2"/>
  <c r="K185" i="2"/>
  <c r="J185" i="2"/>
  <c r="I185" i="2"/>
  <c r="H185" i="2"/>
  <c r="G185" i="2"/>
  <c r="F185" i="2"/>
  <c r="E185" i="2"/>
  <c r="D185" i="2"/>
  <c r="C185" i="2"/>
  <c r="B185" i="2"/>
  <c r="M184" i="2"/>
  <c r="L184" i="2"/>
  <c r="K184" i="2"/>
  <c r="J184" i="2"/>
  <c r="I184" i="2"/>
  <c r="H184" i="2"/>
  <c r="G184" i="2"/>
  <c r="F184" i="2"/>
  <c r="E184" i="2"/>
  <c r="D184" i="2"/>
  <c r="C184" i="2"/>
  <c r="B184" i="2"/>
  <c r="M182" i="2"/>
  <c r="L182" i="2"/>
  <c r="K182" i="2"/>
  <c r="J182" i="2"/>
  <c r="I182" i="2"/>
  <c r="H182" i="2"/>
  <c r="G182" i="2"/>
  <c r="F182" i="2"/>
  <c r="E182" i="2"/>
  <c r="D182" i="2"/>
  <c r="C182" i="2"/>
  <c r="B182" i="2"/>
  <c r="M181" i="2"/>
  <c r="L181" i="2"/>
  <c r="K181" i="2"/>
  <c r="J181" i="2"/>
  <c r="I181" i="2"/>
  <c r="H181" i="2"/>
  <c r="G181" i="2"/>
  <c r="F181" i="2"/>
  <c r="E181" i="2"/>
  <c r="D181" i="2"/>
  <c r="C181" i="2"/>
  <c r="B181" i="2"/>
  <c r="M180" i="2"/>
  <c r="L180" i="2"/>
  <c r="K180" i="2"/>
  <c r="J180" i="2"/>
  <c r="I180" i="2"/>
  <c r="H180" i="2"/>
  <c r="G180" i="2"/>
  <c r="F180" i="2"/>
  <c r="E180" i="2"/>
  <c r="D180" i="2"/>
  <c r="C180" i="2"/>
  <c r="B180" i="2"/>
  <c r="M179" i="2"/>
  <c r="L179" i="2"/>
  <c r="K179" i="2"/>
  <c r="J179" i="2"/>
  <c r="I179" i="2"/>
  <c r="H179" i="2"/>
  <c r="G179" i="2"/>
  <c r="F179" i="2"/>
  <c r="E179" i="2"/>
  <c r="D179" i="2"/>
  <c r="C179" i="2"/>
  <c r="B179" i="2"/>
  <c r="M178" i="2"/>
  <c r="L178" i="2"/>
  <c r="K178" i="2"/>
  <c r="J178" i="2"/>
  <c r="I178" i="2"/>
  <c r="H178" i="2"/>
  <c r="G178" i="2"/>
  <c r="F178" i="2"/>
  <c r="E178" i="2"/>
  <c r="D178" i="2"/>
  <c r="C178" i="2"/>
  <c r="B178" i="2"/>
  <c r="M177" i="2"/>
  <c r="L177" i="2"/>
  <c r="K177" i="2"/>
  <c r="J177" i="2"/>
  <c r="I177" i="2"/>
  <c r="H177" i="2"/>
  <c r="G177" i="2"/>
  <c r="F177" i="2"/>
  <c r="E177" i="2"/>
  <c r="D177" i="2"/>
  <c r="C177" i="2"/>
  <c r="B177" i="2"/>
  <c r="M176" i="2"/>
  <c r="L176" i="2"/>
  <c r="K176" i="2"/>
  <c r="J176" i="2"/>
  <c r="I176" i="2"/>
  <c r="H176" i="2"/>
  <c r="G176" i="2"/>
  <c r="F176" i="2"/>
  <c r="E176" i="2"/>
  <c r="D176" i="2"/>
  <c r="C176" i="2"/>
  <c r="B176" i="2"/>
  <c r="M175" i="2"/>
  <c r="L175" i="2"/>
  <c r="K175" i="2"/>
  <c r="J175" i="2"/>
  <c r="I175" i="2"/>
  <c r="H175" i="2"/>
  <c r="G175" i="2"/>
  <c r="F175" i="2"/>
  <c r="E175" i="2"/>
  <c r="D175" i="2"/>
  <c r="C175" i="2"/>
  <c r="B175" i="2"/>
  <c r="M174" i="2"/>
  <c r="L174" i="2"/>
  <c r="K174" i="2"/>
  <c r="J174" i="2"/>
  <c r="I174" i="2"/>
  <c r="H174" i="2"/>
  <c r="G174" i="2"/>
  <c r="F174" i="2"/>
  <c r="E174" i="2"/>
  <c r="D174" i="2"/>
  <c r="C174" i="2"/>
  <c r="B174" i="2"/>
  <c r="M173" i="2"/>
  <c r="L173" i="2"/>
  <c r="K173" i="2"/>
  <c r="J173" i="2"/>
  <c r="I173" i="2"/>
  <c r="H173" i="2"/>
  <c r="G173" i="2"/>
  <c r="F173" i="2"/>
  <c r="E173" i="2"/>
  <c r="D173" i="2"/>
  <c r="C173" i="2"/>
  <c r="B173" i="2"/>
  <c r="M172" i="2"/>
  <c r="L172" i="2"/>
  <c r="K172" i="2"/>
  <c r="J172" i="2"/>
  <c r="I172" i="2"/>
  <c r="H172" i="2"/>
  <c r="G172" i="2"/>
  <c r="F172" i="2"/>
  <c r="E172" i="2"/>
  <c r="D172" i="2"/>
  <c r="C172" i="2"/>
  <c r="B172" i="2"/>
  <c r="M171" i="2"/>
  <c r="L171" i="2"/>
  <c r="K171" i="2"/>
  <c r="J171" i="2"/>
  <c r="I171" i="2"/>
  <c r="H171" i="2"/>
  <c r="G171" i="2"/>
  <c r="F171" i="2"/>
  <c r="E171" i="2"/>
  <c r="D171" i="2"/>
  <c r="C171" i="2"/>
  <c r="B171" i="2"/>
  <c r="M170" i="2"/>
  <c r="L170" i="2"/>
  <c r="K170" i="2"/>
  <c r="J170" i="2"/>
  <c r="I170" i="2"/>
  <c r="H170" i="2"/>
  <c r="G170" i="2"/>
  <c r="F170" i="2"/>
  <c r="E170" i="2"/>
  <c r="D170" i="2"/>
  <c r="C170" i="2"/>
  <c r="B170" i="2"/>
  <c r="M169" i="2"/>
  <c r="L169" i="2"/>
  <c r="K169" i="2"/>
  <c r="J169" i="2"/>
  <c r="I169" i="2"/>
  <c r="H169" i="2"/>
  <c r="G169" i="2"/>
  <c r="F169" i="2"/>
  <c r="E169" i="2"/>
  <c r="D169" i="2"/>
  <c r="C169" i="2"/>
  <c r="B169" i="2"/>
  <c r="M168" i="2"/>
  <c r="L168" i="2"/>
  <c r="K168" i="2"/>
  <c r="J168" i="2"/>
  <c r="I168" i="2"/>
  <c r="H168" i="2"/>
  <c r="G168" i="2"/>
  <c r="F168" i="2"/>
  <c r="E168" i="2"/>
  <c r="D168" i="2"/>
  <c r="C168" i="2"/>
  <c r="B168" i="2"/>
  <c r="M167" i="2"/>
  <c r="L167" i="2"/>
  <c r="K167" i="2"/>
  <c r="J167" i="2"/>
  <c r="I167" i="2"/>
  <c r="H167" i="2"/>
  <c r="G167" i="2"/>
  <c r="F167" i="2"/>
  <c r="E167" i="2"/>
  <c r="D167" i="2"/>
  <c r="C167" i="2"/>
  <c r="B167" i="2"/>
  <c r="M166" i="2"/>
  <c r="L166" i="2"/>
  <c r="K166" i="2"/>
  <c r="J166" i="2"/>
  <c r="I166" i="2"/>
  <c r="H166" i="2"/>
  <c r="G166" i="2"/>
  <c r="F166" i="2"/>
  <c r="E166" i="2"/>
  <c r="D166" i="2"/>
  <c r="C166" i="2"/>
  <c r="B166" i="2"/>
  <c r="M165" i="2"/>
  <c r="L165" i="2"/>
  <c r="K165" i="2"/>
  <c r="J165" i="2"/>
  <c r="I165" i="2"/>
  <c r="H165" i="2"/>
  <c r="G165" i="2"/>
  <c r="F165" i="2"/>
  <c r="E165" i="2"/>
  <c r="D165" i="2"/>
  <c r="C165" i="2"/>
  <c r="B165" i="2"/>
  <c r="M164" i="2"/>
  <c r="L164" i="2"/>
  <c r="K164" i="2"/>
  <c r="J164" i="2"/>
  <c r="I164" i="2"/>
  <c r="H164" i="2"/>
  <c r="G164" i="2"/>
  <c r="F164" i="2"/>
  <c r="E164" i="2"/>
  <c r="D164" i="2"/>
  <c r="C164" i="2"/>
  <c r="B164" i="2"/>
  <c r="M163" i="2"/>
  <c r="L163" i="2"/>
  <c r="K163" i="2"/>
  <c r="J163" i="2"/>
  <c r="I163" i="2"/>
  <c r="H163" i="2"/>
  <c r="G163" i="2"/>
  <c r="F163" i="2"/>
  <c r="E163" i="2"/>
  <c r="D163" i="2"/>
  <c r="C163" i="2"/>
  <c r="B163" i="2"/>
  <c r="M162" i="2"/>
  <c r="L162" i="2"/>
  <c r="K162" i="2"/>
  <c r="J162" i="2"/>
  <c r="I162" i="2"/>
  <c r="H162" i="2"/>
  <c r="G162" i="2"/>
  <c r="F162" i="2"/>
  <c r="E162" i="2"/>
  <c r="D162" i="2"/>
  <c r="C162" i="2"/>
  <c r="B162" i="2"/>
  <c r="M161" i="2"/>
  <c r="L161" i="2"/>
  <c r="K161" i="2"/>
  <c r="J161" i="2"/>
  <c r="I161" i="2"/>
  <c r="H161" i="2"/>
  <c r="G161" i="2"/>
  <c r="F161" i="2"/>
  <c r="E161" i="2"/>
  <c r="D161" i="2"/>
  <c r="C161" i="2"/>
  <c r="B161" i="2"/>
  <c r="M160" i="2"/>
  <c r="L160" i="2"/>
  <c r="K160" i="2"/>
  <c r="J160" i="2"/>
  <c r="I160" i="2"/>
  <c r="H160" i="2"/>
  <c r="G160" i="2"/>
  <c r="F160" i="2"/>
  <c r="E160" i="2"/>
  <c r="D160" i="2"/>
  <c r="C160" i="2"/>
  <c r="B160" i="2"/>
  <c r="M159" i="2"/>
  <c r="L159" i="2"/>
  <c r="K159" i="2"/>
  <c r="J159" i="2"/>
  <c r="I159" i="2"/>
  <c r="H159" i="2"/>
  <c r="G159" i="2"/>
  <c r="F159" i="2"/>
  <c r="E159" i="2"/>
  <c r="D159" i="2"/>
  <c r="C159" i="2"/>
  <c r="B159" i="2"/>
  <c r="M158" i="2"/>
  <c r="L158" i="2"/>
  <c r="K158" i="2"/>
  <c r="J158" i="2"/>
  <c r="I158" i="2"/>
  <c r="H158" i="2"/>
  <c r="G158" i="2"/>
  <c r="F158" i="2"/>
  <c r="E158" i="2"/>
  <c r="D158" i="2"/>
  <c r="C158" i="2"/>
  <c r="B158" i="2"/>
  <c r="M157" i="2"/>
  <c r="L157" i="2"/>
  <c r="K157" i="2"/>
  <c r="J157" i="2"/>
  <c r="I157" i="2"/>
  <c r="H157" i="2"/>
  <c r="G157" i="2"/>
  <c r="F157" i="2"/>
  <c r="E157" i="2"/>
  <c r="D157" i="2"/>
  <c r="C157" i="2"/>
  <c r="B157" i="2"/>
  <c r="M156" i="2"/>
  <c r="L156" i="2"/>
  <c r="K156" i="2"/>
  <c r="J156" i="2"/>
  <c r="I156" i="2"/>
  <c r="H156" i="2"/>
  <c r="G156" i="2"/>
  <c r="F156" i="2"/>
  <c r="E156" i="2"/>
  <c r="D156" i="2"/>
  <c r="C156" i="2"/>
  <c r="B156" i="2"/>
  <c r="M155" i="2"/>
  <c r="L155" i="2"/>
  <c r="K155" i="2"/>
  <c r="J155" i="2"/>
  <c r="I155" i="2"/>
  <c r="H155" i="2"/>
  <c r="G155" i="2"/>
  <c r="F155" i="2"/>
  <c r="E155" i="2"/>
  <c r="D155" i="2"/>
  <c r="C155" i="2"/>
  <c r="B155" i="2"/>
  <c r="M154" i="2"/>
  <c r="L154" i="2"/>
  <c r="K154" i="2"/>
  <c r="J154" i="2"/>
  <c r="I154" i="2"/>
  <c r="H154" i="2"/>
  <c r="G154" i="2"/>
  <c r="F154" i="2"/>
  <c r="E154" i="2"/>
  <c r="D154" i="2"/>
  <c r="C154" i="2"/>
  <c r="B154" i="2"/>
  <c r="M153" i="2"/>
  <c r="L153" i="2"/>
  <c r="K153" i="2"/>
  <c r="J153" i="2"/>
  <c r="I153" i="2"/>
  <c r="H153" i="2"/>
  <c r="G153" i="2"/>
  <c r="F153" i="2"/>
  <c r="E153" i="2"/>
  <c r="D153" i="2"/>
  <c r="C153" i="2"/>
  <c r="B153" i="2"/>
  <c r="M152" i="2"/>
  <c r="L152" i="2"/>
  <c r="K152" i="2"/>
  <c r="J152" i="2"/>
  <c r="I152" i="2"/>
  <c r="H152" i="2"/>
  <c r="G152" i="2"/>
  <c r="F152" i="2"/>
  <c r="E152" i="2"/>
  <c r="D152" i="2"/>
  <c r="C152" i="2"/>
  <c r="B152" i="2"/>
  <c r="M151" i="2"/>
  <c r="L151" i="2"/>
  <c r="K151" i="2"/>
  <c r="J151" i="2"/>
  <c r="I151" i="2"/>
  <c r="H151" i="2"/>
  <c r="G151" i="2"/>
  <c r="F151" i="2"/>
  <c r="E151" i="2"/>
  <c r="D151" i="2"/>
  <c r="C151" i="2"/>
  <c r="B151" i="2"/>
  <c r="M150" i="2"/>
  <c r="L150" i="2"/>
  <c r="K150" i="2"/>
  <c r="J150" i="2"/>
  <c r="I150" i="2"/>
  <c r="H150" i="2"/>
  <c r="G150" i="2"/>
  <c r="F150" i="2"/>
  <c r="E150" i="2"/>
  <c r="D150" i="2"/>
  <c r="C150" i="2"/>
  <c r="B150" i="2"/>
  <c r="M149" i="2"/>
  <c r="L149" i="2"/>
  <c r="K149" i="2"/>
  <c r="J149" i="2"/>
  <c r="I149" i="2"/>
  <c r="H149" i="2"/>
  <c r="G149" i="2"/>
  <c r="F149" i="2"/>
  <c r="E149" i="2"/>
  <c r="D149" i="2"/>
  <c r="C149" i="2"/>
  <c r="B149" i="2"/>
  <c r="M148" i="2"/>
  <c r="L148" i="2"/>
  <c r="K148" i="2"/>
  <c r="J148" i="2"/>
  <c r="I148" i="2"/>
  <c r="H148" i="2"/>
  <c r="G148" i="2"/>
  <c r="F148" i="2"/>
  <c r="E148" i="2"/>
  <c r="D148" i="2"/>
  <c r="C148" i="2"/>
  <c r="B148" i="2"/>
  <c r="M147" i="2"/>
  <c r="L147" i="2"/>
  <c r="K147" i="2"/>
  <c r="J147" i="2"/>
  <c r="I147" i="2"/>
  <c r="H147" i="2"/>
  <c r="G147" i="2"/>
  <c r="F147" i="2"/>
  <c r="E147" i="2"/>
  <c r="D147" i="2"/>
  <c r="C147" i="2"/>
  <c r="B147" i="2"/>
  <c r="M146" i="2"/>
  <c r="L146" i="2"/>
  <c r="K146" i="2"/>
  <c r="J146" i="2"/>
  <c r="I146" i="2"/>
  <c r="H146" i="2"/>
  <c r="G146" i="2"/>
  <c r="F146" i="2"/>
  <c r="E146" i="2"/>
  <c r="D146" i="2"/>
  <c r="C146" i="2"/>
  <c r="B146" i="2"/>
  <c r="M145" i="2"/>
  <c r="L145" i="2"/>
  <c r="K145" i="2"/>
  <c r="J145" i="2"/>
  <c r="I145" i="2"/>
  <c r="H145" i="2"/>
  <c r="G145" i="2"/>
  <c r="F145" i="2"/>
  <c r="E145" i="2"/>
  <c r="D145" i="2"/>
  <c r="C145" i="2"/>
  <c r="B145" i="2"/>
  <c r="M144" i="2"/>
  <c r="L144" i="2"/>
  <c r="K144" i="2"/>
  <c r="J144" i="2"/>
  <c r="I144" i="2"/>
  <c r="H144" i="2"/>
  <c r="G144" i="2"/>
  <c r="F144" i="2"/>
  <c r="E144" i="2"/>
  <c r="D144" i="2"/>
  <c r="C144" i="2"/>
  <c r="B144" i="2"/>
  <c r="M143" i="2"/>
  <c r="L143" i="2"/>
  <c r="K143" i="2"/>
  <c r="J143" i="2"/>
  <c r="I143" i="2"/>
  <c r="H143" i="2"/>
  <c r="G143" i="2"/>
  <c r="F143" i="2"/>
  <c r="E143" i="2"/>
  <c r="D143" i="2"/>
  <c r="C143" i="2"/>
  <c r="B143" i="2"/>
  <c r="M142" i="2"/>
  <c r="L142" i="2"/>
  <c r="K142" i="2"/>
  <c r="J142" i="2"/>
  <c r="I142" i="2"/>
  <c r="H142" i="2"/>
  <c r="G142" i="2"/>
  <c r="F142" i="2"/>
  <c r="E142" i="2"/>
  <c r="D142" i="2"/>
  <c r="C142" i="2"/>
  <c r="B142" i="2"/>
  <c r="M141" i="2"/>
  <c r="L141" i="2"/>
  <c r="K141" i="2"/>
  <c r="J141" i="2"/>
  <c r="I141" i="2"/>
  <c r="H141" i="2"/>
  <c r="G141" i="2"/>
  <c r="F141" i="2"/>
  <c r="E141" i="2"/>
  <c r="D141" i="2"/>
  <c r="C141" i="2"/>
  <c r="B141" i="2"/>
  <c r="M140" i="2"/>
  <c r="L140" i="2"/>
  <c r="K140" i="2"/>
  <c r="J140" i="2"/>
  <c r="I140" i="2"/>
  <c r="H140" i="2"/>
  <c r="G140" i="2"/>
  <c r="F140" i="2"/>
  <c r="E140" i="2"/>
  <c r="D140" i="2"/>
  <c r="C140" i="2"/>
  <c r="B140" i="2"/>
  <c r="M139" i="2"/>
  <c r="L139" i="2"/>
  <c r="K139" i="2"/>
  <c r="J139" i="2"/>
  <c r="I139" i="2"/>
  <c r="H139" i="2"/>
  <c r="G139" i="2"/>
  <c r="F139" i="2"/>
  <c r="E139" i="2"/>
  <c r="D139" i="2"/>
  <c r="C139" i="2"/>
  <c r="B139" i="2"/>
  <c r="M138" i="2"/>
  <c r="L138" i="2"/>
  <c r="K138" i="2"/>
  <c r="J138" i="2"/>
  <c r="I138" i="2"/>
  <c r="H138" i="2"/>
  <c r="G138" i="2"/>
  <c r="F138" i="2"/>
  <c r="E138" i="2"/>
  <c r="D138" i="2"/>
  <c r="C138" i="2"/>
  <c r="B138" i="2"/>
  <c r="M137" i="2"/>
  <c r="L137" i="2"/>
  <c r="K137" i="2"/>
  <c r="J137" i="2"/>
  <c r="I137" i="2"/>
  <c r="H137" i="2"/>
  <c r="G137" i="2"/>
  <c r="F137" i="2"/>
  <c r="E137" i="2"/>
  <c r="D137" i="2"/>
  <c r="C137" i="2"/>
  <c r="B137" i="2"/>
  <c r="M136" i="2"/>
  <c r="L136" i="2"/>
  <c r="K136" i="2"/>
  <c r="J136" i="2"/>
  <c r="I136" i="2"/>
  <c r="H136" i="2"/>
  <c r="G136" i="2"/>
  <c r="F136" i="2"/>
  <c r="E136" i="2"/>
  <c r="D136" i="2"/>
  <c r="C136" i="2"/>
  <c r="B136" i="2"/>
  <c r="M135" i="2"/>
  <c r="L135" i="2"/>
  <c r="K135" i="2"/>
  <c r="J135" i="2"/>
  <c r="I135" i="2"/>
  <c r="H135" i="2"/>
  <c r="G135" i="2"/>
  <c r="F135" i="2"/>
  <c r="E135" i="2"/>
  <c r="D135" i="2"/>
  <c r="C135" i="2"/>
  <c r="B135" i="2"/>
  <c r="M134" i="2"/>
  <c r="L134" i="2"/>
  <c r="K134" i="2"/>
  <c r="J134" i="2"/>
  <c r="I134" i="2"/>
  <c r="H134" i="2"/>
  <c r="G134" i="2"/>
  <c r="F134" i="2"/>
  <c r="E134" i="2"/>
  <c r="D134" i="2"/>
  <c r="C134" i="2"/>
  <c r="B134" i="2"/>
  <c r="M133" i="2"/>
  <c r="L133" i="2"/>
  <c r="K133" i="2"/>
  <c r="J133" i="2"/>
  <c r="I133" i="2"/>
  <c r="H133" i="2"/>
  <c r="G133" i="2"/>
  <c r="F133" i="2"/>
  <c r="E133" i="2"/>
  <c r="D133" i="2"/>
  <c r="C133" i="2"/>
  <c r="B133" i="2"/>
  <c r="M132" i="2"/>
  <c r="L132" i="2"/>
  <c r="K132" i="2"/>
  <c r="J132" i="2"/>
  <c r="I132" i="2"/>
  <c r="H132" i="2"/>
  <c r="G132" i="2"/>
  <c r="F132" i="2"/>
  <c r="E132" i="2"/>
  <c r="D132" i="2"/>
  <c r="C132" i="2"/>
  <c r="B132" i="2"/>
  <c r="M131" i="2"/>
  <c r="L131" i="2"/>
  <c r="K131" i="2"/>
  <c r="J131" i="2"/>
  <c r="I131" i="2"/>
  <c r="H131" i="2"/>
  <c r="G131" i="2"/>
  <c r="F131" i="2"/>
  <c r="E131" i="2"/>
  <c r="D131" i="2"/>
  <c r="C131" i="2"/>
  <c r="B131" i="2"/>
  <c r="M130" i="2"/>
  <c r="L130" i="2"/>
  <c r="K130" i="2"/>
  <c r="J130" i="2"/>
  <c r="I130" i="2"/>
  <c r="H130" i="2"/>
  <c r="G130" i="2"/>
  <c r="F130" i="2"/>
  <c r="E130" i="2"/>
  <c r="D130" i="2"/>
  <c r="C130" i="2"/>
  <c r="B130" i="2"/>
  <c r="M129" i="2"/>
  <c r="L129" i="2"/>
  <c r="K129" i="2"/>
  <c r="J129" i="2"/>
  <c r="I129" i="2"/>
  <c r="H129" i="2"/>
  <c r="G129" i="2"/>
  <c r="F129" i="2"/>
  <c r="E129" i="2"/>
  <c r="D129" i="2"/>
  <c r="C129" i="2"/>
  <c r="B129" i="2"/>
  <c r="M128" i="2"/>
  <c r="L128" i="2"/>
  <c r="K128" i="2"/>
  <c r="J128" i="2"/>
  <c r="I128" i="2"/>
  <c r="H128" i="2"/>
  <c r="G128" i="2"/>
  <c r="F128" i="2"/>
  <c r="E128" i="2"/>
  <c r="D128" i="2"/>
  <c r="C128" i="2"/>
  <c r="B128" i="2"/>
  <c r="M127" i="2"/>
  <c r="L127" i="2"/>
  <c r="K127" i="2"/>
  <c r="J127" i="2"/>
  <c r="I127" i="2"/>
  <c r="H127" i="2"/>
  <c r="G127" i="2"/>
  <c r="F127" i="2"/>
  <c r="E127" i="2"/>
  <c r="D127" i="2"/>
  <c r="C127" i="2"/>
  <c r="B127" i="2"/>
  <c r="M126" i="2"/>
  <c r="L126" i="2"/>
  <c r="K126" i="2"/>
  <c r="J126" i="2"/>
  <c r="I126" i="2"/>
  <c r="H126" i="2"/>
  <c r="G126" i="2"/>
  <c r="F126" i="2"/>
  <c r="E126" i="2"/>
  <c r="D126" i="2"/>
  <c r="C126" i="2"/>
  <c r="B126" i="2"/>
  <c r="M125" i="2"/>
  <c r="L125" i="2"/>
  <c r="K125" i="2"/>
  <c r="J125" i="2"/>
  <c r="I125" i="2"/>
  <c r="H125" i="2"/>
  <c r="G125" i="2"/>
  <c r="F125" i="2"/>
  <c r="E125" i="2"/>
  <c r="D125" i="2"/>
  <c r="C125" i="2"/>
  <c r="B125" i="2"/>
  <c r="M124" i="2"/>
  <c r="L124" i="2"/>
  <c r="K124" i="2"/>
  <c r="J124" i="2"/>
  <c r="I124" i="2"/>
  <c r="H124" i="2"/>
  <c r="G124" i="2"/>
  <c r="F124" i="2"/>
  <c r="E124" i="2"/>
  <c r="D124" i="2"/>
  <c r="C124" i="2"/>
  <c r="B124" i="2"/>
  <c r="M123" i="2"/>
  <c r="L123" i="2"/>
  <c r="K123" i="2"/>
  <c r="J123" i="2"/>
  <c r="I123" i="2"/>
  <c r="H123" i="2"/>
  <c r="G123" i="2"/>
  <c r="F123" i="2"/>
  <c r="E123" i="2"/>
  <c r="D123" i="2"/>
  <c r="C123" i="2"/>
  <c r="B123" i="2"/>
  <c r="M122" i="2"/>
  <c r="L122" i="2"/>
  <c r="K122" i="2"/>
  <c r="J122" i="2"/>
  <c r="I122" i="2"/>
  <c r="H122" i="2"/>
  <c r="G122" i="2"/>
  <c r="F122" i="2"/>
  <c r="E122" i="2"/>
  <c r="D122" i="2"/>
  <c r="C122" i="2"/>
  <c r="B122" i="2"/>
  <c r="M121" i="2"/>
  <c r="L121" i="2"/>
  <c r="K121" i="2"/>
  <c r="J121" i="2"/>
  <c r="I121" i="2"/>
  <c r="H121" i="2"/>
  <c r="G121" i="2"/>
  <c r="F121" i="2"/>
  <c r="E121" i="2"/>
  <c r="D121" i="2"/>
  <c r="C121" i="2"/>
  <c r="B121" i="2"/>
  <c r="M120" i="2"/>
  <c r="L120" i="2"/>
  <c r="K120" i="2"/>
  <c r="J120" i="2"/>
  <c r="I120" i="2"/>
  <c r="H120" i="2"/>
  <c r="G120" i="2"/>
  <c r="F120" i="2"/>
  <c r="E120" i="2"/>
  <c r="D120" i="2"/>
  <c r="C120" i="2"/>
  <c r="B120" i="2"/>
  <c r="M119" i="2"/>
  <c r="L119" i="2"/>
  <c r="K119" i="2"/>
  <c r="J119" i="2"/>
  <c r="I119" i="2"/>
  <c r="H119" i="2"/>
  <c r="G119" i="2"/>
  <c r="F119" i="2"/>
  <c r="E119" i="2"/>
  <c r="D119" i="2"/>
  <c r="C119" i="2"/>
  <c r="B119" i="2"/>
  <c r="M118" i="2"/>
  <c r="L118" i="2"/>
  <c r="K118" i="2"/>
  <c r="J118" i="2"/>
  <c r="I118" i="2"/>
  <c r="H118" i="2"/>
  <c r="G118" i="2"/>
  <c r="F118" i="2"/>
  <c r="E118" i="2"/>
  <c r="D118" i="2"/>
  <c r="C118" i="2"/>
  <c r="B118" i="2"/>
  <c r="M117" i="2"/>
  <c r="L117" i="2"/>
  <c r="K117" i="2"/>
  <c r="J117" i="2"/>
  <c r="I117" i="2"/>
  <c r="H117" i="2"/>
  <c r="G117" i="2"/>
  <c r="F117" i="2"/>
  <c r="E117" i="2"/>
  <c r="D117" i="2"/>
  <c r="C117" i="2"/>
  <c r="B117" i="2"/>
  <c r="M116" i="2"/>
  <c r="L116" i="2"/>
  <c r="K116" i="2"/>
  <c r="J116" i="2"/>
  <c r="I116" i="2"/>
  <c r="H116" i="2"/>
  <c r="G116" i="2"/>
  <c r="F116" i="2"/>
  <c r="E116" i="2"/>
  <c r="D116" i="2"/>
  <c r="C116" i="2"/>
  <c r="B116" i="2"/>
  <c r="M115" i="2"/>
  <c r="L115" i="2"/>
  <c r="K115" i="2"/>
  <c r="J115" i="2"/>
  <c r="I115" i="2"/>
  <c r="H115" i="2"/>
  <c r="G115" i="2"/>
  <c r="F115" i="2"/>
  <c r="E115" i="2"/>
  <c r="D115" i="2"/>
  <c r="C115" i="2"/>
  <c r="B115" i="2"/>
  <c r="M114" i="2"/>
  <c r="L114" i="2"/>
  <c r="K114" i="2"/>
  <c r="J114" i="2"/>
  <c r="I114" i="2"/>
  <c r="H114" i="2"/>
  <c r="G114" i="2"/>
  <c r="F114" i="2"/>
  <c r="E114" i="2"/>
  <c r="D114" i="2"/>
  <c r="C114" i="2"/>
  <c r="B114" i="2"/>
  <c r="M113" i="2"/>
  <c r="L113" i="2"/>
  <c r="K113" i="2"/>
  <c r="J113" i="2"/>
  <c r="I113" i="2"/>
  <c r="H113" i="2"/>
  <c r="G113" i="2"/>
  <c r="F113" i="2"/>
  <c r="E113" i="2"/>
  <c r="D113" i="2"/>
  <c r="C113" i="2"/>
  <c r="B113" i="2"/>
  <c r="M112" i="2"/>
  <c r="L112" i="2"/>
  <c r="K112" i="2"/>
  <c r="J112" i="2"/>
  <c r="I112" i="2"/>
  <c r="H112" i="2"/>
  <c r="G112" i="2"/>
  <c r="F112" i="2"/>
  <c r="E112" i="2"/>
  <c r="D112" i="2"/>
  <c r="C112" i="2"/>
  <c r="B112" i="2"/>
  <c r="M111" i="2"/>
  <c r="L111" i="2"/>
  <c r="K111" i="2"/>
  <c r="J111" i="2"/>
  <c r="I111" i="2"/>
  <c r="H111" i="2"/>
  <c r="G111" i="2"/>
  <c r="F111" i="2"/>
  <c r="E111" i="2"/>
  <c r="D111" i="2"/>
  <c r="C111" i="2"/>
  <c r="B111" i="2"/>
  <c r="M110" i="2"/>
  <c r="L110" i="2"/>
  <c r="K110" i="2"/>
  <c r="J110" i="2"/>
  <c r="I110" i="2"/>
  <c r="H110" i="2"/>
  <c r="G110" i="2"/>
  <c r="F110" i="2"/>
  <c r="E110" i="2"/>
  <c r="D110" i="2"/>
  <c r="C110" i="2"/>
  <c r="B110" i="2"/>
  <c r="M109" i="2"/>
  <c r="L109" i="2"/>
  <c r="K109" i="2"/>
  <c r="J109" i="2"/>
  <c r="I109" i="2"/>
  <c r="H109" i="2"/>
  <c r="G109" i="2"/>
  <c r="F109" i="2"/>
  <c r="E109" i="2"/>
  <c r="D109" i="2"/>
  <c r="C109" i="2"/>
  <c r="B109" i="2"/>
  <c r="M108" i="2"/>
  <c r="L108" i="2"/>
  <c r="K108" i="2"/>
  <c r="J108" i="2"/>
  <c r="I108" i="2"/>
  <c r="H108" i="2"/>
  <c r="G108" i="2"/>
  <c r="F108" i="2"/>
  <c r="E108" i="2"/>
  <c r="D108" i="2"/>
  <c r="C108" i="2"/>
  <c r="B108" i="2"/>
  <c r="M107" i="2"/>
  <c r="L107" i="2"/>
  <c r="K107" i="2"/>
  <c r="J107" i="2"/>
  <c r="I107" i="2"/>
  <c r="H107" i="2"/>
  <c r="G107" i="2"/>
  <c r="F107" i="2"/>
  <c r="E107" i="2"/>
  <c r="D107" i="2"/>
  <c r="C107" i="2"/>
  <c r="B107" i="2"/>
  <c r="M106" i="2"/>
  <c r="L106" i="2"/>
  <c r="K106" i="2"/>
  <c r="J106" i="2"/>
  <c r="I106" i="2"/>
  <c r="H106" i="2"/>
  <c r="G106" i="2"/>
  <c r="F106" i="2"/>
  <c r="E106" i="2"/>
  <c r="D106" i="2"/>
  <c r="C106" i="2"/>
  <c r="B106" i="2"/>
  <c r="M105" i="2"/>
  <c r="L105" i="2"/>
  <c r="K105" i="2"/>
  <c r="J105" i="2"/>
  <c r="I105" i="2"/>
  <c r="H105" i="2"/>
  <c r="G105" i="2"/>
  <c r="F105" i="2"/>
  <c r="E105" i="2"/>
  <c r="D105" i="2"/>
  <c r="C105" i="2"/>
  <c r="B105" i="2"/>
  <c r="M104" i="2"/>
  <c r="L104" i="2"/>
  <c r="K104" i="2"/>
  <c r="J104" i="2"/>
  <c r="I104" i="2"/>
  <c r="H104" i="2"/>
  <c r="G104" i="2"/>
  <c r="F104" i="2"/>
  <c r="E104" i="2"/>
  <c r="D104" i="2"/>
  <c r="C104" i="2"/>
  <c r="B104" i="2"/>
  <c r="M103" i="2"/>
  <c r="L103" i="2"/>
  <c r="K103" i="2"/>
  <c r="J103" i="2"/>
  <c r="I103" i="2"/>
  <c r="H103" i="2"/>
  <c r="G103" i="2"/>
  <c r="F103" i="2"/>
  <c r="E103" i="2"/>
  <c r="D103" i="2"/>
  <c r="C103" i="2"/>
  <c r="B103" i="2"/>
  <c r="M102" i="2"/>
  <c r="L102" i="2"/>
  <c r="K102" i="2"/>
  <c r="J102" i="2"/>
  <c r="I102" i="2"/>
  <c r="H102" i="2"/>
  <c r="G102" i="2"/>
  <c r="F102" i="2"/>
  <c r="E102" i="2"/>
  <c r="D102" i="2"/>
  <c r="C102" i="2"/>
  <c r="B102" i="2"/>
  <c r="M101" i="2"/>
  <c r="L101" i="2"/>
  <c r="K101" i="2"/>
  <c r="J101" i="2"/>
  <c r="I101" i="2"/>
  <c r="H101" i="2"/>
  <c r="G101" i="2"/>
  <c r="F101" i="2"/>
  <c r="E101" i="2"/>
  <c r="D101" i="2"/>
  <c r="C101" i="2"/>
  <c r="B101" i="2"/>
  <c r="M100" i="2"/>
  <c r="L100" i="2"/>
  <c r="K100" i="2"/>
  <c r="J100" i="2"/>
  <c r="I100" i="2"/>
  <c r="H100" i="2"/>
  <c r="G100" i="2"/>
  <c r="F100" i="2"/>
  <c r="E100" i="2"/>
  <c r="D100" i="2"/>
  <c r="C100" i="2"/>
  <c r="B100" i="2"/>
  <c r="M99" i="2"/>
  <c r="L99" i="2"/>
  <c r="K99" i="2"/>
  <c r="J99" i="2"/>
  <c r="I99" i="2"/>
  <c r="H99" i="2"/>
  <c r="G99" i="2"/>
  <c r="F99" i="2"/>
  <c r="E99" i="2"/>
  <c r="D99" i="2"/>
  <c r="C99" i="2"/>
  <c r="B99" i="2"/>
  <c r="M98" i="2"/>
  <c r="L98" i="2"/>
  <c r="K98" i="2"/>
  <c r="J98" i="2"/>
  <c r="I98" i="2"/>
  <c r="H98" i="2"/>
  <c r="G98" i="2"/>
  <c r="F98" i="2"/>
  <c r="E98" i="2"/>
  <c r="D98" i="2"/>
  <c r="C98" i="2"/>
  <c r="B98" i="2"/>
  <c r="M97" i="2"/>
  <c r="L97" i="2"/>
  <c r="K97" i="2"/>
  <c r="J97" i="2"/>
  <c r="I97" i="2"/>
  <c r="H97" i="2"/>
  <c r="G97" i="2"/>
  <c r="F97" i="2"/>
  <c r="E97" i="2"/>
  <c r="D97" i="2"/>
  <c r="C97" i="2"/>
  <c r="B97" i="2"/>
  <c r="M96" i="2"/>
  <c r="L96" i="2"/>
  <c r="K96" i="2"/>
  <c r="J96" i="2"/>
  <c r="I96" i="2"/>
  <c r="H96" i="2"/>
  <c r="G96" i="2"/>
  <c r="F96" i="2"/>
  <c r="E96" i="2"/>
  <c r="D96" i="2"/>
  <c r="C96" i="2"/>
  <c r="B96" i="2"/>
  <c r="M95" i="2"/>
  <c r="L95" i="2"/>
  <c r="K95" i="2"/>
  <c r="J95" i="2"/>
  <c r="I95" i="2"/>
  <c r="H95" i="2"/>
  <c r="G95" i="2"/>
  <c r="F95" i="2"/>
  <c r="E95" i="2"/>
  <c r="D95" i="2"/>
  <c r="C95" i="2"/>
  <c r="B95" i="2"/>
  <c r="M94" i="2"/>
  <c r="L94" i="2"/>
  <c r="K94" i="2"/>
  <c r="J94" i="2"/>
  <c r="I94" i="2"/>
  <c r="H94" i="2"/>
  <c r="G94" i="2"/>
  <c r="F94" i="2"/>
  <c r="E94" i="2"/>
  <c r="D94" i="2"/>
  <c r="C94" i="2"/>
  <c r="B94" i="2"/>
  <c r="M93" i="2"/>
  <c r="L93" i="2"/>
  <c r="K93" i="2"/>
  <c r="J93" i="2"/>
  <c r="I93" i="2"/>
  <c r="H93" i="2"/>
  <c r="G93" i="2"/>
  <c r="F93" i="2"/>
  <c r="E93" i="2"/>
  <c r="D93" i="2"/>
  <c r="C93" i="2"/>
  <c r="B93" i="2"/>
  <c r="M92" i="2"/>
  <c r="L92" i="2"/>
  <c r="K92" i="2"/>
  <c r="J92" i="2"/>
  <c r="I92" i="2"/>
  <c r="H92" i="2"/>
  <c r="G92" i="2"/>
  <c r="F92" i="2"/>
  <c r="E92" i="2"/>
  <c r="D92" i="2"/>
  <c r="C92" i="2"/>
  <c r="B92" i="2"/>
  <c r="M91" i="2"/>
  <c r="L91" i="2"/>
  <c r="K91" i="2"/>
  <c r="J91" i="2"/>
  <c r="I91" i="2"/>
  <c r="H91" i="2"/>
  <c r="G91" i="2"/>
  <c r="F91" i="2"/>
  <c r="E91" i="2"/>
  <c r="D91" i="2"/>
  <c r="C91" i="2"/>
  <c r="B91" i="2"/>
  <c r="M90" i="2"/>
  <c r="L90" i="2"/>
  <c r="K90" i="2"/>
  <c r="J90" i="2"/>
  <c r="I90" i="2"/>
  <c r="H90" i="2"/>
  <c r="G90" i="2"/>
  <c r="F90" i="2"/>
  <c r="E90" i="2"/>
  <c r="D90" i="2"/>
  <c r="C90" i="2"/>
  <c r="B90" i="2"/>
  <c r="M89" i="2"/>
  <c r="L89" i="2"/>
  <c r="K89" i="2"/>
  <c r="J89" i="2"/>
  <c r="I89" i="2"/>
  <c r="H89" i="2"/>
  <c r="G89" i="2"/>
  <c r="F89" i="2"/>
  <c r="E89" i="2"/>
  <c r="D89" i="2"/>
  <c r="C89" i="2"/>
  <c r="B89" i="2"/>
  <c r="M88" i="2"/>
  <c r="L88" i="2"/>
  <c r="K88" i="2"/>
  <c r="J88" i="2"/>
  <c r="I88" i="2"/>
  <c r="H88" i="2"/>
  <c r="G88" i="2"/>
  <c r="F88" i="2"/>
  <c r="E88" i="2"/>
  <c r="D88" i="2"/>
  <c r="C88" i="2"/>
  <c r="B88" i="2"/>
  <c r="M87" i="2"/>
  <c r="L87" i="2"/>
  <c r="K87" i="2"/>
  <c r="J87" i="2"/>
  <c r="I87" i="2"/>
  <c r="H87" i="2"/>
  <c r="G87" i="2"/>
  <c r="F87" i="2"/>
  <c r="E87" i="2"/>
  <c r="D87" i="2"/>
  <c r="C87" i="2"/>
  <c r="B87" i="2"/>
  <c r="M86" i="2"/>
  <c r="L86" i="2"/>
  <c r="K86" i="2"/>
  <c r="J86" i="2"/>
  <c r="I86" i="2"/>
  <c r="H86" i="2"/>
  <c r="G86" i="2"/>
  <c r="F86" i="2"/>
  <c r="E86" i="2"/>
  <c r="D86" i="2"/>
  <c r="C86" i="2"/>
  <c r="B86" i="2"/>
  <c r="M85" i="2"/>
  <c r="L85" i="2"/>
  <c r="K85" i="2"/>
  <c r="J85" i="2"/>
  <c r="I85" i="2"/>
  <c r="H85" i="2"/>
  <c r="G85" i="2"/>
  <c r="F85" i="2"/>
  <c r="E85" i="2"/>
  <c r="D85" i="2"/>
  <c r="C85" i="2"/>
  <c r="B85" i="2"/>
  <c r="M84" i="2"/>
  <c r="L84" i="2"/>
  <c r="K84" i="2"/>
  <c r="J84" i="2"/>
  <c r="I84" i="2"/>
  <c r="H84" i="2"/>
  <c r="G84" i="2"/>
  <c r="F84" i="2"/>
  <c r="E84" i="2"/>
  <c r="D84" i="2"/>
  <c r="C84" i="2"/>
  <c r="B84" i="2"/>
  <c r="M83" i="2"/>
  <c r="L83" i="2"/>
  <c r="K83" i="2"/>
  <c r="J83" i="2"/>
  <c r="I83" i="2"/>
  <c r="H83" i="2"/>
  <c r="G83" i="2"/>
  <c r="F83" i="2"/>
  <c r="E83" i="2"/>
  <c r="D83" i="2"/>
  <c r="C83" i="2"/>
  <c r="B83" i="2"/>
  <c r="M82" i="2"/>
  <c r="L82" i="2"/>
  <c r="K82" i="2"/>
  <c r="J82" i="2"/>
  <c r="I82" i="2"/>
  <c r="H82" i="2"/>
  <c r="G82" i="2"/>
  <c r="F82" i="2"/>
  <c r="E82" i="2"/>
  <c r="D82" i="2"/>
  <c r="C82" i="2"/>
  <c r="B82" i="2"/>
  <c r="M81" i="2"/>
  <c r="L81" i="2"/>
  <c r="K81" i="2"/>
  <c r="J81" i="2"/>
  <c r="I81" i="2"/>
  <c r="H81" i="2"/>
  <c r="G81" i="2"/>
  <c r="F81" i="2"/>
  <c r="E81" i="2"/>
  <c r="D81" i="2"/>
  <c r="C81" i="2"/>
  <c r="B81" i="2"/>
  <c r="M80" i="2"/>
  <c r="L80" i="2"/>
  <c r="K80" i="2"/>
  <c r="J80" i="2"/>
  <c r="I80" i="2"/>
  <c r="H80" i="2"/>
  <c r="G80" i="2"/>
  <c r="F80" i="2"/>
  <c r="E80" i="2"/>
  <c r="D80" i="2"/>
  <c r="C80" i="2"/>
  <c r="B80" i="2"/>
  <c r="M79" i="2"/>
  <c r="L79" i="2"/>
  <c r="K79" i="2"/>
  <c r="J79" i="2"/>
  <c r="I79" i="2"/>
  <c r="H79" i="2"/>
  <c r="G79" i="2"/>
  <c r="F79" i="2"/>
  <c r="E79" i="2"/>
  <c r="D79" i="2"/>
  <c r="C79" i="2"/>
  <c r="B79" i="2"/>
  <c r="M78" i="2"/>
  <c r="L78" i="2"/>
  <c r="K78" i="2"/>
  <c r="J78" i="2"/>
  <c r="I78" i="2"/>
  <c r="H78" i="2"/>
  <c r="G78" i="2"/>
  <c r="F78" i="2"/>
  <c r="E78" i="2"/>
  <c r="D78" i="2"/>
  <c r="C78" i="2"/>
  <c r="B78" i="2"/>
  <c r="M77" i="2"/>
  <c r="L77" i="2"/>
  <c r="K77" i="2"/>
  <c r="J77" i="2"/>
  <c r="I77" i="2"/>
  <c r="H77" i="2"/>
  <c r="G77" i="2"/>
  <c r="F77" i="2"/>
  <c r="E77" i="2"/>
  <c r="D77" i="2"/>
  <c r="C77" i="2"/>
  <c r="B77" i="2"/>
  <c r="M76" i="2"/>
  <c r="L76" i="2"/>
  <c r="K76" i="2"/>
  <c r="J76" i="2"/>
  <c r="I76" i="2"/>
  <c r="H76" i="2"/>
  <c r="G76" i="2"/>
  <c r="F76" i="2"/>
  <c r="E76" i="2"/>
  <c r="D76" i="2"/>
  <c r="C76" i="2"/>
  <c r="B76" i="2"/>
  <c r="M75" i="2"/>
  <c r="L75" i="2"/>
  <c r="K75" i="2"/>
  <c r="J75" i="2"/>
  <c r="I75" i="2"/>
  <c r="H75" i="2"/>
  <c r="G75" i="2"/>
  <c r="F75" i="2"/>
  <c r="E75" i="2"/>
  <c r="D75" i="2"/>
  <c r="C75" i="2"/>
  <c r="B75" i="2"/>
  <c r="M74" i="2"/>
  <c r="L74" i="2"/>
  <c r="K74" i="2"/>
  <c r="J74" i="2"/>
  <c r="I74" i="2"/>
  <c r="H74" i="2"/>
  <c r="G74" i="2"/>
  <c r="F74" i="2"/>
  <c r="E74" i="2"/>
  <c r="D74" i="2"/>
  <c r="C74" i="2"/>
  <c r="B74" i="2"/>
  <c r="M73" i="2"/>
  <c r="L73" i="2"/>
  <c r="K73" i="2"/>
  <c r="J73" i="2"/>
  <c r="I73" i="2"/>
  <c r="H73" i="2"/>
  <c r="G73" i="2"/>
  <c r="F73" i="2"/>
  <c r="E73" i="2"/>
  <c r="D73" i="2"/>
  <c r="C73" i="2"/>
  <c r="B73" i="2"/>
  <c r="M72" i="2"/>
  <c r="L72" i="2"/>
  <c r="K72" i="2"/>
  <c r="J72" i="2"/>
  <c r="I72" i="2"/>
  <c r="H72" i="2"/>
  <c r="G72" i="2"/>
  <c r="F72" i="2"/>
  <c r="E72" i="2"/>
  <c r="D72" i="2"/>
  <c r="C72" i="2"/>
  <c r="B72" i="2"/>
  <c r="M71" i="2"/>
  <c r="L71" i="2"/>
  <c r="K71" i="2"/>
  <c r="J71" i="2"/>
  <c r="I71" i="2"/>
  <c r="H71" i="2"/>
  <c r="G71" i="2"/>
  <c r="F71" i="2"/>
  <c r="E71" i="2"/>
  <c r="D71" i="2"/>
  <c r="C71" i="2"/>
  <c r="B71" i="2"/>
  <c r="M70" i="2"/>
  <c r="L70" i="2"/>
  <c r="K70" i="2"/>
  <c r="J70" i="2"/>
  <c r="I70" i="2"/>
  <c r="H70" i="2"/>
  <c r="G70" i="2"/>
  <c r="F70" i="2"/>
  <c r="E70" i="2"/>
  <c r="D70" i="2"/>
  <c r="C70" i="2"/>
  <c r="B70" i="2"/>
  <c r="M69" i="2"/>
  <c r="L69" i="2"/>
  <c r="K69" i="2"/>
  <c r="J69" i="2"/>
  <c r="I69" i="2"/>
  <c r="H69" i="2"/>
  <c r="G69" i="2"/>
  <c r="F69" i="2"/>
  <c r="E69" i="2"/>
  <c r="D69" i="2"/>
  <c r="C69" i="2"/>
  <c r="B69" i="2"/>
  <c r="M68" i="2"/>
  <c r="L68" i="2"/>
  <c r="K68" i="2"/>
  <c r="J68" i="2"/>
  <c r="I68" i="2"/>
  <c r="H68" i="2"/>
  <c r="G68" i="2"/>
  <c r="F68" i="2"/>
  <c r="E68" i="2"/>
  <c r="D68" i="2"/>
  <c r="C68" i="2"/>
  <c r="B68" i="2"/>
  <c r="M67" i="2"/>
  <c r="L67" i="2"/>
  <c r="K67" i="2"/>
  <c r="J67" i="2"/>
  <c r="I67" i="2"/>
  <c r="H67" i="2"/>
  <c r="G67" i="2"/>
  <c r="F67" i="2"/>
  <c r="E67" i="2"/>
  <c r="D67" i="2"/>
  <c r="C67" i="2"/>
  <c r="B67" i="2"/>
  <c r="M66" i="2"/>
  <c r="L66" i="2"/>
  <c r="K66" i="2"/>
  <c r="J66" i="2"/>
  <c r="I66" i="2"/>
  <c r="H66" i="2"/>
  <c r="G66" i="2"/>
  <c r="F66" i="2"/>
  <c r="E66" i="2"/>
  <c r="D66" i="2"/>
  <c r="C66" i="2"/>
  <c r="B66" i="2"/>
  <c r="M65" i="2"/>
  <c r="L65" i="2"/>
  <c r="K65" i="2"/>
  <c r="J65" i="2"/>
  <c r="I65" i="2"/>
  <c r="H65" i="2"/>
  <c r="G65" i="2"/>
  <c r="F65" i="2"/>
  <c r="E65" i="2"/>
  <c r="D65" i="2"/>
  <c r="C65" i="2"/>
  <c r="B65" i="2"/>
  <c r="M64" i="2"/>
  <c r="L64" i="2"/>
  <c r="K64" i="2"/>
  <c r="J64" i="2"/>
  <c r="I64" i="2"/>
  <c r="H64" i="2"/>
  <c r="G64" i="2"/>
  <c r="F64" i="2"/>
  <c r="E64" i="2"/>
  <c r="D64" i="2"/>
  <c r="C64" i="2"/>
  <c r="B64" i="2"/>
  <c r="M63" i="2"/>
  <c r="L63" i="2"/>
  <c r="K63" i="2"/>
  <c r="J63" i="2"/>
  <c r="I63" i="2"/>
  <c r="H63" i="2"/>
  <c r="G63" i="2"/>
  <c r="F63" i="2"/>
  <c r="E63" i="2"/>
  <c r="D63" i="2"/>
  <c r="C63" i="2"/>
  <c r="B63" i="2"/>
  <c r="M62" i="2"/>
  <c r="L62" i="2"/>
  <c r="K62" i="2"/>
  <c r="J62" i="2"/>
  <c r="I62" i="2"/>
  <c r="H62" i="2"/>
  <c r="G62" i="2"/>
  <c r="F62" i="2"/>
  <c r="E62" i="2"/>
  <c r="D62" i="2"/>
  <c r="C62" i="2"/>
  <c r="B62" i="2"/>
  <c r="M61" i="2"/>
  <c r="L61" i="2"/>
  <c r="K61" i="2"/>
  <c r="J61" i="2"/>
  <c r="I61" i="2"/>
  <c r="H61" i="2"/>
  <c r="G61" i="2"/>
  <c r="F61" i="2"/>
  <c r="E61" i="2"/>
  <c r="D61" i="2"/>
  <c r="C61" i="2"/>
  <c r="B61" i="2"/>
  <c r="M60" i="2"/>
  <c r="L60" i="2"/>
  <c r="K60" i="2"/>
  <c r="J60" i="2"/>
  <c r="I60" i="2"/>
  <c r="H60" i="2"/>
  <c r="G60" i="2"/>
  <c r="F60" i="2"/>
  <c r="E60" i="2"/>
  <c r="D60" i="2"/>
  <c r="C60" i="2"/>
  <c r="B60" i="2"/>
  <c r="M59" i="2"/>
  <c r="L59" i="2"/>
  <c r="K59" i="2"/>
  <c r="J59" i="2"/>
  <c r="I59" i="2"/>
  <c r="H59" i="2"/>
  <c r="G59" i="2"/>
  <c r="F59" i="2"/>
  <c r="E59" i="2"/>
  <c r="D59" i="2"/>
  <c r="C59" i="2"/>
  <c r="B59" i="2"/>
  <c r="M58" i="2"/>
  <c r="L58" i="2"/>
  <c r="K58" i="2"/>
  <c r="J58" i="2"/>
  <c r="I58" i="2"/>
  <c r="H58" i="2"/>
  <c r="G58" i="2"/>
  <c r="F58" i="2"/>
  <c r="E58" i="2"/>
  <c r="D58" i="2"/>
  <c r="C58" i="2"/>
  <c r="B58" i="2"/>
  <c r="M57" i="2"/>
  <c r="L57" i="2"/>
  <c r="K57" i="2"/>
  <c r="J57" i="2"/>
  <c r="I57" i="2"/>
  <c r="H57" i="2"/>
  <c r="G57" i="2"/>
  <c r="F57" i="2"/>
  <c r="E57" i="2"/>
  <c r="D57" i="2"/>
  <c r="C57" i="2"/>
  <c r="B57" i="2"/>
  <c r="M56" i="2"/>
  <c r="L56" i="2"/>
  <c r="K56" i="2"/>
  <c r="J56" i="2"/>
  <c r="I56" i="2"/>
  <c r="H56" i="2"/>
  <c r="G56" i="2"/>
  <c r="F56" i="2"/>
  <c r="E56" i="2"/>
  <c r="D56" i="2"/>
  <c r="C56" i="2"/>
  <c r="B56" i="2"/>
  <c r="M55" i="2"/>
  <c r="L55" i="2"/>
  <c r="K55" i="2"/>
  <c r="J55" i="2"/>
  <c r="I55" i="2"/>
  <c r="H55" i="2"/>
  <c r="G55" i="2"/>
  <c r="F55" i="2"/>
  <c r="E55" i="2"/>
  <c r="D55" i="2"/>
  <c r="C55" i="2"/>
  <c r="B55" i="2"/>
  <c r="M54" i="2"/>
  <c r="L54" i="2"/>
  <c r="K54" i="2"/>
  <c r="J54" i="2"/>
  <c r="I54" i="2"/>
  <c r="H54" i="2"/>
  <c r="G54" i="2"/>
  <c r="F54" i="2"/>
  <c r="E54" i="2"/>
  <c r="D54" i="2"/>
  <c r="C54" i="2"/>
  <c r="B54" i="2"/>
  <c r="M53" i="2"/>
  <c r="L53" i="2"/>
  <c r="K53" i="2"/>
  <c r="J53" i="2"/>
  <c r="I53" i="2"/>
  <c r="H53" i="2"/>
  <c r="G53" i="2"/>
  <c r="F53" i="2"/>
  <c r="E53" i="2"/>
  <c r="D53" i="2"/>
  <c r="C53" i="2"/>
  <c r="B53" i="2"/>
  <c r="M52" i="2"/>
  <c r="L52" i="2"/>
  <c r="K52" i="2"/>
  <c r="J52" i="2"/>
  <c r="I52" i="2"/>
  <c r="H52" i="2"/>
  <c r="G52" i="2"/>
  <c r="F52" i="2"/>
  <c r="E52" i="2"/>
  <c r="D52" i="2"/>
  <c r="C52" i="2"/>
  <c r="B52" i="2"/>
  <c r="M51" i="2"/>
  <c r="L51" i="2"/>
  <c r="K51" i="2"/>
  <c r="J51" i="2"/>
  <c r="I51" i="2"/>
  <c r="H51" i="2"/>
  <c r="G51" i="2"/>
  <c r="F51" i="2"/>
  <c r="E51" i="2"/>
  <c r="D51" i="2"/>
  <c r="C51" i="2"/>
  <c r="B51" i="2"/>
  <c r="M50" i="2"/>
  <c r="L50" i="2"/>
  <c r="K50" i="2"/>
  <c r="J50" i="2"/>
  <c r="I50" i="2"/>
  <c r="H50" i="2"/>
  <c r="G50" i="2"/>
  <c r="F50" i="2"/>
  <c r="E50" i="2"/>
  <c r="D50" i="2"/>
  <c r="C50" i="2"/>
  <c r="B50" i="2"/>
  <c r="M49" i="2"/>
  <c r="L49" i="2"/>
  <c r="K49" i="2"/>
  <c r="J49" i="2"/>
  <c r="I49" i="2"/>
  <c r="H49" i="2"/>
  <c r="G49" i="2"/>
  <c r="F49" i="2"/>
  <c r="E49" i="2"/>
  <c r="D49" i="2"/>
  <c r="C49" i="2"/>
  <c r="B49" i="2"/>
  <c r="M48" i="2"/>
  <c r="L48" i="2"/>
  <c r="K48" i="2"/>
  <c r="J48" i="2"/>
  <c r="I48" i="2"/>
  <c r="H48" i="2"/>
  <c r="G48" i="2"/>
  <c r="F48" i="2"/>
  <c r="E48" i="2"/>
  <c r="D48" i="2"/>
  <c r="C48" i="2"/>
  <c r="B48" i="2"/>
  <c r="M47" i="2"/>
  <c r="L47" i="2"/>
  <c r="K47" i="2"/>
  <c r="J47" i="2"/>
  <c r="I47" i="2"/>
  <c r="H47" i="2"/>
  <c r="G47" i="2"/>
  <c r="F47" i="2"/>
  <c r="E47" i="2"/>
  <c r="D47" i="2"/>
  <c r="C47" i="2"/>
  <c r="B47" i="2"/>
  <c r="M46" i="2"/>
  <c r="L46" i="2"/>
  <c r="K46" i="2"/>
  <c r="J46" i="2"/>
  <c r="I46" i="2"/>
  <c r="H46" i="2"/>
  <c r="G46" i="2"/>
  <c r="F46" i="2"/>
  <c r="E46" i="2"/>
  <c r="D46" i="2"/>
  <c r="C46" i="2"/>
  <c r="B46" i="2"/>
  <c r="M45" i="2"/>
  <c r="L45" i="2"/>
  <c r="K45" i="2"/>
  <c r="J45" i="2"/>
  <c r="I45" i="2"/>
  <c r="H45" i="2"/>
  <c r="G45" i="2"/>
  <c r="F45" i="2"/>
  <c r="E45" i="2"/>
  <c r="D45" i="2"/>
  <c r="C45" i="2"/>
  <c r="B45" i="2"/>
  <c r="M44" i="2"/>
  <c r="L44" i="2"/>
  <c r="K44" i="2"/>
  <c r="J44" i="2"/>
  <c r="I44" i="2"/>
  <c r="H44" i="2"/>
  <c r="G44" i="2"/>
  <c r="F44" i="2"/>
  <c r="E44" i="2"/>
  <c r="D44" i="2"/>
  <c r="C44" i="2"/>
  <c r="B44" i="2"/>
  <c r="M43" i="2"/>
  <c r="L43" i="2"/>
  <c r="K43" i="2"/>
  <c r="J43" i="2"/>
  <c r="I43" i="2"/>
  <c r="H43" i="2"/>
  <c r="G43" i="2"/>
  <c r="F43" i="2"/>
  <c r="E43" i="2"/>
  <c r="D43" i="2"/>
  <c r="C43" i="2"/>
  <c r="B43" i="2"/>
  <c r="M42" i="2"/>
  <c r="L42" i="2"/>
  <c r="K42" i="2"/>
  <c r="J42" i="2"/>
  <c r="I42" i="2"/>
  <c r="H42" i="2"/>
  <c r="G42" i="2"/>
  <c r="F42" i="2"/>
  <c r="E42" i="2"/>
  <c r="D42" i="2"/>
  <c r="C42" i="2"/>
  <c r="B42" i="2"/>
  <c r="M41" i="2"/>
  <c r="L41" i="2"/>
  <c r="K41" i="2"/>
  <c r="J41" i="2"/>
  <c r="I41" i="2"/>
  <c r="H41" i="2"/>
  <c r="G41" i="2"/>
  <c r="F41" i="2"/>
  <c r="E41" i="2"/>
  <c r="D41" i="2"/>
  <c r="C41" i="2"/>
  <c r="B41" i="2"/>
  <c r="M40" i="2"/>
  <c r="L40" i="2"/>
  <c r="K40" i="2"/>
  <c r="J40" i="2"/>
  <c r="I40" i="2"/>
  <c r="H40" i="2"/>
  <c r="G40" i="2"/>
  <c r="F40" i="2"/>
  <c r="E40" i="2"/>
  <c r="D40" i="2"/>
  <c r="C40" i="2"/>
  <c r="B40" i="2"/>
  <c r="M39" i="2"/>
  <c r="L39" i="2"/>
  <c r="K39" i="2"/>
  <c r="J39" i="2"/>
  <c r="I39" i="2"/>
  <c r="H39" i="2"/>
  <c r="G39" i="2"/>
  <c r="F39" i="2"/>
  <c r="E39" i="2"/>
  <c r="D39" i="2"/>
  <c r="C39" i="2"/>
  <c r="B39" i="2"/>
  <c r="M38" i="2"/>
  <c r="L38" i="2"/>
  <c r="K38" i="2"/>
  <c r="J38" i="2"/>
  <c r="I38" i="2"/>
  <c r="H38" i="2"/>
  <c r="G38" i="2"/>
  <c r="F38" i="2"/>
  <c r="E38" i="2"/>
  <c r="D38" i="2"/>
  <c r="C38" i="2"/>
  <c r="B38" i="2"/>
  <c r="M37" i="2"/>
  <c r="L37" i="2"/>
  <c r="K37" i="2"/>
  <c r="J37" i="2"/>
  <c r="I37" i="2"/>
  <c r="H37" i="2"/>
  <c r="G37" i="2"/>
  <c r="F37" i="2"/>
  <c r="E37" i="2"/>
  <c r="D37" i="2"/>
  <c r="C37" i="2"/>
  <c r="B37" i="2"/>
  <c r="M36" i="2"/>
  <c r="L36" i="2"/>
  <c r="K36" i="2"/>
  <c r="J36" i="2"/>
  <c r="I36" i="2"/>
  <c r="H36" i="2"/>
  <c r="G36" i="2"/>
  <c r="F36" i="2"/>
  <c r="E36" i="2"/>
  <c r="D36" i="2"/>
  <c r="C36" i="2"/>
  <c r="B36" i="2"/>
  <c r="M35" i="2"/>
  <c r="L35" i="2"/>
  <c r="K35" i="2"/>
  <c r="J35" i="2"/>
  <c r="I35" i="2"/>
  <c r="H35" i="2"/>
  <c r="G35" i="2"/>
  <c r="F35" i="2"/>
  <c r="E35" i="2"/>
  <c r="D35" i="2"/>
  <c r="C35" i="2"/>
  <c r="B35" i="2"/>
  <c r="M34" i="2"/>
  <c r="L34" i="2"/>
  <c r="K34" i="2"/>
  <c r="J34" i="2"/>
  <c r="I34" i="2"/>
  <c r="H34" i="2"/>
  <c r="G34" i="2"/>
  <c r="F34" i="2"/>
  <c r="E34" i="2"/>
  <c r="D34" i="2"/>
  <c r="C34" i="2"/>
  <c r="B34" i="2"/>
  <c r="M33" i="2"/>
  <c r="L33" i="2"/>
  <c r="K33" i="2"/>
  <c r="J33" i="2"/>
  <c r="I33" i="2"/>
  <c r="H33" i="2"/>
  <c r="G33" i="2"/>
  <c r="F33" i="2"/>
  <c r="E33" i="2"/>
  <c r="D33" i="2"/>
  <c r="C33" i="2"/>
  <c r="B33" i="2"/>
  <c r="M32" i="2"/>
  <c r="L32" i="2"/>
  <c r="K32" i="2"/>
  <c r="J32" i="2"/>
  <c r="I32" i="2"/>
  <c r="H32" i="2"/>
  <c r="G32" i="2"/>
  <c r="F32" i="2"/>
  <c r="E32" i="2"/>
  <c r="D32" i="2"/>
  <c r="C32" i="2"/>
  <c r="B32" i="2"/>
  <c r="M31" i="2"/>
  <c r="L31" i="2"/>
  <c r="K31" i="2"/>
  <c r="J31" i="2"/>
  <c r="I31" i="2"/>
  <c r="H31" i="2"/>
  <c r="G31" i="2"/>
  <c r="F31" i="2"/>
  <c r="E31" i="2"/>
  <c r="D31" i="2"/>
  <c r="C31" i="2"/>
  <c r="B31" i="2"/>
  <c r="M30" i="2"/>
  <c r="L30" i="2"/>
  <c r="K30" i="2"/>
  <c r="J30" i="2"/>
  <c r="I30" i="2"/>
  <c r="H30" i="2"/>
  <c r="G30" i="2"/>
  <c r="F30" i="2"/>
  <c r="E30" i="2"/>
  <c r="D30" i="2"/>
  <c r="C30" i="2"/>
  <c r="B30" i="2"/>
  <c r="M29" i="2"/>
  <c r="L29" i="2"/>
  <c r="K29" i="2"/>
  <c r="J29" i="2"/>
  <c r="I29" i="2"/>
  <c r="H29" i="2"/>
  <c r="G29" i="2"/>
  <c r="F29" i="2"/>
  <c r="E29" i="2"/>
  <c r="D29" i="2"/>
  <c r="C29" i="2"/>
  <c r="B29" i="2"/>
  <c r="M28" i="2"/>
  <c r="L28" i="2"/>
  <c r="K28" i="2"/>
  <c r="J28" i="2"/>
  <c r="I28" i="2"/>
  <c r="H28" i="2"/>
  <c r="G28" i="2"/>
  <c r="F28" i="2"/>
  <c r="E28" i="2"/>
  <c r="D28" i="2"/>
  <c r="C28" i="2"/>
  <c r="B28" i="2"/>
  <c r="M27" i="2"/>
  <c r="L27" i="2"/>
  <c r="K27" i="2"/>
  <c r="J27" i="2"/>
  <c r="I27" i="2"/>
  <c r="H27" i="2"/>
  <c r="G27" i="2"/>
  <c r="F27" i="2"/>
  <c r="E27" i="2"/>
  <c r="D27" i="2"/>
  <c r="C27" i="2"/>
  <c r="B27" i="2"/>
  <c r="M26" i="2"/>
  <c r="L26" i="2"/>
  <c r="K26" i="2"/>
  <c r="J26" i="2"/>
  <c r="I26" i="2"/>
  <c r="H26" i="2"/>
  <c r="G26" i="2"/>
  <c r="F26" i="2"/>
  <c r="E26" i="2"/>
  <c r="D26" i="2"/>
  <c r="C26" i="2"/>
  <c r="B26" i="2"/>
  <c r="M25" i="2"/>
  <c r="L25" i="2"/>
  <c r="K25" i="2"/>
  <c r="J25" i="2"/>
  <c r="I25" i="2"/>
  <c r="H25" i="2"/>
  <c r="G25" i="2"/>
  <c r="F25" i="2"/>
  <c r="E25" i="2"/>
  <c r="D25" i="2"/>
  <c r="C25" i="2"/>
  <c r="B25" i="2"/>
  <c r="M24" i="2"/>
  <c r="L24" i="2"/>
  <c r="K24" i="2"/>
  <c r="J24" i="2"/>
  <c r="I24" i="2"/>
  <c r="H24" i="2"/>
  <c r="G24" i="2"/>
  <c r="F24" i="2"/>
  <c r="E24" i="2"/>
  <c r="D24" i="2"/>
  <c r="C24" i="2"/>
  <c r="B24" i="2"/>
  <c r="M23" i="2"/>
  <c r="L23" i="2"/>
  <c r="K23" i="2"/>
  <c r="J23" i="2"/>
  <c r="I23" i="2"/>
  <c r="H23" i="2"/>
  <c r="G23" i="2"/>
  <c r="F23" i="2"/>
  <c r="E23" i="2"/>
  <c r="D23" i="2"/>
  <c r="C23" i="2"/>
  <c r="B23" i="2"/>
  <c r="M22" i="2"/>
  <c r="L22" i="2"/>
  <c r="K22" i="2"/>
  <c r="J22" i="2"/>
  <c r="I22" i="2"/>
  <c r="H22" i="2"/>
  <c r="G22" i="2"/>
  <c r="F22" i="2"/>
  <c r="E22" i="2"/>
  <c r="D22" i="2"/>
  <c r="C22" i="2"/>
  <c r="B22" i="2"/>
  <c r="M21" i="2"/>
  <c r="L21" i="2"/>
  <c r="K21" i="2"/>
  <c r="J21" i="2"/>
  <c r="I21" i="2"/>
  <c r="H21" i="2"/>
  <c r="G21" i="2"/>
  <c r="F21" i="2"/>
  <c r="E21" i="2"/>
  <c r="D21" i="2"/>
  <c r="C21" i="2"/>
  <c r="B21" i="2"/>
  <c r="M20" i="2"/>
  <c r="L20" i="2"/>
  <c r="K20" i="2"/>
  <c r="J20" i="2"/>
  <c r="I20" i="2"/>
  <c r="H20" i="2"/>
  <c r="G20" i="2"/>
  <c r="F20" i="2"/>
  <c r="E20" i="2"/>
  <c r="D20" i="2"/>
  <c r="C20" i="2"/>
  <c r="B20" i="2"/>
  <c r="M19" i="2"/>
  <c r="L19" i="2"/>
  <c r="K19" i="2"/>
  <c r="J19" i="2"/>
  <c r="I19" i="2"/>
  <c r="H19" i="2"/>
  <c r="G19" i="2"/>
  <c r="F19" i="2"/>
  <c r="E19" i="2"/>
  <c r="D19" i="2"/>
  <c r="C19" i="2"/>
  <c r="B19" i="2"/>
  <c r="M18" i="2"/>
  <c r="L18" i="2"/>
  <c r="K18" i="2"/>
  <c r="J18" i="2"/>
  <c r="I18" i="2"/>
  <c r="H18" i="2"/>
  <c r="G18" i="2"/>
  <c r="F18" i="2"/>
  <c r="E18" i="2"/>
  <c r="D18" i="2"/>
  <c r="C18" i="2"/>
  <c r="B18" i="2"/>
  <c r="M17" i="2"/>
  <c r="L17" i="2"/>
  <c r="K17" i="2"/>
  <c r="J17" i="2"/>
  <c r="I17" i="2"/>
  <c r="H17" i="2"/>
  <c r="G17" i="2"/>
  <c r="F17" i="2"/>
  <c r="E17" i="2"/>
  <c r="D17" i="2"/>
  <c r="C17" i="2"/>
  <c r="B17" i="2"/>
  <c r="M16" i="2"/>
  <c r="L16" i="2"/>
  <c r="K16" i="2"/>
  <c r="J16" i="2"/>
  <c r="I16" i="2"/>
  <c r="H16" i="2"/>
  <c r="G16" i="2"/>
  <c r="F16" i="2"/>
  <c r="E16" i="2"/>
  <c r="D16" i="2"/>
  <c r="C16" i="2"/>
  <c r="B16" i="2"/>
  <c r="M15" i="2"/>
  <c r="M190" i="2" s="1"/>
  <c r="L15" i="2"/>
  <c r="L190" i="2" s="1"/>
  <c r="K15" i="2"/>
  <c r="K190" i="2" s="1"/>
  <c r="J15" i="2"/>
  <c r="J190" i="2" s="1"/>
  <c r="I15" i="2"/>
  <c r="I190" i="2" s="1"/>
  <c r="H15" i="2"/>
  <c r="G15" i="2"/>
  <c r="F15" i="2"/>
  <c r="E15" i="2"/>
  <c r="D15" i="2"/>
  <c r="C15" i="2"/>
  <c r="C190" i="2" s="1"/>
  <c r="B11" i="2" s="1"/>
  <c r="B15" i="2"/>
  <c r="B190" i="2" s="1"/>
  <c r="B10" i="2" s="1"/>
  <c r="AC179" i="1"/>
  <c r="AD179" i="1" s="1"/>
  <c r="AA179" i="1"/>
  <c r="Z179" i="1"/>
  <c r="W179" i="1"/>
  <c r="X179" i="1" s="1"/>
  <c r="T179" i="1"/>
  <c r="U179" i="1" s="1"/>
  <c r="Q179" i="1"/>
  <c r="R179" i="1" s="1"/>
  <c r="AC178" i="1"/>
  <c r="AD178" i="1" s="1"/>
  <c r="AE178" i="1" s="1"/>
  <c r="AA178" i="1"/>
  <c r="AB178" i="1" s="1"/>
  <c r="Z178" i="1"/>
  <c r="X178" i="1"/>
  <c r="W178" i="1"/>
  <c r="T178" i="1"/>
  <c r="U178" i="1" s="1"/>
  <c r="S178" i="1"/>
  <c r="Q178" i="1"/>
  <c r="R178" i="1" s="1"/>
  <c r="AC177" i="1"/>
  <c r="AD177" i="1" s="1"/>
  <c r="AA177" i="1"/>
  <c r="Z177" i="1"/>
  <c r="X177" i="1"/>
  <c r="W177" i="1"/>
  <c r="U177" i="1"/>
  <c r="T177" i="1"/>
  <c r="Q177" i="1"/>
  <c r="R177" i="1" s="1"/>
  <c r="AC176" i="1"/>
  <c r="AD176" i="1" s="1"/>
  <c r="AE176" i="1" s="1"/>
  <c r="AA176" i="1"/>
  <c r="AB176" i="1" s="1"/>
  <c r="Z176" i="1"/>
  <c r="X176" i="1"/>
  <c r="W176" i="1"/>
  <c r="T176" i="1"/>
  <c r="U176" i="1" s="1"/>
  <c r="Q176" i="1"/>
  <c r="R176" i="1" s="1"/>
  <c r="AI175" i="1"/>
  <c r="AH175" i="1"/>
  <c r="AC174" i="1"/>
  <c r="AD174" i="1" s="1"/>
  <c r="Z174" i="1"/>
  <c r="AA174" i="1" s="1"/>
  <c r="W174" i="1"/>
  <c r="X174" i="1" s="1"/>
  <c r="T174" i="1"/>
  <c r="U174" i="1" s="1"/>
  <c r="Q174" i="1"/>
  <c r="R174" i="1" s="1"/>
  <c r="AE173" i="1"/>
  <c r="AC173" i="1"/>
  <c r="AD173" i="1" s="1"/>
  <c r="Z173" i="1"/>
  <c r="AA173" i="1" s="1"/>
  <c r="W173" i="1"/>
  <c r="X173" i="1" s="1"/>
  <c r="T173" i="1"/>
  <c r="U173" i="1" s="1"/>
  <c r="Q173" i="1"/>
  <c r="R173" i="1" s="1"/>
  <c r="AC172" i="1"/>
  <c r="AD172" i="1" s="1"/>
  <c r="Z172" i="1"/>
  <c r="AA172" i="1" s="1"/>
  <c r="AB172" i="1" s="1"/>
  <c r="W172" i="1"/>
  <c r="X172" i="1" s="1"/>
  <c r="U172" i="1"/>
  <c r="T172" i="1"/>
  <c r="R172" i="1"/>
  <c r="Q172" i="1"/>
  <c r="AD171" i="1"/>
  <c r="AE171" i="1" s="1"/>
  <c r="AC171" i="1"/>
  <c r="Z171" i="1"/>
  <c r="AA171" i="1" s="1"/>
  <c r="W171" i="1"/>
  <c r="X171" i="1" s="1"/>
  <c r="U171" i="1"/>
  <c r="T171" i="1"/>
  <c r="Q171" i="1"/>
  <c r="R171" i="1" s="1"/>
  <c r="AC170" i="1"/>
  <c r="AD170" i="1" s="1"/>
  <c r="Z170" i="1"/>
  <c r="AA170" i="1" s="1"/>
  <c r="AB170" i="1" s="1"/>
  <c r="W170" i="1"/>
  <c r="X170" i="1" s="1"/>
  <c r="Y170" i="1" s="1"/>
  <c r="U170" i="1"/>
  <c r="T170" i="1"/>
  <c r="Q170" i="1"/>
  <c r="R170" i="1" s="1"/>
  <c r="AC169" i="1"/>
  <c r="AD169" i="1" s="1"/>
  <c r="Z169" i="1"/>
  <c r="AA169" i="1" s="1"/>
  <c r="W169" i="1"/>
  <c r="X169" i="1" s="1"/>
  <c r="T169" i="1"/>
  <c r="U169" i="1" s="1"/>
  <c r="Q169" i="1"/>
  <c r="R169" i="1" s="1"/>
  <c r="AC168" i="1"/>
  <c r="AD168" i="1" s="1"/>
  <c r="Z168" i="1"/>
  <c r="AA168" i="1" s="1"/>
  <c r="W168" i="1"/>
  <c r="X168" i="1" s="1"/>
  <c r="U168" i="1"/>
  <c r="V168" i="1" s="1"/>
  <c r="T168" i="1"/>
  <c r="S168" i="1"/>
  <c r="R168" i="1"/>
  <c r="Q168" i="1"/>
  <c r="AD167" i="1"/>
  <c r="AC167" i="1"/>
  <c r="Z167" i="1"/>
  <c r="AA167" i="1" s="1"/>
  <c r="W167" i="1"/>
  <c r="X167" i="1" s="1"/>
  <c r="T167" i="1"/>
  <c r="U167" i="1" s="1"/>
  <c r="R167" i="1"/>
  <c r="Q167" i="1"/>
  <c r="AD166" i="1"/>
  <c r="AC166" i="1"/>
  <c r="Z166" i="1"/>
  <c r="AA166" i="1" s="1"/>
  <c r="X166" i="1"/>
  <c r="W166" i="1"/>
  <c r="T166" i="1"/>
  <c r="U166" i="1" s="1"/>
  <c r="R166" i="1"/>
  <c r="Q166" i="1"/>
  <c r="AC165" i="1"/>
  <c r="AD165" i="1" s="1"/>
  <c r="Z165" i="1"/>
  <c r="AA165" i="1" s="1"/>
  <c r="W165" i="1"/>
  <c r="X165" i="1" s="1"/>
  <c r="T165" i="1"/>
  <c r="U165" i="1" s="1"/>
  <c r="R165" i="1"/>
  <c r="Q165" i="1"/>
  <c r="AD164" i="1"/>
  <c r="AE164" i="1" s="1"/>
  <c r="AC164" i="1"/>
  <c r="Z164" i="1"/>
  <c r="AA164" i="1" s="1"/>
  <c r="W164" i="1"/>
  <c r="X164" i="1" s="1"/>
  <c r="U164" i="1"/>
  <c r="T164" i="1"/>
  <c r="Q164" i="1"/>
  <c r="R164" i="1" s="1"/>
  <c r="AC163" i="1"/>
  <c r="AD163" i="1" s="1"/>
  <c r="AE163" i="1" s="1"/>
  <c r="Z163" i="1"/>
  <c r="AA163" i="1" s="1"/>
  <c r="X163" i="1"/>
  <c r="W163" i="1"/>
  <c r="T163" i="1"/>
  <c r="U163" i="1" s="1"/>
  <c r="Q163" i="1"/>
  <c r="R163" i="1" s="1"/>
  <c r="S163" i="1" s="1"/>
  <c r="AC162" i="1"/>
  <c r="AD162" i="1" s="1"/>
  <c r="Z162" i="1"/>
  <c r="AA162" i="1" s="1"/>
  <c r="W162" i="1"/>
  <c r="X162" i="1" s="1"/>
  <c r="T162" i="1"/>
  <c r="U162" i="1" s="1"/>
  <c r="R162" i="1"/>
  <c r="Q162" i="1"/>
  <c r="AC161" i="1"/>
  <c r="AD161" i="1" s="1"/>
  <c r="AE161" i="1" s="1"/>
  <c r="Z161" i="1"/>
  <c r="AA161" i="1" s="1"/>
  <c r="W161" i="1"/>
  <c r="X161" i="1" s="1"/>
  <c r="T161" i="1"/>
  <c r="U161" i="1" s="1"/>
  <c r="Q161" i="1"/>
  <c r="R161" i="1" s="1"/>
  <c r="AC160" i="1"/>
  <c r="AD160" i="1" s="1"/>
  <c r="AA160" i="1"/>
  <c r="Z160" i="1"/>
  <c r="X160" i="1"/>
  <c r="W160" i="1"/>
  <c r="T160" i="1"/>
  <c r="U160" i="1" s="1"/>
  <c r="Q160" i="1"/>
  <c r="R160" i="1" s="1"/>
  <c r="AC159" i="1"/>
  <c r="AD159" i="1" s="1"/>
  <c r="Z159" i="1"/>
  <c r="AA159" i="1" s="1"/>
  <c r="W159" i="1"/>
  <c r="X159" i="1" s="1"/>
  <c r="Y159" i="1" s="1"/>
  <c r="U159" i="1"/>
  <c r="T159" i="1"/>
  <c r="Q159" i="1"/>
  <c r="R159" i="1" s="1"/>
  <c r="AE158" i="1"/>
  <c r="AC158" i="1"/>
  <c r="AD158" i="1" s="1"/>
  <c r="Z158" i="1"/>
  <c r="AA158" i="1" s="1"/>
  <c r="W158" i="1"/>
  <c r="X158" i="1" s="1"/>
  <c r="U158" i="1"/>
  <c r="T158" i="1"/>
  <c r="R158" i="1"/>
  <c r="Q158" i="1"/>
  <c r="AC157" i="1"/>
  <c r="AD157" i="1" s="1"/>
  <c r="AE157" i="1" s="1"/>
  <c r="Z157" i="1"/>
  <c r="AA157" i="1" s="1"/>
  <c r="X157" i="1"/>
  <c r="W157" i="1"/>
  <c r="U157" i="1"/>
  <c r="T157" i="1"/>
  <c r="Q157" i="1"/>
  <c r="R157" i="1" s="1"/>
  <c r="AE156" i="1"/>
  <c r="AD156" i="1"/>
  <c r="AC156" i="1"/>
  <c r="AA156" i="1"/>
  <c r="Z156" i="1"/>
  <c r="X156" i="1"/>
  <c r="W156" i="1"/>
  <c r="T156" i="1"/>
  <c r="U156" i="1" s="1"/>
  <c r="R156" i="1"/>
  <c r="Q156" i="1"/>
  <c r="AD155" i="1"/>
  <c r="AC155" i="1"/>
  <c r="AA155" i="1"/>
  <c r="Z155" i="1"/>
  <c r="W155" i="1"/>
  <c r="X155" i="1" s="1"/>
  <c r="U155" i="1"/>
  <c r="T155" i="1"/>
  <c r="Q155" i="1"/>
  <c r="R155" i="1" s="1"/>
  <c r="AC154" i="1"/>
  <c r="AD154" i="1" s="1"/>
  <c r="Z154" i="1"/>
  <c r="AA154" i="1" s="1"/>
  <c r="W154" i="1"/>
  <c r="X154" i="1" s="1"/>
  <c r="T154" i="1"/>
  <c r="U154" i="1" s="1"/>
  <c r="Q154" i="1"/>
  <c r="R154" i="1" s="1"/>
  <c r="AD153" i="1"/>
  <c r="AC153" i="1"/>
  <c r="Z153" i="1"/>
  <c r="AA153" i="1" s="1"/>
  <c r="AB153" i="1" s="1"/>
  <c r="W153" i="1"/>
  <c r="X153" i="1" s="1"/>
  <c r="Y153" i="1" s="1"/>
  <c r="U153" i="1"/>
  <c r="T153" i="1"/>
  <c r="Q153" i="1"/>
  <c r="R153" i="1" s="1"/>
  <c r="AC152" i="1"/>
  <c r="AD152" i="1" s="1"/>
  <c r="Z152" i="1"/>
  <c r="AA152" i="1" s="1"/>
  <c r="W152" i="1"/>
  <c r="X152" i="1" s="1"/>
  <c r="T152" i="1"/>
  <c r="U152" i="1" s="1"/>
  <c r="Q152" i="1"/>
  <c r="R152" i="1" s="1"/>
  <c r="AC151" i="1"/>
  <c r="AD151" i="1" s="1"/>
  <c r="AE151" i="1" s="1"/>
  <c r="Z151" i="1"/>
  <c r="AA151" i="1" s="1"/>
  <c r="W151" i="1"/>
  <c r="X151" i="1" s="1"/>
  <c r="T151" i="1"/>
  <c r="U151" i="1" s="1"/>
  <c r="Q151" i="1"/>
  <c r="R151" i="1" s="1"/>
  <c r="AD150" i="1"/>
  <c r="AC150" i="1"/>
  <c r="Z150" i="1"/>
  <c r="AA150" i="1" s="1"/>
  <c r="X150" i="1"/>
  <c r="W150" i="1"/>
  <c r="U150" i="1"/>
  <c r="T150" i="1"/>
  <c r="Q150" i="1"/>
  <c r="R150" i="1" s="1"/>
  <c r="AE149" i="1"/>
  <c r="AD149" i="1"/>
  <c r="AC149" i="1"/>
  <c r="AA149" i="1"/>
  <c r="AB149" i="1" s="1"/>
  <c r="Z149" i="1"/>
  <c r="X149" i="1"/>
  <c r="W149" i="1"/>
  <c r="T149" i="1"/>
  <c r="U149" i="1" s="1"/>
  <c r="Q149" i="1"/>
  <c r="R149" i="1" s="1"/>
  <c r="AD148" i="1"/>
  <c r="AE148" i="1" s="1"/>
  <c r="AC148" i="1"/>
  <c r="AA148" i="1"/>
  <c r="Z148" i="1"/>
  <c r="X148" i="1"/>
  <c r="W148" i="1"/>
  <c r="U148" i="1"/>
  <c r="T148" i="1"/>
  <c r="Q148" i="1"/>
  <c r="R148" i="1" s="1"/>
  <c r="AD147" i="1"/>
  <c r="AC147" i="1"/>
  <c r="Z147" i="1"/>
  <c r="AA147" i="1" s="1"/>
  <c r="W147" i="1"/>
  <c r="X147" i="1" s="1"/>
  <c r="T147" i="1"/>
  <c r="U147" i="1" s="1"/>
  <c r="Q147" i="1"/>
  <c r="R147" i="1" s="1"/>
  <c r="AC146" i="1"/>
  <c r="AD146" i="1" s="1"/>
  <c r="AE146" i="1" s="1"/>
  <c r="AA146" i="1"/>
  <c r="Z146" i="1"/>
  <c r="W146" i="1"/>
  <c r="X146" i="1" s="1"/>
  <c r="U146" i="1"/>
  <c r="T146" i="1"/>
  <c r="Q146" i="1"/>
  <c r="R146" i="1" s="1"/>
  <c r="AC145" i="1"/>
  <c r="AD145" i="1" s="1"/>
  <c r="Z145" i="1"/>
  <c r="AA145" i="1" s="1"/>
  <c r="X145" i="1"/>
  <c r="W145" i="1"/>
  <c r="T145" i="1"/>
  <c r="U145" i="1" s="1"/>
  <c r="Q145" i="1"/>
  <c r="R145" i="1" s="1"/>
  <c r="AC144" i="1"/>
  <c r="AD144" i="1" s="1"/>
  <c r="AA144" i="1"/>
  <c r="Z144" i="1"/>
  <c r="W144" i="1"/>
  <c r="X144" i="1" s="1"/>
  <c r="T144" i="1"/>
  <c r="U144" i="1" s="1"/>
  <c r="R144" i="1"/>
  <c r="Q144" i="1"/>
  <c r="AC143" i="1"/>
  <c r="AD143" i="1" s="1"/>
  <c r="AA143" i="1"/>
  <c r="Z143" i="1"/>
  <c r="X143" i="1"/>
  <c r="W143" i="1"/>
  <c r="T143" i="1"/>
  <c r="U143" i="1" s="1"/>
  <c r="Q143" i="1"/>
  <c r="R143" i="1" s="1"/>
  <c r="AC142" i="1"/>
  <c r="AD142" i="1" s="1"/>
  <c r="AE142" i="1" s="1"/>
  <c r="AA142" i="1"/>
  <c r="Z142" i="1"/>
  <c r="W142" i="1"/>
  <c r="X142" i="1" s="1"/>
  <c r="U142" i="1"/>
  <c r="T142" i="1"/>
  <c r="Q142" i="1"/>
  <c r="R142" i="1" s="1"/>
  <c r="AC141" i="1"/>
  <c r="AD141" i="1" s="1"/>
  <c r="Z141" i="1"/>
  <c r="AA141" i="1" s="1"/>
  <c r="X141" i="1"/>
  <c r="W141" i="1"/>
  <c r="T141" i="1"/>
  <c r="U141" i="1" s="1"/>
  <c r="V141" i="1" s="1"/>
  <c r="S141" i="1"/>
  <c r="Q141" i="1"/>
  <c r="R141" i="1" s="1"/>
  <c r="AC140" i="1"/>
  <c r="AD140" i="1" s="1"/>
  <c r="AA140" i="1"/>
  <c r="Z140" i="1"/>
  <c r="W140" i="1"/>
  <c r="X140" i="1" s="1"/>
  <c r="U140" i="1"/>
  <c r="T140" i="1"/>
  <c r="R140" i="1"/>
  <c r="Q140" i="1"/>
  <c r="AC139" i="1"/>
  <c r="AD139" i="1" s="1"/>
  <c r="AE139" i="1" s="1"/>
  <c r="Z139" i="1"/>
  <c r="AA139" i="1" s="1"/>
  <c r="W139" i="1"/>
  <c r="X139" i="1" s="1"/>
  <c r="T139" i="1"/>
  <c r="U139" i="1" s="1"/>
  <c r="R139" i="1"/>
  <c r="S139" i="1" s="1"/>
  <c r="Q139" i="1"/>
  <c r="AE138" i="1"/>
  <c r="AD138" i="1"/>
  <c r="AC138" i="1"/>
  <c r="AA138" i="1"/>
  <c r="Z138" i="1"/>
  <c r="X138" i="1"/>
  <c r="W138" i="1"/>
  <c r="T138" i="1"/>
  <c r="U138" i="1" s="1"/>
  <c r="Q138" i="1"/>
  <c r="R138" i="1" s="1"/>
  <c r="AC137" i="1"/>
  <c r="AD137" i="1" s="1"/>
  <c r="AE137" i="1" s="1"/>
  <c r="AA137" i="1"/>
  <c r="AB137" i="1" s="1"/>
  <c r="Z137" i="1"/>
  <c r="W137" i="1"/>
  <c r="X137" i="1" s="1"/>
  <c r="T137" i="1"/>
  <c r="U137" i="1" s="1"/>
  <c r="Q137" i="1"/>
  <c r="R137" i="1" s="1"/>
  <c r="AC136" i="1"/>
  <c r="AD136" i="1" s="1"/>
  <c r="AA136" i="1"/>
  <c r="Z136" i="1"/>
  <c r="X136" i="1"/>
  <c r="W136" i="1"/>
  <c r="U136" i="1"/>
  <c r="T136" i="1"/>
  <c r="Q136" i="1"/>
  <c r="R136" i="1" s="1"/>
  <c r="S136" i="1" s="1"/>
  <c r="AE135" i="1"/>
  <c r="AD135" i="1"/>
  <c r="AC135" i="1"/>
  <c r="Z135" i="1"/>
  <c r="AA135" i="1" s="1"/>
  <c r="W135" i="1"/>
  <c r="X135" i="1" s="1"/>
  <c r="U135" i="1"/>
  <c r="T135" i="1"/>
  <c r="Q135" i="1"/>
  <c r="R135" i="1" s="1"/>
  <c r="AD134" i="1"/>
  <c r="AC134" i="1"/>
  <c r="Z134" i="1"/>
  <c r="AA134" i="1" s="1"/>
  <c r="X134" i="1"/>
  <c r="W134" i="1"/>
  <c r="U134" i="1"/>
  <c r="T134" i="1"/>
  <c r="Q134" i="1"/>
  <c r="R134" i="1" s="1"/>
  <c r="AC133" i="1"/>
  <c r="AD133" i="1" s="1"/>
  <c r="AA133" i="1"/>
  <c r="Z133" i="1"/>
  <c r="X133" i="1"/>
  <c r="W133" i="1"/>
  <c r="U133" i="1"/>
  <c r="T133" i="1"/>
  <c r="R133" i="1"/>
  <c r="Q133" i="1"/>
  <c r="AC132" i="1"/>
  <c r="AD132" i="1" s="1"/>
  <c r="Z132" i="1"/>
  <c r="AA132" i="1" s="1"/>
  <c r="W132" i="1"/>
  <c r="X132" i="1" s="1"/>
  <c r="U132" i="1"/>
  <c r="T132" i="1"/>
  <c r="R132" i="1"/>
  <c r="Q132" i="1"/>
  <c r="AC131" i="1"/>
  <c r="AD131" i="1" s="1"/>
  <c r="Z131" i="1"/>
  <c r="AA131" i="1" s="1"/>
  <c r="AB131" i="1" s="1"/>
  <c r="X131" i="1"/>
  <c r="W131" i="1"/>
  <c r="U131" i="1"/>
  <c r="T131" i="1"/>
  <c r="R131" i="1"/>
  <c r="Q131" i="1"/>
  <c r="AD130" i="1"/>
  <c r="AC130" i="1"/>
  <c r="AA130" i="1"/>
  <c r="Z130" i="1"/>
  <c r="X130" i="1"/>
  <c r="W130" i="1"/>
  <c r="T130" i="1"/>
  <c r="U130" i="1" s="1"/>
  <c r="Q130" i="1"/>
  <c r="R130" i="1" s="1"/>
  <c r="AD129" i="1"/>
  <c r="AE129" i="1" s="1"/>
  <c r="AC129" i="1"/>
  <c r="AA129" i="1"/>
  <c r="Z129" i="1"/>
  <c r="X129" i="1"/>
  <c r="W129" i="1"/>
  <c r="U129" i="1"/>
  <c r="T129" i="1"/>
  <c r="R129" i="1"/>
  <c r="Q129" i="1"/>
  <c r="AD128" i="1"/>
  <c r="AC128" i="1"/>
  <c r="AA128" i="1"/>
  <c r="Z128" i="1"/>
  <c r="W128" i="1"/>
  <c r="X128" i="1" s="1"/>
  <c r="U128" i="1"/>
  <c r="T128" i="1"/>
  <c r="R128" i="1"/>
  <c r="Q128" i="1"/>
  <c r="AC127" i="1"/>
  <c r="AD127" i="1" s="1"/>
  <c r="AA127" i="1"/>
  <c r="Z127" i="1"/>
  <c r="W127" i="1"/>
  <c r="X127" i="1" s="1"/>
  <c r="U127" i="1"/>
  <c r="T127" i="1"/>
  <c r="Q127" i="1"/>
  <c r="R127" i="1" s="1"/>
  <c r="AD126" i="1"/>
  <c r="AC126" i="1"/>
  <c r="Z126" i="1"/>
  <c r="AA126" i="1" s="1"/>
  <c r="W126" i="1"/>
  <c r="X126" i="1" s="1"/>
  <c r="U126" i="1"/>
  <c r="T126" i="1"/>
  <c r="Q126" i="1"/>
  <c r="R126" i="1" s="1"/>
  <c r="AC125" i="1"/>
  <c r="AD125" i="1" s="1"/>
  <c r="AE125" i="1" s="1"/>
  <c r="AA125" i="1"/>
  <c r="Z125" i="1"/>
  <c r="X125" i="1"/>
  <c r="W125" i="1"/>
  <c r="T125" i="1"/>
  <c r="U125" i="1" s="1"/>
  <c r="Q125" i="1"/>
  <c r="R125" i="1" s="1"/>
  <c r="AC124" i="1"/>
  <c r="AD124" i="1" s="1"/>
  <c r="AE124" i="1" s="1"/>
  <c r="AA124" i="1"/>
  <c r="Z124" i="1"/>
  <c r="X124" i="1"/>
  <c r="W124" i="1"/>
  <c r="U124" i="1"/>
  <c r="T124" i="1"/>
  <c r="R124" i="1"/>
  <c r="Q124" i="1"/>
  <c r="AD123" i="1"/>
  <c r="AC123" i="1"/>
  <c r="AA123" i="1"/>
  <c r="Z123" i="1"/>
  <c r="W123" i="1"/>
  <c r="X123" i="1" s="1"/>
  <c r="T123" i="1"/>
  <c r="U123" i="1" s="1"/>
  <c r="V123" i="1" s="1"/>
  <c r="R123" i="1"/>
  <c r="S123" i="1" s="1"/>
  <c r="Q123" i="1"/>
  <c r="AC122" i="1"/>
  <c r="AD122" i="1" s="1"/>
  <c r="Z122" i="1"/>
  <c r="AA122" i="1" s="1"/>
  <c r="W122" i="1"/>
  <c r="X122" i="1" s="1"/>
  <c r="T122" i="1"/>
  <c r="U122" i="1" s="1"/>
  <c r="Q122" i="1"/>
  <c r="R122" i="1" s="1"/>
  <c r="AC121" i="1"/>
  <c r="AD121" i="1" s="1"/>
  <c r="Z121" i="1"/>
  <c r="AA121" i="1" s="1"/>
  <c r="W121" i="1"/>
  <c r="X121" i="1" s="1"/>
  <c r="U121" i="1"/>
  <c r="T121" i="1"/>
  <c r="R121" i="1"/>
  <c r="Q121" i="1"/>
  <c r="AD120" i="1"/>
  <c r="AE120" i="1" s="1"/>
  <c r="AC120" i="1"/>
  <c r="AA120" i="1"/>
  <c r="Z120" i="1"/>
  <c r="W120" i="1"/>
  <c r="X120" i="1" s="1"/>
  <c r="U120" i="1"/>
  <c r="T120" i="1"/>
  <c r="R120" i="1"/>
  <c r="Q120" i="1"/>
  <c r="AC119" i="1"/>
  <c r="AD119" i="1" s="1"/>
  <c r="AE119" i="1" s="1"/>
  <c r="Z119" i="1"/>
  <c r="AA119" i="1" s="1"/>
  <c r="X119" i="1"/>
  <c r="W119" i="1"/>
  <c r="U119" i="1"/>
  <c r="T119" i="1"/>
  <c r="Q119" i="1"/>
  <c r="R119" i="1" s="1"/>
  <c r="S119" i="1" s="1"/>
  <c r="AD118" i="1"/>
  <c r="AC118" i="1"/>
  <c r="AA118" i="1"/>
  <c r="Z118" i="1"/>
  <c r="X118" i="1"/>
  <c r="W118" i="1"/>
  <c r="T118" i="1"/>
  <c r="U118" i="1" s="1"/>
  <c r="Q118" i="1"/>
  <c r="R118" i="1" s="1"/>
  <c r="S118" i="1" s="1"/>
  <c r="AD117" i="1"/>
  <c r="AC117" i="1"/>
  <c r="AA117" i="1"/>
  <c r="Z117" i="1"/>
  <c r="W117" i="1"/>
  <c r="X117" i="1" s="1"/>
  <c r="T117" i="1"/>
  <c r="U117" i="1" s="1"/>
  <c r="Q117" i="1"/>
  <c r="R117" i="1" s="1"/>
  <c r="S117" i="1" s="1"/>
  <c r="AC116" i="1"/>
  <c r="AD116" i="1" s="1"/>
  <c r="Z116" i="1"/>
  <c r="AA116" i="1" s="1"/>
  <c r="X116" i="1"/>
  <c r="W116" i="1"/>
  <c r="T116" i="1"/>
  <c r="U116" i="1" s="1"/>
  <c r="Q116" i="1"/>
  <c r="R116" i="1" s="1"/>
  <c r="AC115" i="1"/>
  <c r="AD115" i="1" s="1"/>
  <c r="Z115" i="1"/>
  <c r="AA115" i="1" s="1"/>
  <c r="X115" i="1"/>
  <c r="W115" i="1"/>
  <c r="T115" i="1"/>
  <c r="U115" i="1" s="1"/>
  <c r="R115" i="1"/>
  <c r="Q115" i="1"/>
  <c r="AC114" i="1"/>
  <c r="AD114" i="1" s="1"/>
  <c r="AE114" i="1" s="1"/>
  <c r="Z114" i="1"/>
  <c r="AA114" i="1" s="1"/>
  <c r="W114" i="1"/>
  <c r="X114" i="1" s="1"/>
  <c r="Y114" i="1" s="1"/>
  <c r="T114" i="1"/>
  <c r="U114" i="1" s="1"/>
  <c r="Q114" i="1"/>
  <c r="R114" i="1" s="1"/>
  <c r="AC113" i="1"/>
  <c r="AD113" i="1" s="1"/>
  <c r="Z113" i="1"/>
  <c r="AA113" i="1" s="1"/>
  <c r="X113" i="1"/>
  <c r="W113" i="1"/>
  <c r="U113" i="1"/>
  <c r="T113" i="1"/>
  <c r="Q113" i="1"/>
  <c r="R113" i="1" s="1"/>
  <c r="AC112" i="1"/>
  <c r="AD112" i="1" s="1"/>
  <c r="AE112" i="1" s="1"/>
  <c r="AA112" i="1"/>
  <c r="Z112" i="1"/>
  <c r="X112" i="1"/>
  <c r="W112" i="1"/>
  <c r="T112" i="1"/>
  <c r="U112" i="1" s="1"/>
  <c r="Q112" i="1"/>
  <c r="R112" i="1" s="1"/>
  <c r="S112" i="1" s="1"/>
  <c r="AD111" i="1"/>
  <c r="AC111" i="1"/>
  <c r="AA111" i="1"/>
  <c r="Z111" i="1"/>
  <c r="X111" i="1"/>
  <c r="W111" i="1"/>
  <c r="T111" i="1"/>
  <c r="U111" i="1" s="1"/>
  <c r="Q111" i="1"/>
  <c r="R111" i="1" s="1"/>
  <c r="AD110" i="1"/>
  <c r="AE110" i="1" s="1"/>
  <c r="AC110" i="1"/>
  <c r="AA110" i="1"/>
  <c r="Z110" i="1"/>
  <c r="W110" i="1"/>
  <c r="X110" i="1" s="1"/>
  <c r="Y110" i="1" s="1"/>
  <c r="U110" i="1"/>
  <c r="T110" i="1"/>
  <c r="R110" i="1"/>
  <c r="Q110" i="1"/>
  <c r="AC109" i="1"/>
  <c r="AD109" i="1" s="1"/>
  <c r="Z109" i="1"/>
  <c r="AA109" i="1" s="1"/>
  <c r="W109" i="1"/>
  <c r="X109" i="1" s="1"/>
  <c r="T109" i="1"/>
  <c r="U109" i="1" s="1"/>
  <c r="R109" i="1"/>
  <c r="Q109" i="1"/>
  <c r="AC108" i="1"/>
  <c r="AD108" i="1" s="1"/>
  <c r="Z108" i="1"/>
  <c r="AA108" i="1" s="1"/>
  <c r="W108" i="1"/>
  <c r="X108" i="1" s="1"/>
  <c r="T108" i="1"/>
  <c r="U108" i="1" s="1"/>
  <c r="R108" i="1"/>
  <c r="Q108" i="1"/>
  <c r="AD107" i="1"/>
  <c r="AC107" i="1"/>
  <c r="Z107" i="1"/>
  <c r="AA107" i="1" s="1"/>
  <c r="W107" i="1"/>
  <c r="X107" i="1" s="1"/>
  <c r="Y107" i="1" s="1"/>
  <c r="U107" i="1"/>
  <c r="T107" i="1"/>
  <c r="Q107" i="1"/>
  <c r="R107" i="1" s="1"/>
  <c r="AD106" i="1"/>
  <c r="AC106" i="1"/>
  <c r="Z106" i="1"/>
  <c r="AA106" i="1" s="1"/>
  <c r="X106" i="1"/>
  <c r="W106" i="1"/>
  <c r="U106" i="1"/>
  <c r="T106" i="1"/>
  <c r="Q106" i="1"/>
  <c r="R106" i="1" s="1"/>
  <c r="AD105" i="1"/>
  <c r="AC105" i="1"/>
  <c r="Z105" i="1"/>
  <c r="AA105" i="1" s="1"/>
  <c r="W105" i="1"/>
  <c r="X105" i="1" s="1"/>
  <c r="T105" i="1"/>
  <c r="U105" i="1" s="1"/>
  <c r="R105" i="1"/>
  <c r="Q105" i="1"/>
  <c r="AD104" i="1"/>
  <c r="AC104" i="1"/>
  <c r="AA104" i="1"/>
  <c r="Z104" i="1"/>
  <c r="W104" i="1"/>
  <c r="X104" i="1" s="1"/>
  <c r="T104" i="1"/>
  <c r="U104" i="1" s="1"/>
  <c r="R104" i="1"/>
  <c r="Q104" i="1"/>
  <c r="AD103" i="1"/>
  <c r="AC103" i="1"/>
  <c r="Z103" i="1"/>
  <c r="AA103" i="1" s="1"/>
  <c r="W103" i="1"/>
  <c r="X103" i="1" s="1"/>
  <c r="U103" i="1"/>
  <c r="T103" i="1"/>
  <c r="Q103" i="1"/>
  <c r="R103" i="1" s="1"/>
  <c r="AC102" i="1"/>
  <c r="AD102" i="1" s="1"/>
  <c r="Z102" i="1"/>
  <c r="AA102" i="1" s="1"/>
  <c r="W102" i="1"/>
  <c r="X102" i="1" s="1"/>
  <c r="U102" i="1"/>
  <c r="V102" i="1" s="1"/>
  <c r="T102" i="1"/>
  <c r="R102" i="1"/>
  <c r="Q102" i="1"/>
  <c r="AD101" i="1"/>
  <c r="AC101" i="1"/>
  <c r="AA101" i="1"/>
  <c r="Z101" i="1"/>
  <c r="X101" i="1"/>
  <c r="W101" i="1"/>
  <c r="T101" i="1"/>
  <c r="U101" i="1" s="1"/>
  <c r="Q101" i="1"/>
  <c r="R101" i="1" s="1"/>
  <c r="AC100" i="1"/>
  <c r="AD100" i="1" s="1"/>
  <c r="AE100" i="1" s="1"/>
  <c r="AA100" i="1"/>
  <c r="Z100" i="1"/>
  <c r="X100" i="1"/>
  <c r="W100" i="1"/>
  <c r="U100" i="1"/>
  <c r="T100" i="1"/>
  <c r="Q100" i="1"/>
  <c r="R100" i="1" s="1"/>
  <c r="AC99" i="1"/>
  <c r="AD99" i="1" s="1"/>
  <c r="AE99" i="1" s="1"/>
  <c r="AA99" i="1"/>
  <c r="Z99" i="1"/>
  <c r="X99" i="1"/>
  <c r="W99" i="1"/>
  <c r="U99" i="1"/>
  <c r="T99" i="1"/>
  <c r="Q99" i="1"/>
  <c r="R99" i="1" s="1"/>
  <c r="S99" i="1" s="1"/>
  <c r="AC98" i="1"/>
  <c r="AD98" i="1" s="1"/>
  <c r="AE98" i="1" s="1"/>
  <c r="AA98" i="1"/>
  <c r="Z98" i="1"/>
  <c r="W98" i="1"/>
  <c r="X98" i="1" s="1"/>
  <c r="T98" i="1"/>
  <c r="U98" i="1" s="1"/>
  <c r="Q98" i="1"/>
  <c r="R98" i="1" s="1"/>
  <c r="AC97" i="1"/>
  <c r="AD97" i="1" s="1"/>
  <c r="AE97" i="1" s="1"/>
  <c r="Z97" i="1"/>
  <c r="AA97" i="1" s="1"/>
  <c r="X97" i="1"/>
  <c r="W97" i="1"/>
  <c r="U97" i="1"/>
  <c r="T97" i="1"/>
  <c r="R97" i="1"/>
  <c r="Q97" i="1"/>
  <c r="AE96" i="1"/>
  <c r="AD96" i="1"/>
  <c r="AC96" i="1"/>
  <c r="Z96" i="1"/>
  <c r="AA96" i="1" s="1"/>
  <c r="X96" i="1"/>
  <c r="W96" i="1"/>
  <c r="U96" i="1"/>
  <c r="T96" i="1"/>
  <c r="Q96" i="1"/>
  <c r="R96" i="1" s="1"/>
  <c r="AD95" i="1"/>
  <c r="AC95" i="1"/>
  <c r="Z95" i="1"/>
  <c r="AA95" i="1" s="1"/>
  <c r="X95" i="1"/>
  <c r="W95" i="1"/>
  <c r="U95" i="1"/>
  <c r="T95" i="1"/>
  <c r="R95" i="1"/>
  <c r="Q95" i="1"/>
  <c r="AD94" i="1"/>
  <c r="AC94" i="1"/>
  <c r="Z94" i="1"/>
  <c r="AA94" i="1" s="1"/>
  <c r="W94" i="1"/>
  <c r="X94" i="1" s="1"/>
  <c r="T94" i="1"/>
  <c r="U94" i="1" s="1"/>
  <c r="R94" i="1"/>
  <c r="Q94" i="1"/>
  <c r="AD93" i="1"/>
  <c r="AE93" i="1" s="1"/>
  <c r="AC93" i="1"/>
  <c r="AA93" i="1"/>
  <c r="Z93" i="1"/>
  <c r="X93" i="1"/>
  <c r="Y93" i="1" s="1"/>
  <c r="W93" i="1"/>
  <c r="U93" i="1"/>
  <c r="T93" i="1"/>
  <c r="R93" i="1"/>
  <c r="Q93" i="1"/>
  <c r="AC92" i="1"/>
  <c r="AD92" i="1" s="1"/>
  <c r="Z92" i="1"/>
  <c r="AA92" i="1" s="1"/>
  <c r="X92" i="1"/>
  <c r="W92" i="1"/>
  <c r="T92" i="1"/>
  <c r="U92" i="1" s="1"/>
  <c r="R92" i="1"/>
  <c r="S92" i="1" s="1"/>
  <c r="Q92" i="1"/>
  <c r="AC91" i="1"/>
  <c r="AD91" i="1" s="1"/>
  <c r="AE91" i="1" s="1"/>
  <c r="AA91" i="1"/>
  <c r="Z91" i="1"/>
  <c r="W91" i="1"/>
  <c r="X91" i="1" s="1"/>
  <c r="U91" i="1"/>
  <c r="T91" i="1"/>
  <c r="R91" i="1"/>
  <c r="Q91" i="1"/>
  <c r="AC90" i="1"/>
  <c r="AD90" i="1" s="1"/>
  <c r="AE90" i="1" s="1"/>
  <c r="Z90" i="1"/>
  <c r="AA90" i="1" s="1"/>
  <c r="W90" i="1"/>
  <c r="X90" i="1" s="1"/>
  <c r="U90" i="1"/>
  <c r="T90" i="1"/>
  <c r="R90" i="1"/>
  <c r="Q90" i="1"/>
  <c r="AC89" i="1"/>
  <c r="AD89" i="1" s="1"/>
  <c r="Z89" i="1"/>
  <c r="AA89" i="1" s="1"/>
  <c r="W89" i="1"/>
  <c r="X89" i="1" s="1"/>
  <c r="U89" i="1"/>
  <c r="T89" i="1"/>
  <c r="R89" i="1"/>
  <c r="Q89" i="1"/>
  <c r="AC88" i="1"/>
  <c r="AD88" i="1" s="1"/>
  <c r="AA88" i="1"/>
  <c r="Z88" i="1"/>
  <c r="X88" i="1"/>
  <c r="W88" i="1"/>
  <c r="U88" i="1"/>
  <c r="T88" i="1"/>
  <c r="R88" i="1"/>
  <c r="Q88" i="1"/>
  <c r="AC87" i="1"/>
  <c r="AD87" i="1" s="1"/>
  <c r="AA87" i="1"/>
  <c r="Z87" i="1"/>
  <c r="W87" i="1"/>
  <c r="X87" i="1" s="1"/>
  <c r="U87" i="1"/>
  <c r="T87" i="1"/>
  <c r="R87" i="1"/>
  <c r="Q87" i="1"/>
  <c r="AD86" i="1"/>
  <c r="AC86" i="1"/>
  <c r="Z86" i="1"/>
  <c r="AA86" i="1" s="1"/>
  <c r="X86" i="1"/>
  <c r="W86" i="1"/>
  <c r="U86" i="1"/>
  <c r="T86" i="1"/>
  <c r="Q86" i="1"/>
  <c r="R86" i="1" s="1"/>
  <c r="S86" i="1" s="1"/>
  <c r="AC85" i="1"/>
  <c r="AD85" i="1" s="1"/>
  <c r="AE85" i="1" s="1"/>
  <c r="AA85" i="1"/>
  <c r="Z85" i="1"/>
  <c r="W85" i="1"/>
  <c r="X85" i="1" s="1"/>
  <c r="U85" i="1"/>
  <c r="T85" i="1"/>
  <c r="R85" i="1"/>
  <c r="Q85" i="1"/>
  <c r="AC84" i="1"/>
  <c r="AD84" i="1" s="1"/>
  <c r="Z84" i="1"/>
  <c r="AA84" i="1" s="1"/>
  <c r="W84" i="1"/>
  <c r="X84" i="1" s="1"/>
  <c r="T84" i="1"/>
  <c r="U84" i="1" s="1"/>
  <c r="V84" i="1" s="1"/>
  <c r="S84" i="1"/>
  <c r="R84" i="1"/>
  <c r="Q84" i="1"/>
  <c r="AC83" i="1"/>
  <c r="AD83" i="1" s="1"/>
  <c r="Z83" i="1"/>
  <c r="AA83" i="1" s="1"/>
  <c r="X83" i="1"/>
  <c r="W83" i="1"/>
  <c r="T83" i="1"/>
  <c r="U83" i="1" s="1"/>
  <c r="R83" i="1"/>
  <c r="Q83" i="1"/>
  <c r="AC82" i="1"/>
  <c r="AD82" i="1" s="1"/>
  <c r="AE82" i="1" s="1"/>
  <c r="Z82" i="1"/>
  <c r="AA82" i="1" s="1"/>
  <c r="W82" i="1"/>
  <c r="X82" i="1" s="1"/>
  <c r="Y82" i="1" s="1"/>
  <c r="T82" i="1"/>
  <c r="U82" i="1" s="1"/>
  <c r="V82" i="1" s="1"/>
  <c r="S82" i="1"/>
  <c r="R82" i="1"/>
  <c r="Q82" i="1"/>
  <c r="AC81" i="1"/>
  <c r="AD81" i="1" s="1"/>
  <c r="AA81" i="1"/>
  <c r="Z81" i="1"/>
  <c r="X81" i="1"/>
  <c r="W81" i="1"/>
  <c r="U81" i="1"/>
  <c r="T81" i="1"/>
  <c r="Q81" i="1"/>
  <c r="R81" i="1" s="1"/>
  <c r="AC80" i="1"/>
  <c r="AD80" i="1" s="1"/>
  <c r="AE80" i="1" s="1"/>
  <c r="AA80" i="1"/>
  <c r="AB80" i="1" s="1"/>
  <c r="Z80" i="1"/>
  <c r="X80" i="1"/>
  <c r="W80" i="1"/>
  <c r="T80" i="1"/>
  <c r="U80" i="1" s="1"/>
  <c r="R80" i="1"/>
  <c r="Q80" i="1"/>
  <c r="AC79" i="1"/>
  <c r="AD79" i="1" s="1"/>
  <c r="AE79" i="1" s="1"/>
  <c r="AA79" i="1"/>
  <c r="AB79" i="1" s="1"/>
  <c r="Z79" i="1"/>
  <c r="X79" i="1"/>
  <c r="W79" i="1"/>
  <c r="T79" i="1"/>
  <c r="U79" i="1" s="1"/>
  <c r="R79" i="1"/>
  <c r="Q79" i="1"/>
  <c r="AC78" i="1"/>
  <c r="AD78" i="1" s="1"/>
  <c r="AE78" i="1" s="1"/>
  <c r="Z78" i="1"/>
  <c r="AA78" i="1" s="1"/>
  <c r="W78" i="1"/>
  <c r="X78" i="1" s="1"/>
  <c r="T78" i="1"/>
  <c r="U78" i="1" s="1"/>
  <c r="V78" i="1" s="1"/>
  <c r="R78" i="1"/>
  <c r="Q78" i="1"/>
  <c r="AC77" i="1"/>
  <c r="AD77" i="1" s="1"/>
  <c r="Z77" i="1"/>
  <c r="AA77" i="1" s="1"/>
  <c r="W77" i="1"/>
  <c r="X77" i="1" s="1"/>
  <c r="U77" i="1"/>
  <c r="T77" i="1"/>
  <c r="Q77" i="1"/>
  <c r="R77" i="1" s="1"/>
  <c r="AC76" i="1"/>
  <c r="AD76" i="1" s="1"/>
  <c r="Z76" i="1"/>
  <c r="AA76" i="1" s="1"/>
  <c r="W76" i="1"/>
  <c r="X76" i="1" s="1"/>
  <c r="Y76" i="1" s="1"/>
  <c r="U76" i="1"/>
  <c r="T76" i="1"/>
  <c r="Q76" i="1"/>
  <c r="R76" i="1" s="1"/>
  <c r="AC75" i="1"/>
  <c r="AD75" i="1" s="1"/>
  <c r="AE75" i="1" s="1"/>
  <c r="AA75" i="1"/>
  <c r="Z75" i="1"/>
  <c r="X75" i="1"/>
  <c r="W75" i="1"/>
  <c r="U75" i="1"/>
  <c r="T75" i="1"/>
  <c r="Q75" i="1"/>
  <c r="R75" i="1" s="1"/>
  <c r="S75" i="1" s="1"/>
  <c r="AE74" i="1"/>
  <c r="AC74" i="1"/>
  <c r="AD74" i="1" s="1"/>
  <c r="Z74" i="1"/>
  <c r="AA74" i="1" s="1"/>
  <c r="X74" i="1"/>
  <c r="W74" i="1"/>
  <c r="U74" i="1"/>
  <c r="T74" i="1"/>
  <c r="R74" i="1"/>
  <c r="Q74" i="1"/>
  <c r="AD73" i="1"/>
  <c r="AC73" i="1"/>
  <c r="AA73" i="1"/>
  <c r="Z73" i="1"/>
  <c r="X73" i="1"/>
  <c r="W73" i="1"/>
  <c r="T73" i="1"/>
  <c r="U73" i="1" s="1"/>
  <c r="V73" i="1" s="1"/>
  <c r="R73" i="1"/>
  <c r="Q73" i="1"/>
  <c r="AD72" i="1"/>
  <c r="AC72" i="1"/>
  <c r="AA72" i="1"/>
  <c r="Z72" i="1"/>
  <c r="W72" i="1"/>
  <c r="X72" i="1" s="1"/>
  <c r="T72" i="1"/>
  <c r="U72" i="1" s="1"/>
  <c r="V72" i="1" s="1"/>
  <c r="Q72" i="1"/>
  <c r="R72" i="1" s="1"/>
  <c r="S72" i="1" s="1"/>
  <c r="AC71" i="1"/>
  <c r="AD71" i="1" s="1"/>
  <c r="Z71" i="1"/>
  <c r="AA71" i="1" s="1"/>
  <c r="X71" i="1"/>
  <c r="W71" i="1"/>
  <c r="T71" i="1"/>
  <c r="U71" i="1" s="1"/>
  <c r="Q71" i="1"/>
  <c r="R71" i="1" s="1"/>
  <c r="S71" i="1" s="1"/>
  <c r="AC70" i="1"/>
  <c r="AD70" i="1" s="1"/>
  <c r="AE70" i="1" s="1"/>
  <c r="AA70" i="1"/>
  <c r="Z70" i="1"/>
  <c r="X70" i="1"/>
  <c r="W70" i="1"/>
  <c r="U70" i="1"/>
  <c r="T70" i="1"/>
  <c r="R70" i="1"/>
  <c r="Q70" i="1"/>
  <c r="AC69" i="1"/>
  <c r="AD69" i="1" s="1"/>
  <c r="AE69" i="1" s="1"/>
  <c r="AA69" i="1"/>
  <c r="Z69" i="1"/>
  <c r="W69" i="1"/>
  <c r="X69" i="1" s="1"/>
  <c r="Y69" i="1" s="1"/>
  <c r="U69" i="1"/>
  <c r="T69" i="1"/>
  <c r="R69" i="1"/>
  <c r="Q69" i="1"/>
  <c r="AC68" i="1"/>
  <c r="AD68" i="1" s="1"/>
  <c r="AE68" i="1" s="1"/>
  <c r="Z68" i="1"/>
  <c r="AA68" i="1" s="1"/>
  <c r="AB68" i="1" s="1"/>
  <c r="X68" i="1"/>
  <c r="Y68" i="1" s="1"/>
  <c r="W68" i="1"/>
  <c r="T68" i="1"/>
  <c r="U68" i="1" s="1"/>
  <c r="Q68" i="1"/>
  <c r="R68" i="1" s="1"/>
  <c r="AD67" i="1"/>
  <c r="AC67" i="1"/>
  <c r="Z67" i="1"/>
  <c r="AA67" i="1" s="1"/>
  <c r="W67" i="1"/>
  <c r="X67" i="1" s="1"/>
  <c r="T67" i="1"/>
  <c r="U67" i="1" s="1"/>
  <c r="Q67" i="1"/>
  <c r="R67" i="1" s="1"/>
  <c r="AD66" i="1"/>
  <c r="AE66" i="1" s="1"/>
  <c r="AC66" i="1"/>
  <c r="Z66" i="1"/>
  <c r="AA66" i="1" s="1"/>
  <c r="AB66" i="1" s="1"/>
  <c r="W66" i="1"/>
  <c r="X66" i="1" s="1"/>
  <c r="Y66" i="1" s="1"/>
  <c r="U66" i="1"/>
  <c r="T66" i="1"/>
  <c r="Q66" i="1"/>
  <c r="R66" i="1" s="1"/>
  <c r="AC65" i="1"/>
  <c r="AD65" i="1" s="1"/>
  <c r="Z65" i="1"/>
  <c r="AA65" i="1" s="1"/>
  <c r="W65" i="1"/>
  <c r="X65" i="1" s="1"/>
  <c r="T65" i="1"/>
  <c r="U65" i="1" s="1"/>
  <c r="Q65" i="1"/>
  <c r="R65" i="1" s="1"/>
  <c r="S65" i="1" s="1"/>
  <c r="AC64" i="1"/>
  <c r="AD64" i="1" s="1"/>
  <c r="AE64" i="1" s="1"/>
  <c r="Z64" i="1"/>
  <c r="AA64" i="1" s="1"/>
  <c r="X64" i="1"/>
  <c r="W64" i="1"/>
  <c r="U64" i="1"/>
  <c r="T64" i="1"/>
  <c r="R64" i="1"/>
  <c r="Q64" i="1"/>
  <c r="AC63" i="1"/>
  <c r="AD63" i="1" s="1"/>
  <c r="AE63" i="1" s="1"/>
  <c r="AA63" i="1"/>
  <c r="Z63" i="1"/>
  <c r="X63" i="1"/>
  <c r="W63" i="1"/>
  <c r="U63" i="1"/>
  <c r="T63" i="1"/>
  <c r="R63" i="1"/>
  <c r="Q63" i="1"/>
  <c r="AC62" i="1"/>
  <c r="AD62" i="1" s="1"/>
  <c r="AE62" i="1" s="1"/>
  <c r="AA62" i="1"/>
  <c r="Z62" i="1"/>
  <c r="X62" i="1"/>
  <c r="W62" i="1"/>
  <c r="U62" i="1"/>
  <c r="T62" i="1"/>
  <c r="Q62" i="1"/>
  <c r="R62" i="1" s="1"/>
  <c r="AC61" i="1"/>
  <c r="AD61" i="1" s="1"/>
  <c r="AE61" i="1" s="1"/>
  <c r="AA61" i="1"/>
  <c r="AB61" i="1" s="1"/>
  <c r="Z61" i="1"/>
  <c r="W61" i="1"/>
  <c r="X61" i="1" s="1"/>
  <c r="T61" i="1"/>
  <c r="U61" i="1" s="1"/>
  <c r="R61" i="1"/>
  <c r="Q61" i="1"/>
  <c r="AC60" i="1"/>
  <c r="AD60" i="1" s="1"/>
  <c r="AE60" i="1" s="1"/>
  <c r="AB60" i="1"/>
  <c r="Z60" i="1"/>
  <c r="AA60" i="1" s="1"/>
  <c r="W60" i="1"/>
  <c r="X60" i="1" s="1"/>
  <c r="U60" i="1"/>
  <c r="T60" i="1"/>
  <c r="R60" i="1"/>
  <c r="Q60" i="1"/>
  <c r="AC59" i="1"/>
  <c r="AD59" i="1" s="1"/>
  <c r="AE59" i="1" s="1"/>
  <c r="Z59" i="1"/>
  <c r="AA59" i="1" s="1"/>
  <c r="W59" i="1"/>
  <c r="X59" i="1" s="1"/>
  <c r="Y59" i="1" s="1"/>
  <c r="U59" i="1"/>
  <c r="T59" i="1"/>
  <c r="R59" i="1"/>
  <c r="Q59" i="1"/>
  <c r="AC58" i="1"/>
  <c r="AD58" i="1" s="1"/>
  <c r="AE58" i="1" s="1"/>
  <c r="Z58" i="1"/>
  <c r="AA58" i="1" s="1"/>
  <c r="AB58" i="1" s="1"/>
  <c r="W58" i="1"/>
  <c r="X58" i="1" s="1"/>
  <c r="Y58" i="1" s="1"/>
  <c r="U58" i="1"/>
  <c r="T58" i="1"/>
  <c r="R58" i="1"/>
  <c r="Q58" i="1"/>
  <c r="AC57" i="1"/>
  <c r="AD57" i="1" s="1"/>
  <c r="AE57" i="1" s="1"/>
  <c r="Z57" i="1"/>
  <c r="AA57" i="1" s="1"/>
  <c r="W57" i="1"/>
  <c r="X57" i="1" s="1"/>
  <c r="Y57" i="1" s="1"/>
  <c r="U57" i="1"/>
  <c r="T57" i="1"/>
  <c r="R57" i="1"/>
  <c r="Q57" i="1"/>
  <c r="AD56" i="1"/>
  <c r="AC56" i="1"/>
  <c r="Z56" i="1"/>
  <c r="AA56" i="1" s="1"/>
  <c r="W56" i="1"/>
  <c r="X56" i="1" s="1"/>
  <c r="Y56" i="1" s="1"/>
  <c r="U56" i="1"/>
  <c r="T56" i="1"/>
  <c r="Q56" i="1"/>
  <c r="R56" i="1" s="1"/>
  <c r="S56" i="1" s="1"/>
  <c r="AC55" i="1"/>
  <c r="AD55" i="1" s="1"/>
  <c r="AE55" i="1" s="1"/>
  <c r="AA55" i="1"/>
  <c r="Z55" i="1"/>
  <c r="W55" i="1"/>
  <c r="X55" i="1" s="1"/>
  <c r="T55" i="1"/>
  <c r="U55" i="1" s="1"/>
  <c r="Q55" i="1"/>
  <c r="R55" i="1" s="1"/>
  <c r="AC54" i="1"/>
  <c r="AD54" i="1" s="1"/>
  <c r="AE54" i="1" s="1"/>
  <c r="Z54" i="1"/>
  <c r="AA54" i="1" s="1"/>
  <c r="AB54" i="1" s="1"/>
  <c r="W54" i="1"/>
  <c r="X54" i="1" s="1"/>
  <c r="U54" i="1"/>
  <c r="T54" i="1"/>
  <c r="Q54" i="1"/>
  <c r="R54" i="1" s="1"/>
  <c r="S54" i="1" s="1"/>
  <c r="AC53" i="1"/>
  <c r="AD53" i="1" s="1"/>
  <c r="AE53" i="1" s="1"/>
  <c r="AB53" i="1"/>
  <c r="AA53" i="1"/>
  <c r="Z53" i="1"/>
  <c r="X53" i="1"/>
  <c r="Y53" i="1" s="1"/>
  <c r="W53" i="1"/>
  <c r="U53" i="1"/>
  <c r="T53" i="1"/>
  <c r="R53" i="1"/>
  <c r="Q53" i="1"/>
  <c r="AD52" i="1"/>
  <c r="AC52" i="1"/>
  <c r="Z52" i="1"/>
  <c r="AA52" i="1" s="1"/>
  <c r="W52" i="1"/>
  <c r="X52" i="1" s="1"/>
  <c r="Y52" i="1" s="1"/>
  <c r="T52" i="1"/>
  <c r="U52" i="1" s="1"/>
  <c r="V52" i="1" s="1"/>
  <c r="R52" i="1"/>
  <c r="Q52" i="1"/>
  <c r="AC51" i="1"/>
  <c r="AD51" i="1" s="1"/>
  <c r="AA51" i="1"/>
  <c r="Z51" i="1"/>
  <c r="X51" i="1"/>
  <c r="W51" i="1"/>
  <c r="T51" i="1"/>
  <c r="U51" i="1" s="1"/>
  <c r="V51" i="1" s="1"/>
  <c r="S51" i="1"/>
  <c r="R51" i="1"/>
  <c r="Q51" i="1"/>
  <c r="AE50" i="1"/>
  <c r="AD50" i="1"/>
  <c r="AC50" i="1"/>
  <c r="Z50" i="1"/>
  <c r="AA50" i="1" s="1"/>
  <c r="X50" i="1"/>
  <c r="W50" i="1"/>
  <c r="U50" i="1"/>
  <c r="T50" i="1"/>
  <c r="R50" i="1"/>
  <c r="Q50" i="1"/>
  <c r="AD49" i="1"/>
  <c r="AE49" i="1" s="1"/>
  <c r="AC49" i="1"/>
  <c r="AA49" i="1"/>
  <c r="AB49" i="1" s="1"/>
  <c r="Z49" i="1"/>
  <c r="W49" i="1"/>
  <c r="X49" i="1" s="1"/>
  <c r="T49" i="1"/>
  <c r="U49" i="1" s="1"/>
  <c r="R49" i="1"/>
  <c r="Q49" i="1"/>
  <c r="AC48" i="1"/>
  <c r="AD48" i="1" s="1"/>
  <c r="AE48" i="1" s="1"/>
  <c r="Z48" i="1"/>
  <c r="AA48" i="1" s="1"/>
  <c r="AB48" i="1" s="1"/>
  <c r="W48" i="1"/>
  <c r="X48" i="1" s="1"/>
  <c r="U48" i="1"/>
  <c r="V48" i="1" s="1"/>
  <c r="T48" i="1"/>
  <c r="Q48" i="1"/>
  <c r="R48" i="1" s="1"/>
  <c r="S48" i="1" s="1"/>
  <c r="AC47" i="1"/>
  <c r="AD47" i="1" s="1"/>
  <c r="Z47" i="1"/>
  <c r="AA47" i="1" s="1"/>
  <c r="W47" i="1"/>
  <c r="X47" i="1" s="1"/>
  <c r="U47" i="1"/>
  <c r="V47" i="1" s="1"/>
  <c r="T47" i="1"/>
  <c r="Q47" i="1"/>
  <c r="R47" i="1" s="1"/>
  <c r="S47" i="1" s="1"/>
  <c r="AC46" i="1"/>
  <c r="AD46" i="1" s="1"/>
  <c r="Z46" i="1"/>
  <c r="AA46" i="1" s="1"/>
  <c r="X46" i="1"/>
  <c r="W46" i="1"/>
  <c r="T46" i="1"/>
  <c r="U46" i="1" s="1"/>
  <c r="Q46" i="1"/>
  <c r="R46" i="1" s="1"/>
  <c r="S46" i="1" s="1"/>
  <c r="AC45" i="1"/>
  <c r="AD45" i="1" s="1"/>
  <c r="AE45" i="1" s="1"/>
  <c r="AA45" i="1"/>
  <c r="AB45" i="1" s="1"/>
  <c r="Z45" i="1"/>
  <c r="X45" i="1"/>
  <c r="W45" i="1"/>
  <c r="U45" i="1"/>
  <c r="T45" i="1"/>
  <c r="Q45" i="1"/>
  <c r="R45" i="1" s="1"/>
  <c r="AC44" i="1"/>
  <c r="AD44" i="1" s="1"/>
  <c r="AE44" i="1" s="1"/>
  <c r="Z44" i="1"/>
  <c r="AA44" i="1" s="1"/>
  <c r="AB44" i="1" s="1"/>
  <c r="W44" i="1"/>
  <c r="X44" i="1" s="1"/>
  <c r="Y44" i="1" s="1"/>
  <c r="U44" i="1"/>
  <c r="T44" i="1"/>
  <c r="Q44" i="1"/>
  <c r="R44" i="1" s="1"/>
  <c r="AC43" i="1"/>
  <c r="AD43" i="1" s="1"/>
  <c r="Z43" i="1"/>
  <c r="AA43" i="1" s="1"/>
  <c r="AB43" i="1" s="1"/>
  <c r="W43" i="1"/>
  <c r="X43" i="1" s="1"/>
  <c r="Y43" i="1" s="1"/>
  <c r="U43" i="1"/>
  <c r="V43" i="1" s="1"/>
  <c r="T43" i="1"/>
  <c r="R43" i="1"/>
  <c r="Q43" i="1"/>
  <c r="AC42" i="1"/>
  <c r="AD42" i="1" s="1"/>
  <c r="Z42" i="1"/>
  <c r="AA42" i="1" s="1"/>
  <c r="X42" i="1"/>
  <c r="Y42" i="1" s="1"/>
  <c r="W42" i="1"/>
  <c r="U42" i="1"/>
  <c r="T42" i="1"/>
  <c r="R42" i="1"/>
  <c r="Q42" i="1"/>
  <c r="AC41" i="1"/>
  <c r="AD41" i="1" s="1"/>
  <c r="AE41" i="1" s="1"/>
  <c r="AA41" i="1"/>
  <c r="Z41" i="1"/>
  <c r="X41" i="1"/>
  <c r="Y41" i="1" s="1"/>
  <c r="W41" i="1"/>
  <c r="U41" i="1"/>
  <c r="T41" i="1"/>
  <c r="R41" i="1"/>
  <c r="Q41" i="1"/>
  <c r="AD40" i="1"/>
  <c r="AE40" i="1" s="1"/>
  <c r="AC40" i="1"/>
  <c r="AA40" i="1"/>
  <c r="AB40" i="1" s="1"/>
  <c r="Z40" i="1"/>
  <c r="X40" i="1"/>
  <c r="W40" i="1"/>
  <c r="U40" i="1"/>
  <c r="T40" i="1"/>
  <c r="Q40" i="1"/>
  <c r="R40" i="1" s="1"/>
  <c r="S40" i="1" s="1"/>
  <c r="AC39" i="1"/>
  <c r="AD39" i="1" s="1"/>
  <c r="AE39" i="1" s="1"/>
  <c r="Z39" i="1"/>
  <c r="AA39" i="1" s="1"/>
  <c r="AB39" i="1" s="1"/>
  <c r="X39" i="1"/>
  <c r="W39" i="1"/>
  <c r="U39" i="1"/>
  <c r="T39" i="1"/>
  <c r="R39" i="1"/>
  <c r="Q39" i="1"/>
  <c r="AC38" i="1"/>
  <c r="AD38" i="1" s="1"/>
  <c r="AE38" i="1" s="1"/>
  <c r="Z38" i="1"/>
  <c r="AA38" i="1" s="1"/>
  <c r="AB38" i="1" s="1"/>
  <c r="W38" i="1"/>
  <c r="X38" i="1" s="1"/>
  <c r="T38" i="1"/>
  <c r="U38" i="1" s="1"/>
  <c r="V38" i="1" s="1"/>
  <c r="Q38" i="1"/>
  <c r="R38" i="1" s="1"/>
  <c r="S38" i="1" s="1"/>
  <c r="AD37" i="1"/>
  <c r="AC37" i="1"/>
  <c r="AA37" i="1"/>
  <c r="Z37" i="1"/>
  <c r="W37" i="1"/>
  <c r="X37" i="1" s="1"/>
  <c r="T37" i="1"/>
  <c r="U37" i="1" s="1"/>
  <c r="Q37" i="1"/>
  <c r="R37" i="1" s="1"/>
  <c r="S37" i="1" s="1"/>
  <c r="AC36" i="1"/>
  <c r="AD36" i="1" s="1"/>
  <c r="AE36" i="1" s="1"/>
  <c r="AA36" i="1"/>
  <c r="Z36" i="1"/>
  <c r="W36" i="1"/>
  <c r="X36" i="1" s="1"/>
  <c r="T36" i="1"/>
  <c r="U36" i="1" s="1"/>
  <c r="R36" i="1"/>
  <c r="Q36" i="1"/>
  <c r="AE35" i="1"/>
  <c r="AD35" i="1"/>
  <c r="AC35" i="1"/>
  <c r="AA35" i="1"/>
  <c r="Z35" i="1"/>
  <c r="X35" i="1"/>
  <c r="W35" i="1"/>
  <c r="T35" i="1"/>
  <c r="U35" i="1" s="1"/>
  <c r="V35" i="1" s="1"/>
  <c r="S35" i="1"/>
  <c r="R35" i="1"/>
  <c r="Q35" i="1"/>
  <c r="AD34" i="1"/>
  <c r="AC34" i="1"/>
  <c r="Z34" i="1"/>
  <c r="AA34" i="1" s="1"/>
  <c r="X34" i="1"/>
  <c r="W34" i="1"/>
  <c r="T34" i="1"/>
  <c r="U34" i="1" s="1"/>
  <c r="Q34" i="1"/>
  <c r="R34" i="1" s="1"/>
  <c r="S34" i="1" s="1"/>
  <c r="AC33" i="1"/>
  <c r="AD33" i="1" s="1"/>
  <c r="AE33" i="1" s="1"/>
  <c r="AA33" i="1"/>
  <c r="Z33" i="1"/>
  <c r="X33" i="1"/>
  <c r="W33" i="1"/>
  <c r="T33" i="1"/>
  <c r="U33" i="1" s="1"/>
  <c r="Q33" i="1"/>
  <c r="R33" i="1" s="1"/>
  <c r="S33" i="1" s="1"/>
  <c r="AC32" i="1"/>
  <c r="AD32" i="1" s="1"/>
  <c r="AE32" i="1" s="1"/>
  <c r="AB32" i="1"/>
  <c r="AA32" i="1"/>
  <c r="Z32" i="1"/>
  <c r="X32" i="1"/>
  <c r="W32" i="1"/>
  <c r="T32" i="1"/>
  <c r="U32" i="1" s="1"/>
  <c r="Q32" i="1"/>
  <c r="R32" i="1" s="1"/>
  <c r="S32" i="1" s="1"/>
  <c r="AC31" i="1"/>
  <c r="AD31" i="1" s="1"/>
  <c r="AE31" i="1" s="1"/>
  <c r="AA31" i="1"/>
  <c r="Z31" i="1"/>
  <c r="X31" i="1"/>
  <c r="W31" i="1"/>
  <c r="T31" i="1"/>
  <c r="U31" i="1" s="1"/>
  <c r="Q31" i="1"/>
  <c r="R31" i="1" s="1"/>
  <c r="AD30" i="1"/>
  <c r="AE30" i="1" s="1"/>
  <c r="AC30" i="1"/>
  <c r="Z30" i="1"/>
  <c r="AA30" i="1" s="1"/>
  <c r="W30" i="1"/>
  <c r="X30" i="1" s="1"/>
  <c r="T30" i="1"/>
  <c r="U30" i="1" s="1"/>
  <c r="Q30" i="1"/>
  <c r="R30" i="1" s="1"/>
  <c r="S30" i="1" s="1"/>
  <c r="AE29" i="1"/>
  <c r="AD29" i="1"/>
  <c r="AC29" i="1"/>
  <c r="AA29" i="1"/>
  <c r="Z29" i="1"/>
  <c r="X29" i="1"/>
  <c r="W29" i="1"/>
  <c r="T29" i="1"/>
  <c r="U29" i="1" s="1"/>
  <c r="Q29" i="1"/>
  <c r="R29" i="1" s="1"/>
  <c r="S29" i="1" s="1"/>
  <c r="AE28" i="1"/>
  <c r="AD28" i="1"/>
  <c r="AC28" i="1"/>
  <c r="Z28" i="1"/>
  <c r="AA28" i="1" s="1"/>
  <c r="X28" i="1"/>
  <c r="W28" i="1"/>
  <c r="T28" i="1"/>
  <c r="U28" i="1" s="1"/>
  <c r="Q28" i="1"/>
  <c r="R28" i="1" s="1"/>
  <c r="S28" i="1" s="1"/>
  <c r="AC27" i="1"/>
  <c r="AD27" i="1" s="1"/>
  <c r="AE27" i="1" s="1"/>
  <c r="Z27" i="1"/>
  <c r="AA27" i="1" s="1"/>
  <c r="X27" i="1"/>
  <c r="W27" i="1"/>
  <c r="T27" i="1"/>
  <c r="U27" i="1" s="1"/>
  <c r="Q27" i="1"/>
  <c r="R27" i="1" s="1"/>
  <c r="S27" i="1" s="1"/>
  <c r="AD26" i="1"/>
  <c r="AE26" i="1" s="1"/>
  <c r="AC26" i="1"/>
  <c r="AA26" i="1"/>
  <c r="Z26" i="1"/>
  <c r="X26" i="1"/>
  <c r="W26" i="1"/>
  <c r="T26" i="1"/>
  <c r="U26" i="1" s="1"/>
  <c r="Q26" i="1"/>
  <c r="R26" i="1" s="1"/>
  <c r="S26" i="1" s="1"/>
  <c r="AC25" i="1"/>
  <c r="AD25" i="1" s="1"/>
  <c r="AE25" i="1" s="1"/>
  <c r="AA25" i="1"/>
  <c r="Z25" i="1"/>
  <c r="X25" i="1"/>
  <c r="W25" i="1"/>
  <c r="T25" i="1"/>
  <c r="U25" i="1" s="1"/>
  <c r="Q25" i="1"/>
  <c r="R25" i="1" s="1"/>
  <c r="S25" i="1" s="1"/>
  <c r="AD24" i="1"/>
  <c r="AE24" i="1" s="1"/>
  <c r="AC24" i="1"/>
  <c r="AA24" i="1"/>
  <c r="Z24" i="1"/>
  <c r="X24" i="1"/>
  <c r="W24" i="1"/>
  <c r="T24" i="1"/>
  <c r="U24" i="1" s="1"/>
  <c r="Q24" i="1"/>
  <c r="R24" i="1" s="1"/>
  <c r="S24" i="1" s="1"/>
  <c r="AE23" i="1"/>
  <c r="AD23" i="1"/>
  <c r="AC23" i="1"/>
  <c r="AA23" i="1"/>
  <c r="AB23" i="1" s="1"/>
  <c r="Z23" i="1"/>
  <c r="W23" i="1"/>
  <c r="X23" i="1" s="1"/>
  <c r="T23" i="1"/>
  <c r="U23" i="1" s="1"/>
  <c r="Q23" i="1"/>
  <c r="R23" i="1" s="1"/>
  <c r="AC22" i="1"/>
  <c r="AD22" i="1" s="1"/>
  <c r="AE22" i="1" s="1"/>
  <c r="AB22" i="1"/>
  <c r="Z22" i="1"/>
  <c r="AA22" i="1" s="1"/>
  <c r="W22" i="1"/>
  <c r="X22" i="1" s="1"/>
  <c r="U22" i="1"/>
  <c r="T22" i="1"/>
  <c r="Q22" i="1"/>
  <c r="R22" i="1" s="1"/>
  <c r="AC21" i="1"/>
  <c r="AD21" i="1" s="1"/>
  <c r="AE21" i="1" s="1"/>
  <c r="Z21" i="1"/>
  <c r="AA21" i="1" s="1"/>
  <c r="W21" i="1"/>
  <c r="X21" i="1" s="1"/>
  <c r="T21" i="1"/>
  <c r="U21" i="1" s="1"/>
  <c r="R21" i="1"/>
  <c r="S21" i="1" s="1"/>
  <c r="Q21" i="1"/>
  <c r="AD20" i="1"/>
  <c r="AE20" i="1" s="1"/>
  <c r="AC20" i="1"/>
  <c r="AA20" i="1"/>
  <c r="AB20" i="1" s="1"/>
  <c r="Z20" i="1"/>
  <c r="W20" i="1"/>
  <c r="X20" i="1" s="1"/>
  <c r="T20" i="1"/>
  <c r="U20" i="1" s="1"/>
  <c r="Q20" i="1"/>
  <c r="R20" i="1" s="1"/>
  <c r="S20" i="1" s="1"/>
  <c r="AE19" i="1"/>
  <c r="AD19" i="1"/>
  <c r="AC19" i="1"/>
  <c r="AA19" i="1"/>
  <c r="Z19" i="1"/>
  <c r="X19" i="1"/>
  <c r="W19" i="1"/>
  <c r="T19" i="1"/>
  <c r="U19" i="1" s="1"/>
  <c r="Q19" i="1"/>
  <c r="R19" i="1" s="1"/>
  <c r="S19" i="1" s="1"/>
  <c r="AE18" i="1"/>
  <c r="AD18" i="1"/>
  <c r="AC18" i="1"/>
  <c r="AA18" i="1"/>
  <c r="Z18" i="1"/>
  <c r="W18" i="1"/>
  <c r="X18" i="1" s="1"/>
  <c r="U18" i="1"/>
  <c r="T18" i="1"/>
  <c r="Q18" i="1"/>
  <c r="R18" i="1" s="1"/>
  <c r="S18" i="1" s="1"/>
  <c r="AC17" i="1"/>
  <c r="AD17" i="1" s="1"/>
  <c r="AE17" i="1" s="1"/>
  <c r="Z17" i="1"/>
  <c r="AA17" i="1" s="1"/>
  <c r="W17" i="1"/>
  <c r="X17" i="1" s="1"/>
  <c r="U17" i="1"/>
  <c r="V17" i="1" s="1"/>
  <c r="T17" i="1"/>
  <c r="Q17" i="1"/>
  <c r="R17" i="1" s="1"/>
  <c r="S17" i="1" s="1"/>
  <c r="AD16" i="1"/>
  <c r="AE16" i="1" s="1"/>
  <c r="AC16" i="1"/>
  <c r="Z16" i="1"/>
  <c r="AA16" i="1" s="1"/>
  <c r="W16" i="1"/>
  <c r="X16" i="1" s="1"/>
  <c r="Y16" i="1" s="1"/>
  <c r="T16" i="1"/>
  <c r="U16" i="1" s="1"/>
  <c r="V16" i="1" s="1"/>
  <c r="Q16" i="1"/>
  <c r="R16" i="1" s="1"/>
  <c r="S16" i="1" s="1"/>
  <c r="AC15" i="1"/>
  <c r="AD15" i="1" s="1"/>
  <c r="Z15" i="1"/>
  <c r="AA15" i="1" s="1"/>
  <c r="X15" i="1"/>
  <c r="Y15" i="1" s="1"/>
  <c r="W15" i="1"/>
  <c r="T15" i="1"/>
  <c r="U15" i="1" s="1"/>
  <c r="V15" i="1" s="1"/>
  <c r="R15" i="1"/>
  <c r="Q15" i="1"/>
  <c r="AC14" i="1"/>
  <c r="AD14" i="1" s="1"/>
  <c r="AE14" i="1" s="1"/>
  <c r="Z14" i="1"/>
  <c r="AA14" i="1" s="1"/>
  <c r="AB14" i="1" s="1"/>
  <c r="X14" i="1"/>
  <c r="Y14" i="1" s="1"/>
  <c r="W14" i="1"/>
  <c r="T14" i="1"/>
  <c r="U14" i="1" s="1"/>
  <c r="V14" i="1" s="1"/>
  <c r="R14" i="1"/>
  <c r="Q14" i="1"/>
  <c r="AC13" i="1"/>
  <c r="AD13" i="1" s="1"/>
  <c r="AE13" i="1" s="1"/>
  <c r="Z13" i="1"/>
  <c r="AA13" i="1" s="1"/>
  <c r="AB13" i="1" s="1"/>
  <c r="W13" i="1"/>
  <c r="X13" i="1" s="1"/>
  <c r="Y13" i="1" s="1"/>
  <c r="U13" i="1"/>
  <c r="T13" i="1"/>
  <c r="R13" i="1"/>
  <c r="Q13" i="1"/>
  <c r="AC12" i="1"/>
  <c r="AD12" i="1" s="1"/>
  <c r="AE12" i="1" s="1"/>
  <c r="Z12" i="1"/>
  <c r="AA12" i="1" s="1"/>
  <c r="AB12" i="1" s="1"/>
  <c r="X12" i="1"/>
  <c r="W12" i="1"/>
  <c r="U12" i="1"/>
  <c r="T12" i="1"/>
  <c r="Q12" i="1"/>
  <c r="R12" i="1" s="1"/>
  <c r="S12" i="1" s="1"/>
  <c r="AC11" i="1"/>
  <c r="AD11" i="1" s="1"/>
  <c r="AE11" i="1" s="1"/>
  <c r="AA11" i="1"/>
  <c r="Z11" i="1"/>
  <c r="X11" i="1"/>
  <c r="W11" i="1"/>
  <c r="T11" i="1"/>
  <c r="U11" i="1" s="1"/>
  <c r="Q11" i="1"/>
  <c r="R11" i="1" s="1"/>
  <c r="S11" i="1" s="1"/>
  <c r="AD10" i="1"/>
  <c r="AC10" i="1"/>
  <c r="AA10" i="1"/>
  <c r="Z10" i="1"/>
  <c r="W10" i="1"/>
  <c r="X10" i="1" s="1"/>
  <c r="T10" i="1"/>
  <c r="U10" i="1" s="1"/>
  <c r="V10" i="1" s="1"/>
  <c r="Q10" i="1"/>
  <c r="R10" i="1" s="1"/>
  <c r="S10" i="1" s="1"/>
  <c r="AD9" i="1"/>
  <c r="AE9" i="1" s="1"/>
  <c r="AC9" i="1"/>
  <c r="Z9" i="1"/>
  <c r="AA9" i="1" s="1"/>
  <c r="W9" i="1"/>
  <c r="X9" i="1" s="1"/>
  <c r="Y9" i="1" s="1"/>
  <c r="T9" i="1"/>
  <c r="U9" i="1" s="1"/>
  <c r="V9" i="1" s="1"/>
  <c r="R9" i="1"/>
  <c r="S9" i="1" s="1"/>
  <c r="Q9" i="1"/>
  <c r="AC8" i="1"/>
  <c r="AD8" i="1" s="1"/>
  <c r="AE8" i="1" s="1"/>
  <c r="Z8" i="1"/>
  <c r="AA8" i="1" s="1"/>
  <c r="AB8" i="1" s="1"/>
  <c r="W8" i="1"/>
  <c r="X8" i="1" s="1"/>
  <c r="Y8" i="1" s="1"/>
  <c r="U8" i="1"/>
  <c r="T8" i="1"/>
  <c r="R8" i="1"/>
  <c r="Q8" i="1"/>
  <c r="AC7" i="1"/>
  <c r="AD7" i="1" s="1"/>
  <c r="AE7" i="1" s="1"/>
  <c r="Z7" i="1"/>
  <c r="AA7" i="1" s="1"/>
  <c r="AB7" i="1" s="1"/>
  <c r="W7" i="1"/>
  <c r="X7" i="1" s="1"/>
  <c r="Y7" i="1" s="1"/>
  <c r="U7" i="1"/>
  <c r="T7" i="1"/>
  <c r="R7" i="1"/>
  <c r="S7" i="1" s="1"/>
  <c r="Q7" i="1"/>
  <c r="AC6" i="1"/>
  <c r="AD6" i="1" s="1"/>
  <c r="AE6" i="1" s="1"/>
  <c r="Z6" i="1"/>
  <c r="AA6" i="1" s="1"/>
  <c r="AB6" i="1" s="1"/>
  <c r="X6" i="1"/>
  <c r="Y6" i="1" s="1"/>
  <c r="W6" i="1"/>
  <c r="T6" i="1"/>
  <c r="U6" i="1" s="1"/>
  <c r="Q6" i="1"/>
  <c r="R6" i="1" s="1"/>
  <c r="S6" i="1" s="1"/>
  <c r="AD4" i="1"/>
  <c r="AE92" i="1" s="1"/>
  <c r="AA4" i="1"/>
  <c r="AB24" i="1" s="1"/>
  <c r="X4" i="1"/>
  <c r="Y40" i="1" s="1"/>
  <c r="U4" i="1"/>
  <c r="R4" i="1"/>
  <c r="S31" i="1" s="1"/>
  <c r="AF38" i="1" l="1"/>
  <c r="AG38" i="1" s="1"/>
  <c r="AF65" i="1"/>
  <c r="AG65" i="1" s="1"/>
  <c r="AF29" i="1"/>
  <c r="AG29" i="1" s="1"/>
  <c r="AI29" i="1" s="1"/>
  <c r="AF30" i="1"/>
  <c r="AG30" i="1" s="1"/>
  <c r="AF24" i="1"/>
  <c r="AG24" i="1" s="1"/>
  <c r="V150" i="1"/>
  <c r="V93" i="1"/>
  <c r="V100" i="1"/>
  <c r="V172" i="1"/>
  <c r="V96" i="1"/>
  <c r="V115" i="1"/>
  <c r="V134" i="1"/>
  <c r="V113" i="1"/>
  <c r="V69" i="1"/>
  <c r="V60" i="1"/>
  <c r="V59" i="1"/>
  <c r="V58" i="1"/>
  <c r="V57" i="1"/>
  <c r="V135" i="1"/>
  <c r="V63" i="1"/>
  <c r="V132" i="1"/>
  <c r="V74" i="1"/>
  <c r="V44" i="1"/>
  <c r="V13" i="1"/>
  <c r="V166" i="1"/>
  <c r="V23" i="1"/>
  <c r="V12" i="1"/>
  <c r="AF12" i="1" s="1"/>
  <c r="AG12" i="1" s="1"/>
  <c r="V22" i="1"/>
  <c r="V140" i="1"/>
  <c r="V97" i="1"/>
  <c r="V127" i="1"/>
  <c r="V75" i="1"/>
  <c r="AF75" i="1" s="1"/>
  <c r="AG75" i="1" s="1"/>
  <c r="V177" i="1"/>
  <c r="V81" i="1"/>
  <c r="V133" i="1"/>
  <c r="AF82" i="1"/>
  <c r="AG82" i="1" s="1"/>
  <c r="Y26" i="1"/>
  <c r="AF26" i="1" s="1"/>
  <c r="AG26" i="1" s="1"/>
  <c r="AI26" i="1" s="1"/>
  <c r="Y47" i="1"/>
  <c r="AF47" i="1" s="1"/>
  <c r="AG47" i="1" s="1"/>
  <c r="AB17" i="1"/>
  <c r="AB57" i="1"/>
  <c r="AB93" i="1"/>
  <c r="AB52" i="1"/>
  <c r="V117" i="1"/>
  <c r="AB73" i="1"/>
  <c r="V20" i="1"/>
  <c r="AF20" i="1" s="1"/>
  <c r="AG20" i="1" s="1"/>
  <c r="AI20" i="1" s="1"/>
  <c r="Y24" i="1"/>
  <c r="AB63" i="1"/>
  <c r="V90" i="1"/>
  <c r="S105" i="1"/>
  <c r="AF105" i="1" s="1"/>
  <c r="AG105" i="1" s="1"/>
  <c r="AI105" i="1" s="1"/>
  <c r="V146" i="1"/>
  <c r="AB171" i="1"/>
  <c r="Y119" i="1"/>
  <c r="S152" i="1"/>
  <c r="V33" i="1"/>
  <c r="Y48" i="1"/>
  <c r="S50" i="1"/>
  <c r="Y51" i="1"/>
  <c r="AB56" i="1"/>
  <c r="V65" i="1"/>
  <c r="AB67" i="1"/>
  <c r="Y88" i="1"/>
  <c r="Y94" i="1"/>
  <c r="V107" i="1"/>
  <c r="V109" i="1"/>
  <c r="AB119" i="1"/>
  <c r="Y121" i="1"/>
  <c r="Y127" i="1"/>
  <c r="S167" i="1"/>
  <c r="S174" i="1"/>
  <c r="V25" i="1"/>
  <c r="AB114" i="1"/>
  <c r="V139" i="1"/>
  <c r="Y38" i="1"/>
  <c r="V77" i="1"/>
  <c r="V171" i="1"/>
  <c r="AB70" i="1"/>
  <c r="S81" i="1"/>
  <c r="V101" i="1"/>
  <c r="S107" i="1"/>
  <c r="AF107" i="1" s="1"/>
  <c r="AG107" i="1" s="1"/>
  <c r="V119" i="1"/>
  <c r="AF119" i="1" s="1"/>
  <c r="AG119" i="1" s="1"/>
  <c r="S154" i="1"/>
  <c r="AF154" i="1" s="1"/>
  <c r="AG154" i="1" s="1"/>
  <c r="AI154" i="1" s="1"/>
  <c r="AB168" i="1"/>
  <c r="V46" i="1"/>
  <c r="AF46" i="1" s="1"/>
  <c r="AG46" i="1" s="1"/>
  <c r="V28" i="1"/>
  <c r="Y72" i="1"/>
  <c r="S109" i="1"/>
  <c r="V19" i="1"/>
  <c r="Y46" i="1"/>
  <c r="Y23" i="1"/>
  <c r="V37" i="1"/>
  <c r="AF37" i="1" s="1"/>
  <c r="AG37" i="1" s="1"/>
  <c r="S45" i="1"/>
  <c r="V53" i="1"/>
  <c r="Y65" i="1"/>
  <c r="AB115" i="1"/>
  <c r="V129" i="1"/>
  <c r="V167" i="1"/>
  <c r="V174" i="1"/>
  <c r="S179" i="1"/>
  <c r="AF141" i="1"/>
  <c r="AG141" i="1" s="1"/>
  <c r="AI141" i="1" s="1"/>
  <c r="V110" i="1"/>
  <c r="AB148" i="1"/>
  <c r="AB98" i="1"/>
  <c r="AB100" i="1"/>
  <c r="AB101" i="1"/>
  <c r="AB162" i="1"/>
  <c r="AB120" i="1"/>
  <c r="AB87" i="1"/>
  <c r="AB62" i="1"/>
  <c r="AB31" i="1"/>
  <c r="AB27" i="1"/>
  <c r="AB19" i="1"/>
  <c r="AF19" i="1" s="1"/>
  <c r="AG19" i="1" s="1"/>
  <c r="AB11" i="1"/>
  <c r="AF11" i="1" s="1"/>
  <c r="AG11" i="1" s="1"/>
  <c r="AB29" i="1"/>
  <c r="AB138" i="1"/>
  <c r="AB35" i="1"/>
  <c r="AF35" i="1" s="1"/>
  <c r="AG35" i="1" s="1"/>
  <c r="AI35" i="1" s="1"/>
  <c r="AB10" i="1"/>
  <c r="AB169" i="1"/>
  <c r="AB55" i="1"/>
  <c r="AB104" i="1"/>
  <c r="AB36" i="1"/>
  <c r="AB143" i="1"/>
  <c r="AB42" i="1"/>
  <c r="Y124" i="1"/>
  <c r="AF40" i="1"/>
  <c r="AG40" i="1" s="1"/>
  <c r="Y73" i="1"/>
  <c r="Y151" i="1"/>
  <c r="Y166" i="1"/>
  <c r="AF6" i="1"/>
  <c r="AG6" i="1" s="1"/>
  <c r="AI6" i="1" s="1"/>
  <c r="AB21" i="1"/>
  <c r="AB26" i="1"/>
  <c r="V79" i="1"/>
  <c r="AB95" i="1"/>
  <c r="AB151" i="1"/>
  <c r="V11" i="1"/>
  <c r="V40" i="1"/>
  <c r="AB112" i="1"/>
  <c r="AB139" i="1"/>
  <c r="Y168" i="1"/>
  <c r="AF168" i="1" s="1"/>
  <c r="AG168" i="1" s="1"/>
  <c r="Y79" i="1"/>
  <c r="V88" i="1"/>
  <c r="Y20" i="1"/>
  <c r="AB25" i="1"/>
  <c r="AB132" i="1"/>
  <c r="S23" i="1"/>
  <c r="AF23" i="1" s="1"/>
  <c r="AG23" i="1" s="1"/>
  <c r="AI23" i="1" s="1"/>
  <c r="Y90" i="1"/>
  <c r="V121" i="1"/>
  <c r="Y10" i="1"/>
  <c r="S22" i="1"/>
  <c r="Y33" i="1"/>
  <c r="AF33" i="1" s="1"/>
  <c r="AG33" i="1" s="1"/>
  <c r="Y37" i="1"/>
  <c r="S42" i="1"/>
  <c r="V50" i="1"/>
  <c r="AB51" i="1"/>
  <c r="AF51" i="1" s="1"/>
  <c r="AG51" i="1" s="1"/>
  <c r="AB69" i="1"/>
  <c r="AB144" i="1"/>
  <c r="S155" i="1"/>
  <c r="Y174" i="1"/>
  <c r="V36" i="1"/>
  <c r="Y149" i="1"/>
  <c r="Y143" i="1"/>
  <c r="Y125" i="1"/>
  <c r="Y80" i="1"/>
  <c r="Y169" i="1"/>
  <c r="Y150" i="1"/>
  <c r="Y139" i="1"/>
  <c r="Y86" i="1"/>
  <c r="Y112" i="1"/>
  <c r="Y61" i="1"/>
  <c r="Y176" i="1"/>
  <c r="Y177" i="1"/>
  <c r="Y108" i="1"/>
  <c r="Y77" i="1"/>
  <c r="Y54" i="1"/>
  <c r="AF54" i="1" s="1"/>
  <c r="AG54" i="1" s="1"/>
  <c r="AI54" i="1" s="1"/>
  <c r="Y12" i="1"/>
  <c r="Y131" i="1"/>
  <c r="Y101" i="1"/>
  <c r="Y63" i="1"/>
  <c r="Y31" i="1"/>
  <c r="Y19" i="1"/>
  <c r="Y64" i="1"/>
  <c r="Y11" i="1"/>
  <c r="Y115" i="1"/>
  <c r="Y30" i="1"/>
  <c r="Y95" i="1"/>
  <c r="Y49" i="1"/>
  <c r="V95" i="1"/>
  <c r="V112" i="1"/>
  <c r="AF112" i="1" s="1"/>
  <c r="AG112" i="1" s="1"/>
  <c r="V126" i="1"/>
  <c r="Y145" i="1"/>
  <c r="Y17" i="1"/>
  <c r="AF17" i="1" s="1"/>
  <c r="AG17" i="1" s="1"/>
  <c r="AB89" i="1"/>
  <c r="V130" i="1"/>
  <c r="Y157" i="1"/>
  <c r="V30" i="1"/>
  <c r="V54" i="1"/>
  <c r="AB124" i="1"/>
  <c r="AB30" i="1"/>
  <c r="V89" i="1"/>
  <c r="V21" i="1"/>
  <c r="AF21" i="1" s="1"/>
  <c r="AG21" i="1" s="1"/>
  <c r="AF139" i="1"/>
  <c r="AG139" i="1" s="1"/>
  <c r="AI139" i="1" s="1"/>
  <c r="V7" i="1"/>
  <c r="AF7" i="1" s="1"/>
  <c r="AG7" i="1" s="1"/>
  <c r="AI7" i="1" s="1"/>
  <c r="AB64" i="1"/>
  <c r="AB108" i="1"/>
  <c r="Y25" i="1"/>
  <c r="AF25" i="1" s="1"/>
  <c r="AG25" i="1" s="1"/>
  <c r="AF48" i="1"/>
  <c r="AG48" i="1" s="1"/>
  <c r="AB110" i="1"/>
  <c r="S67" i="1"/>
  <c r="AB82" i="1"/>
  <c r="Y132" i="1"/>
  <c r="S15" i="1"/>
  <c r="AB59" i="1"/>
  <c r="AB77" i="1"/>
  <c r="AB86" i="1"/>
  <c r="S144" i="1"/>
  <c r="Y160" i="1"/>
  <c r="AB16" i="1"/>
  <c r="AF16" i="1" s="1"/>
  <c r="AG16" i="1" s="1"/>
  <c r="AI16" i="1" s="1"/>
  <c r="V18" i="1"/>
  <c r="AF18" i="1" s="1"/>
  <c r="AG18" i="1" s="1"/>
  <c r="V27" i="1"/>
  <c r="AF27" i="1" s="1"/>
  <c r="AG27" i="1" s="1"/>
  <c r="AI27" i="1" s="1"/>
  <c r="V39" i="1"/>
  <c r="V45" i="1"/>
  <c r="S55" i="1"/>
  <c r="AF55" i="1" s="1"/>
  <c r="AG55" i="1" s="1"/>
  <c r="AI55" i="1" s="1"/>
  <c r="Y83" i="1"/>
  <c r="Y96" i="1"/>
  <c r="AB127" i="1"/>
  <c r="Y129" i="1"/>
  <c r="S161" i="1"/>
  <c r="AB174" i="1"/>
  <c r="Y18" i="1"/>
  <c r="AB37" i="1"/>
  <c r="S57" i="1"/>
  <c r="S66" i="1"/>
  <c r="S68" i="1"/>
  <c r="AF68" i="1" s="1"/>
  <c r="AG68" i="1" s="1"/>
  <c r="AI68" i="1" s="1"/>
  <c r="V71" i="1"/>
  <c r="AF71" i="1" s="1"/>
  <c r="AG71" i="1" s="1"/>
  <c r="AI71" i="1" s="1"/>
  <c r="AB96" i="1"/>
  <c r="S98" i="1"/>
  <c r="AF98" i="1" s="1"/>
  <c r="AG98" i="1" s="1"/>
  <c r="AI98" i="1" s="1"/>
  <c r="S116" i="1"/>
  <c r="V118" i="1"/>
  <c r="AF118" i="1" s="1"/>
  <c r="AG118" i="1" s="1"/>
  <c r="S147" i="1"/>
  <c r="V143" i="1"/>
  <c r="V34" i="1"/>
  <c r="AF34" i="1" s="1"/>
  <c r="AG34" i="1" s="1"/>
  <c r="AI34" i="1" s="1"/>
  <c r="Y84" i="1"/>
  <c r="AF84" i="1" s="1"/>
  <c r="AG84" i="1" s="1"/>
  <c r="S121" i="1"/>
  <c r="Y171" i="1"/>
  <c r="AB41" i="1"/>
  <c r="Y134" i="1"/>
  <c r="V32" i="1"/>
  <c r="AF32" i="1" s="1"/>
  <c r="AG32" i="1" s="1"/>
  <c r="AB15" i="1"/>
  <c r="Y22" i="1"/>
  <c r="Y27" i="1"/>
  <c r="Y32" i="1"/>
  <c r="V42" i="1"/>
  <c r="AB50" i="1"/>
  <c r="Y55" i="1"/>
  <c r="Y60" i="1"/>
  <c r="V68" i="1"/>
  <c r="Y74" i="1"/>
  <c r="Y78" i="1"/>
  <c r="V87" i="1"/>
  <c r="S102" i="1"/>
  <c r="S106" i="1"/>
  <c r="V116" i="1"/>
  <c r="S126" i="1"/>
  <c r="AF126" i="1" s="1"/>
  <c r="AG126" i="1" s="1"/>
  <c r="AI126" i="1" s="1"/>
  <c r="Y133" i="1"/>
  <c r="V155" i="1"/>
  <c r="Y161" i="1"/>
  <c r="Y89" i="1"/>
  <c r="Y21" i="1"/>
  <c r="V41" i="1"/>
  <c r="Y126" i="1"/>
  <c r="AB145" i="1"/>
  <c r="V151" i="1"/>
  <c r="Y141" i="1"/>
  <c r="V6" i="1"/>
  <c r="V29" i="1"/>
  <c r="Y178" i="1"/>
  <c r="S158" i="1"/>
  <c r="S94" i="1"/>
  <c r="AF94" i="1" s="1"/>
  <c r="AG94" i="1" s="1"/>
  <c r="AI94" i="1" s="1"/>
  <c r="S78" i="1"/>
  <c r="AF78" i="1" s="1"/>
  <c r="AG78" i="1" s="1"/>
  <c r="AI78" i="1" s="1"/>
  <c r="S79" i="1"/>
  <c r="AF79" i="1" s="1"/>
  <c r="AG79" i="1" s="1"/>
  <c r="AI79" i="1" s="1"/>
  <c r="S172" i="1"/>
  <c r="S108" i="1"/>
  <c r="S83" i="1"/>
  <c r="S80" i="1"/>
  <c r="S64" i="1"/>
  <c r="S58" i="1"/>
  <c r="S43" i="1"/>
  <c r="AF43" i="1" s="1"/>
  <c r="AG43" i="1" s="1"/>
  <c r="AI43" i="1" s="1"/>
  <c r="S39" i="1"/>
  <c r="S14" i="1"/>
  <c r="AF14" i="1" s="1"/>
  <c r="AG14" i="1" s="1"/>
  <c r="AI14" i="1" s="1"/>
  <c r="S8" i="1"/>
  <c r="AF8" i="1" s="1"/>
  <c r="AG8" i="1" s="1"/>
  <c r="AI8" i="1" s="1"/>
  <c r="S59" i="1"/>
  <c r="AF59" i="1" s="1"/>
  <c r="AG59" i="1" s="1"/>
  <c r="S60" i="1"/>
  <c r="AF60" i="1" s="1"/>
  <c r="AG60" i="1" s="1"/>
  <c r="S44" i="1"/>
  <c r="AF44" i="1" s="1"/>
  <c r="AG44" i="1" s="1"/>
  <c r="S13" i="1"/>
  <c r="AF13" i="1" s="1"/>
  <c r="AG13" i="1" s="1"/>
  <c r="S74" i="1"/>
  <c r="AF74" i="1" s="1"/>
  <c r="AG74" i="1" s="1"/>
  <c r="S61" i="1"/>
  <c r="S122" i="1"/>
  <c r="S85" i="1"/>
  <c r="S63" i="1"/>
  <c r="S88" i="1"/>
  <c r="S70" i="1"/>
  <c r="V8" i="1"/>
  <c r="AB9" i="1"/>
  <c r="AF9" i="1" s="1"/>
  <c r="AG9" i="1" s="1"/>
  <c r="AI9" i="1" s="1"/>
  <c r="AB18" i="1"/>
  <c r="V26" i="1"/>
  <c r="V31" i="1"/>
  <c r="AF31" i="1" s="1"/>
  <c r="AG31" i="1" s="1"/>
  <c r="S36" i="1"/>
  <c r="Y39" i="1"/>
  <c r="Y45" i="1"/>
  <c r="S49" i="1"/>
  <c r="S52" i="1"/>
  <c r="AF52" i="1" s="1"/>
  <c r="AG52" i="1" s="1"/>
  <c r="V66" i="1"/>
  <c r="S73" i="1"/>
  <c r="AB74" i="1"/>
  <c r="V76" i="1"/>
  <c r="AB78" i="1"/>
  <c r="AB85" i="1"/>
  <c r="S104" i="1"/>
  <c r="V114" i="1"/>
  <c r="S143" i="1"/>
  <c r="V145" i="1"/>
  <c r="Y147" i="1"/>
  <c r="Y155" i="1"/>
  <c r="V159" i="1"/>
  <c r="V170" i="1"/>
  <c r="Y172" i="1"/>
  <c r="Y102" i="1"/>
  <c r="Y128" i="1"/>
  <c r="V136" i="1"/>
  <c r="S150" i="1"/>
  <c r="AB159" i="1"/>
  <c r="AB163" i="1"/>
  <c r="AE65" i="1"/>
  <c r="Y92" i="1"/>
  <c r="S101" i="1"/>
  <c r="Y165" i="1"/>
  <c r="V64" i="1"/>
  <c r="AE76" i="1"/>
  <c r="AB92" i="1"/>
  <c r="AE102" i="1"/>
  <c r="AB128" i="1"/>
  <c r="S140" i="1"/>
  <c r="AF140" i="1" s="1"/>
  <c r="AG140" i="1" s="1"/>
  <c r="S156" i="1"/>
  <c r="AF156" i="1" s="1"/>
  <c r="AG156" i="1" s="1"/>
  <c r="AE174" i="1"/>
  <c r="Y123" i="1"/>
  <c r="S62" i="1"/>
  <c r="AB76" i="1"/>
  <c r="AE84" i="1"/>
  <c r="V111" i="1"/>
  <c r="S169" i="1"/>
  <c r="V24" i="1"/>
  <c r="Y35" i="1"/>
  <c r="AE47" i="1"/>
  <c r="S77" i="1"/>
  <c r="AF77" i="1" s="1"/>
  <c r="AG77" i="1" s="1"/>
  <c r="Y81" i="1"/>
  <c r="V83" i="1"/>
  <c r="AE131" i="1"/>
  <c r="S142" i="1"/>
  <c r="AF142" i="1" s="1"/>
  <c r="AG142" i="1" s="1"/>
  <c r="AI142" i="1" s="1"/>
  <c r="V156" i="1"/>
  <c r="V160" i="1"/>
  <c r="AE165" i="1"/>
  <c r="Y167" i="1"/>
  <c r="AE172" i="1"/>
  <c r="Y36" i="1"/>
  <c r="AE43" i="1"/>
  <c r="AB102" i="1"/>
  <c r="AB107" i="1"/>
  <c r="AE121" i="1"/>
  <c r="AE134" i="1"/>
  <c r="AE15" i="1"/>
  <c r="Y29" i="1"/>
  <c r="Y34" i="1"/>
  <c r="AE42" i="1"/>
  <c r="V49" i="1"/>
  <c r="Y50" i="1"/>
  <c r="Y67" i="1"/>
  <c r="Y71" i="1"/>
  <c r="V94" i="1"/>
  <c r="AE109" i="1"/>
  <c r="V120" i="1"/>
  <c r="AB125" i="1"/>
  <c r="AE128" i="1"/>
  <c r="Y130" i="1"/>
  <c r="S135" i="1"/>
  <c r="AB136" i="1"/>
  <c r="AF136" i="1" s="1"/>
  <c r="AG136" i="1" s="1"/>
  <c r="AI136" i="1" s="1"/>
  <c r="AB147" i="1"/>
  <c r="AB152" i="1"/>
  <c r="S130" i="1"/>
  <c r="AE166" i="1"/>
  <c r="AE153" i="1"/>
  <c r="AE103" i="1"/>
  <c r="AE155" i="1"/>
  <c r="AE117" i="1"/>
  <c r="AE167" i="1"/>
  <c r="AE141" i="1"/>
  <c r="AE73" i="1"/>
  <c r="AE72" i="1"/>
  <c r="AE104" i="1"/>
  <c r="AE101" i="1"/>
  <c r="AE52" i="1"/>
  <c r="AB34" i="1"/>
  <c r="AE37" i="1"/>
  <c r="Y62" i="1"/>
  <c r="V70" i="1"/>
  <c r="AB81" i="1"/>
  <c r="AE86" i="1"/>
  <c r="S91" i="1"/>
  <c r="AF91" i="1" s="1"/>
  <c r="AG91" i="1" s="1"/>
  <c r="S103" i="1"/>
  <c r="AB111" i="1"/>
  <c r="Y113" i="1"/>
  <c r="AB118" i="1"/>
  <c r="Y120" i="1"/>
  <c r="V122" i="1"/>
  <c r="AB133" i="1"/>
  <c r="V142" i="1"/>
  <c r="AE145" i="1"/>
  <c r="AB150" i="1"/>
  <c r="Y156" i="1"/>
  <c r="S162" i="1"/>
  <c r="S166" i="1"/>
  <c r="AE56" i="1"/>
  <c r="AB28" i="1"/>
  <c r="S69" i="1"/>
  <c r="AF69" i="1" s="1"/>
  <c r="AG69" i="1" s="1"/>
  <c r="AI69" i="1" s="1"/>
  <c r="Y75" i="1"/>
  <c r="V85" i="1"/>
  <c r="S96" i="1"/>
  <c r="Y106" i="1"/>
  <c r="AB113" i="1"/>
  <c r="Y122" i="1"/>
  <c r="S124" i="1"/>
  <c r="AB130" i="1"/>
  <c r="S137" i="1"/>
  <c r="Y140" i="1"/>
  <c r="Y142" i="1"/>
  <c r="S146" i="1"/>
  <c r="AE147" i="1"/>
  <c r="S153" i="1"/>
  <c r="V158" i="1"/>
  <c r="V162" i="1"/>
  <c r="V164" i="1"/>
  <c r="AE169" i="1"/>
  <c r="S173" i="1"/>
  <c r="AB177" i="1"/>
  <c r="V55" i="1"/>
  <c r="AB84" i="1"/>
  <c r="V104" i="1"/>
  <c r="AB121" i="1"/>
  <c r="V147" i="1"/>
  <c r="V154" i="1"/>
  <c r="AB157" i="1"/>
  <c r="V165" i="1"/>
  <c r="Y28" i="1"/>
  <c r="AF28" i="1" s="1"/>
  <c r="AG28" i="1" s="1"/>
  <c r="AI28" i="1" s="1"/>
  <c r="AB46" i="1"/>
  <c r="S53" i="1"/>
  <c r="AF53" i="1" s="1"/>
  <c r="AG53" i="1" s="1"/>
  <c r="AB83" i="1"/>
  <c r="Y85" i="1"/>
  <c r="AE89" i="1"/>
  <c r="AB94" i="1"/>
  <c r="V103" i="1"/>
  <c r="AE113" i="1"/>
  <c r="S129" i="1"/>
  <c r="V144" i="1"/>
  <c r="AE150" i="1"/>
  <c r="AB156" i="1"/>
  <c r="Y158" i="1"/>
  <c r="AE10" i="1"/>
  <c r="AF10" i="1" s="1"/>
  <c r="AG10" i="1" s="1"/>
  <c r="AB33" i="1"/>
  <c r="AE34" i="1"/>
  <c r="S41" i="1"/>
  <c r="AF41" i="1" s="1"/>
  <c r="AG41" i="1" s="1"/>
  <c r="AE46" i="1"/>
  <c r="AE51" i="1"/>
  <c r="AE67" i="1"/>
  <c r="AB75" i="1"/>
  <c r="S87" i="1"/>
  <c r="AB97" i="1"/>
  <c r="S100" i="1"/>
  <c r="AE111" i="1"/>
  <c r="AE115" i="1"/>
  <c r="Y117" i="1"/>
  <c r="AF117" i="1" s="1"/>
  <c r="AG117" i="1" s="1"/>
  <c r="V124" i="1"/>
  <c r="AE130" i="1"/>
  <c r="S134" i="1"/>
  <c r="Y137" i="1"/>
  <c r="AB142" i="1"/>
  <c r="Y144" i="1"/>
  <c r="V153" i="1"/>
  <c r="AB158" i="1"/>
  <c r="AB160" i="1"/>
  <c r="S170" i="1"/>
  <c r="Y173" i="1"/>
  <c r="Y103" i="1"/>
  <c r="Y109" i="1"/>
  <c r="AE118" i="1"/>
  <c r="V152" i="1"/>
  <c r="V157" i="1"/>
  <c r="S159" i="1"/>
  <c r="AE160" i="1"/>
  <c r="AB173" i="1"/>
  <c r="S176" i="1"/>
  <c r="V62" i="1"/>
  <c r="AB72" i="1"/>
  <c r="AF72" i="1" s="1"/>
  <c r="AG72" i="1" s="1"/>
  <c r="Y87" i="1"/>
  <c r="AB88" i="1"/>
  <c r="AB91" i="1"/>
  <c r="V106" i="1"/>
  <c r="AE107" i="1"/>
  <c r="Y111" i="1"/>
  <c r="AB117" i="1"/>
  <c r="S125" i="1"/>
  <c r="V128" i="1"/>
  <c r="AB129" i="1"/>
  <c r="AE133" i="1"/>
  <c r="V138" i="1"/>
  <c r="Y152" i="1"/>
  <c r="AE168" i="1"/>
  <c r="V176" i="1"/>
  <c r="V179" i="1"/>
  <c r="AE81" i="1"/>
  <c r="AB123" i="1"/>
  <c r="AF123" i="1" s="1"/>
  <c r="AG123" i="1" s="1"/>
  <c r="S127" i="1"/>
  <c r="V131" i="1"/>
  <c r="Y138" i="1"/>
  <c r="Y146" i="1"/>
  <c r="AE162" i="1"/>
  <c r="Y164" i="1"/>
  <c r="S76" i="1"/>
  <c r="AE95" i="1"/>
  <c r="V108" i="1"/>
  <c r="S110" i="1"/>
  <c r="AE136" i="1"/>
  <c r="Y148" i="1"/>
  <c r="AB164" i="1"/>
  <c r="AE177" i="1"/>
  <c r="AB179" i="1"/>
  <c r="V56" i="1"/>
  <c r="AF56" i="1" s="1"/>
  <c r="AG56" i="1" s="1"/>
  <c r="AB65" i="1"/>
  <c r="Y70" i="1"/>
  <c r="AE71" i="1"/>
  <c r="AE77" i="1"/>
  <c r="AB90" i="1"/>
  <c r="AB99" i="1"/>
  <c r="AB106" i="1"/>
  <c r="AE132" i="1"/>
  <c r="AB146" i="1"/>
  <c r="AE152" i="1"/>
  <c r="AE154" i="1"/>
  <c r="V161" i="1"/>
  <c r="V86" i="1"/>
  <c r="AF86" i="1" s="1"/>
  <c r="AG86" i="1" s="1"/>
  <c r="Y100" i="1"/>
  <c r="AE123" i="1"/>
  <c r="AE127" i="1"/>
  <c r="Y135" i="1"/>
  <c r="AB140" i="1"/>
  <c r="AE144" i="1"/>
  <c r="S165" i="1"/>
  <c r="AB166" i="1"/>
  <c r="V173" i="1"/>
  <c r="AE83" i="1"/>
  <c r="V91" i="1"/>
  <c r="AE94" i="1"/>
  <c r="S97" i="1"/>
  <c r="AF97" i="1" s="1"/>
  <c r="AG97" i="1" s="1"/>
  <c r="V98" i="1"/>
  <c r="V105" i="1"/>
  <c r="AE106" i="1"/>
  <c r="S115" i="1"/>
  <c r="AF115" i="1" s="1"/>
  <c r="AG115" i="1" s="1"/>
  <c r="AI115" i="1" s="1"/>
  <c r="Y116" i="1"/>
  <c r="S133" i="1"/>
  <c r="AF133" i="1" s="1"/>
  <c r="AG133" i="1" s="1"/>
  <c r="AB135" i="1"/>
  <c r="S149" i="1"/>
  <c r="V169" i="1"/>
  <c r="AB47" i="1"/>
  <c r="V67" i="1"/>
  <c r="AB71" i="1"/>
  <c r="V80" i="1"/>
  <c r="S90" i="1"/>
  <c r="Y91" i="1"/>
  <c r="Y98" i="1"/>
  <c r="Y99" i="1"/>
  <c r="AF99" i="1" s="1"/>
  <c r="AG99" i="1" s="1"/>
  <c r="AI99" i="1" s="1"/>
  <c r="Y105" i="1"/>
  <c r="V125" i="1"/>
  <c r="S128" i="1"/>
  <c r="AF128" i="1" s="1"/>
  <c r="AG128" i="1" s="1"/>
  <c r="S145" i="1"/>
  <c r="AF145" i="1" s="1"/>
  <c r="AG145" i="1" s="1"/>
  <c r="V149" i="1"/>
  <c r="Y154" i="1"/>
  <c r="S157" i="1"/>
  <c r="AE159" i="1"/>
  <c r="AE170" i="1"/>
  <c r="Y179" i="1"/>
  <c r="S95" i="1"/>
  <c r="AB105" i="1"/>
  <c r="AB109" i="1"/>
  <c r="S111" i="1"/>
  <c r="AF111" i="1" s="1"/>
  <c r="AG111" i="1" s="1"/>
  <c r="AI111" i="1" s="1"/>
  <c r="AE116" i="1"/>
  <c r="AB126" i="1"/>
  <c r="S138" i="1"/>
  <c r="S148" i="1"/>
  <c r="AF148" i="1" s="1"/>
  <c r="AG148" i="1" s="1"/>
  <c r="S160" i="1"/>
  <c r="AF160" i="1" s="1"/>
  <c r="AG160" i="1" s="1"/>
  <c r="AI160" i="1" s="1"/>
  <c r="AB161" i="1"/>
  <c r="V61" i="1"/>
  <c r="AE87" i="1"/>
  <c r="S89" i="1"/>
  <c r="AE105" i="1"/>
  <c r="S120" i="1"/>
  <c r="AE126" i="1"/>
  <c r="AB134" i="1"/>
  <c r="AE143" i="1"/>
  <c r="V148" i="1"/>
  <c r="S164" i="1"/>
  <c r="AB165" i="1"/>
  <c r="V178" i="1"/>
  <c r="AF178" i="1" s="1"/>
  <c r="AG178" i="1" s="1"/>
  <c r="AI178" i="1" s="1"/>
  <c r="AE88" i="1"/>
  <c r="Y104" i="1"/>
  <c r="AB155" i="1"/>
  <c r="V163" i="1"/>
  <c r="AF163" i="1" s="1"/>
  <c r="AG163" i="1" s="1"/>
  <c r="AB167" i="1"/>
  <c r="S177" i="1"/>
  <c r="V99" i="1"/>
  <c r="Y118" i="1"/>
  <c r="AB122" i="1"/>
  <c r="AB141" i="1"/>
  <c r="S151" i="1"/>
  <c r="S93" i="1"/>
  <c r="AB103" i="1"/>
  <c r="AE108" i="1"/>
  <c r="S114" i="1"/>
  <c r="AF114" i="1" s="1"/>
  <c r="AG114" i="1" s="1"/>
  <c r="AI114" i="1" s="1"/>
  <c r="AE122" i="1"/>
  <c r="V137" i="1"/>
  <c r="AB154" i="1"/>
  <c r="Y163" i="1"/>
  <c r="V92" i="1"/>
  <c r="AF92" i="1" s="1"/>
  <c r="AG92" i="1" s="1"/>
  <c r="AI92" i="1" s="1"/>
  <c r="S113" i="1"/>
  <c r="AF113" i="1" s="1"/>
  <c r="AG113" i="1" s="1"/>
  <c r="AI113" i="1" s="1"/>
  <c r="Y162" i="1"/>
  <c r="S171" i="1"/>
  <c r="AE179" i="1"/>
  <c r="Y97" i="1"/>
  <c r="AB116" i="1"/>
  <c r="S131" i="1"/>
  <c r="S132" i="1"/>
  <c r="Y136" i="1"/>
  <c r="AE140" i="1"/>
  <c r="AH11" i="1" l="1"/>
  <c r="AI11" i="1"/>
  <c r="AH12" i="1"/>
  <c r="AI12" i="1"/>
  <c r="AH84" i="1"/>
  <c r="AI84" i="1"/>
  <c r="AI19" i="1"/>
  <c r="AH19" i="1"/>
  <c r="AI17" i="1"/>
  <c r="AH17" i="1"/>
  <c r="AH37" i="1"/>
  <c r="AI37" i="1"/>
  <c r="AI51" i="1"/>
  <c r="AH51" i="1"/>
  <c r="AI21" i="1"/>
  <c r="AH21" i="1"/>
  <c r="AH31" i="1"/>
  <c r="AI31" i="1"/>
  <c r="AH118" i="1"/>
  <c r="AI118" i="1"/>
  <c r="AH168" i="1"/>
  <c r="AI168" i="1"/>
  <c r="AI18" i="1"/>
  <c r="AH18" i="1"/>
  <c r="AI56" i="1"/>
  <c r="AH56" i="1"/>
  <c r="AH123" i="1"/>
  <c r="AI123" i="1"/>
  <c r="AH32" i="1"/>
  <c r="AI32" i="1"/>
  <c r="AI47" i="1"/>
  <c r="AH47" i="1"/>
  <c r="AI10" i="1"/>
  <c r="AH10" i="1"/>
  <c r="AI75" i="1"/>
  <c r="AH75" i="1"/>
  <c r="AH117" i="1"/>
  <c r="AI117" i="1"/>
  <c r="AI72" i="1"/>
  <c r="AH72" i="1"/>
  <c r="AI25" i="1"/>
  <c r="AH25" i="1"/>
  <c r="AH112" i="1"/>
  <c r="AI112" i="1"/>
  <c r="AH33" i="1"/>
  <c r="AI33" i="1"/>
  <c r="AI86" i="1"/>
  <c r="AH86" i="1"/>
  <c r="AI46" i="1"/>
  <c r="AH46" i="1"/>
  <c r="AI119" i="1"/>
  <c r="AH119" i="1"/>
  <c r="AH163" i="1"/>
  <c r="AI163" i="1"/>
  <c r="AI48" i="1"/>
  <c r="AH48" i="1"/>
  <c r="AF166" i="1"/>
  <c r="AG166" i="1" s="1"/>
  <c r="AF162" i="1"/>
  <c r="AG162" i="1" s="1"/>
  <c r="AI162" i="1" s="1"/>
  <c r="AF102" i="1"/>
  <c r="AG102" i="1" s="1"/>
  <c r="AF134" i="1"/>
  <c r="AG134" i="1" s="1"/>
  <c r="AI134" i="1" s="1"/>
  <c r="AF155" i="1"/>
  <c r="AG155" i="1" s="1"/>
  <c r="AF137" i="1"/>
  <c r="AG137" i="1" s="1"/>
  <c r="AF143" i="1"/>
  <c r="AG143" i="1" s="1"/>
  <c r="AI143" i="1" s="1"/>
  <c r="AF39" i="1"/>
  <c r="AG39" i="1" s="1"/>
  <c r="AI39" i="1" s="1"/>
  <c r="AF57" i="1"/>
  <c r="AG57" i="1" s="1"/>
  <c r="AF144" i="1"/>
  <c r="AG144" i="1" s="1"/>
  <c r="AF90" i="1"/>
  <c r="AG90" i="1" s="1"/>
  <c r="AF101" i="1"/>
  <c r="AG101" i="1" s="1"/>
  <c r="AI101" i="1" s="1"/>
  <c r="AF45" i="1"/>
  <c r="AG45" i="1" s="1"/>
  <c r="AI45" i="1" s="1"/>
  <c r="AH38" i="1"/>
  <c r="AI38" i="1"/>
  <c r="AI156" i="1"/>
  <c r="AH156" i="1"/>
  <c r="AI24" i="1"/>
  <c r="AH24" i="1"/>
  <c r="AI13" i="1"/>
  <c r="AH13" i="1"/>
  <c r="AF158" i="1"/>
  <c r="AG158" i="1" s="1"/>
  <c r="AI158" i="1" s="1"/>
  <c r="AF106" i="1"/>
  <c r="AG106" i="1" s="1"/>
  <c r="AI106" i="1" s="1"/>
  <c r="AI97" i="1"/>
  <c r="AH97" i="1"/>
  <c r="AF164" i="1"/>
  <c r="AG164" i="1" s="1"/>
  <c r="AF159" i="1"/>
  <c r="AG159" i="1" s="1"/>
  <c r="AI159" i="1" s="1"/>
  <c r="AF135" i="1"/>
  <c r="AG135" i="1" s="1"/>
  <c r="AI135" i="1" s="1"/>
  <c r="AF132" i="1"/>
  <c r="AG132" i="1" s="1"/>
  <c r="AF93" i="1"/>
  <c r="AG93" i="1" s="1"/>
  <c r="AI93" i="1" s="1"/>
  <c r="AF76" i="1"/>
  <c r="AG76" i="1" s="1"/>
  <c r="AI76" i="1" s="1"/>
  <c r="AF124" i="1"/>
  <c r="AG124" i="1" s="1"/>
  <c r="AI124" i="1" s="1"/>
  <c r="AF169" i="1"/>
  <c r="AG169" i="1" s="1"/>
  <c r="AI169" i="1" s="1"/>
  <c r="AF104" i="1"/>
  <c r="AG104" i="1" s="1"/>
  <c r="AI104" i="1" s="1"/>
  <c r="AF58" i="1"/>
  <c r="AG58" i="1" s="1"/>
  <c r="AI58" i="1" s="1"/>
  <c r="AI91" i="1"/>
  <c r="AH91" i="1"/>
  <c r="AI145" i="1"/>
  <c r="AH145" i="1"/>
  <c r="AH82" i="1"/>
  <c r="AI82" i="1"/>
  <c r="AH44" i="1"/>
  <c r="AI44" i="1"/>
  <c r="AF130" i="1"/>
  <c r="AG130" i="1" s="1"/>
  <c r="AF138" i="1"/>
  <c r="AG138" i="1" s="1"/>
  <c r="AI138" i="1" s="1"/>
  <c r="AF36" i="1"/>
  <c r="AG36" i="1" s="1"/>
  <c r="AF66" i="1"/>
  <c r="AG66" i="1" s="1"/>
  <c r="AF131" i="1"/>
  <c r="AG131" i="1" s="1"/>
  <c r="AF151" i="1"/>
  <c r="AG151" i="1" s="1"/>
  <c r="AF95" i="1"/>
  <c r="AG95" i="1" s="1"/>
  <c r="AI95" i="1" s="1"/>
  <c r="AF125" i="1"/>
  <c r="AG125" i="1" s="1"/>
  <c r="AF129" i="1"/>
  <c r="AG129" i="1" s="1"/>
  <c r="AF70" i="1"/>
  <c r="AG70" i="1" s="1"/>
  <c r="AF64" i="1"/>
  <c r="AG64" i="1" s="1"/>
  <c r="AF42" i="1"/>
  <c r="AG42" i="1" s="1"/>
  <c r="AI41" i="1"/>
  <c r="AH41" i="1"/>
  <c r="AI30" i="1"/>
  <c r="AH30" i="1"/>
  <c r="AI107" i="1"/>
  <c r="AH107" i="1"/>
  <c r="AI53" i="1"/>
  <c r="AH53" i="1"/>
  <c r="AF49" i="1"/>
  <c r="AG49" i="1" s="1"/>
  <c r="AI49" i="1" s="1"/>
  <c r="AF179" i="1"/>
  <c r="AG179" i="1" s="1"/>
  <c r="AI179" i="1" s="1"/>
  <c r="AI128" i="1"/>
  <c r="AH128" i="1"/>
  <c r="AF176" i="1"/>
  <c r="AG176" i="1" s="1"/>
  <c r="AF121" i="1"/>
  <c r="AG121" i="1" s="1"/>
  <c r="AI121" i="1" s="1"/>
  <c r="AF161" i="1"/>
  <c r="AG161" i="1" s="1"/>
  <c r="AF120" i="1"/>
  <c r="AG120" i="1" s="1"/>
  <c r="AF165" i="1"/>
  <c r="AG165" i="1" s="1"/>
  <c r="AF63" i="1"/>
  <c r="AG63" i="1" s="1"/>
  <c r="AF83" i="1"/>
  <c r="AG83" i="1" s="1"/>
  <c r="AI133" i="1"/>
  <c r="AH133" i="1"/>
  <c r="AH74" i="1"/>
  <c r="AI74" i="1"/>
  <c r="AH60" i="1"/>
  <c r="AI60" i="1"/>
  <c r="AF146" i="1"/>
  <c r="AG146" i="1" s="1"/>
  <c r="AI40" i="1"/>
  <c r="AH40" i="1"/>
  <c r="AF81" i="1"/>
  <c r="AG81" i="1" s="1"/>
  <c r="AF87" i="1"/>
  <c r="AG87" i="1" s="1"/>
  <c r="AF173" i="1"/>
  <c r="AG173" i="1" s="1"/>
  <c r="AF96" i="1"/>
  <c r="AG96" i="1" s="1"/>
  <c r="AI96" i="1" s="1"/>
  <c r="AF62" i="1"/>
  <c r="AG62" i="1" s="1"/>
  <c r="AI62" i="1" s="1"/>
  <c r="AF150" i="1"/>
  <c r="AG150" i="1" s="1"/>
  <c r="AI150" i="1" s="1"/>
  <c r="AF85" i="1"/>
  <c r="AG85" i="1" s="1"/>
  <c r="AI85" i="1" s="1"/>
  <c r="AF108" i="1"/>
  <c r="AG108" i="1" s="1"/>
  <c r="AF22" i="1"/>
  <c r="AG22" i="1" s="1"/>
  <c r="AF109" i="1"/>
  <c r="AG109" i="1" s="1"/>
  <c r="AI109" i="1" s="1"/>
  <c r="AI140" i="1"/>
  <c r="AH140" i="1"/>
  <c r="AF153" i="1"/>
  <c r="AG153" i="1" s="1"/>
  <c r="AI153" i="1" s="1"/>
  <c r="AI59" i="1"/>
  <c r="AH59" i="1"/>
  <c r="AH77" i="1"/>
  <c r="AI77" i="1"/>
  <c r="AF110" i="1"/>
  <c r="AG110" i="1" s="1"/>
  <c r="AF100" i="1"/>
  <c r="AG100" i="1" s="1"/>
  <c r="AI100" i="1" s="1"/>
  <c r="AF88" i="1"/>
  <c r="AG88" i="1" s="1"/>
  <c r="AI88" i="1" s="1"/>
  <c r="AF80" i="1"/>
  <c r="AG80" i="1" s="1"/>
  <c r="AF15" i="1"/>
  <c r="AG15" i="1" s="1"/>
  <c r="AF50" i="1"/>
  <c r="AG50" i="1" s="1"/>
  <c r="AF171" i="1"/>
  <c r="AG171" i="1" s="1"/>
  <c r="AF89" i="1"/>
  <c r="AG89" i="1" s="1"/>
  <c r="AF157" i="1"/>
  <c r="AG157" i="1" s="1"/>
  <c r="AI157" i="1" s="1"/>
  <c r="AF149" i="1"/>
  <c r="AG149" i="1" s="1"/>
  <c r="AF170" i="1"/>
  <c r="AG170" i="1" s="1"/>
  <c r="AI170" i="1" s="1"/>
  <c r="AF73" i="1"/>
  <c r="AG73" i="1" s="1"/>
  <c r="AI73" i="1" s="1"/>
  <c r="AF122" i="1"/>
  <c r="AG122" i="1" s="1"/>
  <c r="AI122" i="1" s="1"/>
  <c r="AF172" i="1"/>
  <c r="AG172" i="1" s="1"/>
  <c r="AF67" i="1"/>
  <c r="AG67" i="1" s="1"/>
  <c r="AF174" i="1"/>
  <c r="AG174" i="1" s="1"/>
  <c r="AI174" i="1" s="1"/>
  <c r="AF152" i="1"/>
  <c r="AG152" i="1" s="1"/>
  <c r="AI152" i="1" s="1"/>
  <c r="AI52" i="1"/>
  <c r="AH52" i="1"/>
  <c r="AF116" i="1"/>
  <c r="AG116" i="1" s="1"/>
  <c r="AI116" i="1" s="1"/>
  <c r="AI148" i="1"/>
  <c r="AH148" i="1"/>
  <c r="AI65" i="1"/>
  <c r="AH65" i="1"/>
  <c r="AF177" i="1"/>
  <c r="AG177" i="1" s="1"/>
  <c r="AI177" i="1" s="1"/>
  <c r="AF127" i="1"/>
  <c r="AG127" i="1" s="1"/>
  <c r="AF103" i="1"/>
  <c r="AG103" i="1" s="1"/>
  <c r="AF61" i="1"/>
  <c r="AG61" i="1" s="1"/>
  <c r="AI61" i="1" s="1"/>
  <c r="AF147" i="1"/>
  <c r="AG147" i="1" s="1"/>
  <c r="AI147" i="1" s="1"/>
  <c r="AF167" i="1"/>
  <c r="AG167" i="1" s="1"/>
  <c r="AI167" i="1" s="1"/>
  <c r="AI137" i="1" l="1"/>
  <c r="AH137" i="1"/>
  <c r="AH155" i="1"/>
  <c r="AI155" i="1"/>
  <c r="AI131" i="1"/>
  <c r="AH131" i="1"/>
  <c r="AI165" i="1"/>
  <c r="AH165" i="1"/>
  <c r="AH42" i="1"/>
  <c r="AI42" i="1"/>
  <c r="AI87" i="1"/>
  <c r="AH87" i="1"/>
  <c r="AI67" i="1"/>
  <c r="AH67" i="1"/>
  <c r="AI103" i="1"/>
  <c r="AH103" i="1"/>
  <c r="AI66" i="1"/>
  <c r="AH66" i="1"/>
  <c r="AI80" i="1"/>
  <c r="AH80" i="1"/>
  <c r="AH173" i="1"/>
  <c r="AI173" i="1"/>
  <c r="AI176" i="1"/>
  <c r="AH176" i="1"/>
  <c r="AH146" i="1"/>
  <c r="AI146" i="1"/>
  <c r="AI127" i="1"/>
  <c r="AH127" i="1"/>
  <c r="AI149" i="1"/>
  <c r="AH149" i="1"/>
  <c r="AI36" i="1"/>
  <c r="AH36" i="1"/>
  <c r="AH64" i="1"/>
  <c r="AI64" i="1"/>
  <c r="AI125" i="1"/>
  <c r="AH125" i="1"/>
  <c r="AH166" i="1"/>
  <c r="AI166" i="1"/>
  <c r="AI132" i="1"/>
  <c r="AH132" i="1"/>
  <c r="AI81" i="1"/>
  <c r="AH81" i="1"/>
  <c r="AI89" i="1"/>
  <c r="AH89" i="1"/>
  <c r="AI22" i="1"/>
  <c r="AH22" i="1"/>
  <c r="AH130" i="1"/>
  <c r="AI130" i="1"/>
  <c r="AI129" i="1"/>
  <c r="AH129" i="1"/>
  <c r="AI172" i="1"/>
  <c r="AH172" i="1"/>
  <c r="AI171" i="1"/>
  <c r="AH171" i="1"/>
  <c r="AH108" i="1"/>
  <c r="AI108" i="1"/>
  <c r="AI90" i="1"/>
  <c r="AH90" i="1"/>
  <c r="AI120" i="1"/>
  <c r="AH120" i="1"/>
  <c r="AI110" i="1"/>
  <c r="AH110" i="1"/>
  <c r="AI102" i="1"/>
  <c r="AH102" i="1"/>
  <c r="AI151" i="1"/>
  <c r="AH151" i="1"/>
  <c r="AI50" i="1"/>
  <c r="AH50" i="1"/>
  <c r="AH83" i="1"/>
  <c r="AI83" i="1"/>
  <c r="AI164" i="1"/>
  <c r="AH164" i="1"/>
  <c r="AI144" i="1"/>
  <c r="AH144" i="1"/>
  <c r="AI161" i="1"/>
  <c r="AH161" i="1"/>
  <c r="AH70" i="1"/>
  <c r="AI70" i="1"/>
  <c r="AI15" i="1"/>
  <c r="AH15" i="1"/>
  <c r="AH63" i="1"/>
  <c r="AI63" i="1"/>
  <c r="AI57" i="1"/>
  <c r="AH57" i="1"/>
</calcChain>
</file>

<file path=xl/sharedStrings.xml><?xml version="1.0" encoding="utf-8"?>
<sst xmlns="http://schemas.openxmlformats.org/spreadsheetml/2006/main" count="1223" uniqueCount="404">
  <si>
    <t>Revenue from existing wealth taxes in US$</t>
  </si>
  <si>
    <t>revenue_wealthtax</t>
  </si>
  <si>
    <t>Estimation based on data from WID: https://wid.world/world/</t>
  </si>
  <si>
    <t>Input from WID</t>
  </si>
  <si>
    <t>Revenues from existing taxes on net wealth</t>
  </si>
  <si>
    <t>Countries' total tax revenue (federal or central government)</t>
  </si>
  <si>
    <t>Estimated wealth tax in US$</t>
  </si>
  <si>
    <t>"Top 1% tax"</t>
  </si>
  <si>
    <t>Additional "Top 0.5% tax"</t>
  </si>
  <si>
    <t>Additional "Top 0.1% tax"</t>
  </si>
  <si>
    <t>Additional "Top 0.05% tax"</t>
  </si>
  <si>
    <t>Additional "Top 0.01% tax"</t>
  </si>
  <si>
    <t>Total revenue, not corrected for existing wealth taxes</t>
  </si>
  <si>
    <t>Total revenue corrected for existing wealth taxes</t>
  </si>
  <si>
    <t>Country</t>
  </si>
  <si>
    <t>Adult population</t>
  </si>
  <si>
    <t>Threshold for top 1% wealth</t>
  </si>
  <si>
    <t>Average wealth of top 1%</t>
  </si>
  <si>
    <t>Threshold for top 0.5% wealth</t>
  </si>
  <si>
    <t>Average wealth of top 0.5%</t>
  </si>
  <si>
    <t>Threshold for top 0.1% wealth</t>
  </si>
  <si>
    <t>Average wealth of top 0.1%</t>
  </si>
  <si>
    <t>Threshold for top 0.05% wealth</t>
  </si>
  <si>
    <t>Average wealth of top 0.05%</t>
  </si>
  <si>
    <t>Threshold for top 0.01% wealth</t>
  </si>
  <si>
    <t>Average wealth of top 0.01%</t>
  </si>
  <si>
    <t>Year in which (no) revenue or the (non) existence of a wealth tax was reported</t>
  </si>
  <si>
    <t>Total tax revenue of federal or central government in US$</t>
  </si>
  <si>
    <t>Year when total tax revenue was reported</t>
  </si>
  <si>
    <t>tax rate:</t>
  </si>
  <si>
    <t>add. rate:</t>
  </si>
  <si>
    <t>country_name</t>
  </si>
  <si>
    <t>adult_population</t>
  </si>
  <si>
    <t>threshold_top_1</t>
  </si>
  <si>
    <t>average_top_1</t>
  </si>
  <si>
    <t>threshold_top_point5</t>
  </si>
  <si>
    <t>average_top_point5</t>
  </si>
  <si>
    <t>threshold_top_point1</t>
  </si>
  <si>
    <t>average_top_point1</t>
  </si>
  <si>
    <t>threshold_top_point05</t>
  </si>
  <si>
    <t>average_top_point05</t>
  </si>
  <si>
    <t>threshold_top_point01</t>
  </si>
  <si>
    <t>average_top_point01</t>
  </si>
  <si>
    <t>year_revenue_wealthtax</t>
  </si>
  <si>
    <t>revenue_total</t>
  </si>
  <si>
    <t>year_revenue_total</t>
  </si>
  <si>
    <t>applies above</t>
  </si>
  <si>
    <t xml:space="preserve">Taxable wealth </t>
  </si>
  <si>
    <t>Tax revenue</t>
  </si>
  <si>
    <t>Additional taxable wealth</t>
  </si>
  <si>
    <t>Additional tax revenue</t>
  </si>
  <si>
    <t>applies above US$</t>
  </si>
  <si>
    <t>Additional revenue</t>
  </si>
  <si>
    <t>Total revenue in US$</t>
  </si>
  <si>
    <t>% of total tax revenues</t>
  </si>
  <si>
    <t>Correcting for potential migration responses</t>
  </si>
  <si>
    <t>Afghanistan</t>
  </si>
  <si>
    <t>Albania</t>
  </si>
  <si>
    <t>Algeria</t>
  </si>
  <si>
    <t>Angola</t>
  </si>
  <si>
    <t>Argentina</t>
  </si>
  <si>
    <t>Armenia</t>
  </si>
  <si>
    <t>Australia</t>
  </si>
  <si>
    <t>Austria</t>
  </si>
  <si>
    <t>Azerbaijan</t>
  </si>
  <si>
    <t>Bahamas</t>
  </si>
  <si>
    <t>Bahrain</t>
  </si>
  <si>
    <t>Bangladesh</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</si>
  <si>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</si>
  <si>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</si>
  <si>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</si>
  <si>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</si>
  <si>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</si>
  <si>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</si>
  <si>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</si>
  <si>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</si>
  <si>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</si>
  <si>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</si>
  <si>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</si>
  <si>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</si>
  <si>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</si>
  <si>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</si>
  <si>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</si>
  <si>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</si>
  <si>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</si>
  <si>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</si>
  <si>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</si>
  <si>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</si>
  <si>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</si>
  <si>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</si>
  <si>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t>
  </si>
  <si>
    <t>Costa Rica</t>
  </si>
  <si>
    <t>Cote d'Ivoire</t>
  </si>
  <si>
    <t>Croatia</t>
  </si>
  <si>
    <t>Cuba</t>
  </si>
  <si>
    <t>Cyprus</t>
  </si>
  <si>
    <t>Czech Republic</t>
  </si>
  <si>
    <t>Democratic Republic of Congo</t>
  </si>
  <si>
    <t>Denmark</t>
  </si>
  <si>
    <t>Djibouti</t>
  </si>
  <si>
    <t>Dominican Republic</t>
  </si>
  <si>
    <t>Ecuador</t>
  </si>
  <si>
    <t>Egypt</t>
  </si>
  <si>
    <t>El Salvador</t>
  </si>
  <si>
    <t>Equatorial Guinea</t>
  </si>
  <si>
    <t>Eritrea</t>
  </si>
  <si>
    <t>Estonia</t>
  </si>
  <si>
    <t>Eswatini</t>
  </si>
  <si>
    <t>Ethiopia</t>
  </si>
  <si>
    <t>Finland</t>
  </si>
  <si>
    <t>France</t>
  </si>
  <si>
    <t>Gabon</t>
  </si>
  <si>
    <t>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</si>
  <si>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</si>
  <si>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</si>
  <si>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</si>
  <si>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</si>
  <si>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</si>
  <si>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</si>
  <si>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</si>
  <si>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</si>
  <si>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</si>
  <si>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</si>
  <si>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</si>
  <si>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</si>
  <si>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</si>
  <si>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</si>
  <si>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</si>
  <si>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</si>
  <si>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</si>
  <si>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</si>
  <si>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</si>
  <si>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</si>
  <si>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</si>
  <si>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</si>
  <si>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</si>
  <si>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</si>
  <si>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</si>
  <si>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Kuwait</t>
  </si>
  <si>
    <t>Kyrgyz Republic</t>
  </si>
  <si>
    <t>Laos</t>
  </si>
  <si>
    <t>Latvia</t>
  </si>
  <si>
    <t>Lebanon</t>
  </si>
  <si>
    <t>Lesotho</t>
  </si>
  <si>
    <t>Liberia</t>
  </si>
  <si>
    <t>Libya</t>
  </si>
  <si>
    <t>Lithuania</t>
  </si>
  <si>
    <t>Luxembourg</t>
  </si>
  <si>
    <t>Macao</t>
  </si>
  <si>
    <t>Macedonia</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</si>
  <si>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</si>
  <si>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</si>
  <si>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</si>
  <si>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</si>
  <si>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</si>
  <si>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</si>
  <si>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</si>
  <si>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</si>
  <si>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</si>
  <si>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</si>
  <si>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</si>
  <si>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</si>
  <si>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</si>
  <si>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</si>
  <si>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</si>
  <si>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</si>
  <si>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</si>
  <si>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</si>
  <si>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</si>
  <si>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</si>
  <si>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</si>
  <si>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</si>
  <si>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Korea</t>
  </si>
  <si>
    <t>Norway</t>
  </si>
  <si>
    <t>Oman</t>
  </si>
  <si>
    <t>Pakistan</t>
  </si>
  <si>
    <t>Palestine</t>
  </si>
  <si>
    <t>Panama</t>
  </si>
  <si>
    <t>Papua New Guinea</t>
  </si>
  <si>
    <t>Paraguay</t>
  </si>
  <si>
    <t>Peru</t>
  </si>
  <si>
    <t>Philippines</t>
  </si>
  <si>
    <t>Poland</t>
  </si>
  <si>
    <t>Portugal</t>
  </si>
  <si>
    <t>Qatar</t>
  </si>
  <si>
    <t>Romania</t>
  </si>
  <si>
    <t>Russia</t>
  </si>
  <si>
    <t>Rwanda</t>
  </si>
  <si>
    <t>Sao Tome and Principe</t>
  </si>
  <si>
    <t>Saudi Arabia</t>
  </si>
  <si>
    <t>Senegal</t>
  </si>
  <si>
    <t>Serbia</t>
  </si>
  <si>
    <t>Seychelles</t>
  </si>
  <si>
    <t>Sierra Leone</t>
  </si>
  <si>
    <t>Singapore</t>
  </si>
  <si>
    <t>Slovak Republic</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</si>
  <si>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</si>
  <si>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</si>
  <si>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</si>
  <si>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</si>
  <si>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</si>
  <si>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</si>
  <si>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</si>
  <si>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</si>
  <si>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</si>
  <si>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</si>
  <si>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</si>
  <si>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</si>
  <si>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</si>
  <si>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</si>
  <si>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</si>
  <si>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</si>
  <si>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t>
  </si>
  <si>
    <t>Togo</t>
  </si>
  <si>
    <t>Trinidad and Tobago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</si>
  <si>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</si>
  <si>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</si>
  <si>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</si>
  <si>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</si>
  <si>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</si>
  <si>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</si>
  <si>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</si>
  <si>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</si>
  <si>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</si>
  <si>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</si>
  <si>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</si>
  <si>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</si>
  <si>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</si>
  <si>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</si>
  <si>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</si>
  <si>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r>
      <t>Global wealth tax revenue estimates</t>
    </r>
    <r>
      <rPr>
        <b/>
        <sz val="9"/>
        <color theme="1"/>
        <rFont val="Calibri"/>
        <family val="2"/>
        <scheme val="minor"/>
      </rPr>
      <t xml:space="preserve">
</t>
    </r>
    <r>
      <rPr>
        <sz val="9"/>
        <color theme="1"/>
        <rFont val="Calibri"/>
        <family val="2"/>
        <scheme val="minor"/>
      </rPr>
      <t>(Corrected for existing taxes on net wealth, but the correction still needs to be refined)</t>
    </r>
  </si>
  <si>
    <t>Please set the rates for the different wealth brackets below!</t>
  </si>
  <si>
    <t>Wealth brackets</t>
  </si>
  <si>
    <t>Rates for estimation</t>
  </si>
  <si>
    <t>Example Solidarity Tax Spain (approximately)</t>
  </si>
  <si>
    <t>percentage</t>
  </si>
  <si>
    <t>Thresholds in our calculation in US$</t>
  </si>
  <si>
    <t>Actual thresholds in €</t>
  </si>
  <si>
    <t>"Top 1%": Wealth between the 99th and the 99.5th percentile</t>
  </si>
  <si>
    <t>"Top 0.5%": Wealth between the 99.5th and the 99.9th percentile</t>
  </si>
  <si>
    <t>"Top 0.1%": Wealth between the 99.9 and the 99.95th percentile</t>
  </si>
  <si>
    <t>"Top 0.05%": Wealth between the 99.95th and the 99.99th percentile</t>
  </si>
  <si>
    <t>"Top 0.01%": Wealth above the 99.99th percentile</t>
  </si>
  <si>
    <r>
      <t>Estimated total global revenue (in million US$)</t>
    </r>
    <r>
      <rPr>
        <sz val="8"/>
        <color theme="1"/>
        <rFont val="Calibri"/>
        <family val="2"/>
        <scheme val="minor"/>
      </rPr>
      <t xml:space="preserve"> (corrected for existing wealth taxes)</t>
    </r>
  </si>
  <si>
    <r>
      <t xml:space="preserve">Average % increase in total tax revenue </t>
    </r>
    <r>
      <rPr>
        <sz val="8"/>
        <color theme="1"/>
        <rFont val="Calibri"/>
        <family val="2"/>
        <scheme val="minor"/>
      </rPr>
      <t>(of federal/central government)</t>
    </r>
  </si>
  <si>
    <r>
      <t xml:space="preserve">Total Revenue in Mio US$
</t>
    </r>
    <r>
      <rPr>
        <sz val="8"/>
        <color theme="1"/>
        <rFont val="Calibri"/>
        <family val="2"/>
        <scheme val="minor"/>
      </rPr>
      <t>(corrected for existing wealth taxes)</t>
    </r>
  </si>
  <si>
    <r>
      <t xml:space="preserve">% of total tax revenues
</t>
    </r>
    <r>
      <rPr>
        <sz val="8"/>
        <color theme="1"/>
        <rFont val="Calibri"/>
        <family val="2"/>
        <scheme val="minor"/>
      </rPr>
      <t>(of federal/central government)</t>
    </r>
  </si>
  <si>
    <t>Thresholds (in US$)</t>
  </si>
  <si>
    <t>Numbers of persons affected by the tax if it starts from…</t>
  </si>
  <si>
    <t>Top 1%</t>
  </si>
  <si>
    <t>Top 0.5%</t>
  </si>
  <si>
    <t>Top 0.1%</t>
  </si>
  <si>
    <t>Top 0.05%</t>
  </si>
  <si>
    <t>Top 0.01%</t>
  </si>
  <si>
    <t>VENEZUELA IS EXCLUDED DUE TO PROBLEMS IN THE WID DATASET</t>
  </si>
  <si>
    <t>TOTAL</t>
  </si>
  <si>
    <t>Calculation of tax revenue</t>
  </si>
  <si>
    <t>Taxed group</t>
  </si>
  <si>
    <t>Taxable wealth</t>
  </si>
  <si>
    <t>Rate</t>
  </si>
  <si>
    <t>Revenue from wealth that passes threshold</t>
  </si>
  <si>
    <t>Total revenue</t>
  </si>
  <si>
    <t>Correcting for existing net wealth tax revenues</t>
  </si>
  <si>
    <t>Correcting for potential behavioral/migration responses</t>
  </si>
  <si>
    <t>Threshold</t>
  </si>
  <si>
    <t>Applies to</t>
  </si>
  <si>
    <t>calculated as</t>
  </si>
  <si>
    <t>Actual rate</t>
  </si>
  <si>
    <t>Additional rate</t>
  </si>
  <si>
    <t>General rule</t>
  </si>
  <si>
    <t>top X% of adult population</t>
  </si>
  <si>
    <t>(100-x)th wealth percentile of adult population in US$</t>
  </si>
  <si>
    <t>All wealth above (100-x)th wealth percentile</t>
  </si>
  <si>
    <t>X% * adult population * (average wealth of top X% - threshold(x))</t>
  </si>
  <si>
    <t>Rate which is set for the bracket above (100-x)th wealth percentile ane below the next threshold</t>
  </si>
  <si>
    <t>Rate which applies to all wealth above the (100-x)th wealth percentile, net of the rate that has been paid because of passing the previous threshold</t>
  </si>
  <si>
    <t>X% * adult population * (average wealth of top X% - threshold(x)) * Additional rate</t>
  </si>
  <si>
    <t>Sum of all revenues in column H</t>
  </si>
  <si>
    <t>Deduct the revenue of existing taxes on net wealth from the total revenue in column I. For details on the revenues of existing taxes on net wealth, see sheet "Sources".</t>
  </si>
  <si>
    <t>Revenue estimate of column J, mutliplied by 0.968. This strategy adjusts the revenue estimates by the maximum possible migration responses suggested by Advani, Burgherr, and Summers (2022) who rule out migration responses of more than 3.2% (for an abolishment of the non-dom status - which is somewhat parallel to the introduction of a tax on extreme wealth).</t>
  </si>
  <si>
    <t>Taxed groups</t>
  </si>
  <si>
    <t>99th wealth percentile</t>
  </si>
  <si>
    <t>All wealth above 99th percentile</t>
  </si>
  <si>
    <t>1% * adult population * (average wealth of top 1% - 99th wealth percentile)</t>
  </si>
  <si>
    <t>rate_top1%</t>
  </si>
  <si>
    <t>1% * adult population * (average wealth of top 1% - 99th wealth percentile) * rate_top1%</t>
  </si>
  <si>
    <t>99.5th wealth percentile</t>
  </si>
  <si>
    <t>All wealth above 99.5th percentile</t>
  </si>
  <si>
    <t>0.5% * adult population * (average wealth of top 0.5% - 99.5th wealth percentile)</t>
  </si>
  <si>
    <t>rate_top0.5%</t>
  </si>
  <si>
    <t>rate_top0.5% - rate_top1%</t>
  </si>
  <si>
    <t>0.5% * adult population * (average wealth of top 0.5% - 99.5th wealth percentile) * (rate_top0.5% - rate_top1%)</t>
  </si>
  <si>
    <t>99.9th wealth percentile</t>
  </si>
  <si>
    <t>All wealth above 99.9th percentile</t>
  </si>
  <si>
    <t>0.1% * adult population * (average wealth of top 0.1% - 99.9th wealth percentile)</t>
  </si>
  <si>
    <t>rate_top0.1%</t>
  </si>
  <si>
    <t>rate_top0.1% - rate_top0.5%</t>
  </si>
  <si>
    <t>0.1% * adult population * (average wealth of top 0.1% - 99.9th wealth percentile) * (rate_top0.1% - rate_top0.05%)</t>
  </si>
  <si>
    <t>99.95th wealth percentile</t>
  </si>
  <si>
    <t>All wealth above 99.95th percentile</t>
  </si>
  <si>
    <t>0.05% * adult population * (average wealth of top 0.05% - 99.95th wealth percentile)</t>
  </si>
  <si>
    <t>rate_top0.05%</t>
  </si>
  <si>
    <t>rate_top0.05% - rate_top0.1%</t>
  </si>
  <si>
    <t>0.05% * adult population * (average wealth of top 0.05% - 99.95th wealth percentile) * (rate_top0.05% - rate_top0.1%)</t>
  </si>
  <si>
    <t>99.99th wealth percentile</t>
  </si>
  <si>
    <t>All wealth above 99.99th percentile</t>
  </si>
  <si>
    <t>0.01% * adult population * (average wealth of top 0.01% - 99.99th wealth percentile)</t>
  </si>
  <si>
    <t>rate_top0.01%</t>
  </si>
  <si>
    <t>rate_top0.01% - rate_top0.05%</t>
  </si>
  <si>
    <t>0.01% * adult population * (average wealth of top 0.01% - 99.99th wealth percentile) * (rate_top0.01% - rate_top0.05%)</t>
  </si>
  <si>
    <t>Sources for estimates</t>
  </si>
  <si>
    <t>To estimate the wealth tax revenues in this file, the following sources have been used:</t>
  </si>
  <si>
    <t>1. Data on net wealth thresholds and averages, as well as exchange rates and adult population</t>
  </si>
  <si>
    <t>World Inequality Database WID</t>
  </si>
  <si>
    <t>Data period: 2021</t>
  </si>
  <si>
    <t>Link: https://wid.world/</t>
  </si>
  <si>
    <t>Accessed: November 6th, 2023, via Stata package wid</t>
  </si>
  <si>
    <t>2. Revenue on existing wealth taxes</t>
  </si>
  <si>
    <t>For half of the countries: OECD Global Revenue Statistics database, filtered for total recurrent tax revenues on net wealth reported in local currency in the last available year (mostly 2021)</t>
  </si>
  <si>
    <t>Links: OECD Global Revenue Statistics: https://stats.oecd.org/Index.aspx?DataSetCode=RS_GBL, OECD Global Revenue Statistics - African countries: https://stats.oecd.org/Index.aspx?DataSetCode=RS_AFR, OECD Global Revenue Statistics - Asia and Pacific: https://stats.oecd.org/Index.aspx?DataSetCode=RS_ASI, OECD Global Revenue Statistics Latin America: https://stats.oecd.org/Index.aspx?DataSetCode=RSLACT</t>
  </si>
  <si>
    <t>For the other half of the countries: Country-specific resources for those countries that are not in the OECD Global revenue statistics.</t>
  </si>
  <si>
    <t>Sources:</t>
  </si>
  <si>
    <t>https://mof.gov.af/sites/default/files/2019-03/Guide%2015%20-%20Taxable%20and%20Non-Taxable%20Income-min%281%29.pdf</t>
  </si>
  <si>
    <t>https://www.greenbacktaxservices.com/country-guide/expat-taxes-in-albania/</t>
  </si>
  <si>
    <t>https://taxsummaries.pwc.com/algeria/corporate/other-taxes + WID</t>
  </si>
  <si>
    <t>https://taxsummaries.pwc.com/angola/individual/other-taxes</t>
  </si>
  <si>
    <t>https://stats.oecd.org/Index.aspx?DataSetCode=REVARG</t>
  </si>
  <si>
    <t>https://www2.deloitte.com/content/dam/Deloitte/global/Documents/Tax/dttl-tax-armeniahighlights-2021.pdf</t>
  </si>
  <si>
    <t>OECD Global Revenue Statistics</t>
  </si>
  <si>
    <t>https://taxsummaries.pwc.com/azerbaijan?topicTypeId=d81ae229-7a96-42b6-8259-b912bb9d0322</t>
  </si>
  <si>
    <t>https://www.clearfinances.net/taxes-bahrain/</t>
  </si>
  <si>
    <t>https://orbitax.com/news/archive.php/Update---Changes-in-Bangladesh-47109</t>
  </si>
  <si>
    <t>https://www.imf.org/en/Publications/CR/Issues/2022/07/25/Benin-Selected-Issues-521310</t>
  </si>
  <si>
    <t>https://www.oecd-ilibrary.org/sites/f96fc604-en/index.html?itemId=/content/component/f96fc604-en</t>
  </si>
  <si>
    <t>https://www.eaiinternational.org/public_files/prodyn_img/bosnia.pdf</t>
  </si>
  <si>
    <t>https://taxsummaries.pwc.com/botswana</t>
  </si>
  <si>
    <t>https://www.aseanbriefing.com/news/a-guide-to-taxation-in-brunei/</t>
  </si>
  <si>
    <t>https://taxsummaries.pwc.com/bulgaria/individual/other-taxes</t>
  </si>
  <si>
    <t>OECD Revenue Statistics - African countries</t>
  </si>
  <si>
    <t>https://fortuneofafrica.com/burundi/tax-rates-in-burundi/</t>
  </si>
  <si>
    <t>https://orbitax.com/taxhub/countrychapters/CF/Central%20African%20Republic/7890123caa2f4bbc950c93677678bece/Other-Taxes-763</t>
  </si>
  <si>
    <t>https://taxsummaries.pwc.com/chad/individual/other-taxes</t>
  </si>
  <si>
    <t>OECD Revenue Statistics - Asia and Pacific</t>
  </si>
  <si>
    <t>https://www.imf.org/en/Publications/CR/Issues/2020/06/18/Union-of-the-Comoros-Selected-Issues-49505</t>
  </si>
  <si>
    <t>https://taxsummaries.pwc.com/republic-of-congo/individual/other-taxes</t>
  </si>
  <si>
    <t>https://www.crowe.com/hr/en-us/-/media/crowe/firms/europe/hr/crowehorwathhr/files/property-taxation-in-croatia-2023.pdf?rev=d39592da9f834b129df1b63ae17cd090&amp;hash=0C67133C5F7EF3B8C664A908AA82018C</t>
  </si>
  <si>
    <t>https://www.oecd.org/tax/tax-policy/revenue-statistics-latin-america-and-caribbean-cuba.pdf</t>
  </si>
  <si>
    <t>https://proactpartnership.com/blog/comparing-tax-in-cyprus-portugal-for-expats</t>
  </si>
  <si>
    <t>https://taxsummaries.pwc.com/quick-charts/net-wealth-worth-tax-rates#anchor-C</t>
  </si>
  <si>
    <t>https://orbitax.com/taxhub/countrychapters/DJ/Djibouti/7890123caa2f4bbc950c93677678bece/Other-Taxes-763</t>
  </si>
  <si>
    <t>https://incorporations.io/eritrea</t>
  </si>
  <si>
    <t>https://taxsummaries.pwc.com/ethiopia/individual/other-taxes</t>
  </si>
  <si>
    <t>https://www.addistaxinitiative.net/sites/default/files/drm-profile-documents/The%20Gambia_0.pdf</t>
  </si>
  <si>
    <t>https://taxsummaries.pwc.com/quick-charts/net-wealth-worth-tax-rates#anchor-G</t>
  </si>
  <si>
    <t>https://idea.usaid.gov/cd/guinea/domestic-revenue-mobilization</t>
  </si>
  <si>
    <t>https://idea.usaid.gov/cd/guinea-bissau/domestic-revenue-mobilization</t>
  </si>
  <si>
    <t>https://www.elibrary.imf.org/view/journals/002/2020/122/article-A001-en.xml</t>
  </si>
  <si>
    <t>https://taxsummaries.pwc.com/hong-kong-sar/individual/other-taxes</t>
  </si>
  <si>
    <t>https://www.wealthandpolicy.com/wp/BP137_Countries_India.pdf</t>
  </si>
  <si>
    <t>https://nomoretax.eu/taxation-in-iran/</t>
  </si>
  <si>
    <t>https://taxsummaries.pwc.com/iraq/individual/other-taxes</t>
  </si>
  <si>
    <t>https://taxsummaries.pwc.com/jordan/individual/other-taxes</t>
  </si>
  <si>
    <t>https://www.bdo.global/en-gb/microsites/world-of-private-clients</t>
  </si>
  <si>
    <t>OECD Revenue Statistics  - Asia &amp; Pacific</t>
  </si>
  <si>
    <t>https://taxsummaries.pwc.com/lebanon/individual/other-taxes</t>
  </si>
  <si>
    <t>https://www.oecd.org/tax/tax-policy/revenue-statistics-africa-lesotho.pdf</t>
  </si>
  <si>
    <t>https://www.imf.org/external/pubs/ft/scr/2002/cr02148.pdf</t>
  </si>
  <si>
    <t>https://taxsummaries.pwc.com/quick-charts/net-wealth-worth-tax-rates#anchor-L</t>
  </si>
  <si>
    <t>https://taxsummaries.pwc.com/lithuania/individual/other-taxes</t>
  </si>
  <si>
    <t>https://taxsummaries.pwc.com/macau-sar/individual/other-taxes</t>
  </si>
  <si>
    <t>https://www2.deloitte.com/content/dam/Deloitte/rs/Documents/tax/dttl-tax-macedoniahighlights-2019.pdf</t>
  </si>
  <si>
    <t>https://taxsummaries.pwc.com/madagascar/individual/other-taxes</t>
  </si>
  <si>
    <t>https://taxsummaries.pwc.com/malawi/individual/other-taxes</t>
  </si>
  <si>
    <t>https://taxsummaries.pwc.com/malta/individual/other-taxes</t>
  </si>
  <si>
    <t>https://taxsummaries.pwc.com/mauritius/individual/other-taxes</t>
  </si>
  <si>
    <t>https://taxsummaries.pwc.com/moldova/individual/other-taxes</t>
  </si>
  <si>
    <t>https://www2.deloitte.com/content/dam/Deloitte/global/Documents/Tax/dttl-tax-montenegrohighlights-2022.pdf</t>
  </si>
  <si>
    <t>https://taxsummaries.pwc.com/mozambique/individual/other-taxes</t>
  </si>
  <si>
    <t>https://taxsummaries.pwc.com/myanmar/individual/other-taxes</t>
  </si>
  <si>
    <t>https://taxsummaries.pwc.com/republic-of-namibia/individual/other-taxes</t>
  </si>
  <si>
    <t>https://lawcommission.gov.np/en/?cat=548</t>
  </si>
  <si>
    <t>https://bti-project.org/en/reports/country-report/PRK</t>
  </si>
  <si>
    <t>https://www.expatica.com/ru/finance/taxes/taxes-in-russia-104125/</t>
  </si>
  <si>
    <t>https://www.imf.org/en/Publications/CR/Issues/2022/04/01/Democratic-Republic-of-So-Tom-and-Prncipe-Selected-Issues-515974</t>
  </si>
  <si>
    <t>https://stats.oecd.org/Index.aspx?DataSetCode=REVSYC</t>
  </si>
  <si>
    <t>https://stats.oecd.org/Index.aspx?DataSetCode=REVSSLE</t>
  </si>
  <si>
    <t>https://www.reuters.com/article/somalia-security-idUSKBN27C1P0</t>
  </si>
  <si>
    <t>https://nra.gov.ss/individual/taxes-for-individuals/</t>
  </si>
  <si>
    <t>https://taxsummaries.pwc.com/quick-charts/net-wealth-worth-tax-rates#</t>
  </si>
  <si>
    <t>https://www.imf.org/en/Publications/CR/Issues/2020/03/10/Sudan-Selected-Issues-49255</t>
  </si>
  <si>
    <t>https://statistics-suriname.org/wp-content/uploads/2021/05/Suriname-Taxes-English-version.pdf</t>
  </si>
  <si>
    <t>https://www2.deloitte.com/content/dam/Deloitte/global/Documents/Tax/dttl-tax-syriahighlights-2019.pdf?nc=1</t>
  </si>
  <si>
    <t>https://taxsummaries.pwc.com/republic-of-uzbekistan/individual/other-taxes</t>
  </si>
  <si>
    <t>https://documents1.worldbank.org/curated/es/528701508409003246/pdf/120535-WP-P159636-PUBLIC-Yemen-Policy-Note-2-edited-final-clean.pdf</t>
  </si>
  <si>
    <t>https://www.thezimbabwemail.com/economic-analysis/zimbabwe-badly-needs-wealth-tax/</t>
  </si>
  <si>
    <t>3. Total tax revenues</t>
  </si>
  <si>
    <t>OECD Global Revenue Statistics database, filtered for recurrent tax revenues of the federal or central government, reported in local currency in the last available year (mostly 2021)</t>
  </si>
  <si>
    <t>No data available in the OECD Revenue Statistics</t>
  </si>
  <si>
    <t>OECD Global Revenue Statistics - Asia and Pacific</t>
  </si>
  <si>
    <t>OECD Global Revenue Statistics - Africa</t>
  </si>
  <si>
    <t>OECD Global Revenue Statistics - Latin America</t>
  </si>
  <si>
    <t>4. Market exchange rate for Cuba in the year 2021</t>
  </si>
  <si>
    <t>As there is no market exchange rate given for Cuba in the World Inequality Database for the year 2021, we assume it to be 1 USD : 24.0049 Cuban pesos following Google finance</t>
  </si>
  <si>
    <t>Link: https://www.google.com/finance/quote/USD-CUP?sa=X&amp;ved=2ahUKEwjJnpaj3rSCAxWwgf0HHe2BA50QmY0JegQIDhAr&amp;window=5Y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</si>
</sst>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1"/>
      <color theme="1"/>
      <name val="Calibri"/>
      <family val="2"/>
      <scheme val="minor"/>
    </font>
    <font>
      <b/>
      <sz val="11"/>
      <color theme="1"/>
      <name val="Calibri"/>
      <family val="2"/>
      <scheme val="minor"/>
    </font>
    <font>
      <b/>
      <sz val="11"/>
      <name val="Calibri"/>
      <family val="2"/>
    </font>
    <font>
      <b/>
      <sz val="14"/>
      <color theme="1"/>
      <name val="Calibri"/>
      <family val="2"/>
      <scheme val="minor"/>
    </font>
    <font>
      <sz val="11"/>
      <name val="Calibri"/>
      <family val="2"/>
    </font>
    <font>
      <b/>
      <sz val="16"/>
      <color theme="1"/>
      <name val="Calibri"/>
      <family val="2"/>
      <scheme val="minor"/>
    </font>
    <font>
      <b/>
      <sz val="9"/>
      <color theme="1"/>
      <name val="Calibri"/>
      <family val="2"/>
      <scheme val="minor"/>
    </font>
    <font>
      <sz val="9"/>
      <color theme="1"/>
      <name val="Calibri"/>
      <family val="2"/>
      <scheme val="minor"/>
    </font>
    <font>
      <sz val="11"/>
      <name val="Calibri"/>
      <family val="2"/>
      <scheme val="minor"/>
    </font>
    <font>
      <b/>
      <sz val="11"/>
      <color rgb="FFFF0000"/>
      <name val="Calibri"/>
      <family val="2"/>
      <scheme val="minor"/>
    </font>
    <font>
      <b/>
      <sz val="11"/>
      <name val="Calibri"/>
      <family val="2"/>
      <scheme val="minor"/>
    </font>
    <font>
      <sz val="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92D050"/>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ck">
        <color rgb="FFFF0000"/>
      </bottom>
      <diagonal/>
    </border>
    <border>
      <left/>
      <right style="thick">
        <color rgb="FFFF0000"/>
      </right>
      <top/>
      <bottom/>
      <diagonal/>
    </border>
    <border>
      <left style="thick">
        <color rgb="FFFF0000"/>
      </left>
      <right style="thick">
        <color rgb="FFFF0000"/>
      </right>
      <top style="thick">
        <color rgb="FFFF0000"/>
      </top>
      <bottom/>
      <diagonal/>
    </border>
    <border>
      <left style="medium">
        <color rgb="FFFF0000"/>
      </left>
      <right style="medium">
        <color rgb="FFFF0000"/>
      </right>
      <top style="medium">
        <color rgb="FFFF0000"/>
      </top>
      <bottom/>
      <diagonal/>
    </border>
    <border>
      <left style="medium">
        <color rgb="FFFF0000"/>
      </left>
      <right/>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thin">
        <color indexed="64"/>
      </left>
      <right style="thin">
        <color indexed="64"/>
      </right>
      <top/>
      <bottom/>
      <diagonal/>
    </border>
    <border>
      <left/>
      <right style="double">
        <color indexed="64"/>
      </right>
      <top/>
      <bottom/>
      <diagonal/>
    </border>
    <border>
      <left style="double">
        <color indexed="64"/>
      </left>
      <right/>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81">
    <xf numFmtId="0" fontId="0" fillId="0" borderId="0" xfId="0"/>
    <xf numFmtId="49" fontId="1" fillId="0" borderId="0" xfId="0" applyNumberFormat="1" applyFont="1" applyAlignment="1">
      <alignment horizontal="center" vertical="center" wrapText="1"/>
    </xf>
    <xf numFmtId="0" fontId="2" fillId="0" borderId="0" xfId="0" applyFont="1" applyAlignment="1">
      <alignment horizontal="left" vertical="top"/>
    </xf>
    <xf numFmtId="3" fontId="0" fillId="0" borderId="0" xfId="0" applyNumberFormat="1"/>
    <xf numFmtId="0" fontId="3" fillId="0" borderId="0" xfId="0" applyFont="1"/>
    <xf numFmtId="0" fontId="0" fillId="0" borderId="1" xfId="0" applyBorder="1"/>
    <xf numFmtId="0" fontId="1" fillId="0" borderId="0" xfId="0" applyFont="1" applyAlignment="1">
      <alignment horizontal="center" vertical="center"/>
    </xf>
    <xf numFmtId="0" fontId="1" fillId="0" borderId="2" xfId="0" applyFont="1" applyBorder="1" applyAlignment="1">
      <alignment horizontal="center" vertical="center"/>
    </xf>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horizontal="center"/>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center" vertical="center"/>
    </xf>
    <xf numFmtId="10" fontId="1" fillId="0" borderId="0" xfId="0" applyNumberFormat="1" applyFont="1" applyAlignment="1">
      <alignment horizontal="center" vertical="center"/>
    </xf>
    <xf numFmtId="0" fontId="2" fillId="0" borderId="1" xfId="0" applyFont="1" applyBorder="1" applyAlignment="1">
      <alignment horizontal="left" vertical="top"/>
    </xf>
    <xf numFmtId="1" fontId="0" fillId="0" borderId="0" xfId="0" applyNumberFormat="1"/>
    <xf numFmtId="3" fontId="0" fillId="0" borderId="1" xfId="0" applyNumberFormat="1" applyBorder="1"/>
    <xf numFmtId="3" fontId="4" fillId="0" borderId="0" xfId="0" applyNumberFormat="1" applyFont="1" applyAlignment="1">
      <alignment horizontal="left" vertical="top"/>
    </xf>
    <xf numFmtId="164" fontId="0" fillId="0" borderId="0" xfId="0" applyNumberFormat="1"/>
    <xf numFmtId="49" fontId="5" fillId="0" borderId="0" xfId="0" applyNumberFormat="1" applyFont="1" applyAlignment="1">
      <alignment wrapText="1"/>
    </xf>
    <xf numFmtId="0" fontId="0" fillId="0" borderId="3" xfId="0" applyBorder="1"/>
    <xf numFmtId="0" fontId="8" fillId="0" borderId="0" xfId="0" applyFont="1"/>
    <xf numFmtId="0" fontId="0" fillId="0" borderId="4" xfId="0" applyBorder="1"/>
    <xf numFmtId="49" fontId="9" fillId="0" borderId="5" xfId="0" applyNumberFormat="1" applyFont="1" applyBorder="1" applyAlignment="1">
      <alignment horizontal="center" vertical="center" wrapText="1"/>
    </xf>
    <xf numFmtId="49" fontId="9" fillId="0" borderId="0" xfId="0" applyNumberFormat="1" applyFont="1" applyAlignment="1">
      <alignment horizontal="center" vertical="center" wrapText="1"/>
    </xf>
    <xf numFmtId="0" fontId="1" fillId="2" borderId="0" xfId="0" applyFont="1" applyFill="1"/>
    <xf numFmtId="49" fontId="10" fillId="2" borderId="6" xfId="0" applyNumberFormat="1" applyFont="1" applyFill="1" applyBorder="1" applyAlignment="1">
      <alignment horizontal="center" vertical="center" wrapText="1"/>
    </xf>
    <xf numFmtId="0" fontId="1" fillId="3" borderId="7" xfId="0" applyFont="1" applyFill="1" applyBorder="1" applyAlignment="1">
      <alignment horizontal="center"/>
    </xf>
    <xf numFmtId="0" fontId="1" fillId="3" borderId="0" xfId="0" applyFont="1" applyFill="1" applyAlignment="1">
      <alignment horizontal="center"/>
    </xf>
    <xf numFmtId="0" fontId="0" fillId="0" borderId="0" xfId="0" applyAlignment="1">
      <alignment horizontal="left"/>
    </xf>
    <xf numFmtId="0" fontId="8" fillId="0" borderId="0" xfId="0" applyFont="1" applyAlignment="1">
      <alignment horizontal="left"/>
    </xf>
    <xf numFmtId="0" fontId="0" fillId="2" borderId="0" xfId="0" applyFill="1"/>
    <xf numFmtId="49" fontId="10" fillId="2" borderId="8" xfId="0" applyNumberFormat="1" applyFont="1" applyFill="1" applyBorder="1" applyAlignment="1">
      <alignment horizontal="center" vertical="center" wrapText="1"/>
    </xf>
    <xf numFmtId="49" fontId="1" fillId="3" borderId="0" xfId="0" applyNumberFormat="1" applyFont="1" applyFill="1" applyAlignment="1">
      <alignment horizontal="center" wrapText="1"/>
    </xf>
    <xf numFmtId="10" fontId="0" fillId="2" borderId="8" xfId="0" applyNumberFormat="1" applyFill="1" applyBorder="1" applyProtection="1">
      <protection locked="0"/>
    </xf>
    <xf numFmtId="9" fontId="0" fillId="3" borderId="0" xfId="0" applyNumberFormat="1" applyFill="1"/>
    <xf numFmtId="3" fontId="0" fillId="3" borderId="0" xfId="0" applyNumberFormat="1" applyFill="1"/>
    <xf numFmtId="0" fontId="0" fillId="3" borderId="0" xfId="0" applyFill="1"/>
    <xf numFmtId="10" fontId="0" fillId="3" borderId="0" xfId="0" applyNumberFormat="1" applyFill="1"/>
    <xf numFmtId="10" fontId="0" fillId="2" borderId="9" xfId="0" applyNumberFormat="1" applyFill="1" applyBorder="1" applyProtection="1">
      <protection locked="0"/>
    </xf>
    <xf numFmtId="0" fontId="1" fillId="4" borderId="0" xfId="0" applyFont="1" applyFill="1"/>
    <xf numFmtId="3" fontId="1" fillId="4" borderId="0" xfId="0" applyNumberFormat="1" applyFont="1" applyFill="1"/>
    <xf numFmtId="10" fontId="1" fillId="4" borderId="0" xfId="0" applyNumberFormat="1" applyFont="1" applyFill="1"/>
    <xf numFmtId="0" fontId="1" fillId="0" borderId="10" xfId="0" applyFont="1" applyBorder="1" applyAlignment="1">
      <alignment horizontal="center" vertical="center" wrapText="1"/>
    </xf>
    <xf numFmtId="0" fontId="1" fillId="0" borderId="11" xfId="0" applyFont="1" applyBorder="1" applyAlignment="1">
      <alignment horizontal="center" vertical="center"/>
    </xf>
    <xf numFmtId="49" fontId="10" fillId="0" borderId="0" xfId="0" applyNumberFormat="1" applyFont="1" applyAlignment="1">
      <alignment horizontal="center" vertical="center" wrapText="1"/>
    </xf>
    <xf numFmtId="49" fontId="10" fillId="0" borderId="11" xfId="0" applyNumberFormat="1" applyFont="1" applyBorder="1" applyAlignment="1">
      <alignment horizontal="center" vertical="center" wrapText="1"/>
    </xf>
    <xf numFmtId="49" fontId="8" fillId="0" borderId="0" xfId="0" applyNumberFormat="1" applyFont="1" applyAlignment="1">
      <alignment horizontal="center" vertical="center" wrapText="1"/>
    </xf>
    <xf numFmtId="0" fontId="1" fillId="0" borderId="0" xfId="0" applyFont="1" applyAlignment="1">
      <alignment vertical="center"/>
    </xf>
    <xf numFmtId="0" fontId="1" fillId="0" borderId="11" xfId="0" applyFont="1" applyBorder="1" applyAlignment="1">
      <alignment vertical="center"/>
    </xf>
    <xf numFmtId="165" fontId="0" fillId="0" borderId="10" xfId="0" applyNumberFormat="1" applyBorder="1"/>
    <xf numFmtId="164" fontId="0" fillId="0" borderId="10" xfId="0" applyNumberFormat="1" applyBorder="1"/>
    <xf numFmtId="0" fontId="10" fillId="0" borderId="0" xfId="0" applyFont="1"/>
    <xf numFmtId="0" fontId="1" fillId="0" borderId="0" xfId="0" applyFont="1"/>
    <xf numFmtId="3" fontId="0" fillId="0" borderId="10" xfId="0" applyNumberFormat="1" applyBorder="1"/>
    <xf numFmtId="3" fontId="0" fillId="0" borderId="11" xfId="0" applyNumberFormat="1" applyBorder="1"/>
    <xf numFmtId="165" fontId="1" fillId="0" borderId="10" xfId="0" applyNumberFormat="1" applyFont="1" applyBorder="1"/>
    <xf numFmtId="164" fontId="1" fillId="0" borderId="10" xfId="0" applyNumberFormat="1" applyFont="1" applyBorder="1"/>
    <xf numFmtId="3" fontId="1" fillId="0" borderId="0" xfId="0" applyNumberFormat="1" applyFont="1"/>
    <xf numFmtId="3" fontId="0" fillId="0" borderId="12" xfId="0" applyNumberFormat="1" applyBorder="1"/>
    <xf numFmtId="0" fontId="0" fillId="0" borderId="0" xfId="0" applyAlignment="1">
      <alignment horizontal="center" vertical="center"/>
    </xf>
    <xf numFmtId="0" fontId="0" fillId="0" borderId="13" xfId="0"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49" fontId="1" fillId="0" borderId="13" xfId="0" applyNumberFormat="1" applyFont="1" applyBorder="1" applyAlignment="1">
      <alignment horizontal="center" vertical="center" wrapText="1"/>
    </xf>
    <xf numFmtId="49" fontId="1" fillId="0" borderId="14" xfId="0" applyNumberFormat="1" applyFont="1" applyBorder="1" applyAlignment="1">
      <alignment horizontal="center" vertical="center" wrapText="1"/>
    </xf>
    <xf numFmtId="49" fontId="1" fillId="0" borderId="14" xfId="0" applyNumberFormat="1" applyFont="1" applyBorder="1" applyAlignment="1">
      <alignment horizontal="center" vertical="center" wrapText="1"/>
    </xf>
    <xf numFmtId="0" fontId="1" fillId="0" borderId="14" xfId="0" applyFont="1"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49" fontId="1" fillId="0" borderId="0" xfId="0" applyNumberFormat="1" applyFont="1" applyAlignment="1">
      <alignment vertical="center" wrapText="1"/>
    </xf>
    <xf numFmtId="49" fontId="0" fillId="0" borderId="0" xfId="0" applyNumberForma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re/Downloads/Wealth_tax_estimates_glob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_revenue_estimates"/>
      <sheetName val="Detailed_estimation"/>
      <sheetName val="Method"/>
      <sheetName val="Sources"/>
    </sheetNames>
    <sheetDataSet>
      <sheetData sheetId="0">
        <row r="5">
          <cell r="B5">
            <v>0</v>
          </cell>
        </row>
        <row r="6">
          <cell r="B6">
            <v>1.7000000000000001E-2</v>
          </cell>
        </row>
        <row r="7">
          <cell r="B7">
            <v>2.1000000000000001E-2</v>
          </cell>
        </row>
        <row r="8">
          <cell r="B8">
            <v>3.5000000000000003E-2</v>
          </cell>
        </row>
        <row r="9">
          <cell r="B9">
            <v>3.5000000000000003E-2</v>
          </cell>
        </row>
      </sheetData>
      <sheetData sheetId="1">
        <row r="6">
          <cell r="A6" t="str">
            <v>Afghanistan</v>
          </cell>
          <cell r="B6">
            <v>17991958</v>
          </cell>
          <cell r="C6">
            <v>22332.53836477987</v>
          </cell>
          <cell r="D6">
            <v>62762.647798742139</v>
          </cell>
          <cell r="E6">
            <v>37312.528301886792</v>
          </cell>
          <cell r="F6">
            <v>95527.554716981133</v>
          </cell>
          <cell r="G6">
            <v>85012.226415094337</v>
          </cell>
          <cell r="H6">
            <v>263705.87798742141</v>
          </cell>
          <cell r="I6">
            <v>142898.61635220129</v>
          </cell>
          <cell r="J6">
            <v>414548.1610062893</v>
          </cell>
          <cell r="K6">
            <v>362464.6540880503</v>
          </cell>
          <cell r="L6">
            <v>1214384.801257862</v>
          </cell>
          <cell r="M6">
            <v>0</v>
          </cell>
          <cell r="N6">
            <v>2023</v>
          </cell>
          <cell r="Q6">
            <v>22332.53836477987</v>
          </cell>
          <cell r="R6">
            <v>7274168308.7125292</v>
          </cell>
          <cell r="S6">
            <v>0</v>
          </cell>
          <cell r="T6">
            <v>37312.528301886792</v>
          </cell>
          <cell r="U6">
            <v>5237011551.1463404</v>
          </cell>
          <cell r="V6">
            <v>89029196.369487792</v>
          </cell>
          <cell r="W6">
            <v>85012.226415094337</v>
          </cell>
          <cell r="X6">
            <v>3215048673.9559426</v>
          </cell>
          <cell r="Y6">
            <v>12860194.69582377</v>
          </cell>
          <cell r="Z6">
            <v>142898.61635220129</v>
          </cell>
          <cell r="AA6">
            <v>2443753599.0677376</v>
          </cell>
          <cell r="AB6">
            <v>34212550.386948332</v>
          </cell>
          <cell r="AC6">
            <v>362464.6540880503</v>
          </cell>
          <cell r="AD6">
            <v>1532771150.7233071</v>
          </cell>
          <cell r="AE6">
            <v>0</v>
          </cell>
          <cell r="AF6">
            <v>136101941.4522599</v>
          </cell>
          <cell r="AG6">
            <v>136101941.4522599</v>
          </cell>
        </row>
        <row r="7">
          <cell r="A7" t="str">
            <v>Albania</v>
          </cell>
          <cell r="B7">
            <v>2203557</v>
          </cell>
          <cell r="C7">
            <v>147077.78684051801</v>
          </cell>
          <cell r="D7">
            <v>388591.30220706487</v>
          </cell>
          <cell r="E7">
            <v>240832.77442484279</v>
          </cell>
          <cell r="F7">
            <v>581565.78489449341</v>
          </cell>
          <cell r="G7">
            <v>529836.95690328151</v>
          </cell>
          <cell r="H7">
            <v>1550983.70079743</v>
          </cell>
          <cell r="I7">
            <v>864183.18103753775</v>
          </cell>
          <cell r="J7">
            <v>2408709.8433721019</v>
          </cell>
          <cell r="K7">
            <v>2102214.2876448482</v>
          </cell>
          <cell r="L7">
            <v>6972350.9921341008</v>
          </cell>
          <cell r="M7">
            <v>0</v>
          </cell>
          <cell r="N7">
            <v>2023</v>
          </cell>
          <cell r="Q7">
            <v>147077.78684051801</v>
          </cell>
          <cell r="R7">
            <v>5321887973.8056192</v>
          </cell>
          <cell r="S7">
            <v>0</v>
          </cell>
          <cell r="T7">
            <v>240832.77442484279</v>
          </cell>
          <cell r="U7">
            <v>3754123051.7573595</v>
          </cell>
          <cell r="V7">
            <v>63820091.879875116</v>
          </cell>
          <cell r="W7">
            <v>529836.95690328151</v>
          </cell>
          <cell r="X7">
            <v>2250155055.5351586</v>
          </cell>
          <cell r="Y7">
            <v>9000620.2221406344</v>
          </cell>
          <cell r="Z7">
            <v>864183.18103753775</v>
          </cell>
          <cell r="AA7">
            <v>1701726269.2369828</v>
          </cell>
          <cell r="AB7">
            <v>23824167.769317765</v>
          </cell>
          <cell r="AC7">
            <v>2102214.2876448482</v>
          </cell>
          <cell r="AD7">
            <v>1073162382.6134224</v>
          </cell>
          <cell r="AE7">
            <v>0</v>
          </cell>
          <cell r="AF7">
            <v>96644879.87133351</v>
          </cell>
          <cell r="AG7">
            <v>96644879.87133351</v>
          </cell>
        </row>
        <row r="8">
          <cell r="A8" t="str">
            <v>Algeria</v>
          </cell>
          <cell r="B8">
            <v>27482120</v>
          </cell>
          <cell r="C8">
            <v>71967.41501281489</v>
          </cell>
          <cell r="D8">
            <v>211639.78531851739</v>
          </cell>
          <cell r="E8">
            <v>118759.7975949548</v>
          </cell>
          <cell r="F8">
            <v>327165.8965304874</v>
          </cell>
          <cell r="G8">
            <v>264386.07689358259</v>
          </cell>
          <cell r="H8">
            <v>962753.55019905232</v>
          </cell>
          <cell r="I8">
            <v>435970.85391204688</v>
          </cell>
          <cell r="J8">
            <v>1577793.1789226751</v>
          </cell>
          <cell r="K8">
            <v>1079250.3933992221</v>
          </cell>
          <cell r="L8">
            <v>5305903.6594924564</v>
          </cell>
          <cell r="M8">
            <v>81613472</v>
          </cell>
          <cell r="N8">
            <v>2021</v>
          </cell>
          <cell r="Q8">
            <v>71967.41501281489</v>
          </cell>
          <cell r="R8">
            <v>38384928414.25753</v>
          </cell>
          <cell r="S8">
            <v>0</v>
          </cell>
          <cell r="T8">
            <v>118759.7975949548</v>
          </cell>
          <cell r="U8">
            <v>28637207098.3909</v>
          </cell>
          <cell r="V8">
            <v>486832520.67264533</v>
          </cell>
          <cell r="W8">
            <v>264386.07689358259</v>
          </cell>
          <cell r="X8">
            <v>19192618705.477715</v>
          </cell>
          <cell r="Y8">
            <v>76770474.821910858</v>
          </cell>
          <cell r="Z8">
            <v>435970.85391204688</v>
          </cell>
          <cell r="AA8">
            <v>15689849077.310543</v>
          </cell>
          <cell r="AB8">
            <v>219657887.08234763</v>
          </cell>
          <cell r="AC8">
            <v>1079250.3933992221</v>
          </cell>
          <cell r="AD8">
            <v>11615739225.716619</v>
          </cell>
          <cell r="AE8">
            <v>0</v>
          </cell>
          <cell r="AF8">
            <v>783260882.57690382</v>
          </cell>
          <cell r="AG8">
            <v>701647410.57690382</v>
          </cell>
        </row>
        <row r="9">
          <cell r="A9" t="str">
            <v>Angola</v>
          </cell>
          <cell r="B9">
            <v>15329335</v>
          </cell>
          <cell r="C9">
            <v>43233.839245781652</v>
          </cell>
          <cell r="D9">
            <v>190515.26009558709</v>
          </cell>
          <cell r="E9">
            <v>86426.89564561368</v>
          </cell>
          <cell r="F9">
            <v>318129.61734512792</v>
          </cell>
          <cell r="G9">
            <v>288370.72734051239</v>
          </cell>
          <cell r="H9">
            <v>984631.61739434744</v>
          </cell>
          <cell r="I9">
            <v>570124.67547722254</v>
          </cell>
          <cell r="J9">
            <v>1551491.6509170281</v>
          </cell>
          <cell r="K9">
            <v>1505897.781446991</v>
          </cell>
          <cell r="L9">
            <v>4254962.0195730655</v>
          </cell>
          <cell r="M9">
            <v>0</v>
          </cell>
          <cell r="N9">
            <v>2023</v>
          </cell>
          <cell r="Q9">
            <v>43233.839245781652</v>
          </cell>
          <cell r="R9">
            <v>22577262394.826523</v>
          </cell>
          <cell r="S9">
            <v>0</v>
          </cell>
          <cell r="T9">
            <v>86426.89564561368</v>
          </cell>
          <cell r="U9">
            <v>17759243206.718117</v>
          </cell>
          <cell r="V9">
            <v>301907134.51420802</v>
          </cell>
          <cell r="W9">
            <v>288370.72734051239</v>
          </cell>
          <cell r="X9">
            <v>10673216431.033405</v>
          </cell>
          <cell r="Y9">
            <v>42692865.724133626</v>
          </cell>
          <cell r="Z9">
            <v>570124.67547722254</v>
          </cell>
          <cell r="AA9">
            <v>7521851562.2267761</v>
          </cell>
          <cell r="AB9">
            <v>105305921.87117489</v>
          </cell>
          <cell r="AC9">
            <v>1505897.781446991</v>
          </cell>
          <cell r="AD9">
            <v>4214132664.2754369</v>
          </cell>
          <cell r="AE9">
            <v>0</v>
          </cell>
          <cell r="AF9">
            <v>449905922.1095165</v>
          </cell>
          <cell r="AG9">
            <v>449905922.1095165</v>
          </cell>
        </row>
        <row r="10">
          <cell r="A10" t="str">
            <v>Argentina</v>
          </cell>
          <cell r="B10">
            <v>31222886</v>
          </cell>
          <cell r="C10">
            <v>218561.0140071671</v>
          </cell>
          <cell r="D10">
            <v>650136.00436745875</v>
          </cell>
          <cell r="E10">
            <v>363498.51320118352</v>
          </cell>
          <cell r="F10">
            <v>1007296.829145393</v>
          </cell>
          <cell r="G10">
            <v>820829.83784943784</v>
          </cell>
          <cell r="H10">
            <v>2961638.1120401798</v>
          </cell>
          <cell r="I10">
            <v>1369954.5330029179</v>
          </cell>
          <cell r="J10">
            <v>4837383.2079395829</v>
          </cell>
          <cell r="K10">
            <v>3446245.2149050161</v>
          </cell>
          <cell r="L10">
            <v>15996650.889890861</v>
          </cell>
          <cell r="M10">
            <v>2984179200</v>
          </cell>
          <cell r="N10">
            <v>2021</v>
          </cell>
          <cell r="O10">
            <v>92037603328</v>
          </cell>
          <cell r="P10">
            <v>2021</v>
          </cell>
          <cell r="Q10">
            <v>218561.0140071671</v>
          </cell>
          <cell r="R10">
            <v>134750167244.70485</v>
          </cell>
          <cell r="S10">
            <v>0</v>
          </cell>
          <cell r="T10">
            <v>363498.51320118352</v>
          </cell>
          <cell r="U10">
            <v>100506207128.59016</v>
          </cell>
          <cell r="V10">
            <v>1708605521.186033</v>
          </cell>
          <cell r="W10">
            <v>820829.83784943784</v>
          </cell>
          <cell r="X10">
            <v>66842212692.914284</v>
          </cell>
          <cell r="Y10">
            <v>267368850.77165714</v>
          </cell>
          <cell r="Z10">
            <v>1369954.5330029179</v>
          </cell>
          <cell r="AA10">
            <v>54131565115.339279</v>
          </cell>
          <cell r="AB10">
            <v>757841911.61475003</v>
          </cell>
          <cell r="AC10">
            <v>3446245.2149050161</v>
          </cell>
          <cell r="AD10">
            <v>39185988564.383614</v>
          </cell>
          <cell r="AE10">
            <v>0</v>
          </cell>
          <cell r="AF10">
            <v>2733816283.5724401</v>
          </cell>
          <cell r="AG10">
            <v>0</v>
          </cell>
          <cell r="AH10">
            <v>0</v>
          </cell>
        </row>
        <row r="11">
          <cell r="A11" t="str">
            <v>Armenia</v>
          </cell>
          <cell r="B11">
            <v>2059836</v>
          </cell>
          <cell r="C11">
            <v>110013.5910874585</v>
          </cell>
          <cell r="D11">
            <v>292052.31025244523</v>
          </cell>
          <cell r="E11">
            <v>180450.65218583631</v>
          </cell>
          <cell r="F11">
            <v>437642.29661534319</v>
          </cell>
          <cell r="G11">
            <v>397922.889032971</v>
          </cell>
          <cell r="H11">
            <v>1170361.0783171421</v>
          </cell>
          <cell r="I11">
            <v>650490.9733818965</v>
          </cell>
          <cell r="J11">
            <v>1819526.6420497061</v>
          </cell>
          <cell r="K11">
            <v>1588544.3401503239</v>
          </cell>
          <cell r="L11">
            <v>5272339.7328424668</v>
          </cell>
          <cell r="M11">
            <v>0</v>
          </cell>
          <cell r="N11">
            <v>2023</v>
          </cell>
          <cell r="O11">
            <v>3064767744</v>
          </cell>
          <cell r="P11">
            <v>2021</v>
          </cell>
          <cell r="Q11">
            <v>110013.5910874585</v>
          </cell>
          <cell r="R11">
            <v>3749699071.2992964</v>
          </cell>
          <cell r="S11">
            <v>0</v>
          </cell>
          <cell r="T11">
            <v>180450.65218583631</v>
          </cell>
          <cell r="U11">
            <v>2648863040.4754887</v>
          </cell>
          <cell r="V11">
            <v>45030671.688083313</v>
          </cell>
          <cell r="W11">
            <v>397922.889032971</v>
          </cell>
          <cell r="X11">
            <v>1591095990.06235</v>
          </cell>
          <cell r="Y11">
            <v>6364383.9602494007</v>
          </cell>
          <cell r="Z11">
            <v>650490.9733818965</v>
          </cell>
          <cell r="AA11">
            <v>1204010877.8030133</v>
          </cell>
          <cell r="AB11">
            <v>16856152.289242189</v>
          </cell>
          <cell r="AC11">
            <v>1588544.3401503239</v>
          </cell>
          <cell r="AD11">
            <v>758801436.65014136</v>
          </cell>
          <cell r="AE11">
            <v>0</v>
          </cell>
          <cell r="AF11">
            <v>68251207.937574908</v>
          </cell>
          <cell r="AG11">
            <v>68251207.937574908</v>
          </cell>
          <cell r="AH11">
            <v>2.2269618332806006E-2</v>
          </cell>
        </row>
        <row r="12">
          <cell r="A12" t="str">
            <v>Australia</v>
          </cell>
          <cell r="B12">
            <v>19674922</v>
          </cell>
          <cell r="C12">
            <v>3189834.5823944928</v>
          </cell>
          <cell r="D12">
            <v>9053065.4204207826</v>
          </cell>
          <cell r="E12">
            <v>5218568.3551813504</v>
          </cell>
          <cell r="F12">
            <v>13865775.69494383</v>
          </cell>
          <cell r="G12">
            <v>11467994.620543649</v>
          </cell>
          <cell r="H12">
            <v>39944384.180954151</v>
          </cell>
          <cell r="I12">
            <v>18683882.055252589</v>
          </cell>
          <cell r="J12">
            <v>64891220.72615955</v>
          </cell>
          <cell r="K12">
            <v>45360235.983496577</v>
          </cell>
          <cell r="L12">
            <v>214933476.36830279</v>
          </cell>
          <cell r="M12">
            <v>0</v>
          </cell>
          <cell r="N12">
            <v>2020</v>
          </cell>
          <cell r="O12">
            <v>358808059904</v>
          </cell>
          <cell r="P12">
            <v>2020</v>
          </cell>
          <cell r="Q12">
            <v>3189834.5823944928</v>
          </cell>
          <cell r="R12">
            <v>1153586094061.6189</v>
          </cell>
          <cell r="S12">
            <v>0</v>
          </cell>
          <cell r="T12">
            <v>5218568.3551813504</v>
          </cell>
          <cell r="U12">
            <v>850665649638.27136</v>
          </cell>
          <cell r="V12">
            <v>14461316043.850615</v>
          </cell>
          <cell r="W12">
            <v>11467994.620543649</v>
          </cell>
          <cell r="X12">
            <v>560270743442.6908</v>
          </cell>
          <cell r="Y12">
            <v>2241082973.7707634</v>
          </cell>
          <cell r="Z12">
            <v>18683882.055252589</v>
          </cell>
          <cell r="AA12">
            <v>454562892088.83905</v>
          </cell>
          <cell r="AB12">
            <v>6363880489.2437477</v>
          </cell>
          <cell r="AC12">
            <v>45360235.983496577</v>
          </cell>
          <cell r="AD12">
            <v>333634027785.83124</v>
          </cell>
          <cell r="AE12">
            <v>0</v>
          </cell>
          <cell r="AF12">
            <v>23066279506.865128</v>
          </cell>
          <cell r="AG12">
            <v>23066279506.865128</v>
          </cell>
          <cell r="AH12">
            <v>6.428584551037278E-2</v>
          </cell>
        </row>
        <row r="13">
          <cell r="A13" t="str">
            <v>Austria</v>
          </cell>
          <cell r="B13">
            <v>7204867</v>
          </cell>
          <cell r="C13">
            <v>1860760.2405344569</v>
          </cell>
          <cell r="D13">
            <v>7131996.2320790151</v>
          </cell>
          <cell r="E13">
            <v>3588217.607416492</v>
          </cell>
          <cell r="F13">
            <v>11553240.536452349</v>
          </cell>
          <cell r="G13">
            <v>9489204.6141485181</v>
          </cell>
          <cell r="H13">
            <v>35357603.432929173</v>
          </cell>
          <cell r="I13">
            <v>16248453.02818026</v>
          </cell>
          <cell r="J13">
            <v>57951863.812847793</v>
          </cell>
          <cell r="K13">
            <v>39671626.297768697</v>
          </cell>
          <cell r="L13">
            <v>192791721.84095749</v>
          </cell>
          <cell r="M13">
            <v>0</v>
          </cell>
          <cell r="N13">
            <v>2021</v>
          </cell>
          <cell r="O13">
            <v>133961375744</v>
          </cell>
          <cell r="P13">
            <v>2021</v>
          </cell>
          <cell r="Q13">
            <v>1860760.2405344569</v>
          </cell>
          <cell r="R13">
            <v>379785542446.91663</v>
          </cell>
          <cell r="S13">
            <v>0</v>
          </cell>
          <cell r="T13">
            <v>3588217.607416492</v>
          </cell>
          <cell r="U13">
            <v>286934654278.26892</v>
          </cell>
          <cell r="V13">
            <v>4877889122.7305717</v>
          </cell>
          <cell r="W13">
            <v>9489204.6141485181</v>
          </cell>
          <cell r="X13">
            <v>186378372992.2717</v>
          </cell>
          <cell r="Y13">
            <v>745513491.96908677</v>
          </cell>
          <cell r="Z13">
            <v>16248453.02818026</v>
          </cell>
          <cell r="AA13">
            <v>150233764074.94763</v>
          </cell>
          <cell r="AB13">
            <v>2103272697.0492671</v>
          </cell>
          <cell r="AC13">
            <v>39671626.297768697</v>
          </cell>
          <cell r="AD13">
            <v>110320992341.59682</v>
          </cell>
          <cell r="AE13">
            <v>0</v>
          </cell>
          <cell r="AF13">
            <v>7726675311.7489252</v>
          </cell>
          <cell r="AG13">
            <v>7726675311.7489252</v>
          </cell>
          <cell r="AH13">
            <v>5.7678381315780083E-2</v>
          </cell>
        </row>
        <row r="14">
          <cell r="A14" t="str">
            <v>Azerbaijan</v>
          </cell>
          <cell r="B14">
            <v>7160770</v>
          </cell>
          <cell r="C14">
            <v>95632.467905816578</v>
          </cell>
          <cell r="D14">
            <v>253946.8752299225</v>
          </cell>
          <cell r="E14">
            <v>156877.52501146821</v>
          </cell>
          <cell r="F14">
            <v>380570.16579588171</v>
          </cell>
          <cell r="G14">
            <v>345989.51970701909</v>
          </cell>
          <cell r="H14">
            <v>1017903.559683866</v>
          </cell>
          <cell r="I14">
            <v>565671.10178041039</v>
          </cell>
          <cell r="J14">
            <v>1582605.1909032341</v>
          </cell>
          <cell r="K14">
            <v>1381722.608302545</v>
          </cell>
          <cell r="L14">
            <v>4586113.0478335703</v>
          </cell>
          <cell r="M14">
            <v>0</v>
          </cell>
          <cell r="N14">
            <v>2023</v>
          </cell>
          <cell r="Q14">
            <v>95632.467905816578</v>
          </cell>
          <cell r="R14">
            <v>11336530585.342379</v>
          </cell>
          <cell r="S14">
            <v>0</v>
          </cell>
          <cell r="T14">
            <v>156877.52501146821</v>
          </cell>
          <cell r="U14">
            <v>8009057756.7490225</v>
          </cell>
          <cell r="V14">
            <v>136153981.8647334</v>
          </cell>
          <cell r="W14">
            <v>345989.51970701909</v>
          </cell>
          <cell r="X14">
            <v>4811421900.0450058</v>
          </cell>
          <cell r="Y14">
            <v>19245687.600180022</v>
          </cell>
          <cell r="Z14">
            <v>565671.10178041039</v>
          </cell>
          <cell r="AA14">
            <v>3641015558.6840215</v>
          </cell>
          <cell r="AB14">
            <v>50974217.821576305</v>
          </cell>
          <cell r="AC14">
            <v>1381722.608302545</v>
          </cell>
          <cell r="AD14">
            <v>2294590292.7680583</v>
          </cell>
          <cell r="AE14">
            <v>0</v>
          </cell>
          <cell r="AF14">
            <v>206373887.28648973</v>
          </cell>
          <cell r="AG14">
            <v>206373887.28648973</v>
          </cell>
        </row>
        <row r="15">
          <cell r="A15" t="str">
            <v>Bahamas</v>
          </cell>
          <cell r="B15">
            <v>294740</v>
          </cell>
          <cell r="C15">
            <v>510261.3</v>
          </cell>
          <cell r="D15">
            <v>1590520.8</v>
          </cell>
          <cell r="E15">
            <v>882320.1</v>
          </cell>
          <cell r="F15">
            <v>2485555.2000000002</v>
          </cell>
          <cell r="G15">
            <v>2161554.5</v>
          </cell>
          <cell r="H15">
            <v>7180487.9000000004</v>
          </cell>
          <cell r="I15">
            <v>3817559</v>
          </cell>
          <cell r="J15">
            <v>11417014.199999999</v>
          </cell>
          <cell r="K15">
            <v>10074824</v>
          </cell>
          <cell r="L15">
            <v>33617634</v>
          </cell>
          <cell r="M15">
            <v>0</v>
          </cell>
          <cell r="N15">
            <v>2021</v>
          </cell>
          <cell r="O15">
            <v>1611698048</v>
          </cell>
          <cell r="P15">
            <v>2021</v>
          </cell>
          <cell r="Q15">
            <v>510261.3</v>
          </cell>
          <cell r="R15">
            <v>3183956850.3000002</v>
          </cell>
          <cell r="S15">
            <v>0</v>
          </cell>
          <cell r="T15">
            <v>882320.1</v>
          </cell>
          <cell r="U15">
            <v>2362687566.8700004</v>
          </cell>
          <cell r="V15">
            <v>40165688.636790007</v>
          </cell>
          <cell r="W15">
            <v>2161554.5</v>
          </cell>
          <cell r="X15">
            <v>1479280430.3160002</v>
          </cell>
          <cell r="Y15">
            <v>5917121.721264001</v>
          </cell>
          <cell r="Z15">
            <v>3817559</v>
          </cell>
          <cell r="AA15">
            <v>1119931712.8239999</v>
          </cell>
          <cell r="AB15">
            <v>15679043.979536001</v>
          </cell>
          <cell r="AC15">
            <v>10074824</v>
          </cell>
          <cell r="AD15">
            <v>693900781.94000006</v>
          </cell>
          <cell r="AE15">
            <v>0</v>
          </cell>
          <cell r="AF15">
            <v>61761854.337590009</v>
          </cell>
          <cell r="AG15">
            <v>61761854.337590009</v>
          </cell>
          <cell r="AH15">
            <v>3.8320983520599268E-2</v>
          </cell>
        </row>
        <row r="16">
          <cell r="A16" t="str">
            <v>Bahrain</v>
          </cell>
          <cell r="B16">
            <v>1087091</v>
          </cell>
          <cell r="C16">
            <v>413903.73757671879</v>
          </cell>
          <cell r="D16">
            <v>1507152.711180832</v>
          </cell>
          <cell r="E16">
            <v>759338.05791536171</v>
          </cell>
          <cell r="F16">
            <v>2435702.742975282</v>
          </cell>
          <cell r="G16">
            <v>2115824.0086180698</v>
          </cell>
          <cell r="H16">
            <v>7350672.3261622023</v>
          </cell>
          <cell r="I16">
            <v>3980566.6256601461</v>
          </cell>
          <cell r="J16">
            <v>11719100.13531586</v>
          </cell>
          <cell r="K16">
            <v>10688012.334052971</v>
          </cell>
          <cell r="L16">
            <v>33876100.893992953</v>
          </cell>
          <cell r="M16">
            <v>0</v>
          </cell>
          <cell r="N16">
            <v>2023</v>
          </cell>
          <cell r="Q16">
            <v>413903.73757671879</v>
          </cell>
          <cell r="R16">
            <v>11884611199.642691</v>
          </cell>
          <cell r="S16">
            <v>0</v>
          </cell>
          <cell r="T16">
            <v>759338.05791536171</v>
          </cell>
          <cell r="U16">
            <v>9111804809.2323704</v>
          </cell>
          <cell r="V16">
            <v>154900681.75695032</v>
          </cell>
          <cell r="W16">
            <v>2115824.0086180698</v>
          </cell>
          <cell r="X16">
            <v>5690756492.3673687</v>
          </cell>
          <cell r="Y16">
            <v>22763025.969469476</v>
          </cell>
          <cell r="Z16">
            <v>3980566.6256601461</v>
          </cell>
          <cell r="AA16">
            <v>4206245065.7725706</v>
          </cell>
          <cell r="AB16">
            <v>58887430.920815997</v>
          </cell>
          <cell r="AC16">
            <v>10688012.334052971</v>
          </cell>
          <cell r="AD16">
            <v>2520756238.0713716</v>
          </cell>
          <cell r="AE16">
            <v>0</v>
          </cell>
          <cell r="AF16">
            <v>236551138.64723581</v>
          </cell>
          <cell r="AG16">
            <v>236551138.64723581</v>
          </cell>
        </row>
        <row r="17">
          <cell r="A17" t="str">
            <v>Bangladesh</v>
          </cell>
          <cell r="B17">
            <v>107801904</v>
          </cell>
          <cell r="C17">
            <v>77408.388607741013</v>
          </cell>
          <cell r="D17">
            <v>216580.851900687</v>
          </cell>
          <cell r="E17">
            <v>129149.64732074201</v>
          </cell>
          <cell r="F17">
            <v>329249.50392294762</v>
          </cell>
          <cell r="G17">
            <v>293434.92910670902</v>
          </cell>
          <cell r="H17">
            <v>906795.49620841781</v>
          </cell>
          <cell r="I17">
            <v>492161.91742343752</v>
          </cell>
          <cell r="J17">
            <v>1424447.674292705</v>
          </cell>
          <cell r="K17">
            <v>1245309.7525479279</v>
          </cell>
          <cell r="L17">
            <v>4170095.1624450251</v>
          </cell>
          <cell r="M17">
            <v>8188630528</v>
          </cell>
          <cell r="N17">
            <v>2021</v>
          </cell>
          <cell r="O17">
            <v>36353769472</v>
          </cell>
          <cell r="P17">
            <v>2020</v>
          </cell>
          <cell r="Q17">
            <v>77408.388607741013</v>
          </cell>
          <cell r="R17">
            <v>150030565273.49689</v>
          </cell>
          <cell r="S17">
            <v>0</v>
          </cell>
          <cell r="T17">
            <v>129149.64732074201</v>
          </cell>
          <cell r="U17">
            <v>107855727659.22368</v>
          </cell>
          <cell r="V17">
            <v>1833547370.2068026</v>
          </cell>
          <cell r="W17">
            <v>293434.92910670902</v>
          </cell>
          <cell r="X17">
            <v>66121436972.083969</v>
          </cell>
          <cell r="Y17">
            <v>264485747.88833588</v>
          </cell>
          <cell r="Z17">
            <v>492161.91742343752</v>
          </cell>
          <cell r="AA17">
            <v>50251089831.294052</v>
          </cell>
          <cell r="AB17">
            <v>703515257.63811684</v>
          </cell>
          <cell r="AC17">
            <v>1245309.7525479279</v>
          </cell>
          <cell r="AD17">
            <v>31529743597.83276</v>
          </cell>
          <cell r="AE17">
            <v>0</v>
          </cell>
          <cell r="AF17">
            <v>2801548375.7332554</v>
          </cell>
          <cell r="AG17">
            <v>0</v>
          </cell>
          <cell r="AH17">
            <v>0</v>
          </cell>
        </row>
        <row r="18">
          <cell r="A18" t="str">
            <v>Belgium</v>
          </cell>
          <cell r="B18">
            <v>9026146</v>
          </cell>
          <cell r="C18">
            <v>2696498.8427090589</v>
          </cell>
          <cell r="D18">
            <v>4246812.3466768321</v>
          </cell>
          <cell r="E18">
            <v>3485506.4297159319</v>
          </cell>
          <cell r="F18">
            <v>5429215.913491725</v>
          </cell>
          <cell r="G18">
            <v>5548616.1480963277</v>
          </cell>
          <cell r="H18">
            <v>10098027.63122192</v>
          </cell>
          <cell r="I18">
            <v>7266280.8984486368</v>
          </cell>
          <cell r="J18">
            <v>13761824.590566151</v>
          </cell>
          <cell r="K18">
            <v>11341462.252990801</v>
          </cell>
          <cell r="L18">
            <v>33609241.249642797</v>
          </cell>
          <cell r="M18">
            <v>1219287040</v>
          </cell>
          <cell r="N18">
            <v>2021</v>
          </cell>
          <cell r="O18">
            <v>131984711680</v>
          </cell>
          <cell r="P18">
            <v>2021</v>
          </cell>
          <cell r="Q18">
            <v>2696498.8427090589</v>
          </cell>
          <cell r="R18">
            <v>139933560325.84702</v>
          </cell>
          <cell r="S18">
            <v>0</v>
          </cell>
          <cell r="T18">
            <v>3485506.4297159319</v>
          </cell>
          <cell r="U18">
            <v>87721027910.724701</v>
          </cell>
          <cell r="V18">
            <v>1491257474.4823201</v>
          </cell>
          <cell r="W18">
            <v>5548616.1480963277</v>
          </cell>
          <cell r="X18">
            <v>41063652260.768135</v>
          </cell>
          <cell r="Y18">
            <v>164254609.04307255</v>
          </cell>
          <cell r="Z18">
            <v>7266280.8984486368</v>
          </cell>
          <cell r="AA18">
            <v>29314862857.215866</v>
          </cell>
          <cell r="AB18">
            <v>410408080.00102216</v>
          </cell>
          <cell r="AC18">
            <v>11341462.252990801</v>
          </cell>
          <cell r="AD18">
            <v>20099222431.951443</v>
          </cell>
          <cell r="AE18">
            <v>0</v>
          </cell>
          <cell r="AF18">
            <v>2065920163.5264146</v>
          </cell>
          <cell r="AG18">
            <v>846633123.52641463</v>
          </cell>
          <cell r="AH18">
            <v>6.4146302458052591E-3</v>
          </cell>
        </row>
        <row r="19">
          <cell r="A19" t="str">
            <v>Belize</v>
          </cell>
          <cell r="B19">
            <v>248019</v>
          </cell>
          <cell r="C19">
            <v>74166</v>
          </cell>
          <cell r="D19">
            <v>231307.8</v>
          </cell>
          <cell r="E19">
            <v>128269.1</v>
          </cell>
          <cell r="F19">
            <v>361519.25</v>
          </cell>
          <cell r="G19">
            <v>314372.05</v>
          </cell>
          <cell r="H19">
            <v>1044598.25</v>
          </cell>
          <cell r="I19">
            <v>555357.15</v>
          </cell>
          <cell r="J19">
            <v>1660975.6</v>
          </cell>
          <cell r="K19">
            <v>1465827.5</v>
          </cell>
          <cell r="L19">
            <v>4890692.4000000004</v>
          </cell>
          <cell r="M19">
            <v>0</v>
          </cell>
          <cell r="N19">
            <v>2021</v>
          </cell>
          <cell r="O19">
            <v>522882016</v>
          </cell>
          <cell r="P19">
            <v>2021</v>
          </cell>
          <cell r="Q19">
            <v>74166</v>
          </cell>
          <cell r="R19">
            <v>389741520.94199997</v>
          </cell>
          <cell r="S19">
            <v>0</v>
          </cell>
          <cell r="T19">
            <v>128269.1</v>
          </cell>
          <cell r="U19">
            <v>289252344.76424998</v>
          </cell>
          <cell r="V19">
            <v>4917289.86099225</v>
          </cell>
          <cell r="W19">
            <v>314372.05</v>
          </cell>
          <cell r="X19">
            <v>181109971.8978</v>
          </cell>
          <cell r="Y19">
            <v>724439.88759120007</v>
          </cell>
          <cell r="Z19">
            <v>555357.15</v>
          </cell>
          <cell r="AA19">
            <v>137107191.17527503</v>
          </cell>
          <cell r="AB19">
            <v>1919500.6764538507</v>
          </cell>
          <cell r="AC19">
            <v>1465827.5</v>
          </cell>
          <cell r="AD19">
            <v>84943156.763310015</v>
          </cell>
          <cell r="AE19">
            <v>0</v>
          </cell>
          <cell r="AF19">
            <v>7561230.4250373002</v>
          </cell>
          <cell r="AG19">
            <v>7561230.4250373002</v>
          </cell>
          <cell r="AH19">
            <v>1.4460681747825306E-2</v>
          </cell>
        </row>
        <row r="20">
          <cell r="A20" t="str">
            <v>Benin</v>
          </cell>
          <cell r="B20">
            <v>6105390</v>
          </cell>
          <cell r="C20">
            <v>58537.627306036673</v>
          </cell>
          <cell r="D20">
            <v>245070.1678190988</v>
          </cell>
          <cell r="E20">
            <v>114179.80302539071</v>
          </cell>
          <cell r="F20">
            <v>405995.48462364823</v>
          </cell>
          <cell r="G20">
            <v>362037.29610967392</v>
          </cell>
          <cell r="H20">
            <v>1251596.2857204599</v>
          </cell>
          <cell r="I20">
            <v>709350.18305051257</v>
          </cell>
          <cell r="J20">
            <v>1981235.0396163871</v>
          </cell>
          <cell r="K20">
            <v>1887263.68162326</v>
          </cell>
          <cell r="L20">
            <v>5527851.4295312194</v>
          </cell>
          <cell r="M20">
            <v>0</v>
          </cell>
          <cell r="N20">
            <v>2023</v>
          </cell>
          <cell r="Q20">
            <v>58537.627306036673</v>
          </cell>
          <cell r="R20">
            <v>11388539075.230444</v>
          </cell>
          <cell r="S20">
            <v>0</v>
          </cell>
          <cell r="T20">
            <v>114179.80302539071</v>
          </cell>
          <cell r="U20">
            <v>8908242721.3659267</v>
          </cell>
          <cell r="V20">
            <v>151440126.26322076</v>
          </cell>
          <cell r="W20">
            <v>362037.29610967392</v>
          </cell>
          <cell r="X20">
            <v>5431104559.5797968</v>
          </cell>
          <cell r="Y20">
            <v>21724418.238319188</v>
          </cell>
          <cell r="Z20">
            <v>709350.18305051257</v>
          </cell>
          <cell r="AA20">
            <v>3882676542.2143626</v>
          </cell>
          <cell r="AB20">
            <v>54357471.591001086</v>
          </cell>
          <cell r="AC20">
            <v>1887263.68162326</v>
          </cell>
          <cell r="AD20">
            <v>2222720803.0199776</v>
          </cell>
          <cell r="AE20">
            <v>0</v>
          </cell>
          <cell r="AF20">
            <v>227522016.09254104</v>
          </cell>
          <cell r="AG20">
            <v>227522016.09254104</v>
          </cell>
        </row>
        <row r="21">
          <cell r="A21" t="str">
            <v>Bhutan</v>
          </cell>
          <cell r="B21">
            <v>528385</v>
          </cell>
          <cell r="C21">
            <v>65628.102518341519</v>
          </cell>
          <cell r="D21">
            <v>183503.34262458849</v>
          </cell>
          <cell r="E21">
            <v>109473.03977618041</v>
          </cell>
          <cell r="F21">
            <v>278916.17830331228</v>
          </cell>
          <cell r="G21">
            <v>248629.73391812789</v>
          </cell>
          <cell r="H21">
            <v>767912.70048936235</v>
          </cell>
          <cell r="I21">
            <v>416881.26196460368</v>
          </cell>
          <cell r="J21">
            <v>1206153.0801462489</v>
          </cell>
          <cell r="K21">
            <v>1054448.272634913</v>
          </cell>
          <cell r="L21">
            <v>3530692.758537659</v>
          </cell>
          <cell r="M21">
            <v>0</v>
          </cell>
          <cell r="N21">
            <v>2021</v>
          </cell>
          <cell r="O21">
            <v>287316960</v>
          </cell>
          <cell r="P21">
            <v>2021</v>
          </cell>
          <cell r="Q21">
            <v>65628.102518341519</v>
          </cell>
          <cell r="R21">
            <v>622835087.4353931</v>
          </cell>
          <cell r="S21">
            <v>0</v>
          </cell>
          <cell r="T21">
            <v>109473.03977618041</v>
          </cell>
          <cell r="U21">
            <v>447656063.75329292</v>
          </cell>
          <cell r="V21">
            <v>7610153.0838059802</v>
          </cell>
          <cell r="W21">
            <v>248629.73391812789</v>
          </cell>
          <cell r="X21">
            <v>274381330.29174173</v>
          </cell>
          <cell r="Y21">
            <v>1097525.321166967</v>
          </cell>
          <cell r="Z21">
            <v>416881.26196460368</v>
          </cell>
          <cell r="AA21">
            <v>208519694.8249543</v>
          </cell>
          <cell r="AB21">
            <v>2919275.7275493606</v>
          </cell>
          <cell r="AC21">
            <v>1054448.272634913</v>
          </cell>
          <cell r="AD21">
            <v>130841044.26837227</v>
          </cell>
          <cell r="AE21">
            <v>0</v>
          </cell>
          <cell r="AF21">
            <v>11626954.132522309</v>
          </cell>
          <cell r="AG21">
            <v>11626954.132522309</v>
          </cell>
          <cell r="AH21">
            <v>4.0467343565525365E-2</v>
          </cell>
        </row>
        <row r="22">
          <cell r="A22" t="str">
            <v>Bolivia</v>
          </cell>
          <cell r="B22">
            <v>7147586</v>
          </cell>
          <cell r="C22">
            <v>165305.11218864811</v>
          </cell>
          <cell r="D22">
            <v>513582.45707184711</v>
          </cell>
          <cell r="E22">
            <v>285510.78778082319</v>
          </cell>
          <cell r="F22">
            <v>801962.27530676289</v>
          </cell>
          <cell r="G22">
            <v>697719.84174581745</v>
          </cell>
          <cell r="H22">
            <v>2313986.1581890401</v>
          </cell>
          <cell r="I22">
            <v>1230414.209514661</v>
          </cell>
          <cell r="J22">
            <v>3678454.1188549278</v>
          </cell>
          <cell r="K22">
            <v>3244488.0600679582</v>
          </cell>
          <cell r="L22">
            <v>10832311.136451449</v>
          </cell>
          <cell r="M22">
            <v>34856872</v>
          </cell>
          <cell r="N22">
            <v>2021</v>
          </cell>
          <cell r="O22">
            <v>6305884672</v>
          </cell>
          <cell r="P22">
            <v>2021</v>
          </cell>
          <cell r="Q22">
            <v>165305.11218864811</v>
          </cell>
          <cell r="R22">
            <v>24893422744.043247</v>
          </cell>
          <cell r="S22">
            <v>0</v>
          </cell>
          <cell r="T22">
            <v>285510.78778082319</v>
          </cell>
          <cell r="U22">
            <v>18456907109.597908</v>
          </cell>
          <cell r="V22">
            <v>313767420.86316448</v>
          </cell>
          <cell r="W22">
            <v>697719.84174581745</v>
          </cell>
          <cell r="X22">
            <v>11552402495.681149</v>
          </cell>
          <cell r="Y22">
            <v>46209609.982724592</v>
          </cell>
          <cell r="Z22">
            <v>1230414.209514661</v>
          </cell>
          <cell r="AA22">
            <v>8748787891.7208805</v>
          </cell>
          <cell r="AB22">
            <v>122483030.48409234</v>
          </cell>
          <cell r="AC22">
            <v>3244488.0600679582</v>
          </cell>
          <cell r="AD22">
            <v>5423461799.1235571</v>
          </cell>
          <cell r="AE22">
            <v>0</v>
          </cell>
          <cell r="AF22">
            <v>482460061.32998145</v>
          </cell>
          <cell r="AG22">
            <v>447603189.32998145</v>
          </cell>
          <cell r="AH22">
            <v>7.098182294983485E-2</v>
          </cell>
        </row>
        <row r="23">
          <cell r="A23" t="str">
            <v>Bosnia and Herzegovina</v>
          </cell>
          <cell r="B23">
            <v>2615284</v>
          </cell>
          <cell r="C23">
            <v>286791.0187897539</v>
          </cell>
          <cell r="D23">
            <v>752617.95570166013</v>
          </cell>
          <cell r="E23">
            <v>468389.69947323552</v>
          </cell>
          <cell r="F23">
            <v>1124387.9144636481</v>
          </cell>
          <cell r="G23">
            <v>1027245.981701877</v>
          </cell>
          <cell r="H23">
            <v>2987227.957036722</v>
          </cell>
          <cell r="I23">
            <v>1670229.4896190721</v>
          </cell>
          <cell r="J23">
            <v>4632264.9911635872</v>
          </cell>
          <cell r="K23">
            <v>4039829.4923153762</v>
          </cell>
          <cell r="L23">
            <v>13390373.60668437</v>
          </cell>
          <cell r="M23">
            <v>0</v>
          </cell>
          <cell r="N23">
            <v>2023</v>
          </cell>
          <cell r="Q23">
            <v>286791.0187897539</v>
          </cell>
          <cell r="R23">
            <v>12182697348.747177</v>
          </cell>
          <cell r="S23">
            <v>0</v>
          </cell>
          <cell r="T23">
            <v>468389.69947323552</v>
          </cell>
          <cell r="U23">
            <v>8578108178.4649305</v>
          </cell>
          <cell r="V23">
            <v>145827839.03390384</v>
          </cell>
          <cell r="W23">
            <v>1027245.981701877</v>
          </cell>
          <cell r="X23">
            <v>5125909500.3816147</v>
          </cell>
          <cell r="Y23">
            <v>20503638.00152646</v>
          </cell>
          <cell r="Z23">
            <v>1670229.4896190721</v>
          </cell>
          <cell r="AA23">
            <v>3873282027.3106732</v>
          </cell>
          <cell r="AB23">
            <v>54225948.382349432</v>
          </cell>
          <cell r="AC23">
            <v>4039829.4923153762</v>
          </cell>
          <cell r="AD23">
            <v>2445432841.3603401</v>
          </cell>
          <cell r="AE23">
            <v>0</v>
          </cell>
          <cell r="AF23">
            <v>220557425.41777974</v>
          </cell>
          <cell r="AG23">
            <v>220557425.41777974</v>
          </cell>
        </row>
        <row r="24">
          <cell r="A24" t="str">
            <v>Botswana</v>
          </cell>
          <cell r="B24">
            <v>1494420</v>
          </cell>
          <cell r="C24">
            <v>116486.95831911601</v>
          </cell>
          <cell r="D24">
            <v>518512.3521308463</v>
          </cell>
          <cell r="E24">
            <v>234026.65660723031</v>
          </cell>
          <cell r="F24">
            <v>867111.09330292465</v>
          </cell>
          <cell r="G24">
            <v>788963.8477428687</v>
          </cell>
          <cell r="H24">
            <v>2685129.6677622041</v>
          </cell>
          <cell r="I24">
            <v>1561407.8314759929</v>
          </cell>
          <cell r="J24">
            <v>4226710.4605528824</v>
          </cell>
          <cell r="K24">
            <v>4117872.8414488751</v>
          </cell>
          <cell r="L24">
            <v>11550800.854919029</v>
          </cell>
          <cell r="M24">
            <v>0</v>
          </cell>
          <cell r="N24">
            <v>2021</v>
          </cell>
          <cell r="O24">
            <v>2909065216</v>
          </cell>
          <cell r="P24">
            <v>2021</v>
          </cell>
          <cell r="Q24">
            <v>116486.95831911601</v>
          </cell>
          <cell r="R24">
            <v>6007947890.2012606</v>
          </cell>
          <cell r="S24">
            <v>0</v>
          </cell>
          <cell r="T24">
            <v>234026.65660723031</v>
          </cell>
          <cell r="U24">
            <v>4730470219.433898</v>
          </cell>
          <cell r="V24">
            <v>80417993.730376273</v>
          </cell>
          <cell r="W24">
            <v>788963.8477428687</v>
          </cell>
          <cell r="X24">
            <v>2833668124.7532954</v>
          </cell>
          <cell r="Y24">
            <v>11334672.499013182</v>
          </cell>
          <cell r="Z24">
            <v>1561407.8314759929</v>
          </cell>
          <cell r="AA24">
            <v>1991540777.4725428</v>
          </cell>
          <cell r="AB24">
            <v>27881570.884615604</v>
          </cell>
          <cell r="AC24">
            <v>4117872.8414488751</v>
          </cell>
          <cell r="AD24">
            <v>1110791628.1890068</v>
          </cell>
          <cell r="AE24">
            <v>0</v>
          </cell>
          <cell r="AF24">
            <v>119634237.11400506</v>
          </cell>
          <cell r="AG24">
            <v>119634237.11400506</v>
          </cell>
          <cell r="AH24">
            <v>4.1124632220691015E-2</v>
          </cell>
        </row>
        <row r="25">
          <cell r="A25" t="str">
            <v>Brazil</v>
          </cell>
          <cell r="B25">
            <v>154392016</v>
          </cell>
          <cell r="C25">
            <v>217276.65178123559</v>
          </cell>
          <cell r="D25">
            <v>1093951.6808779519</v>
          </cell>
          <cell r="E25">
            <v>436604.26359071513</v>
          </cell>
          <cell r="F25">
            <v>1870939.749325681</v>
          </cell>
          <cell r="G25">
            <v>1472516.2430426639</v>
          </cell>
          <cell r="H25">
            <v>6274923.9315333227</v>
          </cell>
          <cell r="I25">
            <v>2914294.1311874851</v>
          </cell>
          <cell r="J25">
            <v>10415507.4495614</v>
          </cell>
          <cell r="K25">
            <v>7685346.918059228</v>
          </cell>
          <cell r="L25">
            <v>34192489.952566147</v>
          </cell>
          <cell r="M25">
            <v>0</v>
          </cell>
          <cell r="N25">
            <v>2021</v>
          </cell>
          <cell r="O25">
            <v>241635196928</v>
          </cell>
          <cell r="P25">
            <v>2021</v>
          </cell>
          <cell r="Q25">
            <v>217276.65178123559</v>
          </cell>
          <cell r="R25">
            <v>1353516251191.0068</v>
          </cell>
          <cell r="S25">
            <v>0</v>
          </cell>
          <cell r="T25">
            <v>436604.26359071513</v>
          </cell>
          <cell r="U25">
            <v>1107249736314.803</v>
          </cell>
          <cell r="V25">
            <v>18823245517.35165</v>
          </cell>
          <cell r="W25">
            <v>1472516.2430426639</v>
          </cell>
          <cell r="X25">
            <v>741453404679.9729</v>
          </cell>
          <cell r="Y25">
            <v>2965813618.7198915</v>
          </cell>
          <cell r="Z25">
            <v>2914294.1311874851</v>
          </cell>
          <cell r="AA25">
            <v>579063723334.89929</v>
          </cell>
          <cell r="AB25">
            <v>8106892126.688591</v>
          </cell>
          <cell r="AC25">
            <v>7685346.918059228</v>
          </cell>
          <cell r="AD25">
            <v>409249125149.78809</v>
          </cell>
          <cell r="AE25">
            <v>0</v>
          </cell>
          <cell r="AF25">
            <v>29895951262.760132</v>
          </cell>
          <cell r="AG25">
            <v>29895951262.760132</v>
          </cell>
          <cell r="AH25">
            <v>0.12372349576071165</v>
          </cell>
        </row>
        <row r="26">
          <cell r="A26" t="str">
            <v>Brunei</v>
          </cell>
          <cell r="B26">
            <v>312227</v>
          </cell>
          <cell r="C26">
            <v>543652.48117012018</v>
          </cell>
          <cell r="D26">
            <v>1486429.4699280949</v>
          </cell>
          <cell r="E26">
            <v>900447.39770790457</v>
          </cell>
          <cell r="F26">
            <v>2245502.769615212</v>
          </cell>
          <cell r="G26">
            <v>2017709.4152934421</v>
          </cell>
          <cell r="H26">
            <v>6107539.1106676022</v>
          </cell>
          <cell r="I26">
            <v>3346003.600288474</v>
          </cell>
          <cell r="J26">
            <v>9554194.0707180481</v>
          </cell>
          <cell r="K26">
            <v>8348477.2366383187</v>
          </cell>
          <cell r="L26">
            <v>27859126.422424119</v>
          </cell>
          <cell r="M26">
            <v>0</v>
          </cell>
          <cell r="N26">
            <v>2023</v>
          </cell>
          <cell r="Q26">
            <v>543652.48117012018</v>
          </cell>
          <cell r="R26">
            <v>2943604308.6893616</v>
          </cell>
          <cell r="S26">
            <v>0</v>
          </cell>
          <cell r="T26">
            <v>900447.39770790457</v>
          </cell>
          <cell r="U26">
            <v>2099813018.0225141</v>
          </cell>
          <cell r="V26">
            <v>35696821.306382746</v>
          </cell>
          <cell r="W26">
            <v>2017709.4152934421</v>
          </cell>
          <cell r="X26">
            <v>1276955256.2975881</v>
          </cell>
          <cell r="Y26">
            <v>5107821.0251903525</v>
          </cell>
          <cell r="Z26">
            <v>3346003.600288474</v>
          </cell>
          <cell r="AA26">
            <v>969182343.00540745</v>
          </cell>
          <cell r="AB26">
            <v>13568552.802075706</v>
          </cell>
          <cell r="AC26">
            <v>8348477.2366383187</v>
          </cell>
          <cell r="AD26">
            <v>609175146.3330344</v>
          </cell>
          <cell r="AE26">
            <v>0</v>
          </cell>
          <cell r="AF26">
            <v>54373195.133648805</v>
          </cell>
          <cell r="AG26">
            <v>54373195.133648805</v>
          </cell>
        </row>
        <row r="27">
          <cell r="A27" t="str">
            <v>Bulgaria</v>
          </cell>
          <cell r="B27">
            <v>5607049</v>
          </cell>
          <cell r="C27">
            <v>337850.74019238917</v>
          </cell>
          <cell r="D27">
            <v>951993.60381705966</v>
          </cell>
          <cell r="E27">
            <v>564943.18341130449</v>
          </cell>
          <cell r="F27">
            <v>1450008.092842848</v>
          </cell>
          <cell r="G27">
            <v>1289303.2788629869</v>
          </cell>
          <cell r="H27">
            <v>4008229.833725933</v>
          </cell>
          <cell r="I27">
            <v>2170028.2991917268</v>
          </cell>
          <cell r="J27">
            <v>6303646.7758211698</v>
          </cell>
          <cell r="K27">
            <v>5512157.4145612149</v>
          </cell>
          <cell r="L27">
            <v>18472792.628897771</v>
          </cell>
          <cell r="M27">
            <v>0</v>
          </cell>
          <cell r="N27">
            <v>2023</v>
          </cell>
          <cell r="Q27">
            <v>337850.74019238917</v>
          </cell>
          <cell r="R27">
            <v>34435291293.438454</v>
          </cell>
          <cell r="S27">
            <v>0</v>
          </cell>
          <cell r="T27">
            <v>564943.18341130449</v>
          </cell>
          <cell r="U27">
            <v>24813011576.816132</v>
          </cell>
          <cell r="V27">
            <v>421821196.80587429</v>
          </cell>
          <cell r="W27">
            <v>1289303.2788629869</v>
          </cell>
          <cell r="X27">
            <v>15245154420.517729</v>
          </cell>
          <cell r="Y27">
            <v>60980617.682070918</v>
          </cell>
          <cell r="Z27">
            <v>2170028.2991917268</v>
          </cell>
          <cell r="AA27">
            <v>11588700672.883322</v>
          </cell>
          <cell r="AB27">
            <v>162241809.42036653</v>
          </cell>
          <cell r="AC27">
            <v>5512157.4145612149</v>
          </cell>
          <cell r="AD27">
            <v>7267091671.7910576</v>
          </cell>
          <cell r="AE27">
            <v>0</v>
          </cell>
          <cell r="AF27">
            <v>645043623.90831172</v>
          </cell>
          <cell r="AG27">
            <v>645043623.90831172</v>
          </cell>
        </row>
        <row r="28">
          <cell r="A28" t="str">
            <v>Burkina Faso</v>
          </cell>
          <cell r="B28">
            <v>9953404</v>
          </cell>
          <cell r="C28">
            <v>43502.16132355194</v>
          </cell>
          <cell r="D28">
            <v>130424.6383668974</v>
          </cell>
          <cell r="E28">
            <v>74225.632501969332</v>
          </cell>
          <cell r="F28">
            <v>201887.05199187569</v>
          </cell>
          <cell r="G28">
            <v>176675.17394298621</v>
          </cell>
          <cell r="H28">
            <v>574407.38124568865</v>
          </cell>
          <cell r="I28">
            <v>306432.57765624969</v>
          </cell>
          <cell r="J28">
            <v>910467.50716887251</v>
          </cell>
          <cell r="K28">
            <v>799545.07018896483</v>
          </cell>
          <cell r="L28">
            <v>2681252.506790177</v>
          </cell>
          <cell r="M28">
            <v>0</v>
          </cell>
          <cell r="N28">
            <v>2020</v>
          </cell>
          <cell r="Q28">
            <v>43502.16132355194</v>
          </cell>
          <cell r="R28">
            <v>8651745306.9314289</v>
          </cell>
          <cell r="S28">
            <v>0</v>
          </cell>
          <cell r="T28">
            <v>74225.632501969332</v>
          </cell>
          <cell r="U28">
            <v>6353328416.9825602</v>
          </cell>
          <cell r="V28">
            <v>108006583.08870353</v>
          </cell>
          <cell r="W28">
            <v>176675.17394298621</v>
          </cell>
          <cell r="X28">
            <v>3958789343.0955482</v>
          </cell>
          <cell r="Y28">
            <v>15835157.372382194</v>
          </cell>
          <cell r="Z28">
            <v>306432.57765624969</v>
          </cell>
          <cell r="AA28">
            <v>3006101841.7753291</v>
          </cell>
          <cell r="AB28">
            <v>42085425.784854613</v>
          </cell>
          <cell r="AC28">
            <v>799545.07018896483</v>
          </cell>
          <cell r="AD28">
            <v>1872939432.6296253</v>
          </cell>
          <cell r="AE28">
            <v>0</v>
          </cell>
          <cell r="AF28">
            <v>165927166.24594033</v>
          </cell>
          <cell r="AG28">
            <v>165927166.24594033</v>
          </cell>
        </row>
        <row r="29">
          <cell r="A29" t="str">
            <v>Burundi</v>
          </cell>
          <cell r="B29">
            <v>5417022</v>
          </cell>
          <cell r="C29">
            <v>14814.42255935164</v>
          </cell>
          <cell r="D29">
            <v>45908.642176661509</v>
          </cell>
          <cell r="E29">
            <v>25564.238104798911</v>
          </cell>
          <cell r="F29">
            <v>71642.498107134001</v>
          </cell>
          <cell r="G29">
            <v>62351.645615645502</v>
          </cell>
          <cell r="H29">
            <v>206520.53255588541</v>
          </cell>
          <cell r="I29">
            <v>109826.6950631338</v>
          </cell>
          <cell r="J29">
            <v>328240.24387268949</v>
          </cell>
          <cell r="K29">
            <v>289411.72170489928</v>
          </cell>
          <cell r="L29">
            <v>966663.70545451378</v>
          </cell>
          <cell r="M29">
            <v>0</v>
          </cell>
          <cell r="N29">
            <v>2023</v>
          </cell>
          <cell r="Q29">
            <v>14814.42255935164</v>
          </cell>
          <cell r="R29">
            <v>1684380717.3979917</v>
          </cell>
          <cell r="S29">
            <v>0</v>
          </cell>
          <cell r="T29">
            <v>25564.238104798911</v>
          </cell>
          <cell r="U29">
            <v>1248034740.7718463</v>
          </cell>
          <cell r="V29">
            <v>21216590.593121387</v>
          </cell>
          <cell r="W29">
            <v>62351.645615645502</v>
          </cell>
          <cell r="X29">
            <v>780966032.27079225</v>
          </cell>
          <cell r="Y29">
            <v>3123864.1290831692</v>
          </cell>
          <cell r="Z29">
            <v>109826.6950631338</v>
          </cell>
          <cell r="AA29">
            <v>591575499.49971855</v>
          </cell>
          <cell r="AB29">
            <v>8282056.9929960612</v>
          </cell>
          <cell r="AC29">
            <v>289411.72170489928</v>
          </cell>
          <cell r="AD29">
            <v>366868889.55153048</v>
          </cell>
          <cell r="AE29">
            <v>0</v>
          </cell>
          <cell r="AF29">
            <v>32622511.715200618</v>
          </cell>
          <cell r="AG29">
            <v>32622511.715200618</v>
          </cell>
        </row>
        <row r="30">
          <cell r="A30" t="str">
            <v>Cambodia</v>
          </cell>
          <cell r="B30">
            <v>10267757</v>
          </cell>
          <cell r="C30">
            <v>83736.675248481566</v>
          </cell>
          <cell r="D30">
            <v>242297.8544024291</v>
          </cell>
          <cell r="E30">
            <v>141216.007166867</v>
          </cell>
          <cell r="F30">
            <v>371661.13088357373</v>
          </cell>
          <cell r="G30">
            <v>327920.71499409591</v>
          </cell>
          <cell r="H30">
            <v>1040891.327007557</v>
          </cell>
          <cell r="I30">
            <v>559138.20968232292</v>
          </cell>
          <cell r="J30">
            <v>1643272.7007106829</v>
          </cell>
          <cell r="K30">
            <v>1438807.35892375</v>
          </cell>
          <cell r="L30">
            <v>4829815.2005756367</v>
          </cell>
          <cell r="M30">
            <v>0</v>
          </cell>
          <cell r="N30">
            <v>2021</v>
          </cell>
          <cell r="O30">
            <v>4412160000</v>
          </cell>
          <cell r="P30">
            <v>2021</v>
          </cell>
          <cell r="Q30">
            <v>83736.675248481566</v>
          </cell>
          <cell r="R30">
            <v>16280676571.86199</v>
          </cell>
          <cell r="S30">
            <v>0</v>
          </cell>
          <cell r="T30">
            <v>141216.007166867</v>
          </cell>
          <cell r="U30">
            <v>11830772660.790409</v>
          </cell>
          <cell r="V30">
            <v>201123135.23343697</v>
          </cell>
          <cell r="W30">
            <v>327920.71499409591</v>
          </cell>
          <cell r="X30">
            <v>7320608992.2954988</v>
          </cell>
          <cell r="Y30">
            <v>29282435.969181996</v>
          </cell>
          <cell r="Z30">
            <v>559138.20968232292</v>
          </cell>
          <cell r="AA30">
            <v>5565814754.5989408</v>
          </cell>
          <cell r="AB30">
            <v>77921406.564385191</v>
          </cell>
          <cell r="AC30">
            <v>1438807.35892375</v>
          </cell>
          <cell r="AD30">
            <v>3481804450.3176055</v>
          </cell>
          <cell r="AE30">
            <v>0</v>
          </cell>
          <cell r="AF30">
            <v>308326977.76700413</v>
          </cell>
          <cell r="AG30">
            <v>308326977.76700413</v>
          </cell>
          <cell r="AH30">
            <v>6.9881186939504486E-2</v>
          </cell>
        </row>
        <row r="31">
          <cell r="A31" t="str">
            <v>Cameroon</v>
          </cell>
          <cell r="B31">
            <v>12765235</v>
          </cell>
          <cell r="C31">
            <v>51632.899611696987</v>
          </cell>
          <cell r="D31">
            <v>194520.6353174439</v>
          </cell>
          <cell r="E31">
            <v>96081.994981195676</v>
          </cell>
          <cell r="F31">
            <v>316407.82734608831</v>
          </cell>
          <cell r="G31">
            <v>275994.96260771772</v>
          </cell>
          <cell r="H31">
            <v>961187.78571310453</v>
          </cell>
          <cell r="I31">
            <v>525247.60061245284</v>
          </cell>
          <cell r="J31">
            <v>1530868.8870670409</v>
          </cell>
          <cell r="K31">
            <v>1409538.867796585</v>
          </cell>
          <cell r="L31">
            <v>4393939.3737737685</v>
          </cell>
          <cell r="M31">
            <v>0</v>
          </cell>
          <cell r="N31">
            <v>2021</v>
          </cell>
          <cell r="O31">
            <v>5687771648</v>
          </cell>
          <cell r="P31">
            <v>2021</v>
          </cell>
          <cell r="Q31">
            <v>51632.899611696987</v>
          </cell>
          <cell r="R31">
            <v>18239955249.017502</v>
          </cell>
          <cell r="S31">
            <v>0</v>
          </cell>
          <cell r="T31">
            <v>96081.994981195676</v>
          </cell>
          <cell r="U31">
            <v>14062555133.542303</v>
          </cell>
          <cell r="V31">
            <v>239063437.27021918</v>
          </cell>
          <cell r="W31">
            <v>275994.96260771772</v>
          </cell>
          <cell r="X31">
            <v>8746647407.2536926</v>
          </cell>
          <cell r="Y31">
            <v>34986589.629014768</v>
          </cell>
          <cell r="Z31">
            <v>525247.60061245284</v>
          </cell>
          <cell r="AA31">
            <v>6418496021.2975674</v>
          </cell>
          <cell r="AB31">
            <v>89858944.298165962</v>
          </cell>
          <cell r="AC31">
            <v>1409538.867796585</v>
          </cell>
          <cell r="AD31">
            <v>3809657379.2917652</v>
          </cell>
          <cell r="AE31">
            <v>0</v>
          </cell>
          <cell r="AF31">
            <v>363908971.19739991</v>
          </cell>
          <cell r="AG31">
            <v>363908971.19739991</v>
          </cell>
          <cell r="AH31">
            <v>6.3980939059914935E-2</v>
          </cell>
        </row>
        <row r="32">
          <cell r="A32" t="str">
            <v>Canada</v>
          </cell>
          <cell r="B32">
            <v>30308922</v>
          </cell>
          <cell r="C32">
            <v>2989835.3073614119</v>
          </cell>
          <cell r="D32">
            <v>8625024.9833612032</v>
          </cell>
          <cell r="E32">
            <v>4956325.3605651585</v>
          </cell>
          <cell r="F32">
            <v>13248299.71364891</v>
          </cell>
          <cell r="G32">
            <v>11123661.12439427</v>
          </cell>
          <cell r="H32">
            <v>38037362.493497416</v>
          </cell>
          <cell r="I32">
            <v>18471262.64721939</v>
          </cell>
          <cell r="J32">
            <v>61395655.502465703</v>
          </cell>
          <cell r="K32">
            <v>46168630.164720833</v>
          </cell>
          <cell r="L32">
            <v>196947574.57600141</v>
          </cell>
          <cell r="M32">
            <v>366862176</v>
          </cell>
          <cell r="N32">
            <v>2021</v>
          </cell>
          <cell r="O32">
            <v>273314480128</v>
          </cell>
          <cell r="P32">
            <v>2021</v>
          </cell>
          <cell r="Q32">
            <v>2989835.3073614119</v>
          </cell>
          <cell r="R32">
            <v>1707965243450.8296</v>
          </cell>
          <cell r="S32">
            <v>0</v>
          </cell>
          <cell r="T32">
            <v>4956325.3605651585</v>
          </cell>
          <cell r="U32">
            <v>1256604019468.0796</v>
          </cell>
          <cell r="V32">
            <v>21362268330.957355</v>
          </cell>
          <cell r="W32">
            <v>11123661.12439427</v>
          </cell>
          <cell r="X32">
            <v>815725275527.44055</v>
          </cell>
          <cell r="Y32">
            <v>3262901102.1097622</v>
          </cell>
          <cell r="Z32">
            <v>18471262.64721939</v>
          </cell>
          <cell r="AA32">
            <v>650496037473.50891</v>
          </cell>
          <cell r="AB32">
            <v>9106944524.6291256</v>
          </cell>
          <cell r="AC32">
            <v>46168630.164720833</v>
          </cell>
          <cell r="AD32">
            <v>456994726540.38391</v>
          </cell>
          <cell r="AE32">
            <v>0</v>
          </cell>
          <cell r="AF32">
            <v>33732113957.696243</v>
          </cell>
          <cell r="AG32">
            <v>33365251781.696243</v>
          </cell>
          <cell r="AH32">
            <v>0.12207641456124264</v>
          </cell>
        </row>
        <row r="33">
          <cell r="A33" t="str">
            <v>Cape Verde</v>
          </cell>
          <cell r="B33">
            <v>378822</v>
          </cell>
          <cell r="C33">
            <v>52756.662314390851</v>
          </cell>
          <cell r="D33">
            <v>170915.99965415761</v>
          </cell>
          <cell r="E33">
            <v>92492.172301146769</v>
          </cell>
          <cell r="F33">
            <v>269505.79180987971</v>
          </cell>
          <cell r="G33">
            <v>233521.4022920735</v>
          </cell>
          <cell r="H33">
            <v>788929.76722874795</v>
          </cell>
          <cell r="I33">
            <v>419564.64003302599</v>
          </cell>
          <cell r="J33">
            <v>1256884.2649882201</v>
          </cell>
          <cell r="K33">
            <v>1116160.561519206</v>
          </cell>
          <cell r="L33">
            <v>3692955.6140939631</v>
          </cell>
          <cell r="M33">
            <v>0</v>
          </cell>
          <cell r="N33">
            <v>2021</v>
          </cell>
          <cell r="O33">
            <v>354530816</v>
          </cell>
          <cell r="P33">
            <v>2021</v>
          </cell>
          <cell r="Q33">
            <v>52756.662314390851</v>
          </cell>
          <cell r="R33">
            <v>447613564.89725125</v>
          </cell>
          <cell r="S33">
            <v>0</v>
          </cell>
          <cell r="T33">
            <v>92492.172301146769</v>
          </cell>
          <cell r="U33">
            <v>335283266.84768617</v>
          </cell>
          <cell r="V33">
            <v>5699815.5364106651</v>
          </cell>
          <cell r="W33">
            <v>233521.4022920735</v>
          </cell>
          <cell r="X33">
            <v>210400907.6220409</v>
          </cell>
          <cell r="Y33">
            <v>841603.63048816356</v>
          </cell>
          <cell r="Z33">
            <v>419564.64003302599</v>
          </cell>
          <cell r="AA33">
            <v>158597547.48238826</v>
          </cell>
          <cell r="AB33">
            <v>2220365.6647534361</v>
          </cell>
          <cell r="AC33">
            <v>1116160.561519206</v>
          </cell>
          <cell r="AD33">
            <v>97614665.540647477</v>
          </cell>
          <cell r="AE33">
            <v>0</v>
          </cell>
          <cell r="AF33">
            <v>8761784.831652265</v>
          </cell>
          <cell r="AG33">
            <v>8761784.831652265</v>
          </cell>
          <cell r="AH33">
            <v>2.4713746834498767E-2</v>
          </cell>
        </row>
        <row r="34">
          <cell r="A34" t="str">
            <v>Central African Republic</v>
          </cell>
          <cell r="B34">
            <v>2159336</v>
          </cell>
          <cell r="C34">
            <v>35373.807033260156</v>
          </cell>
          <cell r="D34">
            <v>160534.7029303507</v>
          </cell>
          <cell r="E34">
            <v>71761.401038651849</v>
          </cell>
          <cell r="F34">
            <v>269199.05050518783</v>
          </cell>
          <cell r="G34">
            <v>246838.97903445631</v>
          </cell>
          <cell r="H34">
            <v>834214.19937568146</v>
          </cell>
          <cell r="I34">
            <v>488773.42889379692</v>
          </cell>
          <cell r="J34">
            <v>1310638.6339008019</v>
          </cell>
          <cell r="K34">
            <v>1285529.19995452</v>
          </cell>
          <cell r="L34">
            <v>3558787.7610152769</v>
          </cell>
          <cell r="M34">
            <v>0</v>
          </cell>
          <cell r="N34">
            <v>2023</v>
          </cell>
          <cell r="Q34">
            <v>35373.807033260156</v>
          </cell>
          <cell r="R34">
            <v>2702644283.0283995</v>
          </cell>
          <cell r="S34">
            <v>0</v>
          </cell>
          <cell r="T34">
            <v>71761.401038651849</v>
          </cell>
          <cell r="U34">
            <v>2131671121.2423596</v>
          </cell>
          <cell r="V34">
            <v>36238409.061120115</v>
          </cell>
          <cell r="W34">
            <v>246838.97903445631</v>
          </cell>
          <cell r="X34">
            <v>1268340458.79074</v>
          </cell>
          <cell r="Y34">
            <v>5073361.83516296</v>
          </cell>
          <cell r="Z34">
            <v>488773.42889379692</v>
          </cell>
          <cell r="AA34">
            <v>887341562.15950322</v>
          </cell>
          <cell r="AB34">
            <v>12422781.870233048</v>
          </cell>
          <cell r="AC34">
            <v>1285529.19995452</v>
          </cell>
          <cell r="AD34">
            <v>490872904.82066911</v>
          </cell>
          <cell r="AE34">
            <v>0</v>
          </cell>
          <cell r="AF34">
            <v>53734552.766516119</v>
          </cell>
          <cell r="AG34">
            <v>53734552.766516119</v>
          </cell>
        </row>
        <row r="35">
          <cell r="A35" t="str">
            <v>Chad</v>
          </cell>
          <cell r="B35">
            <v>7150000</v>
          </cell>
          <cell r="C35">
            <v>31537.615461941201</v>
          </cell>
          <cell r="D35">
            <v>103497.9182022735</v>
          </cell>
          <cell r="E35">
            <v>55553.995409133568</v>
          </cell>
          <cell r="F35">
            <v>163672.96344118391</v>
          </cell>
          <cell r="G35">
            <v>141722.23089383429</v>
          </cell>
          <cell r="H35">
            <v>481058.05318109831</v>
          </cell>
          <cell r="I35">
            <v>256043.18719409121</v>
          </cell>
          <cell r="J35">
            <v>766737.30286864727</v>
          </cell>
          <cell r="K35">
            <v>682539.46541358333</v>
          </cell>
          <cell r="L35">
            <v>2250298.7886183928</v>
          </cell>
          <cell r="M35">
            <v>0</v>
          </cell>
          <cell r="N35">
            <v>2023</v>
          </cell>
          <cell r="Q35">
            <v>31537.615461941201</v>
          </cell>
          <cell r="R35">
            <v>5145161645.9337597</v>
          </cell>
          <cell r="S35">
            <v>0</v>
          </cell>
          <cell r="T35">
            <v>55553.995409133568</v>
          </cell>
          <cell r="U35">
            <v>3865253107.1457996</v>
          </cell>
          <cell r="V35">
            <v>65709302.821478598</v>
          </cell>
          <cell r="W35">
            <v>141722.23089383429</v>
          </cell>
          <cell r="X35">
            <v>2426251129.3539381</v>
          </cell>
          <cell r="Y35">
            <v>9705004.5174157526</v>
          </cell>
          <cell r="Z35">
            <v>256043.18719409121</v>
          </cell>
          <cell r="AA35">
            <v>1825731463.5365379</v>
          </cell>
          <cell r="AB35">
            <v>25560240.489511535</v>
          </cell>
          <cell r="AC35">
            <v>682539.46541358333</v>
          </cell>
          <cell r="AD35">
            <v>1120947916.0914388</v>
          </cell>
          <cell r="AE35">
            <v>0</v>
          </cell>
          <cell r="AF35">
            <v>100974547.82840589</v>
          </cell>
          <cell r="AG35">
            <v>100974547.82840589</v>
          </cell>
        </row>
        <row r="36">
          <cell r="A36" t="str">
            <v>Chile</v>
          </cell>
          <cell r="B36">
            <v>14667636</v>
          </cell>
          <cell r="C36">
            <v>456312.33616634068</v>
          </cell>
          <cell r="D36">
            <v>2320540.443814239</v>
          </cell>
          <cell r="E36">
            <v>919900.5255929667</v>
          </cell>
          <cell r="F36">
            <v>3974272.0694354889</v>
          </cell>
          <cell r="G36">
            <v>3123381.2423734348</v>
          </cell>
          <cell r="H36">
            <v>13358190.51695442</v>
          </cell>
          <cell r="I36">
            <v>6184152.469658318</v>
          </cell>
          <cell r="J36">
            <v>22188451.127602231</v>
          </cell>
          <cell r="K36">
            <v>16292558.93570691</v>
          </cell>
          <cell r="L36">
            <v>73013959.661761552</v>
          </cell>
          <cell r="M36">
            <v>0</v>
          </cell>
          <cell r="N36">
            <v>2021</v>
          </cell>
          <cell r="O36">
            <v>62468050944</v>
          </cell>
          <cell r="P36">
            <v>2021</v>
          </cell>
          <cell r="Q36">
            <v>456312.33616634068</v>
          </cell>
          <cell r="R36">
            <v>273438193039.48193</v>
          </cell>
          <cell r="S36">
            <v>0</v>
          </cell>
          <cell r="T36">
            <v>919900.5255929667</v>
          </cell>
          <cell r="U36">
            <v>224002050069.20084</v>
          </cell>
          <cell r="V36">
            <v>3808034851.1764145</v>
          </cell>
          <cell r="W36">
            <v>3123381.2423734348</v>
          </cell>
          <cell r="X36">
            <v>150120456968.97794</v>
          </cell>
          <cell r="Y36">
            <v>600481827.87591171</v>
          </cell>
          <cell r="Z36">
            <v>6184152.469658318</v>
          </cell>
          <cell r="AA36">
            <v>117372613575.00491</v>
          </cell>
          <cell r="AB36">
            <v>1643216590.0500691</v>
          </cell>
          <cell r="AC36">
            <v>16292558.93570691</v>
          </cell>
          <cell r="AD36">
            <v>83196885925.990509</v>
          </cell>
          <cell r="AE36">
            <v>0</v>
          </cell>
          <cell r="AF36">
            <v>6051733269.1023951</v>
          </cell>
          <cell r="AG36">
            <v>6051733269.1023951</v>
          </cell>
          <cell r="AH36">
            <v>9.687725449490206E-2</v>
          </cell>
        </row>
        <row r="37">
          <cell r="A37" t="str">
            <v>China</v>
          </cell>
          <cell r="B37">
            <v>1112354176</v>
          </cell>
          <cell r="C37">
            <v>660345.23983582051</v>
          </cell>
          <cell r="D37">
            <v>2284498.6223467202</v>
          </cell>
          <cell r="E37">
            <v>939369.73224658286</v>
          </cell>
          <cell r="F37">
            <v>3762778.9339550398</v>
          </cell>
          <cell r="G37">
            <v>1761961.5284750659</v>
          </cell>
          <cell r="H37">
            <v>13966066.11065406</v>
          </cell>
          <cell r="I37">
            <v>3130145.7565184189</v>
          </cell>
          <cell r="J37">
            <v>25585934.647627149</v>
          </cell>
          <cell r="K37">
            <v>13937610.674317781</v>
          </cell>
          <cell r="L37">
            <v>103403802.86562359</v>
          </cell>
          <cell r="M37">
            <v>0</v>
          </cell>
          <cell r="N37">
            <v>2021</v>
          </cell>
          <cell r="O37">
            <v>1378919776256</v>
          </cell>
          <cell r="P37">
            <v>2021</v>
          </cell>
          <cell r="Q37">
            <v>660345.23983582051</v>
          </cell>
          <cell r="R37">
            <v>18066337975005.246</v>
          </cell>
          <cell r="S37">
            <v>0</v>
          </cell>
          <cell r="T37">
            <v>939369.73224658286</v>
          </cell>
          <cell r="U37">
            <v>15703155080386.143</v>
          </cell>
          <cell r="V37">
            <v>266953636366.56445</v>
          </cell>
          <cell r="W37">
            <v>1761961.5284750659</v>
          </cell>
          <cell r="X37">
            <v>13575286696327.537</v>
          </cell>
          <cell r="Y37">
            <v>54301146785.31015</v>
          </cell>
          <cell r="Z37">
            <v>3130145.7565184189</v>
          </cell>
          <cell r="AA37">
            <v>12489395274199.602</v>
          </cell>
          <cell r="AB37">
            <v>174851533838.79443</v>
          </cell>
          <cell r="AC37">
            <v>13937610.674317781</v>
          </cell>
          <cell r="AD37">
            <v>9951809249481.7617</v>
          </cell>
          <cell r="AE37">
            <v>0</v>
          </cell>
          <cell r="AF37">
            <v>496106316990.66907</v>
          </cell>
          <cell r="AG37">
            <v>496106316990.66907</v>
          </cell>
          <cell r="AH37">
            <v>0.35977895562400408</v>
          </cell>
        </row>
        <row r="38">
          <cell r="A38" t="str">
            <v>Colombia</v>
          </cell>
          <cell r="B38">
            <v>36289400</v>
          </cell>
          <cell r="C38">
            <v>60197.013403119287</v>
          </cell>
          <cell r="D38">
            <v>241176.974557551</v>
          </cell>
          <cell r="E38">
            <v>104334.15633181301</v>
          </cell>
          <cell r="F38">
            <v>400224.59257960739</v>
          </cell>
          <cell r="G38">
            <v>256911.2900030156</v>
          </cell>
          <cell r="H38">
            <v>1379017.379646667</v>
          </cell>
          <cell r="I38">
            <v>455110.8489741318</v>
          </cell>
          <cell r="J38">
            <v>2407567.7903783452</v>
          </cell>
          <cell r="K38">
            <v>1202995.7885260121</v>
          </cell>
          <cell r="L38">
            <v>9237505.0395903848</v>
          </cell>
          <cell r="M38">
            <v>275686816</v>
          </cell>
          <cell r="N38">
            <v>2021</v>
          </cell>
          <cell r="O38">
            <v>44536336384</v>
          </cell>
          <cell r="P38">
            <v>2021</v>
          </cell>
          <cell r="Q38">
            <v>60197.013403119287</v>
          </cell>
          <cell r="R38">
            <v>65676542023.176346</v>
          </cell>
          <cell r="S38">
            <v>0</v>
          </cell>
          <cell r="T38">
            <v>104334.15633181301</v>
          </cell>
          <cell r="U38">
            <v>53688431985.853546</v>
          </cell>
          <cell r="V38">
            <v>912703343.7595104</v>
          </cell>
          <cell r="W38">
            <v>256911.2900030156</v>
          </cell>
          <cell r="X38">
            <v>40720556729.514328</v>
          </cell>
          <cell r="Y38">
            <v>162882226.91805732</v>
          </cell>
          <cell r="Z38">
            <v>455110.8489741318</v>
          </cell>
          <cell r="AA38">
            <v>35426745464.697029</v>
          </cell>
          <cell r="AB38">
            <v>495974436.50575846</v>
          </cell>
          <cell r="AC38">
            <v>1202995.7885260121</v>
          </cell>
          <cell r="AD38">
            <v>29156752001.557549</v>
          </cell>
          <cell r="AE38">
            <v>0</v>
          </cell>
          <cell r="AF38">
            <v>1571560007.1833262</v>
          </cell>
          <cell r="AG38">
            <v>1295873191.1833262</v>
          </cell>
          <cell r="AH38">
            <v>2.9096986784231268E-2</v>
          </cell>
        </row>
        <row r="39">
          <cell r="A39" t="str">
            <v>Comoros</v>
          </cell>
          <cell r="B39">
            <v>427150</v>
          </cell>
          <cell r="C39">
            <v>75179.114975222765</v>
          </cell>
          <cell r="D39">
            <v>259004.71195284009</v>
          </cell>
          <cell r="E39">
            <v>134897.37722256311</v>
          </cell>
          <cell r="F39">
            <v>413920.87284890801</v>
          </cell>
          <cell r="G39">
            <v>358281.0319927872</v>
          </cell>
          <cell r="H39">
            <v>1233268.240655652</v>
          </cell>
          <cell r="I39">
            <v>660291.55233678326</v>
          </cell>
          <cell r="J39">
            <v>1967240.6244036979</v>
          </cell>
          <cell r="K39">
            <v>1769417.364392668</v>
          </cell>
          <cell r="L39">
            <v>5740225.0616070209</v>
          </cell>
          <cell r="M39">
            <v>0</v>
          </cell>
          <cell r="N39">
            <v>2020</v>
          </cell>
          <cell r="Q39">
            <v>75179.114975222765</v>
          </cell>
          <cell r="R39">
            <v>785211037.48989248</v>
          </cell>
          <cell r="S39">
            <v>0</v>
          </cell>
          <cell r="T39">
            <v>134897.37722256311</v>
          </cell>
          <cell r="U39">
            <v>595924430.78396618</v>
          </cell>
          <cell r="V39">
            <v>10130715.323327426</v>
          </cell>
          <cell r="W39">
            <v>358281.0319927872</v>
          </cell>
          <cell r="X39">
            <v>373750786.18034273</v>
          </cell>
          <cell r="Y39">
            <v>1495003.1447213709</v>
          </cell>
          <cell r="Z39">
            <v>660291.55233678326</v>
          </cell>
          <cell r="AA39">
            <v>279131648.06669134</v>
          </cell>
          <cell r="AB39">
            <v>3907843.0729336794</v>
          </cell>
          <cell r="AC39">
            <v>1769417.364392668</v>
          </cell>
          <cell r="AD39">
            <v>169613050.78651109</v>
          </cell>
          <cell r="AE39">
            <v>0</v>
          </cell>
          <cell r="AF39">
            <v>15533561.540982476</v>
          </cell>
          <cell r="AG39">
            <v>15533561.540982476</v>
          </cell>
        </row>
        <row r="40">
          <cell r="A40" t="str">
            <v>Congo</v>
          </cell>
          <cell r="B40">
            <v>2826199</v>
          </cell>
          <cell r="C40">
            <v>54853.439065686573</v>
          </cell>
          <cell r="D40">
            <v>234909.18670403189</v>
          </cell>
          <cell r="E40">
            <v>108146.5966195769</v>
          </cell>
          <cell r="F40">
            <v>390561.08026663773</v>
          </cell>
          <cell r="G40">
            <v>350619.21686268912</v>
          </cell>
          <cell r="H40">
            <v>1206465.7835450179</v>
          </cell>
          <cell r="I40">
            <v>690140.21320771659</v>
          </cell>
          <cell r="J40">
            <v>1906161.3573368611</v>
          </cell>
          <cell r="K40">
            <v>1830626.781796922</v>
          </cell>
          <cell r="L40">
            <v>5279373.8124707108</v>
          </cell>
          <cell r="M40">
            <v>0</v>
          </cell>
          <cell r="N40">
            <v>2023</v>
          </cell>
          <cell r="O40">
            <v>1006196416</v>
          </cell>
          <cell r="P40">
            <v>2021</v>
          </cell>
          <cell r="Q40">
            <v>54853.439065686573</v>
          </cell>
          <cell r="R40">
            <v>5088733739.1974392</v>
          </cell>
          <cell r="S40">
            <v>0</v>
          </cell>
          <cell r="T40">
            <v>108146.5966195769</v>
          </cell>
          <cell r="U40">
            <v>3990797656.3441982</v>
          </cell>
          <cell r="V40">
            <v>67843560.157851368</v>
          </cell>
          <cell r="W40">
            <v>350619.21686268912</v>
          </cell>
          <cell r="X40">
            <v>2418792710.9110312</v>
          </cell>
          <cell r="Y40">
            <v>9675170.8436441254</v>
          </cell>
          <cell r="Z40">
            <v>690140.21320771659</v>
          </cell>
          <cell r="AA40">
            <v>1718358870.758322</v>
          </cell>
          <cell r="AB40">
            <v>24057024.190616511</v>
          </cell>
          <cell r="AC40">
            <v>1830626.781796922</v>
          </cell>
          <cell r="AD40">
            <v>974684540.93432319</v>
          </cell>
          <cell r="AE40">
            <v>0</v>
          </cell>
          <cell r="AF40">
            <v>101575755.192112</v>
          </cell>
          <cell r="AG40">
            <v>101575755.192112</v>
          </cell>
          <cell r="AH40">
            <v>0.10095022559900671</v>
          </cell>
        </row>
        <row r="41">
          <cell r="A41" t="str">
            <v>Costa Rica</v>
          </cell>
          <cell r="B41">
            <v>3725524</v>
          </cell>
          <cell r="C41">
            <v>289258.71338383091</v>
          </cell>
          <cell r="D41">
            <v>1090510.4160443039</v>
          </cell>
          <cell r="E41">
            <v>538432.42010210094</v>
          </cell>
          <cell r="F41">
            <v>1774058.501031636</v>
          </cell>
          <cell r="G41">
            <v>1547624.152323429</v>
          </cell>
          <cell r="H41">
            <v>5389935.6283600638</v>
          </cell>
          <cell r="I41">
            <v>2945960.9210014781</v>
          </cell>
          <cell r="J41">
            <v>8584245.1209305935</v>
          </cell>
          <cell r="K41">
            <v>7905504.1574148014</v>
          </cell>
          <cell r="L41">
            <v>24634863.984715991</v>
          </cell>
          <cell r="M41">
            <v>0</v>
          </cell>
          <cell r="N41">
            <v>2021</v>
          </cell>
          <cell r="O41">
            <v>9190027264</v>
          </cell>
          <cell r="P41">
            <v>2021</v>
          </cell>
          <cell r="Q41">
            <v>289258.71338383091</v>
          </cell>
          <cell r="R41">
            <v>29850824483.024559</v>
          </cell>
          <cell r="S41">
            <v>0</v>
          </cell>
          <cell r="T41">
            <v>538432.42010210094</v>
          </cell>
          <cell r="U41">
            <v>23016773097.644623</v>
          </cell>
          <cell r="V41">
            <v>391285142.6599586</v>
          </cell>
          <cell r="W41">
            <v>1547624.152323429</v>
          </cell>
          <cell r="X41">
            <v>14314623619.449907</v>
          </cell>
          <cell r="Y41">
            <v>57258494.477799632</v>
          </cell>
          <cell r="Z41">
            <v>2945960.9210014781</v>
          </cell>
          <cell r="AA41">
            <v>10502781552.828358</v>
          </cell>
          <cell r="AB41">
            <v>147038941.73959702</v>
          </cell>
          <cell r="AC41">
            <v>7905504.1574148014</v>
          </cell>
          <cell r="AD41">
            <v>6232563154.1246443</v>
          </cell>
          <cell r="AE41">
            <v>0</v>
          </cell>
          <cell r="AF41">
            <v>595582578.87735534</v>
          </cell>
          <cell r="AG41">
            <v>595582578.87735534</v>
          </cell>
          <cell r="AH41">
            <v>6.4807487700327598E-2</v>
          </cell>
        </row>
        <row r="42">
          <cell r="A42" t="str">
            <v>Cote d'Ivoire</v>
          </cell>
          <cell r="B42">
            <v>12922101</v>
          </cell>
          <cell r="C42">
            <v>45375.612150925997</v>
          </cell>
          <cell r="D42">
            <v>142646.9501192403</v>
          </cell>
          <cell r="E42">
            <v>78696.461613763808</v>
          </cell>
          <cell r="F42">
            <v>223369.15998934989</v>
          </cell>
          <cell r="G42">
            <v>194054.9150251649</v>
          </cell>
          <cell r="H42">
            <v>647270.52976062417</v>
          </cell>
          <cell r="I42">
            <v>344047.317425007</v>
          </cell>
          <cell r="J42">
            <v>1029703.548777553</v>
          </cell>
          <cell r="K42">
            <v>909806.17552474909</v>
          </cell>
          <cell r="L42">
            <v>3031034.6381688211</v>
          </cell>
          <cell r="M42">
            <v>0</v>
          </cell>
          <cell r="N42">
            <v>2021</v>
          </cell>
          <cell r="O42">
            <v>8881351680</v>
          </cell>
          <cell r="P42">
            <v>2021</v>
          </cell>
          <cell r="Q42">
            <v>45375.612150925997</v>
          </cell>
          <cell r="R42">
            <v>12569500536.316923</v>
          </cell>
          <cell r="S42">
            <v>0</v>
          </cell>
          <cell r="T42">
            <v>78696.461613763808</v>
          </cell>
          <cell r="U42">
            <v>9347376101.7592964</v>
          </cell>
          <cell r="V42">
            <v>158905393.72990805</v>
          </cell>
          <cell r="W42">
            <v>194054.9150251649</v>
          </cell>
          <cell r="X42">
            <v>5856497948.3886929</v>
          </cell>
          <cell r="Y42">
            <v>23425991.793554772</v>
          </cell>
          <cell r="Z42">
            <v>344047.317425007</v>
          </cell>
          <cell r="AA42">
            <v>4430059536.4084835</v>
          </cell>
          <cell r="AB42">
            <v>62020833.509718776</v>
          </cell>
          <cell r="AC42">
            <v>909806.17552474909</v>
          </cell>
          <cell r="AD42">
            <v>2741072843.836143</v>
          </cell>
          <cell r="AE42">
            <v>0</v>
          </cell>
          <cell r="AF42">
            <v>244352219.03318161</v>
          </cell>
          <cell r="AG42">
            <v>244352219.03318161</v>
          </cell>
          <cell r="AH42">
            <v>2.7512953865281641E-2</v>
          </cell>
        </row>
        <row r="43">
          <cell r="A43" t="str">
            <v>Croatia</v>
          </cell>
          <cell r="B43">
            <v>3290320</v>
          </cell>
          <cell r="C43">
            <v>389117.99733601458</v>
          </cell>
          <cell r="D43">
            <v>1019917.9310655131</v>
          </cell>
          <cell r="E43">
            <v>635198.19386952883</v>
          </cell>
          <cell r="F43">
            <v>1523259.860418513</v>
          </cell>
          <cell r="G43">
            <v>1392340.297499015</v>
          </cell>
          <cell r="H43">
            <v>4044252.2499650298</v>
          </cell>
          <cell r="I43">
            <v>2262603.4544745302</v>
          </cell>
          <cell r="J43">
            <v>6269725.5921172975</v>
          </cell>
          <cell r="K43">
            <v>5466895.8621964632</v>
          </cell>
          <cell r="L43">
            <v>18119708.772732951</v>
          </cell>
          <cell r="M43">
            <v>0</v>
          </cell>
          <cell r="N43">
            <v>2023</v>
          </cell>
          <cell r="Q43">
            <v>389117.99733601458</v>
          </cell>
          <cell r="R43">
            <v>20755336379.48843</v>
          </cell>
          <cell r="S43">
            <v>0</v>
          </cell>
          <cell r="T43">
            <v>635198.19386952883</v>
          </cell>
          <cell r="U43">
            <v>14610035313.397266</v>
          </cell>
          <cell r="V43">
            <v>248370600.32775354</v>
          </cell>
          <cell r="W43">
            <v>1392340.297499015</v>
          </cell>
          <cell r="X43">
            <v>8725638935.4379787</v>
          </cell>
          <cell r="Y43">
            <v>34902555.741751917</v>
          </cell>
          <cell r="Z43">
            <v>2262603.4544745302</v>
          </cell>
          <cell r="AA43">
            <v>6592357055.9643755</v>
          </cell>
          <cell r="AB43">
            <v>92292998.783501267</v>
          </cell>
          <cell r="AC43">
            <v>5466895.8621964632</v>
          </cell>
          <cell r="AD43">
            <v>4163180337.5796418</v>
          </cell>
          <cell r="AE43">
            <v>0</v>
          </cell>
          <cell r="AF43">
            <v>375566154.85300672</v>
          </cell>
          <cell r="AG43">
            <v>375566154.85300672</v>
          </cell>
        </row>
        <row r="44">
          <cell r="A44" t="str">
            <v>Cuba</v>
          </cell>
          <cell r="B44">
            <v>8843610</v>
          </cell>
          <cell r="C44">
            <v>7335.5814854467217</v>
          </cell>
          <cell r="D44">
            <v>19977.033855587819</v>
          </cell>
          <cell r="E44">
            <v>12134.468379372551</v>
          </cell>
          <cell r="F44">
            <v>30145.686922253371</v>
          </cell>
          <cell r="G44">
            <v>27128.66123166521</v>
          </cell>
          <cell r="H44">
            <v>81810.18458731343</v>
          </cell>
          <cell r="I44">
            <v>44900.203708409528</v>
          </cell>
          <cell r="J44">
            <v>127877.9624160067</v>
          </cell>
          <cell r="K44">
            <v>111732.34631262779</v>
          </cell>
          <cell r="L44">
            <v>372587.85497960832</v>
          </cell>
          <cell r="M44">
            <v>0</v>
          </cell>
          <cell r="N44">
            <v>2022</v>
          </cell>
          <cell r="O44">
            <v>485559200</v>
          </cell>
          <cell r="P44">
            <v>2012</v>
          </cell>
          <cell r="Q44">
            <v>7335.5814854467217</v>
          </cell>
          <cell r="R44">
            <v>1117960745.9510353</v>
          </cell>
          <cell r="S44">
            <v>0</v>
          </cell>
          <cell r="T44">
            <v>12134.468379372551</v>
          </cell>
          <cell r="U44">
            <v>796420962.09003139</v>
          </cell>
          <cell r="V44">
            <v>13539156.355530534</v>
          </cell>
          <cell r="W44">
            <v>27128.66123166521</v>
          </cell>
          <cell r="X44">
            <v>483582066.76324421</v>
          </cell>
          <cell r="Y44">
            <v>1934328.2670529769</v>
          </cell>
          <cell r="Z44">
            <v>44900.203708409528</v>
          </cell>
          <cell r="AA44">
            <v>366911468.3420468</v>
          </cell>
          <cell r="AB44">
            <v>5136760.5567886559</v>
          </cell>
          <cell r="AC44">
            <v>111732.34631262779</v>
          </cell>
          <cell r="AD44">
            <v>230690438.50023958</v>
          </cell>
          <cell r="AE44">
            <v>0</v>
          </cell>
          <cell r="AF44">
            <v>20610245.179372165</v>
          </cell>
          <cell r="AG44">
            <v>20610245.179372165</v>
          </cell>
          <cell r="AH44">
            <v>4.2446410611460282E-2</v>
          </cell>
        </row>
        <row r="45">
          <cell r="A45" t="str">
            <v>Cyprus</v>
          </cell>
          <cell r="B45">
            <v>694806</v>
          </cell>
          <cell r="C45">
            <v>1501116.9483853071</v>
          </cell>
          <cell r="D45">
            <v>3508725.1592294378</v>
          </cell>
          <cell r="E45">
            <v>2735703.135200344</v>
          </cell>
          <cell r="F45">
            <v>4708156.9928643992</v>
          </cell>
          <cell r="G45">
            <v>3317923.602782032</v>
          </cell>
          <cell r="H45">
            <v>11331360.23160043</v>
          </cell>
          <cell r="I45">
            <v>3414743.3145352178</v>
          </cell>
          <cell r="J45">
            <v>19280223.85310946</v>
          </cell>
          <cell r="K45">
            <v>3459472.7783051431</v>
          </cell>
          <cell r="L45">
            <v>82645205.301321283</v>
          </cell>
          <cell r="M45">
            <v>0</v>
          </cell>
          <cell r="N45">
            <v>2023</v>
          </cell>
          <cell r="Q45">
            <v>1501116.9483853071</v>
          </cell>
          <cell r="R45">
            <v>13948982305.437672</v>
          </cell>
          <cell r="S45">
            <v>0</v>
          </cell>
          <cell r="T45">
            <v>2735703.135200344</v>
          </cell>
          <cell r="U45">
            <v>6852363875.1406584</v>
          </cell>
          <cell r="V45">
            <v>116490185.8773912</v>
          </cell>
          <cell r="W45">
            <v>3317923.602782032</v>
          </cell>
          <cell r="X45">
            <v>5567783850.3227968</v>
          </cell>
          <cell r="Y45">
            <v>22271135.401291188</v>
          </cell>
          <cell r="Z45">
            <v>3414743.3145352178</v>
          </cell>
          <cell r="AA45">
            <v>5511715535.5423079</v>
          </cell>
          <cell r="AB45">
            <v>77164017.497592315</v>
          </cell>
          <cell r="AC45">
            <v>3459472.7783051431</v>
          </cell>
          <cell r="AD45">
            <v>5501872207.1386757</v>
          </cell>
          <cell r="AE45">
            <v>0</v>
          </cell>
          <cell r="AF45">
            <v>215925338.77627468</v>
          </cell>
          <cell r="AG45">
            <v>215925338.77627468</v>
          </cell>
        </row>
        <row r="46">
          <cell r="A46" t="str">
            <v>Czech Republic</v>
          </cell>
          <cell r="B46">
            <v>8345392</v>
          </cell>
          <cell r="C46">
            <v>638649.74288896215</v>
          </cell>
          <cell r="D46">
            <v>2181085.0913540488</v>
          </cell>
          <cell r="E46">
            <v>1039237.4799675849</v>
          </cell>
          <cell r="F46">
            <v>3516090.3407326899</v>
          </cell>
          <cell r="G46">
            <v>2271447.3608666481</v>
          </cell>
          <cell r="H46">
            <v>11744935.504456971</v>
          </cell>
          <cell r="I46">
            <v>3679737.6243727761</v>
          </cell>
          <cell r="J46">
            <v>20526689.846815921</v>
          </cell>
          <cell r="K46">
            <v>8835744.6904116068</v>
          </cell>
          <cell r="L46">
            <v>81190623.960055381</v>
          </cell>
          <cell r="M46">
            <v>0</v>
          </cell>
          <cell r="N46">
            <v>2021</v>
          </cell>
          <cell r="O46">
            <v>47588495360</v>
          </cell>
          <cell r="P46">
            <v>2021</v>
          </cell>
          <cell r="Q46">
            <v>638649.74288896215</v>
          </cell>
          <cell r="R46">
            <v>128722276175.97746</v>
          </cell>
          <cell r="S46">
            <v>0</v>
          </cell>
          <cell r="T46">
            <v>1039237.4799675849</v>
          </cell>
          <cell r="U46">
            <v>103351540247.03111</v>
          </cell>
          <cell r="V46">
            <v>1756976184.1995289</v>
          </cell>
          <cell r="W46">
            <v>2271447.3608666481</v>
          </cell>
          <cell r="X46">
            <v>79059972165.613541</v>
          </cell>
          <cell r="Y46">
            <v>316239888.66245419</v>
          </cell>
          <cell r="Z46">
            <v>3679737.6243727761</v>
          </cell>
          <cell r="AA46">
            <v>70297210150.779617</v>
          </cell>
          <cell r="AB46">
            <v>984160942.11091483</v>
          </cell>
          <cell r="AC46">
            <v>8835744.6904116068</v>
          </cell>
          <cell r="AD46">
            <v>60382983061.785095</v>
          </cell>
          <cell r="AE46">
            <v>0</v>
          </cell>
          <cell r="AF46">
            <v>3057377014.972898</v>
          </cell>
          <cell r="AG46">
            <v>3057377014.972898</v>
          </cell>
          <cell r="AH46">
            <v>6.4246137471762624E-2</v>
          </cell>
        </row>
        <row r="47">
          <cell r="A47" t="str">
            <v>Democratic Republic of Congo</v>
          </cell>
          <cell r="B47">
            <v>41351200</v>
          </cell>
          <cell r="C47">
            <v>11429.626762178301</v>
          </cell>
          <cell r="D47">
            <v>36310.777212390582</v>
          </cell>
          <cell r="E47">
            <v>19896.976825562109</v>
          </cell>
          <cell r="F47">
            <v>56998.867714049979</v>
          </cell>
          <cell r="G47">
            <v>49464.697835083964</v>
          </cell>
          <cell r="H47">
            <v>165775.85275178691</v>
          </cell>
          <cell r="I47">
            <v>88111.623345692875</v>
          </cell>
          <cell r="J47">
            <v>263874.94215800962</v>
          </cell>
          <cell r="K47">
            <v>233538.87996370511</v>
          </cell>
          <cell r="L47">
            <v>776341.10618079407</v>
          </cell>
          <cell r="M47">
            <v>0</v>
          </cell>
          <cell r="N47">
            <v>2023</v>
          </cell>
          <cell r="O47">
            <v>4708710912</v>
          </cell>
          <cell r="P47">
            <v>2021</v>
          </cell>
          <cell r="Q47">
            <v>11429.626762178301</v>
          </cell>
          <cell r="R47">
            <v>10288654284.96818</v>
          </cell>
          <cell r="S47">
            <v>0</v>
          </cell>
          <cell r="T47">
            <v>19896.976825562109</v>
          </cell>
          <cell r="U47">
            <v>7671038552.5401983</v>
          </cell>
          <cell r="V47">
            <v>130407655.39318338</v>
          </cell>
          <cell r="W47">
            <v>49464.697835083964</v>
          </cell>
          <cell r="X47">
            <v>4809605829.1915674</v>
          </cell>
          <cell r="Y47">
            <v>19238423.31676627</v>
          </cell>
          <cell r="Z47">
            <v>88111.623345692875</v>
          </cell>
          <cell r="AA47">
            <v>3634012074.4359365</v>
          </cell>
          <cell r="AB47">
            <v>50876169.042103119</v>
          </cell>
          <cell r="AC47">
            <v>233538.87996370511</v>
          </cell>
          <cell r="AD47">
            <v>2244552341.674809</v>
          </cell>
          <cell r="AE47">
            <v>0</v>
          </cell>
          <cell r="AF47">
            <v>200522247.75205275</v>
          </cell>
          <cell r="AG47">
            <v>200522247.75205275</v>
          </cell>
          <cell r="AH47">
            <v>4.2585380903513992E-2</v>
          </cell>
        </row>
        <row r="48">
          <cell r="A48" t="str">
            <v>Denmark</v>
          </cell>
          <cell r="B48">
            <v>4539050</v>
          </cell>
          <cell r="C48">
            <v>2454141.5963823199</v>
          </cell>
          <cell r="D48">
            <v>8565772.6487652306</v>
          </cell>
          <cell r="E48">
            <v>3929654.0804269542</v>
          </cell>
          <cell r="F48">
            <v>13989336.27346305</v>
          </cell>
          <cell r="G48">
            <v>9936415.3491577357</v>
          </cell>
          <cell r="H48">
            <v>46127752.443719603</v>
          </cell>
          <cell r="I48">
            <v>17111593.946852449</v>
          </cell>
          <cell r="J48">
            <v>78911100.616575465</v>
          </cell>
          <cell r="K48">
            <v>48529317.477532357</v>
          </cell>
          <cell r="L48">
            <v>286244281.16692692</v>
          </cell>
          <cell r="M48">
            <v>0</v>
          </cell>
          <cell r="N48">
            <v>2021</v>
          </cell>
          <cell r="O48">
            <v>137769353216</v>
          </cell>
          <cell r="P48">
            <v>2021</v>
          </cell>
          <cell r="Q48">
            <v>2454141.5963823199</v>
          </cell>
          <cell r="R48">
            <v>277409989283.18652</v>
          </cell>
          <cell r="S48">
            <v>0</v>
          </cell>
          <cell r="T48">
            <v>3929654.0804269542</v>
          </cell>
          <cell r="U48">
            <v>228307002291.50247</v>
          </cell>
          <cell r="V48">
            <v>3881219038.9555421</v>
          </cell>
          <cell r="W48">
            <v>9936415.3491577357</v>
          </cell>
          <cell r="X48">
            <v>164274288639.07104</v>
          </cell>
          <cell r="Y48">
            <v>657097154.55628419</v>
          </cell>
          <cell r="Z48">
            <v>17111593.946852449</v>
          </cell>
          <cell r="AA48">
            <v>140255525374.60315</v>
          </cell>
          <cell r="AB48">
            <v>1963577355.2444444</v>
          </cell>
          <cell r="AC48">
            <v>48529317.477532357</v>
          </cell>
          <cell r="AD48">
            <v>107900010593.43465</v>
          </cell>
          <cell r="AE48">
            <v>0</v>
          </cell>
          <cell r="AF48">
            <v>6501893548.7562714</v>
          </cell>
          <cell r="AG48">
            <v>6501893548.7562714</v>
          </cell>
          <cell r="AH48">
            <v>4.7194048581779703E-2</v>
          </cell>
        </row>
        <row r="49">
          <cell r="A49" t="str">
            <v>Djibouti</v>
          </cell>
          <cell r="B49">
            <v>651145</v>
          </cell>
          <cell r="C49">
            <v>64591.052545422674</v>
          </cell>
          <cell r="D49">
            <v>216118.89818174011</v>
          </cell>
          <cell r="E49">
            <v>114606.31437720729</v>
          </cell>
          <cell r="F49">
            <v>343236.2933375396</v>
          </cell>
          <cell r="G49">
            <v>297038.98845268518</v>
          </cell>
          <cell r="H49">
            <v>1014610.865118194</v>
          </cell>
          <cell r="I49">
            <v>541022.86035100743</v>
          </cell>
          <cell r="J49">
            <v>1617918.4308972461</v>
          </cell>
          <cell r="K49">
            <v>1445877.4937144581</v>
          </cell>
          <cell r="L49">
            <v>4738830.3738602623</v>
          </cell>
          <cell r="M49">
            <v>0</v>
          </cell>
          <cell r="N49">
            <v>2023</v>
          </cell>
          <cell r="Q49">
            <v>64591.052545422674</v>
          </cell>
          <cell r="R49">
            <v>986665990.4685992</v>
          </cell>
          <cell r="S49">
            <v>0</v>
          </cell>
          <cell r="T49">
            <v>114606.31437720729</v>
          </cell>
          <cell r="U49">
            <v>744356338.25062776</v>
          </cell>
          <cell r="V49">
            <v>12654057.750260673</v>
          </cell>
          <cell r="W49">
            <v>297038.98845268518</v>
          </cell>
          <cell r="X49">
            <v>467243339.63136274</v>
          </cell>
          <cell r="Y49">
            <v>1868973.358525451</v>
          </cell>
          <cell r="Z49">
            <v>541022.86035100743</v>
          </cell>
          <cell r="AA49">
            <v>350607583.14166528</v>
          </cell>
          <cell r="AB49">
            <v>4908506.1639833143</v>
          </cell>
          <cell r="AC49">
            <v>1445877.4937144581</v>
          </cell>
          <cell r="AD49">
            <v>214418980.31425399</v>
          </cell>
          <cell r="AE49">
            <v>0</v>
          </cell>
          <cell r="AF49">
            <v>19431537.27276944</v>
          </cell>
          <cell r="AG49">
            <v>19431537.27276944</v>
          </cell>
        </row>
        <row r="50">
          <cell r="A50" t="str">
            <v>Dominican Republic</v>
          </cell>
          <cell r="B50">
            <v>7100849</v>
          </cell>
          <cell r="C50">
            <v>150853.33417670141</v>
          </cell>
          <cell r="D50">
            <v>470738.43365572073</v>
          </cell>
          <cell r="E50">
            <v>260949.1438727502</v>
          </cell>
          <cell r="F50">
            <v>735830.46253752278</v>
          </cell>
          <cell r="G50">
            <v>639823.74212989013</v>
          </cell>
          <cell r="H50">
            <v>2126586.0611275118</v>
          </cell>
          <cell r="I50">
            <v>1130570.3475549479</v>
          </cell>
          <cell r="J50">
            <v>3381522.7197204931</v>
          </cell>
          <cell r="K50">
            <v>2984467.528548338</v>
          </cell>
          <cell r="L50">
            <v>9956614.5833024289</v>
          </cell>
          <cell r="M50">
            <v>146723808</v>
          </cell>
          <cell r="N50">
            <v>2021</v>
          </cell>
          <cell r="O50">
            <v>13592240128</v>
          </cell>
          <cell r="P50">
            <v>2021</v>
          </cell>
          <cell r="Q50">
            <v>150853.33417670141</v>
          </cell>
          <cell r="R50">
            <v>22714557887.504948</v>
          </cell>
          <cell r="S50">
            <v>0</v>
          </cell>
          <cell r="T50">
            <v>260949.1438727502</v>
          </cell>
          <cell r="U50">
            <v>16860302683.797159</v>
          </cell>
          <cell r="V50">
            <v>286625145.62455171</v>
          </cell>
          <cell r="W50">
            <v>639823.74212989013</v>
          </cell>
          <cell r="X50">
            <v>10557274726.091942</v>
          </cell>
          <cell r="Y50">
            <v>42229098.904367767</v>
          </cell>
          <cell r="Z50">
            <v>1130570.3475549479</v>
          </cell>
          <cell r="AA50">
            <v>7991836450.4696684</v>
          </cell>
          <cell r="AB50">
            <v>111885710.30657537</v>
          </cell>
          <cell r="AC50">
            <v>2984467.528548338</v>
          </cell>
          <cell r="AD50">
            <v>4950816344.1603537</v>
          </cell>
          <cell r="AE50">
            <v>0</v>
          </cell>
          <cell r="AF50">
            <v>440739954.83549482</v>
          </cell>
          <cell r="AG50">
            <v>294016146.83549482</v>
          </cell>
          <cell r="AH50">
            <v>2.1631176617445264E-2</v>
          </cell>
        </row>
        <row r="51">
          <cell r="A51" t="str">
            <v>Ecuador</v>
          </cell>
          <cell r="B51">
            <v>11585399</v>
          </cell>
          <cell r="C51">
            <v>69720</v>
          </cell>
          <cell r="D51">
            <v>187882.9</v>
          </cell>
          <cell r="E51">
            <v>114939.4</v>
          </cell>
          <cell r="F51">
            <v>282698.90000000002</v>
          </cell>
          <cell r="G51">
            <v>255461.3</v>
          </cell>
          <cell r="H51">
            <v>762605.6</v>
          </cell>
          <cell r="I51">
            <v>420640.8</v>
          </cell>
          <cell r="J51">
            <v>1189468.8</v>
          </cell>
          <cell r="K51">
            <v>1039070.3</v>
          </cell>
          <cell r="L51">
            <v>3458074.4</v>
          </cell>
          <cell r="M51">
            <v>23782410</v>
          </cell>
          <cell r="N51">
            <v>2021</v>
          </cell>
          <cell r="O51">
            <v>14735587328</v>
          </cell>
          <cell r="P51">
            <v>2021</v>
          </cell>
          <cell r="Q51">
            <v>69720</v>
          </cell>
          <cell r="R51">
            <v>13689643434.971001</v>
          </cell>
          <cell r="S51">
            <v>0</v>
          </cell>
          <cell r="T51">
            <v>114939.4</v>
          </cell>
          <cell r="U51">
            <v>9717803717.7025013</v>
          </cell>
          <cell r="V51">
            <v>165202663.20094255</v>
          </cell>
          <cell r="W51">
            <v>255461.3</v>
          </cell>
          <cell r="X51">
            <v>5875469066.0756998</v>
          </cell>
          <cell r="Y51">
            <v>23501876.264302801</v>
          </cell>
          <cell r="Z51">
            <v>420640.8</v>
          </cell>
          <cell r="AA51">
            <v>4453589571.1859999</v>
          </cell>
          <cell r="AB51">
            <v>62350253.99660401</v>
          </cell>
          <cell r="AC51">
            <v>1039070.3</v>
          </cell>
          <cell r="AD51">
            <v>2802512768.1135898</v>
          </cell>
          <cell r="AE51">
            <v>0</v>
          </cell>
          <cell r="AF51">
            <v>251054793.46184933</v>
          </cell>
          <cell r="AG51">
            <v>227272383.46184933</v>
          </cell>
          <cell r="AH51">
            <v>1.5423367823961453E-2</v>
          </cell>
        </row>
        <row r="52">
          <cell r="A52" t="str">
            <v>Egypt</v>
          </cell>
          <cell r="B52">
            <v>63504696</v>
          </cell>
          <cell r="C52">
            <v>60047.508873944047</v>
          </cell>
          <cell r="D52">
            <v>222824.32079947009</v>
          </cell>
          <cell r="E52">
            <v>104231.48968503501</v>
          </cell>
          <cell r="F52">
            <v>363671.50900073937</v>
          </cell>
          <cell r="G52">
            <v>257500.20361174649</v>
          </cell>
          <cell r="H52">
            <v>1195825.5995501741</v>
          </cell>
          <cell r="I52">
            <v>457028.56986690802</v>
          </cell>
          <cell r="J52">
            <v>2040023.064421983</v>
          </cell>
          <cell r="K52">
            <v>1209237.420448422</v>
          </cell>
          <cell r="L52">
            <v>7386359.9701478695</v>
          </cell>
          <cell r="M52">
            <v>0</v>
          </cell>
          <cell r="N52">
            <v>2021</v>
          </cell>
          <cell r="O52">
            <v>51857629184</v>
          </cell>
          <cell r="P52">
            <v>2021</v>
          </cell>
          <cell r="Q52">
            <v>60047.508873944047</v>
          </cell>
          <cell r="R52">
            <v>103370919571.79706</v>
          </cell>
          <cell r="S52">
            <v>0</v>
          </cell>
          <cell r="T52">
            <v>104231.48968503501</v>
          </cell>
          <cell r="U52">
            <v>82378297784.389664</v>
          </cell>
          <cell r="V52">
            <v>1400431062.3346243</v>
          </cell>
          <cell r="W52">
            <v>257500.20361174649</v>
          </cell>
          <cell r="X52">
            <v>59588069018.149483</v>
          </cell>
          <cell r="Y52">
            <v>238352276.07259795</v>
          </cell>
          <cell r="Z52">
            <v>457028.56986690802</v>
          </cell>
          <cell r="AA52">
            <v>50263792073.196846</v>
          </cell>
          <cell r="AB52">
            <v>703693089.02475595</v>
          </cell>
          <cell r="AC52">
            <v>1209237.420448422</v>
          </cell>
          <cell r="AD52">
            <v>39227628967.340836</v>
          </cell>
          <cell r="AE52">
            <v>0</v>
          </cell>
          <cell r="AF52">
            <v>2342476427.4319782</v>
          </cell>
          <cell r="AG52">
            <v>2342476427.4319782</v>
          </cell>
          <cell r="AH52">
            <v>4.5171298115470326E-2</v>
          </cell>
        </row>
        <row r="53">
          <cell r="A53" t="str">
            <v>El Salvador</v>
          </cell>
          <cell r="B53">
            <v>4102432</v>
          </cell>
          <cell r="C53">
            <v>50665.7</v>
          </cell>
          <cell r="D53">
            <v>141910.20000000001</v>
          </cell>
          <cell r="E53">
            <v>84560.5</v>
          </cell>
          <cell r="F53">
            <v>215796.9</v>
          </cell>
          <cell r="G53">
            <v>192254.7</v>
          </cell>
          <cell r="H53">
            <v>594667.69999999995</v>
          </cell>
          <cell r="I53">
            <v>322628.8</v>
          </cell>
          <cell r="J53">
            <v>934306.4</v>
          </cell>
          <cell r="K53">
            <v>816834.4</v>
          </cell>
          <cell r="L53">
            <v>2735637.5</v>
          </cell>
          <cell r="M53">
            <v>0</v>
          </cell>
          <cell r="N53">
            <v>2021</v>
          </cell>
          <cell r="O53">
            <v>5813881856</v>
          </cell>
          <cell r="P53">
            <v>2021</v>
          </cell>
          <cell r="Q53">
            <v>50665.7</v>
          </cell>
          <cell r="R53">
            <v>3743243566.2400007</v>
          </cell>
          <cell r="S53">
            <v>0</v>
          </cell>
          <cell r="T53">
            <v>84560.5</v>
          </cell>
          <cell r="U53">
            <v>2691942034.6240001</v>
          </cell>
          <cell r="V53">
            <v>45763014.588608004</v>
          </cell>
          <cell r="W53">
            <v>192254.7</v>
          </cell>
          <cell r="X53">
            <v>1650871968.4159997</v>
          </cell>
          <cell r="Y53">
            <v>6603487.8736639991</v>
          </cell>
          <cell r="Z53">
            <v>322628.8</v>
          </cell>
          <cell r="AA53">
            <v>1254682879.9616001</v>
          </cell>
          <cell r="AB53">
            <v>17565560.319462404</v>
          </cell>
          <cell r="AC53">
            <v>816834.4</v>
          </cell>
          <cell r="AD53">
            <v>787175923.91392004</v>
          </cell>
          <cell r="AE53">
            <v>0</v>
          </cell>
          <cell r="AF53">
            <v>69932062.781734407</v>
          </cell>
          <cell r="AG53">
            <v>69932062.781734407</v>
          </cell>
          <cell r="AH53">
            <v>1.2028462998360318E-2</v>
          </cell>
        </row>
        <row r="54">
          <cell r="A54" t="str">
            <v>Equatorial Guinea</v>
          </cell>
          <cell r="B54">
            <v>863426</v>
          </cell>
          <cell r="C54">
            <v>106777.38838806871</v>
          </cell>
          <cell r="D54">
            <v>394251.83390295942</v>
          </cell>
          <cell r="E54">
            <v>197022.07986918831</v>
          </cell>
          <cell r="F54">
            <v>638859.62754321692</v>
          </cell>
          <cell r="G54">
            <v>555801.14792572835</v>
          </cell>
          <cell r="H54">
            <v>1933413.5107007241</v>
          </cell>
          <cell r="I54">
            <v>1050688.633256474</v>
          </cell>
          <cell r="J54">
            <v>3081335.974353841</v>
          </cell>
          <cell r="K54">
            <v>2820935.1909130109</v>
          </cell>
          <cell r="L54">
            <v>8882413.9347524587</v>
          </cell>
          <cell r="M54">
            <v>0</v>
          </cell>
          <cell r="N54">
            <v>2023</v>
          </cell>
          <cell r="Q54">
            <v>106777.38838806871</v>
          </cell>
          <cell r="R54">
            <v>2482129105.9314003</v>
          </cell>
          <cell r="S54">
            <v>0</v>
          </cell>
          <cell r="T54">
            <v>197022.07986918831</v>
          </cell>
          <cell r="U54">
            <v>1907470132.1899791</v>
          </cell>
          <cell r="V54">
            <v>32426992.247229647</v>
          </cell>
          <cell r="W54">
            <v>555801.14792572835</v>
          </cell>
          <cell r="X54">
            <v>1189466331.9413633</v>
          </cell>
          <cell r="Y54">
            <v>4757865.3277654536</v>
          </cell>
          <cell r="Z54">
            <v>1050688.633256474</v>
          </cell>
          <cell r="AA54">
            <v>876656855.56716764</v>
          </cell>
          <cell r="AB54">
            <v>12273195.977940349</v>
          </cell>
          <cell r="AC54">
            <v>2820935.1909130109</v>
          </cell>
          <cell r="AD54">
            <v>523363834.58783197</v>
          </cell>
          <cell r="AE54">
            <v>0</v>
          </cell>
          <cell r="AF54">
            <v>49458053.552935451</v>
          </cell>
          <cell r="AG54">
            <v>49458053.552935451</v>
          </cell>
        </row>
        <row r="55">
          <cell r="A55" t="str">
            <v>Eritrea</v>
          </cell>
          <cell r="B55">
            <v>1746006</v>
          </cell>
          <cell r="C55">
            <v>15754.593897509179</v>
          </cell>
          <cell r="D55">
            <v>45739.304061298943</v>
          </cell>
          <cell r="E55">
            <v>26597.731679808669</v>
          </cell>
          <cell r="F55">
            <v>70220.777007864206</v>
          </cell>
          <cell r="G55">
            <v>61902.46181140696</v>
          </cell>
          <cell r="H55">
            <v>196971.372309739</v>
          </cell>
          <cell r="I55">
            <v>105721.1953674774</v>
          </cell>
          <cell r="J55">
            <v>311095.41355467681</v>
          </cell>
          <cell r="K55">
            <v>272446.32517180912</v>
          </cell>
          <cell r="L55">
            <v>914608.10444097419</v>
          </cell>
          <cell r="M55">
            <v>0</v>
          </cell>
          <cell r="N55">
            <v>2023</v>
          </cell>
          <cell r="Q55">
            <v>15754.593897509179</v>
          </cell>
          <cell r="R55">
            <v>523534838.54237914</v>
          </cell>
          <cell r="S55">
            <v>0</v>
          </cell>
          <cell r="T55">
            <v>26597.731679808669</v>
          </cell>
          <cell r="U55">
            <v>380830494.4052847</v>
          </cell>
          <cell r="V55">
            <v>6474118.4048898406</v>
          </cell>
          <cell r="W55">
            <v>61902.46181140696</v>
          </cell>
          <cell r="X55">
            <v>235831128.14355078</v>
          </cell>
          <cell r="Y55">
            <v>943324.5125742032</v>
          </cell>
          <cell r="Z55">
            <v>105721.1953674774</v>
          </cell>
          <cell r="AA55">
            <v>179292308.60007966</v>
          </cell>
          <cell r="AB55">
            <v>2510092.3204011153</v>
          </cell>
          <cell r="AC55">
            <v>272446.32517180912</v>
          </cell>
          <cell r="AD55">
            <v>112121831.9574638</v>
          </cell>
          <cell r="AE55">
            <v>0</v>
          </cell>
          <cell r="AF55">
            <v>9927535.2378651593</v>
          </cell>
          <cell r="AG55">
            <v>9927535.2378651593</v>
          </cell>
        </row>
        <row r="56">
          <cell r="A56" t="str">
            <v>Estonia</v>
          </cell>
          <cell r="B56">
            <v>1043990</v>
          </cell>
          <cell r="C56">
            <v>980674.79107470904</v>
          </cell>
          <cell r="D56">
            <v>2904859.3615459912</v>
          </cell>
          <cell r="E56">
            <v>1837441.214644107</v>
          </cell>
          <cell r="F56">
            <v>4413705.9908420146</v>
          </cell>
          <cell r="G56">
            <v>4550493.3356715739</v>
          </cell>
          <cell r="H56">
            <v>10909558.02335391</v>
          </cell>
          <cell r="I56">
            <v>7413390.7274591764</v>
          </cell>
          <cell r="J56">
            <v>15860771.69464582</v>
          </cell>
          <cell r="K56">
            <v>16361496.979902349</v>
          </cell>
          <cell r="L56">
            <v>37078964.010148957</v>
          </cell>
          <cell r="M56">
            <v>0</v>
          </cell>
          <cell r="N56">
            <v>2021</v>
          </cell>
          <cell r="O56">
            <v>10251361280</v>
          </cell>
          <cell r="P56">
            <v>2021</v>
          </cell>
          <cell r="Q56">
            <v>980674.79107470904</v>
          </cell>
          <cell r="R56">
            <v>20088294497.263138</v>
          </cell>
          <cell r="S56">
            <v>0</v>
          </cell>
          <cell r="T56">
            <v>1837441.214644107</v>
          </cell>
          <cell r="U56">
            <v>13447973318.514267</v>
          </cell>
          <cell r="V56">
            <v>228615546.41474256</v>
          </cell>
          <cell r="W56">
            <v>4550493.3356715739</v>
          </cell>
          <cell r="X56">
            <v>6638799943.2934818</v>
          </cell>
          <cell r="Y56">
            <v>26555199.773173928</v>
          </cell>
          <cell r="Z56">
            <v>7413390.7274591764</v>
          </cell>
          <cell r="AA56">
            <v>4409490627.9665928</v>
          </cell>
          <cell r="AB56">
            <v>61732868.791532308</v>
          </cell>
          <cell r="AC56">
            <v>16361496.979902349</v>
          </cell>
          <cell r="AD56">
            <v>2162882840.4907155</v>
          </cell>
          <cell r="AE56">
            <v>0</v>
          </cell>
          <cell r="AF56">
            <v>316903614.9794488</v>
          </cell>
          <cell r="AG56">
            <v>316903614.9794488</v>
          </cell>
          <cell r="AH56">
            <v>3.091332032144016E-2</v>
          </cell>
        </row>
        <row r="57">
          <cell r="A57" t="str">
            <v>Eswatini</v>
          </cell>
          <cell r="B57">
            <v>651903</v>
          </cell>
          <cell r="C57">
            <v>64609.260874589629</v>
          </cell>
          <cell r="D57">
            <v>337697.02674809052</v>
          </cell>
          <cell r="E57">
            <v>130017.8961912917</v>
          </cell>
          <cell r="F57">
            <v>581069.58070185815</v>
          </cell>
          <cell r="G57">
            <v>439835.02874130983</v>
          </cell>
          <cell r="H57">
            <v>1986665.3631256979</v>
          </cell>
          <cell r="I57">
            <v>870675.32782820752</v>
          </cell>
          <cell r="J57">
            <v>3335753.6080613299</v>
          </cell>
          <cell r="K57">
            <v>2295061.7568428442</v>
          </cell>
          <cell r="L57">
            <v>11336961.085030541</v>
          </cell>
          <cell r="M57">
            <v>0</v>
          </cell>
          <cell r="N57">
            <v>2021</v>
          </cell>
          <cell r="O57">
            <v>738383424</v>
          </cell>
          <cell r="P57">
            <v>2021</v>
          </cell>
          <cell r="Q57">
            <v>64609.260874589629</v>
          </cell>
          <cell r="R57">
            <v>1780267338.3623285</v>
          </cell>
          <cell r="S57">
            <v>0</v>
          </cell>
          <cell r="T57">
            <v>130017.8961912917</v>
          </cell>
          <cell r="U57">
            <v>1470209731.437459</v>
          </cell>
          <cell r="V57">
            <v>24993565.434436806</v>
          </cell>
          <cell r="W57">
            <v>439835.02874130983</v>
          </cell>
          <cell r="X57">
            <v>1008383335.4761858</v>
          </cell>
          <cell r="Y57">
            <v>4033533.3419047431</v>
          </cell>
          <cell r="Z57">
            <v>870675.32782820752</v>
          </cell>
          <cell r="AA57">
            <v>803495963.05940664</v>
          </cell>
          <cell r="AB57">
            <v>11248943.482831694</v>
          </cell>
          <cell r="AC57">
            <v>2295061.7568428442</v>
          </cell>
          <cell r="AD57">
            <v>589444129.77435446</v>
          </cell>
          <cell r="AE57">
            <v>0</v>
          </cell>
          <cell r="AF57">
            <v>40276042.259173244</v>
          </cell>
          <cell r="AG57">
            <v>40276042.259173244</v>
          </cell>
          <cell r="AH57">
            <v>5.4546243794298996E-2</v>
          </cell>
        </row>
        <row r="58">
          <cell r="A58" t="str">
            <v>Ethiopia</v>
          </cell>
          <cell r="B58">
            <v>58752252</v>
          </cell>
          <cell r="C58">
            <v>31300.365596201409</v>
          </cell>
          <cell r="D58">
            <v>90925.024281812002</v>
          </cell>
          <cell r="E58">
            <v>52852.863505128989</v>
          </cell>
          <cell r="F58">
            <v>139612.73443439711</v>
          </cell>
          <cell r="G58">
            <v>123055.9080741778</v>
          </cell>
          <cell r="H58">
            <v>391723.6387145482</v>
          </cell>
          <cell r="I58">
            <v>210222.25884666349</v>
          </cell>
          <cell r="J58">
            <v>618731.33896502457</v>
          </cell>
          <cell r="K58">
            <v>541884.10080885829</v>
          </cell>
          <cell r="L58">
            <v>1819129.5943036899</v>
          </cell>
          <cell r="M58">
            <v>0</v>
          </cell>
          <cell r="N58">
            <v>2023</v>
          </cell>
          <cell r="Q58">
            <v>31300.365596201409</v>
          </cell>
          <cell r="R58">
            <v>35030829725.109825</v>
          </cell>
          <cell r="S58">
            <v>0</v>
          </cell>
          <cell r="T58">
            <v>52852.863505128989</v>
          </cell>
          <cell r="U58">
            <v>25486689001.619175</v>
          </cell>
          <cell r="V58">
            <v>433273713.02752602</v>
          </cell>
          <cell r="W58">
            <v>123055.9080741778</v>
          </cell>
          <cell r="X58">
            <v>15784834214.851164</v>
          </cell>
          <cell r="Y58">
            <v>63139336.859404653</v>
          </cell>
          <cell r="Z58">
            <v>210222.25884666349</v>
          </cell>
          <cell r="AA58">
            <v>12000414209.701069</v>
          </cell>
          <cell r="AB58">
            <v>168005798.93581498</v>
          </cell>
          <cell r="AC58">
            <v>541884.10080885829</v>
          </cell>
          <cell r="AD58">
            <v>7504104909.9672699</v>
          </cell>
          <cell r="AE58">
            <v>0</v>
          </cell>
          <cell r="AF58">
            <v>664418848.82274568</v>
          </cell>
          <cell r="AG58">
            <v>664418848.82274568</v>
          </cell>
        </row>
        <row r="59">
          <cell r="A59" t="str">
            <v>Finland</v>
          </cell>
          <cell r="B59">
            <v>4394801</v>
          </cell>
          <cell r="C59">
            <v>1525075.36367804</v>
          </cell>
          <cell r="D59">
            <v>3354781.5750801112</v>
          </cell>
          <cell r="E59">
            <v>2294310.3715630518</v>
          </cell>
          <cell r="F59">
            <v>4790038.6947172945</v>
          </cell>
          <cell r="G59">
            <v>4256896.9817848941</v>
          </cell>
          <cell r="H59">
            <v>11878177.61571843</v>
          </cell>
          <cell r="I59">
            <v>6009612.2407195559</v>
          </cell>
          <cell r="J59">
            <v>18607970.94721986</v>
          </cell>
          <cell r="K59">
            <v>10519294.53121184</v>
          </cell>
          <cell r="L59">
            <v>62349826.820746116</v>
          </cell>
          <cell r="M59">
            <v>0</v>
          </cell>
          <cell r="N59">
            <v>2021</v>
          </cell>
          <cell r="O59">
            <v>61219819520</v>
          </cell>
          <cell r="P59">
            <v>2021</v>
          </cell>
          <cell r="Q59">
            <v>1525075.36367804</v>
          </cell>
          <cell r="R59">
            <v>80411946875.760345</v>
          </cell>
          <cell r="S59">
            <v>0</v>
          </cell>
          <cell r="T59">
            <v>2294310.3715630518</v>
          </cell>
          <cell r="U59">
            <v>54841146651.63295</v>
          </cell>
          <cell r="V59">
            <v>932299493.07776022</v>
          </cell>
          <cell r="W59">
            <v>4256896.9817848941</v>
          </cell>
          <cell r="X59">
            <v>33494011751.29174</v>
          </cell>
          <cell r="Y59">
            <v>133976047.00516696</v>
          </cell>
          <cell r="Z59">
            <v>6009612.2407195559</v>
          </cell>
          <cell r="AA59">
            <v>27683639720.843121</v>
          </cell>
          <cell r="AB59">
            <v>387570956.09180373</v>
          </cell>
          <cell r="AC59">
            <v>10519294.53121184</v>
          </cell>
          <cell r="AD59">
            <v>22778487513.657753</v>
          </cell>
          <cell r="AE59">
            <v>0</v>
          </cell>
          <cell r="AF59">
            <v>1453846496.174731</v>
          </cell>
          <cell r="AG59">
            <v>1453846496.174731</v>
          </cell>
          <cell r="AH59">
            <v>2.3747970960609769E-2</v>
          </cell>
        </row>
        <row r="60">
          <cell r="A60" t="str">
            <v>France</v>
          </cell>
          <cell r="B60">
            <v>52557412</v>
          </cell>
          <cell r="C60">
            <v>2631837.2481517508</v>
          </cell>
          <cell r="D60">
            <v>8270091.1541202264</v>
          </cell>
          <cell r="E60">
            <v>4507724.2639372582</v>
          </cell>
          <cell r="F60">
            <v>12940110.449689539</v>
          </cell>
          <cell r="G60">
            <v>11077887.395960741</v>
          </cell>
          <cell r="H60">
            <v>38001599.842662863</v>
          </cell>
          <cell r="I60">
            <v>18305962.23472536</v>
          </cell>
          <cell r="J60">
            <v>61348023.320529617</v>
          </cell>
          <cell r="K60">
            <v>41042937.972095966</v>
          </cell>
          <cell r="L60">
            <v>201716414.68483499</v>
          </cell>
          <cell r="M60">
            <v>2460745472</v>
          </cell>
          <cell r="N60">
            <v>2021</v>
          </cell>
          <cell r="O60">
            <v>411059027968</v>
          </cell>
          <cell r="P60">
            <v>2021</v>
          </cell>
          <cell r="Q60">
            <v>2631837.2481517508</v>
          </cell>
          <cell r="R60">
            <v>2963320334965.9443</v>
          </cell>
          <cell r="S60">
            <v>0</v>
          </cell>
          <cell r="T60">
            <v>4507724.2639372582</v>
          </cell>
          <cell r="U60">
            <v>2215921974538.4556</v>
          </cell>
          <cell r="V60">
            <v>37670673567.153748</v>
          </cell>
          <cell r="W60">
            <v>11077887.395960741</v>
          </cell>
          <cell r="X60">
            <v>1415040647630.8516</v>
          </cell>
          <cell r="Y60">
            <v>5660162590.523406</v>
          </cell>
          <cell r="Z60">
            <v>18305962.23472536</v>
          </cell>
          <cell r="AA60">
            <v>1131089668907.8909</v>
          </cell>
          <cell r="AB60">
            <v>15835255364.710474</v>
          </cell>
          <cell r="AC60">
            <v>41042937.972095966</v>
          </cell>
          <cell r="AD60">
            <v>844458211306.38306</v>
          </cell>
          <cell r="AE60">
            <v>0</v>
          </cell>
          <cell r="AF60">
            <v>59166091522.387627</v>
          </cell>
          <cell r="AG60">
            <v>56705346050.387627</v>
          </cell>
          <cell r="AH60">
            <v>0.13794939945900422</v>
          </cell>
        </row>
        <row r="61">
          <cell r="A61" t="str">
            <v>Gabon</v>
          </cell>
          <cell r="B61">
            <v>1273748</v>
          </cell>
          <cell r="C61">
            <v>180950.06800579949</v>
          </cell>
          <cell r="D61">
            <v>510388.37606484472</v>
          </cell>
          <cell r="E61">
            <v>302674.61800238187</v>
          </cell>
          <cell r="F61">
            <v>777595.33506159449</v>
          </cell>
          <cell r="G61">
            <v>691195.43341334024</v>
          </cell>
          <cell r="H61">
            <v>2150590.9617445329</v>
          </cell>
          <cell r="I61">
            <v>1163922.313416281</v>
          </cell>
          <cell r="J61">
            <v>3382717.5093959542</v>
          </cell>
          <cell r="K61">
            <v>2958086.8110239338</v>
          </cell>
          <cell r="L61">
            <v>9914368.6377013884</v>
          </cell>
          <cell r="M61">
            <v>0</v>
          </cell>
          <cell r="N61">
            <v>2023</v>
          </cell>
          <cell r="Q61">
            <v>180950.06800579949</v>
          </cell>
          <cell r="R61">
            <v>4196213860.1359272</v>
          </cell>
          <cell r="S61">
            <v>0</v>
          </cell>
          <cell r="T61">
            <v>302674.61800238187</v>
          </cell>
          <cell r="U61">
            <v>3024646567.5636897</v>
          </cell>
          <cell r="V61">
            <v>51418991.648582727</v>
          </cell>
          <cell r="W61">
            <v>691195.43341334024</v>
          </cell>
          <cell r="X61">
            <v>1858902135.4208</v>
          </cell>
          <cell r="Y61">
            <v>7435608.5416831998</v>
          </cell>
          <cell r="Z61">
            <v>1163922.313416281</v>
          </cell>
          <cell r="AA61">
            <v>1413092971.6443586</v>
          </cell>
          <cell r="AB61">
            <v>19783301.603021022</v>
          </cell>
          <cell r="AC61">
            <v>2958086.8110239338</v>
          </cell>
          <cell r="AD61">
            <v>886055006.41667545</v>
          </cell>
          <cell r="AE61">
            <v>0</v>
          </cell>
          <cell r="AF61">
            <v>78637901.793286949</v>
          </cell>
          <cell r="AG61">
            <v>78637901.793286949</v>
          </cell>
        </row>
        <row r="62">
          <cell r="A62" t="str">
            <v>Gambia</v>
          </cell>
          <cell r="B62">
            <v>1199677</v>
          </cell>
          <cell r="C62">
            <v>19023.781365522991</v>
          </cell>
          <cell r="D62">
            <v>55697.49415345108</v>
          </cell>
          <cell r="E62">
            <v>32205.16105414668</v>
          </cell>
          <cell r="F62">
            <v>85695.990593715091</v>
          </cell>
          <cell r="G62">
            <v>75385.441188565339</v>
          </cell>
          <cell r="H62">
            <v>241312.3230183475</v>
          </cell>
          <cell r="I62">
            <v>129274.2627921736</v>
          </cell>
          <cell r="J62">
            <v>381521.04212256672</v>
          </cell>
          <cell r="K62">
            <v>334324.52163898078</v>
          </cell>
          <cell r="L62">
            <v>1122343.40680632</v>
          </cell>
          <cell r="M62">
            <v>0</v>
          </cell>
          <cell r="N62">
            <v>2023</v>
          </cell>
          <cell r="Q62">
            <v>19023.781365522991</v>
          </cell>
          <cell r="R62">
            <v>439966097.36283207</v>
          </cell>
          <cell r="S62">
            <v>0</v>
          </cell>
          <cell r="T62">
            <v>32205.16105414668</v>
          </cell>
          <cell r="U62">
            <v>320858589.5477041</v>
          </cell>
          <cell r="V62">
            <v>5454596.0223109704</v>
          </cell>
          <cell r="W62">
            <v>75385.441188565339</v>
          </cell>
          <cell r="X62">
            <v>199058663.81290758</v>
          </cell>
          <cell r="Y62">
            <v>796234.65525163035</v>
          </cell>
          <cell r="Z62">
            <v>129274.2627921736</v>
          </cell>
          <cell r="AA62">
            <v>151307329.74337402</v>
          </cell>
          <cell r="AB62">
            <v>2118302.6164072366</v>
          </cell>
          <cell r="AC62">
            <v>334324.52163898078</v>
          </cell>
          <cell r="AD62">
            <v>94536813.210089788</v>
          </cell>
          <cell r="AE62">
            <v>0</v>
          </cell>
          <cell r="AF62">
            <v>8369133.2939698379</v>
          </cell>
          <cell r="AG62">
            <v>8369133.2939698379</v>
          </cell>
        </row>
        <row r="63">
          <cell r="A63" t="str">
            <v>Georgia</v>
          </cell>
          <cell r="B63">
            <v>2755359</v>
          </cell>
          <cell r="C63">
            <v>38020.947429843887</v>
          </cell>
          <cell r="D63">
            <v>135481.51390106481</v>
          </cell>
          <cell r="E63">
            <v>62372.454341874087</v>
          </cell>
          <cell r="F63">
            <v>220341.59457905969</v>
          </cell>
          <cell r="G63">
            <v>137567.42987915719</v>
          </cell>
          <cell r="H63">
            <v>749856.17229780881</v>
          </cell>
          <cell r="I63">
            <v>224924.3146407521</v>
          </cell>
          <cell r="J63">
            <v>1319512.751698683</v>
          </cell>
          <cell r="K63">
            <v>549447.60185595264</v>
          </cell>
          <cell r="L63">
            <v>5274649.6404778007</v>
          </cell>
          <cell r="M63">
            <v>0</v>
          </cell>
          <cell r="N63">
            <v>2021</v>
          </cell>
          <cell r="O63">
            <v>4047482368</v>
          </cell>
          <cell r="P63">
            <v>2021</v>
          </cell>
          <cell r="Q63">
            <v>38020.947429843887</v>
          </cell>
          <cell r="R63">
            <v>2685388489.7157683</v>
          </cell>
          <cell r="S63">
            <v>0</v>
          </cell>
          <cell r="T63">
            <v>62372.454341874087</v>
          </cell>
          <cell r="U63">
            <v>2176308461.3739576</v>
          </cell>
          <cell r="V63">
            <v>36997243.84335728</v>
          </cell>
          <cell r="W63">
            <v>137567.42987915719</v>
          </cell>
          <cell r="X63">
            <v>1687075297.0219133</v>
          </cell>
          <cell r="Y63">
            <v>6748301.1880876534</v>
          </cell>
          <cell r="Z63">
            <v>224924.3146407521</v>
          </cell>
          <cell r="AA63">
            <v>1507992050.6717517</v>
          </cell>
          <cell r="AB63">
            <v>21111888.709404528</v>
          </cell>
          <cell r="AC63">
            <v>549447.60185595264</v>
          </cell>
          <cell r="AD63">
            <v>1301962796.3935058</v>
          </cell>
          <cell r="AE63">
            <v>0</v>
          </cell>
          <cell r="AF63">
            <v>64857433.740849465</v>
          </cell>
          <cell r="AG63">
            <v>64857433.740849465</v>
          </cell>
          <cell r="AH63">
            <v>1.6024142378882739E-2</v>
          </cell>
        </row>
        <row r="64">
          <cell r="A64" t="str">
            <v>Germany</v>
          </cell>
          <cell r="B64">
            <v>68557016</v>
          </cell>
          <cell r="C64">
            <v>2115544.4986110022</v>
          </cell>
          <cell r="D64">
            <v>7705926.1633030558</v>
          </cell>
          <cell r="E64">
            <v>4063339.7587288818</v>
          </cell>
          <cell r="F64">
            <v>12304626.574027991</v>
          </cell>
          <cell r="G64">
            <v>8965797.0903753713</v>
          </cell>
          <cell r="H64">
            <v>38510002.413435131</v>
          </cell>
          <cell r="I64">
            <v>15499045.12374462</v>
          </cell>
          <cell r="J64">
            <v>65138048.592463844</v>
          </cell>
          <cell r="K64">
            <v>48337602.272095457</v>
          </cell>
          <cell r="L64">
            <v>220018840.52608439</v>
          </cell>
          <cell r="M64">
            <v>2022485888</v>
          </cell>
          <cell r="N64">
            <v>2021</v>
          </cell>
          <cell r="O64">
            <v>476243394560</v>
          </cell>
          <cell r="P64">
            <v>2021</v>
          </cell>
          <cell r="Q64">
            <v>2115544.4986110022</v>
          </cell>
          <cell r="R64">
            <v>3832598852323.9976</v>
          </cell>
          <cell r="S64">
            <v>0</v>
          </cell>
          <cell r="T64">
            <v>4063339.7587288818</v>
          </cell>
          <cell r="U64">
            <v>2824990160285.2505</v>
          </cell>
          <cell r="V64">
            <v>48024832724.849258</v>
          </cell>
          <cell r="W64">
            <v>8965797.0903753713</v>
          </cell>
          <cell r="X64">
            <v>2025462557040.2932</v>
          </cell>
          <cell r="Y64">
            <v>8101850228.1611729</v>
          </cell>
          <cell r="Z64">
            <v>15499045.12374462</v>
          </cell>
          <cell r="AA64">
            <v>1701550977514.5198</v>
          </cell>
          <cell r="AB64">
            <v>23821713685.203281</v>
          </cell>
          <cell r="AC64">
            <v>48337602.272095457</v>
          </cell>
          <cell r="AD64">
            <v>1176995339787.853</v>
          </cell>
          <cell r="AE64">
            <v>0</v>
          </cell>
          <cell r="AF64">
            <v>79948396638.213715</v>
          </cell>
          <cell r="AG64">
            <v>77925910750.213715</v>
          </cell>
          <cell r="AH64">
            <v>0.16362622902562093</v>
          </cell>
        </row>
        <row r="65">
          <cell r="A65" t="str">
            <v>Ghana</v>
          </cell>
          <cell r="B65">
            <v>17255952</v>
          </cell>
          <cell r="C65">
            <v>64480.598595450538</v>
          </cell>
          <cell r="D65">
            <v>205481.9980192575</v>
          </cell>
          <cell r="E65">
            <v>112373.6361908383</v>
          </cell>
          <cell r="F65">
            <v>322787.09826466133</v>
          </cell>
          <cell r="G65">
            <v>280041.05429609679</v>
          </cell>
          <cell r="H65">
            <v>939784.46426661476</v>
          </cell>
          <cell r="I65">
            <v>499522.60490090039</v>
          </cell>
          <cell r="J65">
            <v>1496140.7515709449</v>
          </cell>
          <cell r="K65">
            <v>1324814.9631332259</v>
          </cell>
          <cell r="L65">
            <v>4400980.8066054285</v>
          </cell>
          <cell r="M65">
            <v>0</v>
          </cell>
          <cell r="N65">
            <v>2023</v>
          </cell>
          <cell r="O65">
            <v>10513948672</v>
          </cell>
          <cell r="P65">
            <v>2021</v>
          </cell>
          <cell r="Q65">
            <v>64480.598595450538</v>
          </cell>
          <cell r="R65">
            <v>24331133803.900402</v>
          </cell>
          <cell r="S65">
            <v>0</v>
          </cell>
          <cell r="T65">
            <v>112373.6361908383</v>
          </cell>
          <cell r="U65">
            <v>18154423008.49855</v>
          </cell>
          <cell r="V65">
            <v>308625191.1444754</v>
          </cell>
          <cell r="W65">
            <v>280041.05429609679</v>
          </cell>
          <cell r="X65">
            <v>11384500614.76758</v>
          </cell>
          <cell r="Y65">
            <v>45538002.459070317</v>
          </cell>
          <cell r="Z65">
            <v>499522.60490090039</v>
          </cell>
          <cell r="AA65">
            <v>8598797450.633625</v>
          </cell>
          <cell r="AB65">
            <v>120383164.30887076</v>
          </cell>
          <cell r="AC65">
            <v>1324814.9631332259</v>
          </cell>
          <cell r="AD65">
            <v>5308217013.8995838</v>
          </cell>
          <cell r="AE65">
            <v>0</v>
          </cell>
          <cell r="AF65">
            <v>474546357.91241646</v>
          </cell>
          <cell r="AG65">
            <v>474546357.91241646</v>
          </cell>
          <cell r="AH65">
            <v>4.5134931957219321E-2</v>
          </cell>
        </row>
        <row r="66">
          <cell r="A66" t="str">
            <v>Greece</v>
          </cell>
          <cell r="B66">
            <v>8468898</v>
          </cell>
          <cell r="C66">
            <v>683512.2386566468</v>
          </cell>
          <cell r="D66">
            <v>1661364.8931182851</v>
          </cell>
          <cell r="E66">
            <v>1192269.986338902</v>
          </cell>
          <cell r="F66">
            <v>2373189.9237302868</v>
          </cell>
          <cell r="G66">
            <v>2269099.6708481158</v>
          </cell>
          <cell r="H66">
            <v>5425462.8419940528</v>
          </cell>
          <cell r="I66">
            <v>3077574.808255292</v>
          </cell>
          <cell r="J66">
            <v>8157068.7282714685</v>
          </cell>
          <cell r="K66">
            <v>4779420.998559189</v>
          </cell>
          <cell r="L66">
            <v>25832606.495486539</v>
          </cell>
          <cell r="M66">
            <v>1373161600</v>
          </cell>
          <cell r="N66">
            <v>2020</v>
          </cell>
          <cell r="O66">
            <v>54080798720</v>
          </cell>
          <cell r="P66">
            <v>2021</v>
          </cell>
          <cell r="Q66">
            <v>683512.2386566468</v>
          </cell>
          <cell r="R66">
            <v>82813343896.64859</v>
          </cell>
          <cell r="S66">
            <v>0</v>
          </cell>
          <cell r="T66">
            <v>1192269.986338902</v>
          </cell>
          <cell r="U66">
            <v>50005452479.670113</v>
          </cell>
          <cell r="V66">
            <v>850092692.154392</v>
          </cell>
          <cell r="W66">
            <v>2269099.6708481158</v>
          </cell>
          <cell r="X66">
            <v>26730917747.391487</v>
          </cell>
          <cell r="Y66">
            <v>106923670.98956595</v>
          </cell>
          <cell r="Z66">
            <v>3077574.808255292</v>
          </cell>
          <cell r="AA66">
            <v>21508857950.118584</v>
          </cell>
          <cell r="AB66">
            <v>301124011.30166024</v>
          </cell>
          <cell r="AC66">
            <v>4779420.998559189</v>
          </cell>
          <cell r="AD66">
            <v>17829728054.855705</v>
          </cell>
          <cell r="AE66">
            <v>0</v>
          </cell>
          <cell r="AF66">
            <v>1258140374.4456182</v>
          </cell>
          <cell r="AG66">
            <v>0</v>
          </cell>
          <cell r="AH66">
            <v>0</v>
          </cell>
        </row>
        <row r="67">
          <cell r="A67" t="str">
            <v>Guatemala</v>
          </cell>
          <cell r="B67">
            <v>9924530</v>
          </cell>
          <cell r="C67">
            <v>136234.9228046925</v>
          </cell>
          <cell r="D67">
            <v>425356.31138657581</v>
          </cell>
          <cell r="E67">
            <v>235707.5203833642</v>
          </cell>
          <cell r="F67">
            <v>664979.29329371522</v>
          </cell>
          <cell r="G67">
            <v>578177.13525687868</v>
          </cell>
          <cell r="H67">
            <v>1922209.258762032</v>
          </cell>
          <cell r="I67">
            <v>1021897.096559423</v>
          </cell>
          <cell r="J67">
            <v>3056647.2131693671</v>
          </cell>
          <cell r="K67">
            <v>2697956.8456908138</v>
          </cell>
          <cell r="L67">
            <v>8999881.2235794067</v>
          </cell>
          <cell r="M67">
            <v>0</v>
          </cell>
          <cell r="N67">
            <v>2021</v>
          </cell>
          <cell r="O67">
            <v>10209209344</v>
          </cell>
          <cell r="P67">
            <v>2021</v>
          </cell>
          <cell r="Q67">
            <v>136234.9228046925</v>
          </cell>
          <cell r="R67">
            <v>28693938946.225582</v>
          </cell>
          <cell r="S67">
            <v>0</v>
          </cell>
          <cell r="T67">
            <v>235707.5203833642</v>
          </cell>
          <cell r="U67">
            <v>21301602942.00983</v>
          </cell>
          <cell r="V67">
            <v>362127250.01416713</v>
          </cell>
          <cell r="W67">
            <v>578177.13525687868</v>
          </cell>
          <cell r="X67">
            <v>13338887130.690599</v>
          </cell>
          <cell r="Y67">
            <v>53355548.522762395</v>
          </cell>
          <cell r="Z67">
            <v>1021897.096559423</v>
          </cell>
          <cell r="AA67">
            <v>10096969287.399445</v>
          </cell>
          <cell r="AB67">
            <v>141357570.02359223</v>
          </cell>
          <cell r="AC67">
            <v>2697956.8456908138</v>
          </cell>
          <cell r="AD67">
            <v>6254363754.6086683</v>
          </cell>
          <cell r="AE67">
            <v>0</v>
          </cell>
          <cell r="AF67">
            <v>556840368.56052184</v>
          </cell>
          <cell r="AG67">
            <v>556840368.56052184</v>
          </cell>
          <cell r="AH67">
            <v>5.4542947430868342E-2</v>
          </cell>
        </row>
        <row r="68">
          <cell r="A68" t="str">
            <v>Guinea</v>
          </cell>
          <cell r="B68">
            <v>6405472</v>
          </cell>
          <cell r="C68">
            <v>38632.652182865553</v>
          </cell>
          <cell r="D68">
            <v>107861.6408688769</v>
          </cell>
          <cell r="E68">
            <v>64412.318472349558</v>
          </cell>
          <cell r="F68">
            <v>163878.74286081301</v>
          </cell>
          <cell r="G68">
            <v>146156.22868345419</v>
          </cell>
          <cell r="H68">
            <v>450840.13878280588</v>
          </cell>
          <cell r="I68">
            <v>244884.1089073935</v>
          </cell>
          <cell r="J68">
            <v>707953.62333862239</v>
          </cell>
          <cell r="K68">
            <v>618884.73972357856</v>
          </cell>
          <cell r="L68">
            <v>2071877.87837588</v>
          </cell>
          <cell r="M68">
            <v>0</v>
          </cell>
          <cell r="N68">
            <v>2023</v>
          </cell>
          <cell r="Q68">
            <v>38632.652182865553</v>
          </cell>
          <cell r="R68">
            <v>4434443486.1656246</v>
          </cell>
          <cell r="S68">
            <v>0</v>
          </cell>
          <cell r="T68">
            <v>64412.318472349558</v>
          </cell>
          <cell r="U68">
            <v>3185646981.8020992</v>
          </cell>
          <cell r="V68">
            <v>54155998.690635689</v>
          </cell>
          <cell r="W68">
            <v>146156.22868345419</v>
          </cell>
          <cell r="X68">
            <v>1951644254.9919143</v>
          </cell>
          <cell r="Y68">
            <v>7806577.0199676575</v>
          </cell>
          <cell r="Z68">
            <v>244884.1089073935</v>
          </cell>
          <cell r="AA68">
            <v>1483089404.3714161</v>
          </cell>
          <cell r="AB68">
            <v>20763251.661199827</v>
          </cell>
          <cell r="AC68">
            <v>618884.73972357856</v>
          </cell>
          <cell r="AD68">
            <v>930710686.58294344</v>
          </cell>
          <cell r="AE68">
            <v>0</v>
          </cell>
          <cell r="AF68">
            <v>82725827.371803179</v>
          </cell>
          <cell r="AG68">
            <v>82725827.371803179</v>
          </cell>
        </row>
        <row r="69">
          <cell r="A69" t="str">
            <v>Guinea-Bissau</v>
          </cell>
          <cell r="B69">
            <v>999263</v>
          </cell>
          <cell r="C69">
            <v>30117.264886167741</v>
          </cell>
          <cell r="D69">
            <v>134750.03387167869</v>
          </cell>
          <cell r="E69">
            <v>60661.824419336823</v>
          </cell>
          <cell r="F69">
            <v>225510.1963621538</v>
          </cell>
          <cell r="G69">
            <v>205595.8305995609</v>
          </cell>
          <cell r="H69">
            <v>698479.3377941451</v>
          </cell>
          <cell r="I69">
            <v>407032.75710750523</v>
          </cell>
          <cell r="J69">
            <v>1098918.0700884301</v>
          </cell>
          <cell r="K69">
            <v>1072631.050484231</v>
          </cell>
          <cell r="L69">
            <v>2997781.716054196</v>
          </cell>
          <cell r="M69">
            <v>0</v>
          </cell>
          <cell r="N69">
            <v>2023</v>
          </cell>
          <cell r="Q69">
            <v>30117.264886167741</v>
          </cell>
          <cell r="R69">
            <v>1045556546.3476864</v>
          </cell>
          <cell r="S69">
            <v>0</v>
          </cell>
          <cell r="T69">
            <v>60661.824419336823</v>
          </cell>
          <cell r="U69">
            <v>823634393.4634757</v>
          </cell>
          <cell r="V69">
            <v>14001784.688879088</v>
          </cell>
          <cell r="W69">
            <v>205595.8305995609</v>
          </cell>
          <cell r="X69">
            <v>492520252.04978186</v>
          </cell>
          <cell r="Y69">
            <v>1970081.0081991274</v>
          </cell>
          <cell r="Z69">
            <v>407032.75710750523</v>
          </cell>
          <cell r="AA69">
            <v>345687696.75262898</v>
          </cell>
          <cell r="AB69">
            <v>4839627.7545368066</v>
          </cell>
          <cell r="AC69">
            <v>1072631.050484231</v>
          </cell>
          <cell r="AD69">
            <v>192373182.95294398</v>
          </cell>
          <cell r="AE69">
            <v>0</v>
          </cell>
          <cell r="AF69">
            <v>20811493.451615021</v>
          </cell>
          <cell r="AG69">
            <v>20811493.451615021</v>
          </cell>
        </row>
        <row r="70">
          <cell r="A70" t="str">
            <v>Guyana</v>
          </cell>
          <cell r="B70">
            <v>500259</v>
          </cell>
          <cell r="C70">
            <v>499753.47721822542</v>
          </cell>
          <cell r="D70">
            <v>1553304.414868105</v>
          </cell>
          <cell r="E70">
            <v>863284.18225419661</v>
          </cell>
          <cell r="F70">
            <v>2425731.597601919</v>
          </cell>
          <cell r="G70">
            <v>2110311.4436450838</v>
          </cell>
          <cell r="H70">
            <v>7000273.5467625903</v>
          </cell>
          <cell r="I70">
            <v>3722182.2925659469</v>
          </cell>
          <cell r="J70">
            <v>11128368.523741011</v>
          </cell>
          <cell r="K70">
            <v>9816065.2278177459</v>
          </cell>
          <cell r="L70">
            <v>32770456.721342921</v>
          </cell>
          <cell r="M70">
            <v>0</v>
          </cell>
          <cell r="N70">
            <v>2021</v>
          </cell>
          <cell r="O70">
            <v>1226057472</v>
          </cell>
          <cell r="P70">
            <v>2021</v>
          </cell>
          <cell r="Q70">
            <v>499753.47721822542</v>
          </cell>
          <cell r="R70">
            <v>5270483385.1779118</v>
          </cell>
          <cell r="S70">
            <v>0</v>
          </cell>
          <cell r="T70">
            <v>863284.18225419661</v>
          </cell>
          <cell r="U70">
            <v>3908141907.7721815</v>
          </cell>
          <cell r="V70">
            <v>66438412.432127088</v>
          </cell>
          <cell r="W70">
            <v>2110311.4436450838</v>
          </cell>
          <cell r="X70">
            <v>2446247551.7434611</v>
          </cell>
          <cell r="Y70">
            <v>9784990.2069738451</v>
          </cell>
          <cell r="Z70">
            <v>3722182.2925659469</v>
          </cell>
          <cell r="AA70">
            <v>1852505658.9107029</v>
          </cell>
          <cell r="AB70">
            <v>25935079.224749845</v>
          </cell>
          <cell r="AC70">
            <v>9816065.2278177459</v>
          </cell>
          <cell r="AD70">
            <v>1148314093.4159412</v>
          </cell>
          <cell r="AE70">
            <v>0</v>
          </cell>
          <cell r="AF70">
            <v>102158481.86385079</v>
          </cell>
          <cell r="AG70">
            <v>102158481.86385079</v>
          </cell>
          <cell r="AH70">
            <v>8.3322751336611725E-2</v>
          </cell>
        </row>
        <row r="71">
          <cell r="A71" t="str">
            <v>Haiti</v>
          </cell>
          <cell r="B71">
            <v>6600688</v>
          </cell>
          <cell r="C71">
            <v>54529.836221177502</v>
          </cell>
          <cell r="D71">
            <v>170372.32048050151</v>
          </cell>
          <cell r="E71">
            <v>94367.972545115859</v>
          </cell>
          <cell r="F71">
            <v>266394.82581980817</v>
          </cell>
          <cell r="G71">
            <v>231601.59655596351</v>
          </cell>
          <cell r="H71">
            <v>770242.52318539203</v>
          </cell>
          <cell r="I71">
            <v>409472.06455208559</v>
          </cell>
          <cell r="J71">
            <v>1224873.268535767</v>
          </cell>
          <cell r="K71">
            <v>1081247.319231604</v>
          </cell>
          <cell r="L71">
            <v>3606388.2193647712</v>
          </cell>
          <cell r="M71">
            <v>0</v>
          </cell>
          <cell r="N71">
            <v>2023</v>
          </cell>
          <cell r="Q71">
            <v>54529.836221177502</v>
          </cell>
          <cell r="R71">
            <v>7646400957.4070892</v>
          </cell>
          <cell r="S71">
            <v>0</v>
          </cell>
          <cell r="T71">
            <v>94367.972545115859</v>
          </cell>
          <cell r="U71">
            <v>5677477930.4401121</v>
          </cell>
          <cell r="V71">
            <v>96517124.81748192</v>
          </cell>
          <cell r="W71">
            <v>231601.59655596351</v>
          </cell>
          <cell r="X71">
            <v>3555400700.7117496</v>
          </cell>
          <cell r="Y71">
            <v>14221602.802846998</v>
          </cell>
          <cell r="Z71">
            <v>409472.06455208559</v>
          </cell>
          <cell r="AA71">
            <v>2691104471.1603189</v>
          </cell>
          <cell r="AB71">
            <v>37675462.596244469</v>
          </cell>
          <cell r="AC71">
            <v>1081247.319231604</v>
          </cell>
          <cell r="AD71">
            <v>1666766723.7818196</v>
          </cell>
          <cell r="AE71">
            <v>0</v>
          </cell>
          <cell r="AF71">
            <v>148414190.21657339</v>
          </cell>
          <cell r="AG71">
            <v>148414190.21657339</v>
          </cell>
        </row>
        <row r="72">
          <cell r="A72" t="str">
            <v>Honduras</v>
          </cell>
          <cell r="B72">
            <v>6064497</v>
          </cell>
          <cell r="C72">
            <v>63081.719831596303</v>
          </cell>
          <cell r="D72">
            <v>196146.9074783882</v>
          </cell>
          <cell r="E72">
            <v>108984.1530162702</v>
          </cell>
          <cell r="F72">
            <v>306344.50591570121</v>
          </cell>
          <cell r="G72">
            <v>266495.93827525643</v>
          </cell>
          <cell r="H72">
            <v>884194.54449684324</v>
          </cell>
          <cell r="I72">
            <v>470135.07979863498</v>
          </cell>
          <cell r="J72">
            <v>1405646.5084172981</v>
          </cell>
          <cell r="K72">
            <v>1239958.771916996</v>
          </cell>
          <cell r="L72">
            <v>4139255.6095498279</v>
          </cell>
          <cell r="M72">
            <v>19531782</v>
          </cell>
          <cell r="N72">
            <v>2021</v>
          </cell>
          <cell r="O72">
            <v>4839817216</v>
          </cell>
          <cell r="P72">
            <v>2021</v>
          </cell>
          <cell r="Q72">
            <v>63081.719831596303</v>
          </cell>
          <cell r="R72">
            <v>8069734312.8840647</v>
          </cell>
          <cell r="S72">
            <v>0</v>
          </cell>
          <cell r="T72">
            <v>108984.1530162702</v>
          </cell>
          <cell r="U72">
            <v>5984456340.3877039</v>
          </cell>
          <cell r="V72">
            <v>101735757.78659098</v>
          </cell>
          <cell r="W72">
            <v>266495.93827525643</v>
          </cell>
          <cell r="X72">
            <v>3746031344.3349948</v>
          </cell>
          <cell r="Y72">
            <v>14984125.37733998</v>
          </cell>
          <cell r="Z72">
            <v>470135.07979863498</v>
          </cell>
          <cell r="AA72">
            <v>2836703126.1617985</v>
          </cell>
          <cell r="AB72">
            <v>39713843.766265184</v>
          </cell>
          <cell r="AC72">
            <v>1239958.771916996</v>
          </cell>
          <cell r="AD72">
            <v>1758277697.3933797</v>
          </cell>
          <cell r="AE72">
            <v>0</v>
          </cell>
          <cell r="AF72">
            <v>156433726.93019614</v>
          </cell>
          <cell r="AG72">
            <v>136901944.93019614</v>
          </cell>
          <cell r="AH72">
            <v>2.8286594063430873E-2</v>
          </cell>
        </row>
        <row r="73">
          <cell r="A73" t="str">
            <v>Hong Kong</v>
          </cell>
          <cell r="B73">
            <v>6315516</v>
          </cell>
          <cell r="C73">
            <v>2578890.9059122521</v>
          </cell>
          <cell r="D73">
            <v>9804874.6521891095</v>
          </cell>
          <cell r="E73">
            <v>3668584.1343257278</v>
          </cell>
          <cell r="F73">
            <v>16461170.656360161</v>
          </cell>
          <cell r="G73">
            <v>6881108.3255096208</v>
          </cell>
          <cell r="H73">
            <v>63373302.21885965</v>
          </cell>
          <cell r="I73">
            <v>12224370.33942413</v>
          </cell>
          <cell r="J73">
            <v>117583843.3974511</v>
          </cell>
          <cell r="K73">
            <v>54431504.247737773</v>
          </cell>
          <cell r="L73">
            <v>492136663.27616942</v>
          </cell>
          <cell r="M73">
            <v>0</v>
          </cell>
          <cell r="N73">
            <v>2023</v>
          </cell>
          <cell r="Q73">
            <v>2578890.9059122521</v>
          </cell>
          <cell r="R73">
            <v>456358159653.51434</v>
          </cell>
          <cell r="S73">
            <v>0</v>
          </cell>
          <cell r="T73">
            <v>3668584.1343257278</v>
          </cell>
          <cell r="U73">
            <v>403958924306.46411</v>
          </cell>
          <cell r="V73">
            <v>6867301713.2098904</v>
          </cell>
          <cell r="W73">
            <v>6881108.3255096208</v>
          </cell>
          <cell r="X73">
            <v>356777354408.55444</v>
          </cell>
          <cell r="Y73">
            <v>1427109417.6342177</v>
          </cell>
          <cell r="Z73">
            <v>12224370.33942413</v>
          </cell>
          <cell r="AA73">
            <v>332699718924.76917</v>
          </cell>
          <cell r="AB73">
            <v>4657796064.9467688</v>
          </cell>
          <cell r="AC73">
            <v>54431504.247737773</v>
          </cell>
          <cell r="AD73">
            <v>276433393512.66046</v>
          </cell>
          <cell r="AE73">
            <v>0</v>
          </cell>
          <cell r="AF73">
            <v>12952207195.790878</v>
          </cell>
          <cell r="AG73">
            <v>12952207195.790878</v>
          </cell>
        </row>
        <row r="74">
          <cell r="A74" t="str">
            <v>Hungary</v>
          </cell>
          <cell r="B74">
            <v>8324024</v>
          </cell>
          <cell r="C74">
            <v>627113.81568879425</v>
          </cell>
          <cell r="D74">
            <v>2131632.1912783431</v>
          </cell>
          <cell r="E74">
            <v>1044536.6894090479</v>
          </cell>
          <cell r="F74">
            <v>3441292.4670212632</v>
          </cell>
          <cell r="G74">
            <v>2759636.3056851379</v>
          </cell>
          <cell r="H74">
            <v>10783642.085469481</v>
          </cell>
          <cell r="I74">
            <v>5001644.6444069678</v>
          </cell>
          <cell r="J74">
            <v>17751197.25287614</v>
          </cell>
          <cell r="K74">
            <v>14142480.476974109</v>
          </cell>
          <cell r="L74">
            <v>56785877.264480382</v>
          </cell>
          <cell r="M74">
            <v>162112768</v>
          </cell>
          <cell r="N74">
            <v>2021</v>
          </cell>
          <cell r="O74">
            <v>40564359168</v>
          </cell>
          <cell r="P74">
            <v>2021</v>
          </cell>
          <cell r="Q74">
            <v>627113.81568879425</v>
          </cell>
          <cell r="R74">
            <v>125236470668.48419</v>
          </cell>
          <cell r="S74">
            <v>0</v>
          </cell>
          <cell r="T74">
            <v>1044536.6894090479</v>
          </cell>
          <cell r="U74">
            <v>99753263074.913727</v>
          </cell>
          <cell r="V74">
            <v>1695805472.2735336</v>
          </cell>
          <cell r="W74">
            <v>2759636.3056851379</v>
          </cell>
          <cell r="X74">
            <v>66792016687.063576</v>
          </cell>
          <cell r="Y74">
            <v>267168066.7482543</v>
          </cell>
          <cell r="Z74">
            <v>5001644.6444069678</v>
          </cell>
          <cell r="AA74">
            <v>53063790951.079994</v>
          </cell>
          <cell r="AB74">
            <v>742893073.31511998</v>
          </cell>
          <cell r="AC74">
            <v>14142480.476974109</v>
          </cell>
          <cell r="AD74">
            <v>35496465830.072517</v>
          </cell>
          <cell r="AE74">
            <v>0</v>
          </cell>
          <cell r="AF74">
            <v>2705866612.3369079</v>
          </cell>
          <cell r="AG74">
            <v>2543753844.3369079</v>
          </cell>
          <cell r="AH74">
            <v>6.270908493344568E-2</v>
          </cell>
        </row>
        <row r="75">
          <cell r="A75" t="str">
            <v>Iceland</v>
          </cell>
          <cell r="B75">
            <v>278956</v>
          </cell>
          <cell r="C75">
            <v>3293536.8695321679</v>
          </cell>
          <cell r="D75">
            <v>9516964.7391413897</v>
          </cell>
          <cell r="E75">
            <v>5359765.5903840689</v>
          </cell>
          <cell r="F75">
            <v>14670452.81214009</v>
          </cell>
          <cell r="G75">
            <v>11715400.069743861</v>
          </cell>
          <cell r="H75">
            <v>43255312.348751947</v>
          </cell>
          <cell r="I75">
            <v>18980077.555038288</v>
          </cell>
          <cell r="J75">
            <v>71227081.814822048</v>
          </cell>
          <cell r="K75">
            <v>45580641.314453207</v>
          </cell>
          <cell r="L75">
            <v>245525734.63573131</v>
          </cell>
          <cell r="M75">
            <v>112781.546875</v>
          </cell>
          <cell r="N75">
            <v>2021</v>
          </cell>
          <cell r="O75">
            <v>6291169280</v>
          </cell>
          <cell r="P75">
            <v>2021</v>
          </cell>
          <cell r="Q75">
            <v>3293536.8695321679</v>
          </cell>
          <cell r="R75">
            <v>17360625447.947102</v>
          </cell>
          <cell r="S75">
            <v>0</v>
          </cell>
          <cell r="T75">
            <v>5359765.5903840689</v>
          </cell>
          <cell r="U75">
            <v>12986360323.160864</v>
          </cell>
          <cell r="V75">
            <v>220768125.49373469</v>
          </cell>
          <cell r="W75">
            <v>11715400.069743861</v>
          </cell>
          <cell r="X75">
            <v>8798247769.70298</v>
          </cell>
          <cell r="Y75">
            <v>35192991.078811921</v>
          </cell>
          <cell r="Z75">
            <v>18980077.555038288</v>
          </cell>
          <cell r="AA75">
            <v>7287307660.1461201</v>
          </cell>
          <cell r="AB75">
            <v>102022307.2420457</v>
          </cell>
          <cell r="AC75">
            <v>45580641.314453207</v>
          </cell>
          <cell r="AD75">
            <v>5577588345.253046</v>
          </cell>
          <cell r="AE75">
            <v>0</v>
          </cell>
          <cell r="AF75">
            <v>357983423.8145923</v>
          </cell>
          <cell r="AG75">
            <v>357870642.2677173</v>
          </cell>
          <cell r="AH75">
            <v>5.6884599084848865E-2</v>
          </cell>
        </row>
        <row r="76">
          <cell r="A76" t="str">
            <v>India</v>
          </cell>
          <cell r="B76">
            <v>908937280</v>
          </cell>
          <cell r="C76">
            <v>112302.8540903096</v>
          </cell>
          <cell r="D76">
            <v>454773.67750467488</v>
          </cell>
          <cell r="E76">
            <v>177990.84680916151</v>
          </cell>
          <cell r="F76">
            <v>765206.04161822633</v>
          </cell>
          <cell r="G76">
            <v>423689.68106994388</v>
          </cell>
          <cell r="H76">
            <v>2806622.9136335528</v>
          </cell>
          <cell r="I76">
            <v>792869.13177428837</v>
          </cell>
          <cell r="J76">
            <v>5032041.2782099172</v>
          </cell>
          <cell r="K76">
            <v>2762446.925940658</v>
          </cell>
          <cell r="L76">
            <v>19529690.672157548</v>
          </cell>
          <cell r="M76">
            <v>146919536</v>
          </cell>
          <cell r="N76">
            <v>2015</v>
          </cell>
          <cell r="Q76">
            <v>112302.8540903096</v>
          </cell>
          <cell r="R76">
            <v>3112844987136.1353</v>
          </cell>
          <cell r="S76">
            <v>0</v>
          </cell>
          <cell r="T76">
            <v>177990.84680916151</v>
          </cell>
          <cell r="U76">
            <v>2668708909722.1079</v>
          </cell>
          <cell r="V76">
            <v>45368051465.275841</v>
          </cell>
          <cell r="W76">
            <v>423689.68106994388</v>
          </cell>
          <cell r="X76">
            <v>2165936850827.9741</v>
          </cell>
          <cell r="Y76">
            <v>8663747403.3118973</v>
          </cell>
          <cell r="Z76">
            <v>792869.13177428837</v>
          </cell>
          <cell r="AA76">
            <v>1926570800116.481</v>
          </cell>
          <cell r="AB76">
            <v>26971991201.630737</v>
          </cell>
          <cell r="AC76">
            <v>2762446.925940658</v>
          </cell>
          <cell r="AD76">
            <v>1524037292378.3391</v>
          </cell>
          <cell r="AE76">
            <v>0</v>
          </cell>
          <cell r="AF76">
            <v>81003790070.218475</v>
          </cell>
          <cell r="AG76">
            <v>80856870534.218475</v>
          </cell>
        </row>
        <row r="77">
          <cell r="A77" t="str">
            <v>Indonesia</v>
          </cell>
          <cell r="B77">
            <v>181790576</v>
          </cell>
          <cell r="C77">
            <v>43325.525609289238</v>
          </cell>
          <cell r="D77">
            <v>157937.05682800969</v>
          </cell>
          <cell r="E77">
            <v>71917.117973204047</v>
          </cell>
          <cell r="F77">
            <v>257849.12068423661</v>
          </cell>
          <cell r="G77">
            <v>161804.2250660494</v>
          </cell>
          <cell r="H77">
            <v>879494.88071618963</v>
          </cell>
          <cell r="I77">
            <v>269235.70855129958</v>
          </cell>
          <cell r="J77">
            <v>1545253.3902664559</v>
          </cell>
          <cell r="K77">
            <v>674743.24416022096</v>
          </cell>
          <cell r="L77">
            <v>6120062.4815168427</v>
          </cell>
          <cell r="M77">
            <v>0</v>
          </cell>
          <cell r="N77">
            <v>2021</v>
          </cell>
          <cell r="O77">
            <v>108179021824</v>
          </cell>
          <cell r="P77">
            <v>2021</v>
          </cell>
          <cell r="Q77">
            <v>43325.525609289238</v>
          </cell>
          <cell r="R77">
            <v>208352962764.93173</v>
          </cell>
          <cell r="S77">
            <v>0</v>
          </cell>
          <cell r="T77">
            <v>71917.117973204047</v>
          </cell>
          <cell r="U77">
            <v>169003429348.36087</v>
          </cell>
          <cell r="V77">
            <v>2873058298.9221349</v>
          </cell>
          <cell r="W77">
            <v>161804.2250660494</v>
          </cell>
          <cell r="X77">
            <v>130469397680.45665</v>
          </cell>
          <cell r="Y77">
            <v>521877590.72182661</v>
          </cell>
          <cell r="Z77">
            <v>269235.70855129958</v>
          </cell>
          <cell r="AA77">
            <v>115983994672.59148</v>
          </cell>
          <cell r="AB77">
            <v>1623775925.416281</v>
          </cell>
          <cell r="AC77">
            <v>674743.24416022096</v>
          </cell>
          <cell r="AD77">
            <v>98990772066.294098</v>
          </cell>
          <cell r="AE77">
            <v>0</v>
          </cell>
          <cell r="AF77">
            <v>5018711815.0602427</v>
          </cell>
          <cell r="AG77">
            <v>5018711815.0602427</v>
          </cell>
          <cell r="AH77">
            <v>4.6392652941763049E-2</v>
          </cell>
        </row>
        <row r="78">
          <cell r="A78" t="str">
            <v>Iran</v>
          </cell>
          <cell r="B78">
            <v>61291076</v>
          </cell>
          <cell r="C78">
            <v>263286.73523809522</v>
          </cell>
          <cell r="D78">
            <v>832314.93053571426</v>
          </cell>
          <cell r="E78">
            <v>457529.5878095238</v>
          </cell>
          <cell r="F78">
            <v>1305020.4211166671</v>
          </cell>
          <cell r="G78">
            <v>1133074.529523809</v>
          </cell>
          <cell r="H78">
            <v>3789057.9050333332</v>
          </cell>
          <cell r="I78">
            <v>2013904.5059047621</v>
          </cell>
          <cell r="J78">
            <v>6029683.8495595241</v>
          </cell>
          <cell r="K78">
            <v>5332235.9954285705</v>
          </cell>
          <cell r="L78">
            <v>17744427.460823812</v>
          </cell>
          <cell r="M78">
            <v>0</v>
          </cell>
          <cell r="N78">
            <v>2023</v>
          </cell>
          <cell r="Q78">
            <v>263286.73523809522</v>
          </cell>
          <cell r="R78">
            <v>348763503641.29218</v>
          </cell>
          <cell r="S78">
            <v>0</v>
          </cell>
          <cell r="T78">
            <v>457529.5878095238</v>
          </cell>
          <cell r="U78">
            <v>259718125367.65726</v>
          </cell>
          <cell r="V78">
            <v>4415208131.2501736</v>
          </cell>
          <cell r="W78">
            <v>1133074.529523809</v>
          </cell>
          <cell r="X78">
            <v>162788078923.09079</v>
          </cell>
          <cell r="Y78">
            <v>651152315.69236314</v>
          </cell>
          <cell r="Z78">
            <v>2013904.5059047621</v>
          </cell>
          <cell r="AA78">
            <v>123065718475.58707</v>
          </cell>
          <cell r="AB78">
            <v>1722920058.6582191</v>
          </cell>
          <cell r="AC78">
            <v>5332235.9954285705</v>
          </cell>
          <cell r="AD78">
            <v>76075657043.209122</v>
          </cell>
          <cell r="AE78">
            <v>0</v>
          </cell>
          <cell r="AF78">
            <v>6789280505.6007557</v>
          </cell>
          <cell r="AG78">
            <v>6789280505.6007557</v>
          </cell>
        </row>
        <row r="79">
          <cell r="A79" t="str">
            <v>Iraq</v>
          </cell>
          <cell r="B79">
            <v>22442072</v>
          </cell>
          <cell r="C79">
            <v>74904.353103448273</v>
          </cell>
          <cell r="D79">
            <v>304439.3590344828</v>
          </cell>
          <cell r="E79">
            <v>144119.59172413789</v>
          </cell>
          <cell r="F79">
            <v>501897.80586206901</v>
          </cell>
          <cell r="G79">
            <v>444147.02344827593</v>
          </cell>
          <cell r="H79">
            <v>1542192.101862069</v>
          </cell>
          <cell r="I79">
            <v>864129.58896551724</v>
          </cell>
          <cell r="J79">
            <v>2446543.003862069</v>
          </cell>
          <cell r="K79">
            <v>2306818.8248275858</v>
          </cell>
          <cell r="L79">
            <v>6887348.694551724</v>
          </cell>
          <cell r="M79">
            <v>0</v>
          </cell>
          <cell r="N79">
            <v>2023</v>
          </cell>
          <cell r="Q79">
            <v>74904.353103448273</v>
          </cell>
          <cell r="R79">
            <v>51512411296.247032</v>
          </cell>
          <cell r="S79">
            <v>0</v>
          </cell>
          <cell r="T79">
            <v>144119.59172413789</v>
          </cell>
          <cell r="U79">
            <v>40146422208.574341</v>
          </cell>
          <cell r="V79">
            <v>682489177.54576385</v>
          </cell>
          <cell r="W79">
            <v>444147.02344827593</v>
          </cell>
          <cell r="X79">
            <v>24642406709.007992</v>
          </cell>
          <cell r="Y79">
            <v>98569626.836031973</v>
          </cell>
          <cell r="Z79">
            <v>864129.58896551724</v>
          </cell>
          <cell r="AA79">
            <v>17756317895.437145</v>
          </cell>
          <cell r="AB79">
            <v>248588450.53612006</v>
          </cell>
          <cell r="AC79">
            <v>2306818.8248275858</v>
          </cell>
          <cell r="AD79">
            <v>10279658113.449974</v>
          </cell>
          <cell r="AE79">
            <v>0</v>
          </cell>
          <cell r="AF79">
            <v>1029647254.9179159</v>
          </cell>
          <cell r="AG79">
            <v>1029647254.9179159</v>
          </cell>
        </row>
        <row r="80">
          <cell r="A80" t="str">
            <v>Ireland</v>
          </cell>
          <cell r="B80">
            <v>3667357</v>
          </cell>
          <cell r="C80">
            <v>3929039.5984614231</v>
          </cell>
          <cell r="D80">
            <v>8141230.4164601648</v>
          </cell>
          <cell r="E80">
            <v>5975703.0765199251</v>
          </cell>
          <cell r="F80">
            <v>11252524.086001949</v>
          </cell>
          <cell r="G80">
            <v>9518165.1929623354</v>
          </cell>
          <cell r="H80">
            <v>26571132.95267874</v>
          </cell>
          <cell r="I80">
            <v>11721022.536851579</v>
          </cell>
          <cell r="J80">
            <v>42425939.851479024</v>
          </cell>
          <cell r="K80">
            <v>15484154.42345605</v>
          </cell>
          <cell r="L80">
            <v>159096086.73524421</v>
          </cell>
          <cell r="M80">
            <v>141928.828125</v>
          </cell>
          <cell r="N80">
            <v>2021</v>
          </cell>
          <cell r="O80">
            <v>89662537728</v>
          </cell>
          <cell r="P80">
            <v>2021</v>
          </cell>
          <cell r="Q80">
            <v>3929039.5984614231</v>
          </cell>
          <cell r="R80">
            <v>154476074817.2341</v>
          </cell>
          <cell r="S80">
            <v>0</v>
          </cell>
          <cell r="T80">
            <v>5975703.0765199251</v>
          </cell>
          <cell r="U80">
            <v>96759932334.354843</v>
          </cell>
          <cell r="V80">
            <v>1644918849.6840324</v>
          </cell>
          <cell r="W80">
            <v>9518165.1929623354</v>
          </cell>
          <cell r="X80">
            <v>62539320684.370277</v>
          </cell>
          <cell r="Y80">
            <v>250157282.73748112</v>
          </cell>
          <cell r="Z80">
            <v>11721022.536851579</v>
          </cell>
          <cell r="AA80">
            <v>56302946724.110085</v>
          </cell>
          <cell r="AB80">
            <v>788241254.13754129</v>
          </cell>
          <cell r="AC80">
            <v>15484154.42345605</v>
          </cell>
          <cell r="AD80">
            <v>52667622524.716255</v>
          </cell>
          <cell r="AE80">
            <v>0</v>
          </cell>
          <cell r="AF80">
            <v>2683317386.5590549</v>
          </cell>
          <cell r="AG80">
            <v>2683175457.7309299</v>
          </cell>
          <cell r="AH80">
            <v>2.9925267851224586E-2</v>
          </cell>
        </row>
        <row r="81">
          <cell r="A81" t="str">
            <v>Israel</v>
          </cell>
          <cell r="B81">
            <v>5697178</v>
          </cell>
          <cell r="C81">
            <v>1523622.8292964329</v>
          </cell>
          <cell r="D81">
            <v>5893831.1647490449</v>
          </cell>
          <cell r="E81">
            <v>2602860.5683744689</v>
          </cell>
          <cell r="F81">
            <v>9721503.4723702502</v>
          </cell>
          <cell r="G81">
            <v>6211700.217404902</v>
          </cell>
          <cell r="H81">
            <v>33332245.460713871</v>
          </cell>
          <cell r="I81">
            <v>10792372.437524211</v>
          </cell>
          <cell r="J81">
            <v>58276950.410043232</v>
          </cell>
          <cell r="K81">
            <v>28193924.085268591</v>
          </cell>
          <cell r="L81">
            <v>225438847.02492961</v>
          </cell>
          <cell r="M81">
            <v>0</v>
          </cell>
          <cell r="N81">
            <v>2021</v>
          </cell>
          <cell r="O81">
            <v>121182191616</v>
          </cell>
          <cell r="P81">
            <v>2021</v>
          </cell>
          <cell r="Q81">
            <v>1523622.8292964329</v>
          </cell>
          <cell r="R81">
            <v>248978547841.57245</v>
          </cell>
          <cell r="S81">
            <v>0</v>
          </cell>
          <cell r="T81">
            <v>2602860.5683744689</v>
          </cell>
          <cell r="U81">
            <v>202780878712.50439</v>
          </cell>
          <cell r="V81">
            <v>3447274938.1125751</v>
          </cell>
          <cell r="W81">
            <v>6211700.217404902</v>
          </cell>
          <cell r="X81">
            <v>154510573708.18451</v>
          </cell>
          <cell r="Y81">
            <v>618042294.83273804</v>
          </cell>
          <cell r="Z81">
            <v>10792372.437524211</v>
          </cell>
          <cell r="AA81">
            <v>135264046482.15999</v>
          </cell>
          <cell r="AB81">
            <v>1893696650.7502401</v>
          </cell>
          <cell r="AC81">
            <v>28193924.085268591</v>
          </cell>
          <cell r="AD81">
            <v>112373943558.35321</v>
          </cell>
          <cell r="AE81">
            <v>0</v>
          </cell>
          <cell r="AF81">
            <v>5959013883.6955528</v>
          </cell>
          <cell r="AG81">
            <v>5959013883.6955528</v>
          </cell>
          <cell r="AH81">
            <v>4.9174006545271695E-2</v>
          </cell>
        </row>
        <row r="82">
          <cell r="A82" t="str">
            <v>Italy</v>
          </cell>
          <cell r="B82">
            <v>49265488</v>
          </cell>
          <cell r="C82">
            <v>2020464.9526508721</v>
          </cell>
          <cell r="D82">
            <v>5054968.2624789327</v>
          </cell>
          <cell r="E82">
            <v>2986118.8237307519</v>
          </cell>
          <cell r="F82">
            <v>7502401.0416058991</v>
          </cell>
          <cell r="G82">
            <v>6406216.9949424211</v>
          </cell>
          <cell r="H82">
            <v>21119091.570820931</v>
          </cell>
          <cell r="I82">
            <v>9892695.2823570911</v>
          </cell>
          <cell r="J82">
            <v>33972725.727441452</v>
          </cell>
          <cell r="K82">
            <v>24384942.19362798</v>
          </cell>
          <cell r="L82">
            <v>111143400.076782</v>
          </cell>
          <cell r="M82">
            <v>684806656</v>
          </cell>
          <cell r="N82">
            <v>2021</v>
          </cell>
          <cell r="O82">
            <v>522358325248</v>
          </cell>
          <cell r="P82">
            <v>2021</v>
          </cell>
          <cell r="Q82">
            <v>2020464.9526508721</v>
          </cell>
          <cell r="R82">
            <v>1494962863962.946</v>
          </cell>
          <cell r="S82">
            <v>0</v>
          </cell>
          <cell r="T82">
            <v>2986118.8237307519</v>
          </cell>
          <cell r="U82">
            <v>1112484237046.7073</v>
          </cell>
          <cell r="V82">
            <v>18912232029.794025</v>
          </cell>
          <cell r="W82">
            <v>6406216.9949424211</v>
          </cell>
          <cell r="X82">
            <v>724836945863.44775</v>
          </cell>
          <cell r="Y82">
            <v>2899347783.4537911</v>
          </cell>
          <cell r="Z82">
            <v>9892695.2823570911</v>
          </cell>
          <cell r="AA82">
            <v>593157225465.96912</v>
          </cell>
          <cell r="AB82">
            <v>8304201156.5235691</v>
          </cell>
          <cell r="AC82">
            <v>24384942.19362798</v>
          </cell>
          <cell r="AD82">
            <v>427419776574.10303</v>
          </cell>
          <cell r="AE82">
            <v>0</v>
          </cell>
          <cell r="AF82">
            <v>30115780969.771385</v>
          </cell>
          <cell r="AG82">
            <v>29430974313.771385</v>
          </cell>
          <cell r="AH82">
            <v>5.6342500714999508E-2</v>
          </cell>
        </row>
        <row r="83">
          <cell r="A83" t="str">
            <v>Jamaica</v>
          </cell>
          <cell r="B83">
            <v>2024323</v>
          </cell>
          <cell r="C83">
            <v>55732.100413471613</v>
          </cell>
          <cell r="D83">
            <v>174201.0774115026</v>
          </cell>
          <cell r="E83">
            <v>96462.672221716421</v>
          </cell>
          <cell r="F83">
            <v>272408.3986508245</v>
          </cell>
          <cell r="G83">
            <v>236817.72196499191</v>
          </cell>
          <cell r="H83">
            <v>787748.83114389866</v>
          </cell>
          <cell r="I83">
            <v>418773.27463211631</v>
          </cell>
          <cell r="J83">
            <v>1252745.266285134</v>
          </cell>
          <cell r="K83">
            <v>1105918.9687651929</v>
          </cell>
          <cell r="L83">
            <v>3688398.4800050249</v>
          </cell>
          <cell r="M83">
            <v>0</v>
          </cell>
          <cell r="N83">
            <v>2021</v>
          </cell>
          <cell r="O83">
            <v>3814910208</v>
          </cell>
          <cell r="P83">
            <v>2021</v>
          </cell>
          <cell r="Q83">
            <v>55732.100413471613</v>
          </cell>
          <cell r="R83">
            <v>2398194749.2358508</v>
          </cell>
          <cell r="S83">
            <v>0</v>
          </cell>
          <cell r="T83">
            <v>96462.672221716421</v>
          </cell>
          <cell r="U83">
            <v>1780854903.8107567</v>
          </cell>
          <cell r="V83">
            <v>30274533.364782866</v>
          </cell>
          <cell r="W83">
            <v>236817.72196499191</v>
          </cell>
          <cell r="X83">
            <v>1115262515.7263722</v>
          </cell>
          <cell r="Y83">
            <v>4461050.0629054895</v>
          </cell>
          <cell r="Z83">
            <v>418773.27463211631</v>
          </cell>
          <cell r="AA83">
            <v>844114342.02950597</v>
          </cell>
          <cell r="AB83">
            <v>11817600.788413085</v>
          </cell>
          <cell r="AC83">
            <v>1105918.9687651929</v>
          </cell>
          <cell r="AD83">
            <v>522777267.16315508</v>
          </cell>
          <cell r="AE83">
            <v>0</v>
          </cell>
          <cell r="AF83">
            <v>46553184.216101438</v>
          </cell>
          <cell r="AG83">
            <v>46553184.216101438</v>
          </cell>
          <cell r="AH83">
            <v>1.2202956734991504E-2</v>
          </cell>
        </row>
        <row r="84">
          <cell r="A84" t="str">
            <v>Japan</v>
          </cell>
          <cell r="B84">
            <v>104046120</v>
          </cell>
          <cell r="C84">
            <v>2048319.009066148</v>
          </cell>
          <cell r="D84">
            <v>5762131.712859299</v>
          </cell>
          <cell r="E84">
            <v>3423324.493435754</v>
          </cell>
          <cell r="F84">
            <v>8772523.9510776661</v>
          </cell>
          <cell r="G84">
            <v>7804425.6136230808</v>
          </cell>
          <cell r="H84">
            <v>24228922.953157581</v>
          </cell>
          <cell r="I84">
            <v>13124881.41697084</v>
          </cell>
          <cell r="J84">
            <v>38094083.759194873</v>
          </cell>
          <cell r="K84">
            <v>33309052.55105963</v>
          </cell>
          <cell r="L84">
            <v>111608756.92387339</v>
          </cell>
          <cell r="M84">
            <v>0</v>
          </cell>
          <cell r="N84">
            <v>2020</v>
          </cell>
          <cell r="O84">
            <v>591622242304</v>
          </cell>
          <cell r="P84">
            <v>2020</v>
          </cell>
          <cell r="Q84">
            <v>2048319.009066148</v>
          </cell>
          <cell r="R84">
            <v>3864078022363.8672</v>
          </cell>
          <cell r="S84">
            <v>0</v>
          </cell>
          <cell r="T84">
            <v>3423324.493435754</v>
          </cell>
          <cell r="U84">
            <v>2782817243368.7271</v>
          </cell>
          <cell r="V84">
            <v>47307893137.268364</v>
          </cell>
          <cell r="W84">
            <v>7804425.6136230808</v>
          </cell>
          <cell r="X84">
            <v>1708905221128.8872</v>
          </cell>
          <cell r="Y84">
            <v>6835620884.5155487</v>
          </cell>
          <cell r="Z84">
            <v>13124881.41697084</v>
          </cell>
          <cell r="AA84">
            <v>1298974311601.6614</v>
          </cell>
          <cell r="AB84">
            <v>18185640362.423264</v>
          </cell>
          <cell r="AC84">
            <v>33309052.55105963</v>
          </cell>
          <cell r="AD84">
            <v>814678043713.83057</v>
          </cell>
          <cell r="AE84">
            <v>0</v>
          </cell>
          <cell r="AF84">
            <v>72329154384.207184</v>
          </cell>
          <cell r="AG84">
            <v>72329154384.207184</v>
          </cell>
          <cell r="AH84">
            <v>0.12225563748673511</v>
          </cell>
        </row>
        <row r="85">
          <cell r="A85" t="str">
            <v>Jordan</v>
          </cell>
          <cell r="B85">
            <v>6449301</v>
          </cell>
          <cell r="C85">
            <v>100499.2988119451</v>
          </cell>
          <cell r="D85">
            <v>308097.75579022622</v>
          </cell>
          <cell r="E85">
            <v>172779.3009963966</v>
          </cell>
          <cell r="F85">
            <v>479546.35252105398</v>
          </cell>
          <cell r="G85">
            <v>418016.35066148982</v>
          </cell>
          <cell r="H85">
            <v>1376703.703578671</v>
          </cell>
          <cell r="I85">
            <v>732643.1207335433</v>
          </cell>
          <cell r="J85">
            <v>2186378.2350909682</v>
          </cell>
          <cell r="K85">
            <v>1924970.4807118101</v>
          </cell>
          <cell r="L85">
            <v>6439943.5749101359</v>
          </cell>
          <cell r="M85">
            <v>0</v>
          </cell>
          <cell r="N85">
            <v>2023</v>
          </cell>
          <cell r="Q85">
            <v>100499.2988119451</v>
          </cell>
          <cell r="R85">
            <v>13388649361.884853</v>
          </cell>
          <cell r="S85">
            <v>0</v>
          </cell>
          <cell r="T85">
            <v>172779.3009963966</v>
          </cell>
          <cell r="U85">
            <v>9892165260.8251228</v>
          </cell>
          <cell r="V85">
            <v>168166809.43402711</v>
          </cell>
          <cell r="W85">
            <v>418016.35066148982</v>
          </cell>
          <cell r="X85">
            <v>6182863303.8561296</v>
          </cell>
          <cell r="Y85">
            <v>24731453.215424519</v>
          </cell>
          <cell r="Z85">
            <v>732643.1207335433</v>
          </cell>
          <cell r="AA85">
            <v>4687787663.380228</v>
          </cell>
          <cell r="AB85">
            <v>65629027.287323199</v>
          </cell>
          <cell r="AC85">
            <v>1924970.4807118101</v>
          </cell>
          <cell r="AD85">
            <v>2911842049.1386356</v>
          </cell>
          <cell r="AE85">
            <v>0</v>
          </cell>
          <cell r="AF85">
            <v>258527289.93677482</v>
          </cell>
          <cell r="AG85">
            <v>258527289.93677482</v>
          </cell>
        </row>
        <row r="86">
          <cell r="A86" t="str">
            <v>Kazakhstan</v>
          </cell>
          <cell r="B86">
            <v>12228188</v>
          </cell>
          <cell r="C86">
            <v>160943.34052238101</v>
          </cell>
          <cell r="D86">
            <v>581730.43768865278</v>
          </cell>
          <cell r="E86">
            <v>266062.61612020578</v>
          </cell>
          <cell r="F86">
            <v>948329.79354054807</v>
          </cell>
          <cell r="G86">
            <v>594159.05865641776</v>
          </cell>
          <cell r="H86">
            <v>3231384.0152038638</v>
          </cell>
          <cell r="I86">
            <v>982428.75460222294</v>
          </cell>
          <cell r="J86">
            <v>5680322.1492131827</v>
          </cell>
          <cell r="K86">
            <v>2441446.5512340558</v>
          </cell>
          <cell r="L86">
            <v>22568301.086153232</v>
          </cell>
          <cell r="M86">
            <v>0</v>
          </cell>
          <cell r="N86">
            <v>2021</v>
          </cell>
          <cell r="O86">
            <v>20524191744</v>
          </cell>
          <cell r="P86">
            <v>2021</v>
          </cell>
          <cell r="Q86">
            <v>160943.34052238101</v>
          </cell>
          <cell r="R86">
            <v>51454637321.234383</v>
          </cell>
          <cell r="S86">
            <v>0</v>
          </cell>
          <cell r="T86">
            <v>266062.61612020578</v>
          </cell>
          <cell r="U86">
            <v>41714456558.626511</v>
          </cell>
          <cell r="V86">
            <v>709145761.4966507</v>
          </cell>
          <cell r="W86">
            <v>594159.05865641776</v>
          </cell>
          <cell r="X86">
            <v>32248482566.954002</v>
          </cell>
          <cell r="Y86">
            <v>128993930.26781601</v>
          </cell>
          <cell r="Z86">
            <v>982428.75460222294</v>
          </cell>
          <cell r="AA86">
            <v>28723361816.630505</v>
          </cell>
          <cell r="AB86">
            <v>402127065.43282712</v>
          </cell>
          <cell r="AC86">
            <v>2441446.5512340558</v>
          </cell>
          <cell r="AD86">
            <v>24611496110.164425</v>
          </cell>
          <cell r="AE86">
            <v>0</v>
          </cell>
          <cell r="AF86">
            <v>1240266757.1972938</v>
          </cell>
          <cell r="AG86">
            <v>1240266757.1972938</v>
          </cell>
          <cell r="AH86">
            <v>6.0429505466877684E-2</v>
          </cell>
        </row>
        <row r="87">
          <cell r="A87" t="str">
            <v>Kenya</v>
          </cell>
          <cell r="B87">
            <v>26672794</v>
          </cell>
          <cell r="C87">
            <v>55167.048491141977</v>
          </cell>
          <cell r="D87">
            <v>174046.40119923919</v>
          </cell>
          <cell r="E87">
            <v>95798.720083081411</v>
          </cell>
          <cell r="F87">
            <v>272765.70843175979</v>
          </cell>
          <cell r="G87">
            <v>236876.66249639209</v>
          </cell>
          <cell r="H87">
            <v>791403.85509892704</v>
          </cell>
          <cell r="I87">
            <v>420640.5233521387</v>
          </cell>
          <cell r="J87">
            <v>1259253.4196846699</v>
          </cell>
          <cell r="K87">
            <v>1113242.8513617399</v>
          </cell>
          <cell r="L87">
            <v>3706148.1173255639</v>
          </cell>
          <cell r="M87">
            <v>0</v>
          </cell>
          <cell r="N87">
            <v>2021</v>
          </cell>
          <cell r="O87">
            <v>15438680064</v>
          </cell>
          <cell r="P87">
            <v>2021</v>
          </cell>
          <cell r="Q87">
            <v>55167.048491141977</v>
          </cell>
          <cell r="R87">
            <v>31708444856.364193</v>
          </cell>
          <cell r="S87">
            <v>0</v>
          </cell>
          <cell r="T87">
            <v>95798.720083081411</v>
          </cell>
          <cell r="U87">
            <v>23601020125.123497</v>
          </cell>
          <cell r="V87">
            <v>401217342.12709945</v>
          </cell>
          <cell r="W87">
            <v>236876.66249639209</v>
          </cell>
          <cell r="X87">
            <v>14790789575.685741</v>
          </cell>
          <cell r="Y87">
            <v>59163158.302742966</v>
          </cell>
          <cell r="Z87">
            <v>420640.5233521387</v>
          </cell>
          <cell r="AA87">
            <v>11184074514.810482</v>
          </cell>
          <cell r="AB87">
            <v>156577043.20734677</v>
          </cell>
          <cell r="AC87">
            <v>1113242.8513617399</v>
          </cell>
          <cell r="AD87">
            <v>6916002802.0568295</v>
          </cell>
          <cell r="AE87">
            <v>0</v>
          </cell>
          <cell r="AF87">
            <v>616957543.63718915</v>
          </cell>
          <cell r="AG87">
            <v>616957543.63718915</v>
          </cell>
          <cell r="AH87">
            <v>3.9961806390159879E-2</v>
          </cell>
        </row>
        <row r="88">
          <cell r="A88" t="str">
            <v>Kuwait</v>
          </cell>
          <cell r="B88">
            <v>3123944</v>
          </cell>
          <cell r="C88">
            <v>815204.11791283474</v>
          </cell>
          <cell r="D88">
            <v>3363153.305001853</v>
          </cell>
          <cell r="E88">
            <v>1579271.9763583569</v>
          </cell>
          <cell r="F88">
            <v>5558270.2913407637</v>
          </cell>
          <cell r="G88">
            <v>4936963.5287736533</v>
          </cell>
          <cell r="H88">
            <v>17108648.407656629</v>
          </cell>
          <cell r="I88">
            <v>9640720.3333883174</v>
          </cell>
          <cell r="J88">
            <v>27112784.641420301</v>
          </cell>
          <cell r="K88">
            <v>25694693.21074076</v>
          </cell>
          <cell r="L88">
            <v>75990596.650762856</v>
          </cell>
          <cell r="M88">
            <v>0</v>
          </cell>
          <cell r="N88">
            <v>2023</v>
          </cell>
          <cell r="Q88">
            <v>815204.11791283474</v>
          </cell>
          <cell r="R88">
            <v>79596505753.11618</v>
          </cell>
          <cell r="S88">
            <v>0</v>
          </cell>
          <cell r="T88">
            <v>1579271.9763583569</v>
          </cell>
          <cell r="U88">
            <v>62150839560.497002</v>
          </cell>
          <cell r="V88">
            <v>1056564272.5284491</v>
          </cell>
          <cell r="W88">
            <v>4936963.5287736533</v>
          </cell>
          <cell r="X88">
            <v>38023661947.277191</v>
          </cell>
          <cell r="Y88">
            <v>152094647.78910875</v>
          </cell>
          <cell r="Z88">
            <v>9640720.3333883174</v>
          </cell>
          <cell r="AA88">
            <v>27290875231.345333</v>
          </cell>
          <cell r="AB88">
            <v>382072253.23883474</v>
          </cell>
          <cell r="AC88">
            <v>25694693.21074076</v>
          </cell>
          <cell r="AD88">
            <v>15712158577.60364</v>
          </cell>
          <cell r="AE88">
            <v>0</v>
          </cell>
          <cell r="AF88">
            <v>1590731173.5563927</v>
          </cell>
          <cell r="AG88">
            <v>1590731173.5563927</v>
          </cell>
        </row>
        <row r="89">
          <cell r="A89" t="str">
            <v>Kyrgyz Republic</v>
          </cell>
          <cell r="B89">
            <v>3750792</v>
          </cell>
          <cell r="C89">
            <v>28596.933533873409</v>
          </cell>
          <cell r="D89">
            <v>77563.738619918702</v>
          </cell>
          <cell r="E89">
            <v>47243.477096048497</v>
          </cell>
          <cell r="F89">
            <v>116914.640083461</v>
          </cell>
          <cell r="G89">
            <v>105379.0788590849</v>
          </cell>
          <cell r="H89">
            <v>316558.79084128223</v>
          </cell>
          <cell r="I89">
            <v>174065.63894818499</v>
          </cell>
          <cell r="J89">
            <v>494412.11387921561</v>
          </cell>
          <cell r="K89">
            <v>431956.95111159672</v>
          </cell>
          <cell r="L89">
            <v>1439342.2967509229</v>
          </cell>
          <cell r="M89">
            <v>0</v>
          </cell>
          <cell r="N89">
            <v>2021</v>
          </cell>
          <cell r="O89">
            <v>1750553216</v>
          </cell>
          <cell r="P89">
            <v>2021</v>
          </cell>
          <cell r="Q89">
            <v>28596.933533873409</v>
          </cell>
          <cell r="R89">
            <v>1836643007.8229799</v>
          </cell>
          <cell r="S89">
            <v>0</v>
          </cell>
          <cell r="T89">
            <v>47243.477096048497</v>
          </cell>
          <cell r="U89">
            <v>1306610203.8194146</v>
          </cell>
          <cell r="V89">
            <v>22212373.46493005</v>
          </cell>
          <cell r="W89">
            <v>105379.0788590849</v>
          </cell>
          <cell r="X89">
            <v>792091174.26512992</v>
          </cell>
          <cell r="Y89">
            <v>3168364.6970605198</v>
          </cell>
          <cell r="Z89">
            <v>174065.63894818499</v>
          </cell>
          <cell r="AA89">
            <v>600776497.69975519</v>
          </cell>
          <cell r="AB89">
            <v>8410870.9677965734</v>
          </cell>
          <cell r="AC89">
            <v>431956.95111159672</v>
          </cell>
          <cell r="AD89">
            <v>377849289.53412193</v>
          </cell>
          <cell r="AE89">
            <v>0</v>
          </cell>
          <cell r="AF89">
            <v>33791609.12978714</v>
          </cell>
          <cell r="AG89">
            <v>33791609.12978714</v>
          </cell>
          <cell r="AH89">
            <v>1.9303388677895033E-2</v>
          </cell>
        </row>
        <row r="90">
          <cell r="A90" t="str">
            <v>Laos</v>
          </cell>
          <cell r="B90">
            <v>4399332</v>
          </cell>
          <cell r="C90">
            <v>92238.993878557594</v>
          </cell>
          <cell r="D90">
            <v>273321.73730205011</v>
          </cell>
          <cell r="E90">
            <v>156769.4830054701</v>
          </cell>
          <cell r="F90">
            <v>421829.83655549388</v>
          </cell>
          <cell r="G90">
            <v>370050.80867043562</v>
          </cell>
          <cell r="H90">
            <v>1194198.084860774</v>
          </cell>
          <cell r="I90">
            <v>638258.03296576487</v>
          </cell>
          <cell r="J90">
            <v>1890617.2867819341</v>
          </cell>
          <cell r="K90">
            <v>1658398.7279419119</v>
          </cell>
          <cell r="L90">
            <v>5565418.0508410614</v>
          </cell>
          <cell r="M90">
            <v>0</v>
          </cell>
          <cell r="N90">
            <v>2021</v>
          </cell>
          <cell r="O90">
            <v>1808674048</v>
          </cell>
          <cell r="P90">
            <v>2021</v>
          </cell>
          <cell r="Q90">
            <v>92238.993878557594</v>
          </cell>
          <cell r="R90">
            <v>7966431077.9076023</v>
          </cell>
          <cell r="S90">
            <v>0</v>
          </cell>
          <cell r="T90">
            <v>156769.4830054701</v>
          </cell>
          <cell r="U90">
            <v>5830442476.5196657</v>
          </cell>
          <cell r="V90">
            <v>99117522.100834325</v>
          </cell>
          <cell r="W90">
            <v>370050.80867043562</v>
          </cell>
          <cell r="X90">
            <v>3625697484.8569942</v>
          </cell>
          <cell r="Y90">
            <v>14502789.939427977</v>
          </cell>
          <cell r="Z90">
            <v>638258.03296576487</v>
          </cell>
          <cell r="AA90">
            <v>2754772070.404798</v>
          </cell>
          <cell r="AB90">
            <v>38566808.985667177</v>
          </cell>
          <cell r="AC90">
            <v>1658398.7279419119</v>
          </cell>
          <cell r="AD90">
            <v>1718827513.1848562</v>
          </cell>
          <cell r="AE90">
            <v>0</v>
          </cell>
          <cell r="AF90">
            <v>152187121.02592948</v>
          </cell>
          <cell r="AG90">
            <v>152187121.02592948</v>
          </cell>
          <cell r="AH90">
            <v>8.4142922929764663E-2</v>
          </cell>
        </row>
        <row r="91">
          <cell r="A91" t="str">
            <v>Latvia</v>
          </cell>
          <cell r="B91">
            <v>1489926</v>
          </cell>
          <cell r="C91">
            <v>641233.76759585738</v>
          </cell>
          <cell r="D91">
            <v>2093356.527262826</v>
          </cell>
          <cell r="E91">
            <v>1183613.6284086381</v>
          </cell>
          <cell r="F91">
            <v>3283597.6409031558</v>
          </cell>
          <cell r="G91">
            <v>3101076.2126988182</v>
          </cell>
          <cell r="H91">
            <v>9079528.8055778258</v>
          </cell>
          <cell r="I91">
            <v>5324729.9157075249</v>
          </cell>
          <cell r="J91">
            <v>13982850.60210445</v>
          </cell>
          <cell r="K91">
            <v>13173245.474621359</v>
          </cell>
          <cell r="L91">
            <v>37963446.060099803</v>
          </cell>
          <cell r="M91">
            <v>0</v>
          </cell>
          <cell r="N91">
            <v>2021</v>
          </cell>
          <cell r="O91">
            <v>6209916928</v>
          </cell>
          <cell r="P91">
            <v>2021</v>
          </cell>
          <cell r="Q91">
            <v>641233.76759585738</v>
          </cell>
          <cell r="R91">
            <v>21635554548.195679</v>
          </cell>
          <cell r="S91">
            <v>0</v>
          </cell>
          <cell r="T91">
            <v>1183613.6284086381</v>
          </cell>
          <cell r="U91">
            <v>15644103898.999533</v>
          </cell>
          <cell r="V91">
            <v>265949766.28299206</v>
          </cell>
          <cell r="W91">
            <v>3101076.2126988182</v>
          </cell>
          <cell r="X91">
            <v>8907451957.8978481</v>
          </cell>
          <cell r="Y91">
            <v>35629807.83159139</v>
          </cell>
          <cell r="Z91">
            <v>5324729.9157075249</v>
          </cell>
          <cell r="AA91">
            <v>6449979560.9003124</v>
          </cell>
          <cell r="AB91">
            <v>90299713.852604389</v>
          </cell>
          <cell r="AC91">
            <v>13173245.474621359</v>
          </cell>
          <cell r="AD91">
            <v>3693556439.751956</v>
          </cell>
          <cell r="AE91">
            <v>0</v>
          </cell>
          <cell r="AF91">
            <v>391879287.96718782</v>
          </cell>
          <cell r="AG91">
            <v>391879287.96718782</v>
          </cell>
          <cell r="AH91">
            <v>6.3105399397572717E-2</v>
          </cell>
        </row>
        <row r="92">
          <cell r="A92" t="str">
            <v>Lebanon</v>
          </cell>
          <cell r="B92">
            <v>3554921</v>
          </cell>
          <cell r="C92">
            <v>279311.45339966827</v>
          </cell>
          <cell r="D92">
            <v>1439198.2018573801</v>
          </cell>
          <cell r="E92">
            <v>556580.97777777782</v>
          </cell>
          <cell r="F92">
            <v>2472683.6135986731</v>
          </cell>
          <cell r="G92">
            <v>1844825.8334991711</v>
          </cell>
          <cell r="H92">
            <v>8475043.2968490887</v>
          </cell>
          <cell r="I92">
            <v>3644288.976451078</v>
          </cell>
          <cell r="J92">
            <v>14278560.6119403</v>
          </cell>
          <cell r="K92">
            <v>9635392.3608623557</v>
          </cell>
          <cell r="L92">
            <v>48990125.227661692</v>
          </cell>
          <cell r="M92">
            <v>0</v>
          </cell>
          <cell r="N92">
            <v>2023</v>
          </cell>
          <cell r="Q92">
            <v>279311.45339966827</v>
          </cell>
          <cell r="R92">
            <v>41233057597.140373</v>
          </cell>
          <cell r="S92">
            <v>0</v>
          </cell>
          <cell r="T92">
            <v>556580.97777777782</v>
          </cell>
          <cell r="U92">
            <v>34057967491.175266</v>
          </cell>
          <cell r="V92">
            <v>578985447.34997952</v>
          </cell>
          <cell r="W92">
            <v>1844825.8334991711</v>
          </cell>
          <cell r="X92">
            <v>23569899295.029354</v>
          </cell>
          <cell r="Y92">
            <v>94279597.180117413</v>
          </cell>
          <cell r="Z92">
            <v>3644288.976451078</v>
          </cell>
          <cell r="AA92">
            <v>18901997778.352489</v>
          </cell>
          <cell r="AB92">
            <v>264627968.8969349</v>
          </cell>
          <cell r="AC92">
            <v>9635392.3608623557</v>
          </cell>
          <cell r="AD92">
            <v>13990296631.757517</v>
          </cell>
          <cell r="AE92">
            <v>0</v>
          </cell>
          <cell r="AF92">
            <v>937893013.42703176</v>
          </cell>
          <cell r="AG92">
            <v>937893013.42703176</v>
          </cell>
        </row>
        <row r="93">
          <cell r="A93" t="str">
            <v>Lesotho</v>
          </cell>
          <cell r="B93">
            <v>1274823</v>
          </cell>
          <cell r="C93">
            <v>19241.491095982681</v>
          </cell>
          <cell r="D93">
            <v>64232.078392278541</v>
          </cell>
          <cell r="E93">
            <v>34111.021434669899</v>
          </cell>
          <cell r="F93">
            <v>101960.73059309171</v>
          </cell>
          <cell r="G93">
            <v>88240.741510296808</v>
          </cell>
          <cell r="H93">
            <v>301197.11776390119</v>
          </cell>
          <cell r="I93">
            <v>160566.5141073369</v>
          </cell>
          <cell r="J93">
            <v>480272.77058470919</v>
          </cell>
          <cell r="K93">
            <v>428995.8835006475</v>
          </cell>
          <cell r="L93">
            <v>1407073.6153738259</v>
          </cell>
          <cell r="M93">
            <v>0</v>
          </cell>
          <cell r="N93">
            <v>2023</v>
          </cell>
          <cell r="Q93">
            <v>19241.491095982681</v>
          </cell>
          <cell r="R93">
            <v>573550354.68825769</v>
          </cell>
          <cell r="S93">
            <v>0</v>
          </cell>
          <cell r="T93">
            <v>34111.021434669899</v>
          </cell>
          <cell r="U93">
            <v>432481848.89233387</v>
          </cell>
          <cell r="V93">
            <v>7352191.4311696766</v>
          </cell>
          <cell r="W93">
            <v>88240.741510296808</v>
          </cell>
          <cell r="X93">
            <v>271481686.4447487</v>
          </cell>
          <cell r="Y93">
            <v>1085926.7457789949</v>
          </cell>
          <cell r="Z93">
            <v>160566.5141073369</v>
          </cell>
          <cell r="AA93">
            <v>203784444.50062659</v>
          </cell>
          <cell r="AB93">
            <v>2852982.2230087728</v>
          </cell>
          <cell r="AC93">
            <v>428995.8835006475</v>
          </cell>
          <cell r="AD93">
            <v>124687598.8379761</v>
          </cell>
          <cell r="AE93">
            <v>0</v>
          </cell>
          <cell r="AF93">
            <v>11291100.399957445</v>
          </cell>
          <cell r="AG93">
            <v>11291100.399957445</v>
          </cell>
        </row>
        <row r="94">
          <cell r="A94" t="str">
            <v>Liberia</v>
          </cell>
          <cell r="B94">
            <v>2483358</v>
          </cell>
          <cell r="C94">
            <v>11120.5</v>
          </cell>
          <cell r="D94">
            <v>31323.5</v>
          </cell>
          <cell r="E94">
            <v>18593.2</v>
          </cell>
          <cell r="F94">
            <v>47704.800000000003</v>
          </cell>
          <cell r="G94">
            <v>42422.8</v>
          </cell>
          <cell r="H94">
            <v>131843.5</v>
          </cell>
          <cell r="I94">
            <v>71388.5</v>
          </cell>
          <cell r="J94">
            <v>207334.6</v>
          </cell>
          <cell r="K94">
            <v>181299.1</v>
          </cell>
          <cell r="L94">
            <v>607560.9</v>
          </cell>
          <cell r="M94">
            <v>0</v>
          </cell>
          <cell r="N94">
            <v>2001</v>
          </cell>
          <cell r="Q94">
            <v>11120.5</v>
          </cell>
          <cell r="R94">
            <v>501712816.74000001</v>
          </cell>
          <cell r="S94">
            <v>0</v>
          </cell>
          <cell r="T94">
            <v>18593.2</v>
          </cell>
          <cell r="U94">
            <v>361472623.76400006</v>
          </cell>
          <cell r="V94">
            <v>6145034.6039880011</v>
          </cell>
          <cell r="W94">
            <v>42422.8</v>
          </cell>
          <cell r="X94">
            <v>222063610.71060002</v>
          </cell>
          <cell r="Y94">
            <v>888254.44284240005</v>
          </cell>
          <cell r="Z94">
            <v>71388.5</v>
          </cell>
          <cell r="AA94">
            <v>168801417.50190002</v>
          </cell>
          <cell r="AB94">
            <v>2363219.8450266006</v>
          </cell>
          <cell r="AC94">
            <v>181299.1</v>
          </cell>
          <cell r="AD94">
            <v>105856065.11244002</v>
          </cell>
          <cell r="AE94">
            <v>0</v>
          </cell>
          <cell r="AF94">
            <v>9396508.8918570019</v>
          </cell>
          <cell r="AG94">
            <v>9396508.8918570019</v>
          </cell>
        </row>
        <row r="95">
          <cell r="A95" t="str">
            <v>Libya</v>
          </cell>
          <cell r="B95">
            <v>4160466</v>
          </cell>
          <cell r="C95">
            <v>126540.8164268359</v>
          </cell>
          <cell r="D95">
            <v>359453.58967686619</v>
          </cell>
          <cell r="E95">
            <v>212140.82463281779</v>
          </cell>
          <cell r="F95">
            <v>548679.53488141228</v>
          </cell>
          <cell r="G95">
            <v>486649.37326572638</v>
          </cell>
          <cell r="H95">
            <v>1522922.056132332</v>
          </cell>
          <cell r="I95">
            <v>822331.56243565492</v>
          </cell>
          <cell r="J95">
            <v>2398050.9317392949</v>
          </cell>
          <cell r="K95">
            <v>2097613.8528587739</v>
          </cell>
          <cell r="L95">
            <v>7034768.481216046</v>
          </cell>
          <cell r="M95">
            <v>0</v>
          </cell>
          <cell r="N95">
            <v>2023</v>
          </cell>
          <cell r="Q95">
            <v>126540.8164268359</v>
          </cell>
          <cell r="R95">
            <v>9690256740.7246056</v>
          </cell>
          <cell r="S95">
            <v>0</v>
          </cell>
          <cell r="T95">
            <v>212140.82463281779</v>
          </cell>
          <cell r="U95">
            <v>7000789308.3656454</v>
          </cell>
          <cell r="V95">
            <v>119013418.24221598</v>
          </cell>
          <cell r="W95">
            <v>486649.37326572638</v>
          </cell>
          <cell r="X95">
            <v>4311377263.7952957</v>
          </cell>
          <cell r="Y95">
            <v>17245509.055181183</v>
          </cell>
          <cell r="Z95">
            <v>822331.56243565492</v>
          </cell>
          <cell r="AA95">
            <v>3277863430.7646194</v>
          </cell>
          <cell r="AB95">
            <v>45890088.030704677</v>
          </cell>
          <cell r="AC95">
            <v>2097613.8528587739</v>
          </cell>
          <cell r="AD95">
            <v>2054086396.8023069</v>
          </cell>
          <cell r="AE95">
            <v>0</v>
          </cell>
          <cell r="AF95">
            <v>182149015.32810184</v>
          </cell>
          <cell r="AG95">
            <v>182149015.32810184</v>
          </cell>
        </row>
        <row r="96">
          <cell r="A96" t="str">
            <v>Lithuania</v>
          </cell>
          <cell r="B96">
            <v>2236909</v>
          </cell>
          <cell r="C96">
            <v>460933.88048381708</v>
          </cell>
          <cell r="D96">
            <v>1249592.5591042619</v>
          </cell>
          <cell r="E96">
            <v>761366.11844181211</v>
          </cell>
          <cell r="F96">
            <v>1883306.1090952889</v>
          </cell>
          <cell r="G96">
            <v>1697808.196669647</v>
          </cell>
          <cell r="H96">
            <v>5097849.8128151111</v>
          </cell>
          <cell r="I96">
            <v>2803784.6233147932</v>
          </cell>
          <cell r="J96">
            <v>7961209.6560572674</v>
          </cell>
          <cell r="K96">
            <v>6955468.5768573936</v>
          </cell>
          <cell r="L96">
            <v>23174514.778311301</v>
          </cell>
          <cell r="M96">
            <v>0</v>
          </cell>
          <cell r="N96">
            <v>2023</v>
          </cell>
          <cell r="Q96">
            <v>460933.88048381708</v>
          </cell>
          <cell r="R96">
            <v>17641576961.341808</v>
          </cell>
          <cell r="S96">
            <v>0</v>
          </cell>
          <cell r="T96">
            <v>761366.11844181211</v>
          </cell>
          <cell r="U96">
            <v>12548388312.76339</v>
          </cell>
          <cell r="V96">
            <v>213322601.31697765</v>
          </cell>
          <cell r="W96">
            <v>1697808.196669647</v>
          </cell>
          <cell r="X96">
            <v>7605583691.5303345</v>
          </cell>
          <cell r="Y96">
            <v>30422334.766121339</v>
          </cell>
          <cell r="Z96">
            <v>2803784.6233147932</v>
          </cell>
          <cell r="AA96">
            <v>5768345236.2834682</v>
          </cell>
          <cell r="AB96">
            <v>80756833.307968572</v>
          </cell>
          <cell r="AC96">
            <v>6955468.5768573936</v>
          </cell>
          <cell r="AD96">
            <v>3628053041.9448056</v>
          </cell>
          <cell r="AE96">
            <v>0</v>
          </cell>
          <cell r="AF96">
            <v>324501769.39106756</v>
          </cell>
          <cell r="AG96">
            <v>324501769.39106756</v>
          </cell>
        </row>
        <row r="97">
          <cell r="A97" t="str">
            <v>Luxembourg</v>
          </cell>
          <cell r="B97">
            <v>504241</v>
          </cell>
          <cell r="C97">
            <v>1714741.0163480709</v>
          </cell>
          <cell r="D97">
            <v>6989759.884445685</v>
          </cell>
          <cell r="E97">
            <v>2534255.8516498879</v>
          </cell>
          <cell r="F97">
            <v>11877637.813048709</v>
          </cell>
          <cell r="G97">
            <v>6395891.6721847374</v>
          </cell>
          <cell r="H97">
            <v>44423092.874681309</v>
          </cell>
          <cell r="I97">
            <v>12174213.13491131</v>
          </cell>
          <cell r="J97">
            <v>79803492.680565342</v>
          </cell>
          <cell r="K97">
            <v>40155348.153751321</v>
          </cell>
          <cell r="L97">
            <v>315338193.94050968</v>
          </cell>
          <cell r="M97">
            <v>2524674048</v>
          </cell>
          <cell r="N97">
            <v>2021</v>
          </cell>
          <cell r="O97">
            <v>22578309120</v>
          </cell>
          <cell r="P97">
            <v>2021</v>
          </cell>
          <cell r="Q97">
            <v>1714741.0163480709</v>
          </cell>
          <cell r="R97">
            <v>26598807890.68409</v>
          </cell>
          <cell r="S97">
            <v>0</v>
          </cell>
          <cell r="T97">
            <v>2534255.8516498879</v>
          </cell>
          <cell r="U97">
            <v>23556581317.988514</v>
          </cell>
          <cell r="V97">
            <v>400461882.40580475</v>
          </cell>
          <cell r="W97">
            <v>6395891.6721847374</v>
          </cell>
          <cell r="X97">
            <v>19174873961.548073</v>
          </cell>
          <cell r="Y97">
            <v>76699495.846192285</v>
          </cell>
          <cell r="Z97">
            <v>12174213.13491131</v>
          </cell>
          <cell r="AA97">
            <v>17050727773.690065</v>
          </cell>
          <cell r="AB97">
            <v>238710188.83166096</v>
          </cell>
          <cell r="AC97">
            <v>40155348.153751321</v>
          </cell>
          <cell r="AD97">
            <v>13875847334.236084</v>
          </cell>
          <cell r="AE97">
            <v>0</v>
          </cell>
          <cell r="AF97">
            <v>715871567.08365798</v>
          </cell>
          <cell r="AG97">
            <v>0</v>
          </cell>
          <cell r="AH97">
            <v>0</v>
          </cell>
        </row>
        <row r="98">
          <cell r="A98" t="str">
            <v>Macao</v>
          </cell>
          <cell r="B98">
            <v>559725</v>
          </cell>
          <cell r="C98">
            <v>947589.01130562113</v>
          </cell>
          <cell r="D98">
            <v>3196176.6441072659</v>
          </cell>
          <cell r="E98">
            <v>1574563.2001494321</v>
          </cell>
          <cell r="F98">
            <v>5122657.0113429781</v>
          </cell>
          <cell r="G98">
            <v>3549509.8196456479</v>
          </cell>
          <cell r="H98">
            <v>16633363.96129613</v>
          </cell>
          <cell r="I98">
            <v>5915806.7291196687</v>
          </cell>
          <cell r="J98">
            <v>28574246.50687189</v>
          </cell>
          <cell r="K98">
            <v>14856106.28192291</v>
          </cell>
          <cell r="L98">
            <v>107538114.6549636</v>
          </cell>
          <cell r="M98">
            <v>0</v>
          </cell>
          <cell r="N98">
            <v>2023</v>
          </cell>
          <cell r="Q98">
            <v>947589.01130562113</v>
          </cell>
          <cell r="R98">
            <v>12585907127.699005</v>
          </cell>
          <cell r="S98">
            <v>0</v>
          </cell>
          <cell r="T98">
            <v>1574563.2001494321</v>
          </cell>
          <cell r="U98">
            <v>9929784042.3515377</v>
          </cell>
          <cell r="V98">
            <v>168806328.71997616</v>
          </cell>
          <cell r="W98">
            <v>3549509.8196456479</v>
          </cell>
          <cell r="X98">
            <v>7323360259.435317</v>
          </cell>
          <cell r="Y98">
            <v>29293441.03774127</v>
          </cell>
          <cell r="Z98">
            <v>5915806.7291196687</v>
          </cell>
          <cell r="AA98">
            <v>6341247602.3011808</v>
          </cell>
          <cell r="AB98">
            <v>88777466.43221654</v>
          </cell>
          <cell r="AC98">
            <v>14856106.28192291</v>
          </cell>
          <cell r="AD98">
            <v>5187643713.6600208</v>
          </cell>
          <cell r="AE98">
            <v>0</v>
          </cell>
          <cell r="AF98">
            <v>286877236.18993396</v>
          </cell>
          <cell r="AG98">
            <v>286877236.18993396</v>
          </cell>
        </row>
        <row r="99">
          <cell r="A99" t="str">
            <v>Macedonia</v>
          </cell>
          <cell r="B99">
            <v>1641840</v>
          </cell>
          <cell r="C99">
            <v>137134.87751975589</v>
          </cell>
          <cell r="D99">
            <v>357897.13442858221</v>
          </cell>
          <cell r="E99">
            <v>223443.3762031908</v>
          </cell>
          <cell r="F99">
            <v>533958.27131463552</v>
          </cell>
          <cell r="G99">
            <v>488898.06443511031</v>
          </cell>
          <cell r="H99">
            <v>1414419.5231988139</v>
          </cell>
          <cell r="I99">
            <v>792952.49772401655</v>
          </cell>
          <cell r="J99">
            <v>2190735.9401913048</v>
          </cell>
          <cell r="K99">
            <v>1908694.5453827691</v>
          </cell>
          <cell r="L99">
            <v>6326877.1895488976</v>
          </cell>
          <cell r="M99">
            <v>0</v>
          </cell>
          <cell r="N99">
            <v>2023</v>
          </cell>
          <cell r="Q99">
            <v>137134.87751975589</v>
          </cell>
          <cell r="R99">
            <v>3624563038.8318744</v>
          </cell>
          <cell r="S99">
            <v>0</v>
          </cell>
          <cell r="T99">
            <v>223443.3762031908</v>
          </cell>
          <cell r="U99">
            <v>2549078876.9488726</v>
          </cell>
          <cell r="V99">
            <v>43334340.908130839</v>
          </cell>
          <cell r="W99">
            <v>488898.06443511031</v>
          </cell>
          <cell r="X99">
            <v>1519558151.8565993</v>
          </cell>
          <cell r="Y99">
            <v>6078232.6074263975</v>
          </cell>
          <cell r="Z99">
            <v>792952.49772401655</v>
          </cell>
          <cell r="AA99">
            <v>1147468383.5902462</v>
          </cell>
          <cell r="AB99">
            <v>16064557.37026345</v>
          </cell>
          <cell r="AC99">
            <v>1908694.5453827691</v>
          </cell>
          <cell r="AD99">
            <v>725394899.24977171</v>
          </cell>
          <cell r="AE99">
            <v>0</v>
          </cell>
          <cell r="AF99">
            <v>65477130.885820687</v>
          </cell>
          <cell r="AG99">
            <v>65477130.885820687</v>
          </cell>
        </row>
        <row r="100">
          <cell r="A100" t="str">
            <v>Madagascar</v>
          </cell>
          <cell r="B100">
            <v>14437139</v>
          </cell>
          <cell r="C100">
            <v>21048.404080448589</v>
          </cell>
          <cell r="D100">
            <v>74003.262066694995</v>
          </cell>
          <cell r="E100">
            <v>38071.234940181108</v>
          </cell>
          <cell r="F100">
            <v>118763.63583487571</v>
          </cell>
          <cell r="G100">
            <v>102885.3592123048</v>
          </cell>
          <cell r="H100">
            <v>355632.94431459211</v>
          </cell>
          <cell r="I100">
            <v>191101.4155773716</v>
          </cell>
          <cell r="J100">
            <v>567269.37250872725</v>
          </cell>
          <cell r="K100">
            <v>512705.93803751562</v>
          </cell>
          <cell r="L100">
            <v>1650089.205090523</v>
          </cell>
          <cell r="M100">
            <v>0</v>
          </cell>
          <cell r="N100">
            <v>2023</v>
          </cell>
          <cell r="Q100">
            <v>21048.404080448589</v>
          </cell>
          <cell r="R100">
            <v>7645166454.7269955</v>
          </cell>
          <cell r="S100">
            <v>0</v>
          </cell>
          <cell r="T100">
            <v>38071.234940181108</v>
          </cell>
          <cell r="U100">
            <v>5824837039.8021517</v>
          </cell>
          <cell r="V100">
            <v>99022229.676636592</v>
          </cell>
          <cell r="W100">
            <v>102885.3592123048</v>
          </cell>
          <cell r="X100">
            <v>3648952018.0360513</v>
          </cell>
          <cell r="Y100">
            <v>14595808.072144205</v>
          </cell>
          <cell r="Z100">
            <v>191101.4155773716</v>
          </cell>
          <cell r="AA100">
            <v>2715394540.7819977</v>
          </cell>
          <cell r="AB100">
            <v>38015523.570947975</v>
          </cell>
          <cell r="AC100">
            <v>512705.93803751562</v>
          </cell>
          <cell r="AD100">
            <v>1642056032.2718387</v>
          </cell>
          <cell r="AE100">
            <v>0</v>
          </cell>
          <cell r="AF100">
            <v>151633561.31972879</v>
          </cell>
          <cell r="AG100">
            <v>151633561.31972879</v>
          </cell>
        </row>
        <row r="101">
          <cell r="A101" t="str">
            <v>Malawi</v>
          </cell>
          <cell r="B101">
            <v>8962190</v>
          </cell>
          <cell r="C101">
            <v>12658.69240140188</v>
          </cell>
          <cell r="D101">
            <v>54733.905833225137</v>
          </cell>
          <cell r="E101">
            <v>25072.71537272778</v>
          </cell>
          <cell r="F101">
            <v>91135.896176671144</v>
          </cell>
          <cell r="G101">
            <v>82068.972052628829</v>
          </cell>
          <cell r="H101">
            <v>281730.48694018723</v>
          </cell>
          <cell r="I101">
            <v>161812.8474886746</v>
          </cell>
          <cell r="J101">
            <v>444734.08607920539</v>
          </cell>
          <cell r="K101">
            <v>428624.27285079821</v>
          </cell>
          <cell r="L101">
            <v>1227753.4464523881</v>
          </cell>
          <cell r="M101">
            <v>0</v>
          </cell>
          <cell r="N101">
            <v>2023</v>
          </cell>
          <cell r="Q101">
            <v>12658.69240140188</v>
          </cell>
          <cell r="R101">
            <v>3770860570.6655211</v>
          </cell>
          <cell r="S101">
            <v>0</v>
          </cell>
          <cell r="T101">
            <v>25072.71537272778</v>
          </cell>
          <cell r="U101">
            <v>2960353891.8464665</v>
          </cell>
          <cell r="V101">
            <v>50326016.161389932</v>
          </cell>
          <cell r="W101">
            <v>82068.972052628829</v>
          </cell>
          <cell r="X101">
            <v>1789404432.1101272</v>
          </cell>
          <cell r="Y101">
            <v>7157617.7284405092</v>
          </cell>
          <cell r="Z101">
            <v>161812.8474886746</v>
          </cell>
          <cell r="AA101">
            <v>1267796947.6418347</v>
          </cell>
          <cell r="AB101">
            <v>17749157.266985688</v>
          </cell>
          <cell r="AC101">
            <v>428624.27285079821</v>
          </cell>
          <cell r="AD101">
            <v>716194748.83604336</v>
          </cell>
          <cell r="AE101">
            <v>0</v>
          </cell>
          <cell r="AF101">
            <v>75232791.156816125</v>
          </cell>
          <cell r="AG101">
            <v>75232791.156816125</v>
          </cell>
        </row>
        <row r="102">
          <cell r="A102" t="str">
            <v>Malaysia</v>
          </cell>
          <cell r="B102">
            <v>23166240</v>
          </cell>
          <cell r="C102">
            <v>187953.30714749749</v>
          </cell>
          <cell r="D102">
            <v>681938.59661809413</v>
          </cell>
          <cell r="E102">
            <v>311289.43706640182</v>
          </cell>
          <cell r="F102">
            <v>1112419.5181160809</v>
          </cell>
          <cell r="G102">
            <v>697466.78336426255</v>
          </cell>
          <cell r="H102">
            <v>3792178.5357471542</v>
          </cell>
          <cell r="I102">
            <v>1156528.9001725719</v>
          </cell>
          <cell r="J102">
            <v>6664598.8254229948</v>
          </cell>
          <cell r="K102">
            <v>2885297.8824100229</v>
          </cell>
          <cell r="L102">
            <v>26440982.58572216</v>
          </cell>
          <cell r="M102">
            <v>0</v>
          </cell>
          <cell r="N102">
            <v>2016</v>
          </cell>
          <cell r="O102">
            <v>42662723584</v>
          </cell>
          <cell r="P102">
            <v>2021</v>
          </cell>
          <cell r="Q102">
            <v>187953.30714749749</v>
          </cell>
          <cell r="R102">
            <v>114437817723.45314</v>
          </cell>
          <cell r="S102">
            <v>0</v>
          </cell>
          <cell r="T102">
            <v>311289.43706640182</v>
          </cell>
          <cell r="U102">
            <v>92795858644.081589</v>
          </cell>
          <cell r="V102">
            <v>1577529596.9493871</v>
          </cell>
          <cell r="W102">
            <v>697466.78336426255</v>
          </cell>
          <cell r="X102">
            <v>71692835186.522644</v>
          </cell>
          <cell r="Y102">
            <v>286771340.74609059</v>
          </cell>
          <cell r="Z102">
            <v>1156528.9001725719</v>
          </cell>
          <cell r="AA102">
            <v>63800634912.566689</v>
          </cell>
          <cell r="AB102">
            <v>893208888.77593374</v>
          </cell>
          <cell r="AC102">
            <v>2885297.8824100229</v>
          </cell>
          <cell r="AD102">
            <v>54569664520.125778</v>
          </cell>
          <cell r="AE102">
            <v>0</v>
          </cell>
          <cell r="AF102">
            <v>2757509826.4714117</v>
          </cell>
          <cell r="AG102">
            <v>2757509826.4714117</v>
          </cell>
          <cell r="AH102">
            <v>6.4635109876238037E-2</v>
          </cell>
        </row>
        <row r="103">
          <cell r="A103" t="str">
            <v>Maldives</v>
          </cell>
          <cell r="B103">
            <v>377376</v>
          </cell>
          <cell r="C103">
            <v>143395.79087520589</v>
          </cell>
          <cell r="D103">
            <v>424631.31501980592</v>
          </cell>
          <cell r="E103">
            <v>243662.8761586863</v>
          </cell>
          <cell r="F103">
            <v>655243.71105001634</v>
          </cell>
          <cell r="G103">
            <v>574895.9323440647</v>
          </cell>
          <cell r="H103">
            <v>1854462.674433206</v>
          </cell>
          <cell r="I103">
            <v>991261.27521503146</v>
          </cell>
          <cell r="J103">
            <v>2935721.7970952489</v>
          </cell>
          <cell r="K103">
            <v>2574984.9493911192</v>
          </cell>
          <cell r="L103">
            <v>8641640.2069460172</v>
          </cell>
          <cell r="M103">
            <v>0</v>
          </cell>
          <cell r="N103">
            <v>2021</v>
          </cell>
          <cell r="O103">
            <v>958243584</v>
          </cell>
          <cell r="P103">
            <v>2021</v>
          </cell>
          <cell r="Q103">
            <v>143395.79087520589</v>
          </cell>
          <cell r="R103">
            <v>1061315371.5959258</v>
          </cell>
          <cell r="S103">
            <v>0</v>
          </cell>
          <cell r="T103">
            <v>243662.8761586863</v>
          </cell>
          <cell r="U103">
            <v>776603645.73975289</v>
          </cell>
          <cell r="V103">
            <v>13202261.977575799</v>
          </cell>
          <cell r="W103">
            <v>574895.9323440647</v>
          </cell>
          <cell r="X103">
            <v>482877778.8626318</v>
          </cell>
          <cell r="Y103">
            <v>1931511.1154505273</v>
          </cell>
          <cell r="Z103">
            <v>991261.27521503146</v>
          </cell>
          <cell r="AA103">
            <v>366896366.9525345</v>
          </cell>
          <cell r="AB103">
            <v>5136549.1373354839</v>
          </cell>
          <cell r="AC103">
            <v>2574984.9493911192</v>
          </cell>
          <cell r="AD103">
            <v>228941009.44750372</v>
          </cell>
          <cell r="AE103">
            <v>0</v>
          </cell>
          <cell r="AF103">
            <v>20270322.230361812</v>
          </cell>
          <cell r="AG103">
            <v>20270322.230361812</v>
          </cell>
          <cell r="AH103">
            <v>2.1153621656142298E-2</v>
          </cell>
        </row>
        <row r="104">
          <cell r="A104" t="str">
            <v>Mali</v>
          </cell>
          <cell r="B104">
            <v>9098566</v>
          </cell>
          <cell r="C104">
            <v>50154.994062031823</v>
          </cell>
          <cell r="D104">
            <v>137934.1872428506</v>
          </cell>
          <cell r="E104">
            <v>83225.415550676655</v>
          </cell>
          <cell r="F104">
            <v>208707.33370998019</v>
          </cell>
          <cell r="G104">
            <v>187128.23631239939</v>
          </cell>
          <cell r="H104">
            <v>569506.09030426829</v>
          </cell>
          <cell r="I104">
            <v>311210.32575339562</v>
          </cell>
          <cell r="J104">
            <v>891887.5703190302</v>
          </cell>
          <cell r="K104">
            <v>779414.28935710341</v>
          </cell>
          <cell r="L104">
            <v>2603524.3679389548</v>
          </cell>
          <cell r="M104">
            <v>0</v>
          </cell>
          <cell r="N104">
            <v>2021</v>
          </cell>
          <cell r="Q104">
            <v>50154.994062031823</v>
          </cell>
          <cell r="R104">
            <v>7986647825.824296</v>
          </cell>
          <cell r="S104">
            <v>0</v>
          </cell>
          <cell r="T104">
            <v>83225.415550676655</v>
          </cell>
          <cell r="U104">
            <v>5708527570.8951092</v>
          </cell>
          <cell r="V104">
            <v>97044968.70521687</v>
          </cell>
          <cell r="W104">
            <v>187128.23631239939</v>
          </cell>
          <cell r="X104">
            <v>3479090141.4833832</v>
          </cell>
          <cell r="Y104">
            <v>13916360.565933533</v>
          </cell>
          <cell r="Z104">
            <v>311210.32575339562</v>
          </cell>
          <cell r="AA104">
            <v>2641665117.1892838</v>
          </cell>
          <cell r="AB104">
            <v>36983311.640649982</v>
          </cell>
          <cell r="AC104">
            <v>779414.28935710341</v>
          </cell>
          <cell r="AD104">
            <v>1659678594.1242163</v>
          </cell>
          <cell r="AE104">
            <v>0</v>
          </cell>
          <cell r="AF104">
            <v>147944640.91180038</v>
          </cell>
          <cell r="AG104">
            <v>147944640.91180038</v>
          </cell>
        </row>
        <row r="105">
          <cell r="A105" t="str">
            <v>Malta</v>
          </cell>
          <cell r="B105">
            <v>435882</v>
          </cell>
          <cell r="C105">
            <v>1161817.9720156409</v>
          </cell>
          <cell r="D105">
            <v>2402051.7437296412</v>
          </cell>
          <cell r="E105">
            <v>2023749.658992525</v>
          </cell>
          <cell r="F105">
            <v>3164541.8202718692</v>
          </cell>
          <cell r="G105">
            <v>3609209.4735063822</v>
          </cell>
          <cell r="H105">
            <v>5212072.1286910931</v>
          </cell>
          <cell r="I105">
            <v>4707481.4116090517</v>
          </cell>
          <cell r="J105">
            <v>6229060.7132550832</v>
          </cell>
          <cell r="K105">
            <v>6822010.5276785335</v>
          </cell>
          <cell r="L105">
            <v>8960347.259653395</v>
          </cell>
          <cell r="M105">
            <v>0</v>
          </cell>
          <cell r="N105">
            <v>2023</v>
          </cell>
          <cell r="Q105">
            <v>1161817.9720156409</v>
          </cell>
          <cell r="R105">
            <v>5405955768.8224182</v>
          </cell>
          <cell r="S105">
            <v>0</v>
          </cell>
          <cell r="T105">
            <v>2023749.658992525</v>
          </cell>
          <cell r="U105">
            <v>2486253844.2138152</v>
          </cell>
          <cell r="V105">
            <v>42266315.35163486</v>
          </cell>
          <cell r="W105">
            <v>3609209.4735063822</v>
          </cell>
          <cell r="X105">
            <v>698658979.86722219</v>
          </cell>
          <cell r="Y105">
            <v>2794635.919468889</v>
          </cell>
          <cell r="Z105">
            <v>4707481.4116090517</v>
          </cell>
          <cell r="AA105">
            <v>331614514.58003771</v>
          </cell>
          <cell r="AB105">
            <v>4642603.2041205289</v>
          </cell>
          <cell r="AC105">
            <v>6822010.5276785335</v>
          </cell>
          <cell r="AD105">
            <v>93206249.140666664</v>
          </cell>
          <cell r="AE105">
            <v>0</v>
          </cell>
          <cell r="AF105">
            <v>49703554.475224279</v>
          </cell>
          <cell r="AG105">
            <v>49703554.475224279</v>
          </cell>
        </row>
        <row r="106">
          <cell r="A106" t="str">
            <v>Mauritania</v>
          </cell>
          <cell r="B106">
            <v>2173423</v>
          </cell>
          <cell r="C106">
            <v>65688.634261871397</v>
          </cell>
          <cell r="D106">
            <v>179830.0908860006</v>
          </cell>
          <cell r="E106">
            <v>108843.34933614959</v>
          </cell>
          <cell r="F106">
            <v>271758.24761880591</v>
          </cell>
          <cell r="G106">
            <v>244073.67840143619</v>
          </cell>
          <cell r="H106">
            <v>739677.19324740383</v>
          </cell>
          <cell r="I106">
            <v>405003.51327436452</v>
          </cell>
          <cell r="J106">
            <v>1157380.9807235331</v>
          </cell>
          <cell r="K106">
            <v>1011344.498076009</v>
          </cell>
          <cell r="L106">
            <v>3375635.8879079348</v>
          </cell>
          <cell r="M106">
            <v>0</v>
          </cell>
          <cell r="N106">
            <v>2023</v>
          </cell>
          <cell r="Q106">
            <v>65688.634261871397</v>
          </cell>
          <cell r="R106">
            <v>2480776670.8038478</v>
          </cell>
          <cell r="S106">
            <v>0</v>
          </cell>
          <cell r="T106">
            <v>108843.34933614959</v>
          </cell>
          <cell r="U106">
            <v>1770414934.8509288</v>
          </cell>
          <cell r="V106">
            <v>30097053.892465793</v>
          </cell>
          <cell r="W106">
            <v>244073.67840143619</v>
          </cell>
          <cell r="X106">
            <v>1077156078.0470676</v>
          </cell>
          <cell r="Y106">
            <v>4308624.3121882705</v>
          </cell>
          <cell r="Z106">
            <v>405003.51327436452</v>
          </cell>
          <cell r="AA106">
            <v>817617246.21788728</v>
          </cell>
          <cell r="AB106">
            <v>11446641.447050424</v>
          </cell>
          <cell r="AC106">
            <v>1011344.498076009</v>
          </cell>
          <cell r="AD106">
            <v>513860528.5362674</v>
          </cell>
          <cell r="AE106">
            <v>0</v>
          </cell>
          <cell r="AF106">
            <v>45852319.651704483</v>
          </cell>
          <cell r="AG106">
            <v>45852319.651704483</v>
          </cell>
        </row>
        <row r="107">
          <cell r="A107" t="str">
            <v>Mauritius</v>
          </cell>
          <cell r="B107">
            <v>988473</v>
          </cell>
          <cell r="C107">
            <v>182337.70052893399</v>
          </cell>
          <cell r="D107">
            <v>548078.13459967403</v>
          </cell>
          <cell r="E107">
            <v>311382.90338147519</v>
          </cell>
          <cell r="F107">
            <v>848928.41590496409</v>
          </cell>
          <cell r="G107">
            <v>742542.16307348094</v>
          </cell>
          <cell r="H107">
            <v>2417954.0372623699</v>
          </cell>
          <cell r="I107">
            <v>1289464.9838432199</v>
          </cell>
          <cell r="J107">
            <v>3833530.1549684028</v>
          </cell>
          <cell r="K107">
            <v>3367399.6421852652</v>
          </cell>
          <cell r="L107">
            <v>11290122.552190751</v>
          </cell>
          <cell r="M107">
            <v>0</v>
          </cell>
          <cell r="N107">
            <v>2021</v>
          </cell>
          <cell r="O107">
            <v>2196320000</v>
          </cell>
          <cell r="P107">
            <v>2021</v>
          </cell>
          <cell r="Q107">
            <v>182337.70052893399</v>
          </cell>
          <cell r="R107">
            <v>3615245440.8720655</v>
          </cell>
          <cell r="S107">
            <v>0</v>
          </cell>
          <cell r="T107">
            <v>311382.90338147519</v>
          </cell>
          <cell r="U107">
            <v>2656746127.0031528</v>
          </cell>
          <cell r="V107">
            <v>45164684.159053601</v>
          </cell>
          <cell r="W107">
            <v>742542.16307348094</v>
          </cell>
          <cell r="X107">
            <v>1656099401.5151136</v>
          </cell>
          <cell r="Y107">
            <v>6624397.6060604546</v>
          </cell>
          <cell r="Z107">
            <v>1289464.9838432199</v>
          </cell>
          <cell r="AA107">
            <v>1257369865.9488115</v>
          </cell>
          <cell r="AB107">
            <v>17603178.123283364</v>
          </cell>
          <cell r="AC107">
            <v>3367399.6421852652</v>
          </cell>
          <cell r="AD107">
            <v>783139768.3021853</v>
          </cell>
          <cell r="AE107">
            <v>0</v>
          </cell>
          <cell r="AF107">
            <v>69392259.888397425</v>
          </cell>
          <cell r="AG107">
            <v>69392259.888397425</v>
          </cell>
          <cell r="AH107">
            <v>3.1594785772745972E-2</v>
          </cell>
        </row>
        <row r="108">
          <cell r="A108" t="str">
            <v>Mexico</v>
          </cell>
          <cell r="B108">
            <v>85073680</v>
          </cell>
          <cell r="C108">
            <v>379073.08187095512</v>
          </cell>
          <cell r="D108">
            <v>1814995.8085834221</v>
          </cell>
          <cell r="E108">
            <v>759692.89665712568</v>
          </cell>
          <cell r="F108">
            <v>3077767.0832789298</v>
          </cell>
          <cell r="G108">
            <v>2548020.2052533808</v>
          </cell>
          <cell r="H108">
            <v>10046505.7088627</v>
          </cell>
          <cell r="I108">
            <v>5040390.3848137716</v>
          </cell>
          <cell r="J108">
            <v>16400608.25432167</v>
          </cell>
          <cell r="K108">
            <v>13303045.9050206</v>
          </cell>
          <cell r="L108">
            <v>51053627.275381312</v>
          </cell>
          <cell r="M108">
            <v>0</v>
          </cell>
          <cell r="N108">
            <v>2021</v>
          </cell>
          <cell r="O108">
            <v>176568582144</v>
          </cell>
          <cell r="P108">
            <v>2021</v>
          </cell>
          <cell r="Q108">
            <v>379073.08187095512</v>
          </cell>
          <cell r="R108">
            <v>1221592305570.6387</v>
          </cell>
          <cell r="S108">
            <v>0</v>
          </cell>
          <cell r="T108">
            <v>759692.89665712568</v>
          </cell>
          <cell r="U108">
            <v>986035507844.61829</v>
          </cell>
          <cell r="V108">
            <v>16762603633.358513</v>
          </cell>
          <cell r="W108">
            <v>2548020.2052533808</v>
          </cell>
          <cell r="X108">
            <v>637923756218.698</v>
          </cell>
          <cell r="Y108">
            <v>2551695024.8747921</v>
          </cell>
          <cell r="Z108">
            <v>5040390.3848137716</v>
          </cell>
          <cell r="AA108">
            <v>483227769880.39838</v>
          </cell>
          <cell r="AB108">
            <v>6765188778.3255787</v>
          </cell>
          <cell r="AC108">
            <v>13303045.9050206</v>
          </cell>
          <cell r="AD108">
            <v>321158087931.60284</v>
          </cell>
          <cell r="AE108">
            <v>0</v>
          </cell>
          <cell r="AF108">
            <v>26079487436.558884</v>
          </cell>
          <cell r="AG108">
            <v>26079487436.558884</v>
          </cell>
          <cell r="AH108">
            <v>0.14770174353719301</v>
          </cell>
        </row>
        <row r="109">
          <cell r="A109" t="str">
            <v>Moldova</v>
          </cell>
          <cell r="B109">
            <v>2288248</v>
          </cell>
          <cell r="C109">
            <v>47657.641737557431</v>
          </cell>
          <cell r="D109">
            <v>125549.30610344109</v>
          </cell>
          <cell r="E109">
            <v>77952.222725503452</v>
          </cell>
          <cell r="F109">
            <v>187753.23323808331</v>
          </cell>
          <cell r="G109">
            <v>171260.42105899061</v>
          </cell>
          <cell r="H109">
            <v>499891.17655869818</v>
          </cell>
          <cell r="I109">
            <v>278952.01315259142</v>
          </cell>
          <cell r="J109">
            <v>775837.29038108792</v>
          </cell>
          <cell r="K109">
            <v>676930.07663196942</v>
          </cell>
          <cell r="L109">
            <v>2244399.2866061889</v>
          </cell>
          <cell r="M109">
            <v>16621461</v>
          </cell>
          <cell r="N109">
            <v>2021</v>
          </cell>
          <cell r="Q109">
            <v>47657.641737557431</v>
          </cell>
          <cell r="R109">
            <v>1782354452.0190454</v>
          </cell>
          <cell r="S109">
            <v>0</v>
          </cell>
          <cell r="T109">
            <v>77952.222725503452</v>
          </cell>
          <cell r="U109">
            <v>1256259713.5169492</v>
          </cell>
          <cell r="V109">
            <v>21356415.129788138</v>
          </cell>
          <cell r="W109">
            <v>171260.42105899061</v>
          </cell>
          <cell r="X109">
            <v>751988669.01069474</v>
          </cell>
          <cell r="Y109">
            <v>3007954.6760427789</v>
          </cell>
          <cell r="Z109">
            <v>278952.01315259142</v>
          </cell>
          <cell r="AA109">
            <v>568498370.92377639</v>
          </cell>
          <cell r="AB109">
            <v>7958977.1929328702</v>
          </cell>
          <cell r="AC109">
            <v>676930.07663196942</v>
          </cell>
          <cell r="AD109">
            <v>358675828.47850883</v>
          </cell>
          <cell r="AE109">
            <v>0</v>
          </cell>
          <cell r="AF109">
            <v>32323346.998763788</v>
          </cell>
          <cell r="AG109">
            <v>15701885.998763788</v>
          </cell>
        </row>
        <row r="110">
          <cell r="A110" t="str">
            <v>Mongolia</v>
          </cell>
          <cell r="B110">
            <v>2039423</v>
          </cell>
          <cell r="C110">
            <v>209345.10228173391</v>
          </cell>
          <cell r="D110">
            <v>579040.36162864813</v>
          </cell>
          <cell r="E110">
            <v>348010.20611676131</v>
          </cell>
          <cell r="F110">
            <v>877518.4265025038</v>
          </cell>
          <cell r="G110">
            <v>785161.96788295044</v>
          </cell>
          <cell r="H110">
            <v>2402028.8873255271</v>
          </cell>
          <cell r="I110">
            <v>1309481.414329201</v>
          </cell>
          <cell r="J110">
            <v>3765719.7673078692</v>
          </cell>
          <cell r="K110">
            <v>3291207.346581683</v>
          </cell>
          <cell r="L110">
            <v>11003791.92697135</v>
          </cell>
          <cell r="M110">
            <v>45916724</v>
          </cell>
          <cell r="N110">
            <v>2021</v>
          </cell>
          <cell r="O110">
            <v>2430069760</v>
          </cell>
          <cell r="P110">
            <v>2021</v>
          </cell>
          <cell r="Q110">
            <v>209345.10228173391</v>
          </cell>
          <cell r="R110">
            <v>7539650149.0306187</v>
          </cell>
          <cell r="S110">
            <v>0</v>
          </cell>
          <cell r="T110">
            <v>348010.20611676131</v>
          </cell>
          <cell r="U110">
            <v>5399456216.7187605</v>
          </cell>
          <cell r="V110">
            <v>91790755.684218928</v>
          </cell>
          <cell r="W110">
            <v>785161.96788295044</v>
          </cell>
          <cell r="X110">
            <v>3297475583.4503384</v>
          </cell>
          <cell r="Y110">
            <v>13189902.333801353</v>
          </cell>
          <cell r="Z110">
            <v>1309481.414329201</v>
          </cell>
          <cell r="AA110">
            <v>2504654495.273407</v>
          </cell>
          <cell r="AB110">
            <v>35065162.933827706</v>
          </cell>
          <cell r="AC110">
            <v>3291207.346581683</v>
          </cell>
          <cell r="AD110">
            <v>1572922238.2692037</v>
          </cell>
          <cell r="AE110">
            <v>0</v>
          </cell>
          <cell r="AF110">
            <v>140045820.951848</v>
          </cell>
          <cell r="AG110">
            <v>94129096.951848</v>
          </cell>
          <cell r="AH110">
            <v>3.8735141888209826E-2</v>
          </cell>
        </row>
        <row r="111">
          <cell r="A111" t="str">
            <v>Montenegro</v>
          </cell>
          <cell r="B111">
            <v>475453</v>
          </cell>
          <cell r="C111">
            <v>198253.42892673751</v>
          </cell>
          <cell r="D111">
            <v>530081.41684286133</v>
          </cell>
          <cell r="E111">
            <v>325988.22338364791</v>
          </cell>
          <cell r="F111">
            <v>795874.80760346202</v>
          </cell>
          <cell r="G111">
            <v>721496.35469467251</v>
          </cell>
          <cell r="H111">
            <v>2137217.3116695429</v>
          </cell>
          <cell r="I111">
            <v>1183496.9856183829</v>
          </cell>
          <cell r="J111">
            <v>3327911.0902338801</v>
          </cell>
          <cell r="K111">
            <v>2906439.735824096</v>
          </cell>
          <cell r="L111">
            <v>9658427.3468201645</v>
          </cell>
          <cell r="M111">
            <v>0</v>
          </cell>
          <cell r="N111">
            <v>2023</v>
          </cell>
          <cell r="Q111">
            <v>198253.42892673751</v>
          </cell>
          <cell r="R111">
            <v>1577686123.3868482</v>
          </cell>
          <cell r="S111">
            <v>0</v>
          </cell>
          <cell r="T111">
            <v>325988.22338364791</v>
          </cell>
          <cell r="U111">
            <v>1117044930.6353164</v>
          </cell>
          <cell r="V111">
            <v>18989763.820800379</v>
          </cell>
          <cell r="W111">
            <v>721496.35469467251</v>
          </cell>
          <cell r="X111">
            <v>673108776.15657318</v>
          </cell>
          <cell r="Y111">
            <v>2692435.1046262928</v>
          </cell>
          <cell r="Z111">
            <v>1183496.9856183829</v>
          </cell>
          <cell r="AA111">
            <v>509784059.64087605</v>
          </cell>
          <cell r="AB111">
            <v>7136976.8349722661</v>
          </cell>
          <cell r="AC111">
            <v>2906439.735824096</v>
          </cell>
          <cell r="AD111">
            <v>321025276.56109142</v>
          </cell>
          <cell r="AE111">
            <v>0</v>
          </cell>
          <cell r="AF111">
            <v>28819175.760398939</v>
          </cell>
          <cell r="AG111">
            <v>28819175.760398939</v>
          </cell>
        </row>
        <row r="112">
          <cell r="A112" t="str">
            <v>Morocco</v>
          </cell>
          <cell r="B112">
            <v>24115928</v>
          </cell>
          <cell r="C112">
            <v>101001.1656419465</v>
          </cell>
          <cell r="D112">
            <v>344445.80067171663</v>
          </cell>
          <cell r="E112">
            <v>178699.24801828829</v>
          </cell>
          <cell r="F112">
            <v>549888.53399488574</v>
          </cell>
          <cell r="G112">
            <v>460277.31972203212</v>
          </cell>
          <cell r="H112">
            <v>1659043.5233796029</v>
          </cell>
          <cell r="I112">
            <v>835708.24404131609</v>
          </cell>
          <cell r="J112">
            <v>2681838.4695183062</v>
          </cell>
          <cell r="K112">
            <v>2231370.6233678591</v>
          </cell>
          <cell r="L112">
            <v>8236148.7263711486</v>
          </cell>
          <cell r="M112">
            <v>0</v>
          </cell>
          <cell r="N112">
            <v>2021</v>
          </cell>
          <cell r="O112">
            <v>28226654208</v>
          </cell>
          <cell r="P112">
            <v>2021</v>
          </cell>
          <cell r="Q112">
            <v>101001.1656419465</v>
          </cell>
          <cell r="R112">
            <v>58708932903.642143</v>
          </cell>
          <cell r="S112">
            <v>0</v>
          </cell>
          <cell r="T112">
            <v>178699.24801828829</v>
          </cell>
          <cell r="U112">
            <v>44757870474.915169</v>
          </cell>
          <cell r="V112">
            <v>760883798.07355797</v>
          </cell>
          <cell r="W112">
            <v>460277.31972203212</v>
          </cell>
          <cell r="X112">
            <v>28909359456.239311</v>
          </cell>
          <cell r="Y112">
            <v>115637437.82495725</v>
          </cell>
          <cell r="Z112">
            <v>835708.24404131609</v>
          </cell>
          <cell r="AA112">
            <v>22260571798.113426</v>
          </cell>
          <cell r="AB112">
            <v>311648005.17358804</v>
          </cell>
          <cell r="AC112">
            <v>2231370.6233678591</v>
          </cell>
          <cell r="AD112">
            <v>14481079638.80039</v>
          </cell>
          <cell r="AE112">
            <v>0</v>
          </cell>
          <cell r="AF112">
            <v>1188169241.0721033</v>
          </cell>
          <cell r="AG112">
            <v>1188169241.0721033</v>
          </cell>
          <cell r="AH112">
            <v>4.2093874545547527E-2</v>
          </cell>
        </row>
        <row r="113">
          <cell r="A113" t="str">
            <v>Mozambique</v>
          </cell>
          <cell r="B113">
            <v>14567236</v>
          </cell>
          <cell r="C113">
            <v>18380.82742400674</v>
          </cell>
          <cell r="D113">
            <v>83369.076686881221</v>
          </cell>
          <cell r="E113">
            <v>37277.669541203759</v>
          </cell>
          <cell r="F113">
            <v>139789.84208242109</v>
          </cell>
          <cell r="G113">
            <v>128148.6667577246</v>
          </cell>
          <cell r="H113">
            <v>433183.80487843102</v>
          </cell>
          <cell r="I113">
            <v>253756.92246674729</v>
          </cell>
          <cell r="J113">
            <v>680613.56133019656</v>
          </cell>
          <cell r="K113">
            <v>667454.76887332753</v>
          </cell>
          <cell r="L113">
            <v>1848389.885725288</v>
          </cell>
          <cell r="M113">
            <v>0</v>
          </cell>
          <cell r="N113">
            <v>2023</v>
          </cell>
          <cell r="Q113">
            <v>18380.82742400674</v>
          </cell>
          <cell r="R113">
            <v>9466991642.3911877</v>
          </cell>
          <cell r="S113">
            <v>0</v>
          </cell>
          <cell r="T113">
            <v>37277.669541203759</v>
          </cell>
          <cell r="U113">
            <v>7466595051.403163</v>
          </cell>
          <cell r="V113">
            <v>126932115.87385377</v>
          </cell>
          <cell r="W113">
            <v>128148.6667577246</v>
          </cell>
          <cell r="X113">
            <v>4443518845.2969275</v>
          </cell>
          <cell r="Y113">
            <v>17774075.381187711</v>
          </cell>
          <cell r="Z113">
            <v>253756.92246674729</v>
          </cell>
          <cell r="AA113">
            <v>3109060698.2453189</v>
          </cell>
          <cell r="AB113">
            <v>43526849.775434472</v>
          </cell>
          <cell r="AC113">
            <v>667454.76887332753</v>
          </cell>
          <cell r="AD113">
            <v>1720296054.7870083</v>
          </cell>
          <cell r="AE113">
            <v>0</v>
          </cell>
          <cell r="AF113">
            <v>188233041.03047594</v>
          </cell>
          <cell r="AG113">
            <v>188233041.03047594</v>
          </cell>
        </row>
        <row r="114">
          <cell r="A114" t="str">
            <v>Myanmar</v>
          </cell>
          <cell r="B114">
            <v>35811792</v>
          </cell>
          <cell r="C114">
            <v>65802.621713431974</v>
          </cell>
          <cell r="D114">
            <v>243307.2490035652</v>
          </cell>
          <cell r="E114">
            <v>121488.8346871312</v>
          </cell>
          <cell r="F114">
            <v>394370.76524523093</v>
          </cell>
          <cell r="G114">
            <v>343156.32672769658</v>
          </cell>
          <cell r="H114">
            <v>1193835.807543694</v>
          </cell>
          <cell r="I114">
            <v>649017.81475783524</v>
          </cell>
          <cell r="J114">
            <v>1902572.4876584851</v>
          </cell>
          <cell r="K114">
            <v>1742477.2499036861</v>
          </cell>
          <cell r="L114">
            <v>5482841.2200433658</v>
          </cell>
          <cell r="M114">
            <v>0</v>
          </cell>
          <cell r="N114">
            <v>2023</v>
          </cell>
          <cell r="Q114">
            <v>65802.621713431974</v>
          </cell>
          <cell r="R114">
            <v>63567587915.517738</v>
          </cell>
          <cell r="S114">
            <v>0</v>
          </cell>
          <cell r="T114">
            <v>121488.8346871312</v>
          </cell>
          <cell r="U114">
            <v>48861954688.525558</v>
          </cell>
          <cell r="V114">
            <v>830653229.7049346</v>
          </cell>
          <cell r="W114">
            <v>343156.32672769658</v>
          </cell>
          <cell r="X114">
            <v>30464356625.650494</v>
          </cell>
          <cell r="Y114">
            <v>121857426.50260198</v>
          </cell>
          <cell r="Z114">
            <v>649017.81475783524</v>
          </cell>
          <cell r="AA114">
            <v>22446019603.273052</v>
          </cell>
          <cell r="AB114">
            <v>314244274.44582278</v>
          </cell>
          <cell r="AC114">
            <v>1742477.2499036861</v>
          </cell>
          <cell r="AD114">
            <v>13394913650.293642</v>
          </cell>
          <cell r="AE114">
            <v>0</v>
          </cell>
          <cell r="AF114">
            <v>1266754930.6533594</v>
          </cell>
          <cell r="AG114">
            <v>1266754930.6533594</v>
          </cell>
        </row>
        <row r="115">
          <cell r="A115" t="str">
            <v>Namibia</v>
          </cell>
          <cell r="B115">
            <v>1376078</v>
          </cell>
          <cell r="C115">
            <v>170090.48419456079</v>
          </cell>
          <cell r="D115">
            <v>771059.88451736805</v>
          </cell>
          <cell r="E115">
            <v>344862.57886019128</v>
          </cell>
          <cell r="F115">
            <v>1292786.3693749921</v>
          </cell>
          <cell r="G115">
            <v>1184867.784560242</v>
          </cell>
          <cell r="H115">
            <v>4006049.526235417</v>
          </cell>
          <cell r="I115">
            <v>2346290.436309882</v>
          </cell>
          <cell r="J115">
            <v>6294574.5407184726</v>
          </cell>
          <cell r="K115">
            <v>6171830.12078497</v>
          </cell>
          <cell r="L115">
            <v>17097376.452449001</v>
          </cell>
          <cell r="M115">
            <v>0</v>
          </cell>
          <cell r="N115">
            <v>2023</v>
          </cell>
          <cell r="Q115">
            <v>170090.48419456079</v>
          </cell>
          <cell r="R115">
            <v>8269807704.5740805</v>
          </cell>
          <cell r="S115">
            <v>0</v>
          </cell>
          <cell r="T115">
            <v>344862.57886019128</v>
          </cell>
          <cell r="U115">
            <v>6522085369.0201311</v>
          </cell>
          <cell r="V115">
            <v>110875451.27334224</v>
          </cell>
          <cell r="W115">
            <v>1184867.784560242</v>
          </cell>
          <cell r="X115">
            <v>3882166128.720891</v>
          </cell>
          <cell r="Y115">
            <v>15528664.514883565</v>
          </cell>
          <cell r="Z115">
            <v>2346290.436309882</v>
          </cell>
          <cell r="AA115">
            <v>2716573446.9131823</v>
          </cell>
          <cell r="AB115">
            <v>38032028.256784558</v>
          </cell>
          <cell r="AC115">
            <v>6171830.12078497</v>
          </cell>
          <cell r="AD115">
            <v>1503440394.4983578</v>
          </cell>
          <cell r="AE115">
            <v>0</v>
          </cell>
          <cell r="AF115">
            <v>164436144.04501036</v>
          </cell>
          <cell r="AG115">
            <v>164436144.04501036</v>
          </cell>
        </row>
        <row r="116">
          <cell r="A116" t="str">
            <v>Nepal</v>
          </cell>
          <cell r="B116">
            <v>17985084</v>
          </cell>
          <cell r="C116">
            <v>44694.368006344652</v>
          </cell>
          <cell r="D116">
            <v>130471.2250109954</v>
          </cell>
          <cell r="E116">
            <v>74182.311113809337</v>
          </cell>
          <cell r="F116">
            <v>201086.79904402429</v>
          </cell>
          <cell r="G116">
            <v>166871.1702016333</v>
          </cell>
          <cell r="H116">
            <v>582814.57048437616</v>
          </cell>
          <cell r="I116">
            <v>277626.17090106203</v>
          </cell>
          <cell r="J116">
            <v>945215.41594601562</v>
          </cell>
          <cell r="K116">
            <v>695641.02678843588</v>
          </cell>
          <cell r="L116">
            <v>3069991.5183912292</v>
          </cell>
          <cell r="M116">
            <v>652.35614013671875</v>
          </cell>
          <cell r="N116">
            <v>2021</v>
          </cell>
          <cell r="Q116">
            <v>44694.368006344652</v>
          </cell>
          <cell r="R116">
            <v>15427039784.846321</v>
          </cell>
          <cell r="S116">
            <v>0</v>
          </cell>
          <cell r="T116">
            <v>74182.311113809337</v>
          </cell>
          <cell r="U116">
            <v>11411939377.00951</v>
          </cell>
          <cell r="V116">
            <v>194002969.40916169</v>
          </cell>
          <cell r="W116">
            <v>166871.1702016333</v>
          </cell>
          <cell r="X116">
            <v>7480776993.3307533</v>
          </cell>
          <cell r="Y116">
            <v>29923107.973323014</v>
          </cell>
          <cell r="Z116">
            <v>277626.17090106203</v>
          </cell>
          <cell r="AA116">
            <v>6003324324.8150377</v>
          </cell>
          <cell r="AB116">
            <v>84046540.547410548</v>
          </cell>
          <cell r="AC116">
            <v>695641.02678843588</v>
          </cell>
          <cell r="AD116">
            <v>4270289303.6917539</v>
          </cell>
          <cell r="AE116">
            <v>0</v>
          </cell>
          <cell r="AF116">
            <v>307972617.92989528</v>
          </cell>
          <cell r="AG116">
            <v>307971965.57375515</v>
          </cell>
        </row>
        <row r="117">
          <cell r="A117" t="str">
            <v>Netherlands</v>
          </cell>
          <cell r="B117">
            <v>13659052</v>
          </cell>
          <cell r="C117">
            <v>2374006.7241766159</v>
          </cell>
          <cell r="D117">
            <v>5567854.9565239679</v>
          </cell>
          <cell r="E117">
            <v>3693846.1323237079</v>
          </cell>
          <cell r="F117">
            <v>8107934.8579245303</v>
          </cell>
          <cell r="G117">
            <v>7687606.107535</v>
          </cell>
          <cell r="H117">
            <v>20083565.18800094</v>
          </cell>
          <cell r="I117">
            <v>11776043.615280841</v>
          </cell>
          <cell r="J117">
            <v>30480959.40817688</v>
          </cell>
          <cell r="K117">
            <v>24136614.041714668</v>
          </cell>
          <cell r="L117">
            <v>87717425.723357752</v>
          </cell>
          <cell r="M117">
            <v>0</v>
          </cell>
          <cell r="N117">
            <v>2021</v>
          </cell>
          <cell r="O117">
            <v>250716110848</v>
          </cell>
          <cell r="P117">
            <v>2021</v>
          </cell>
          <cell r="Q117">
            <v>2374006.7241766159</v>
          </cell>
          <cell r="R117">
            <v>436249390857.40558</v>
          </cell>
          <cell r="S117">
            <v>0</v>
          </cell>
          <cell r="T117">
            <v>3693846.1323237079</v>
          </cell>
          <cell r="U117">
            <v>301461337177.97675</v>
          </cell>
          <cell r="V117">
            <v>5124842732.0256052</v>
          </cell>
          <cell r="W117">
            <v>7687606.107535</v>
          </cell>
          <cell r="X117">
            <v>169317049669.95645</v>
          </cell>
          <cell r="Y117">
            <v>677268198.67982578</v>
          </cell>
          <cell r="Z117">
            <v>11776043.615280841</v>
          </cell>
          <cell r="AA117">
            <v>127745708735.39412</v>
          </cell>
          <cell r="AB117">
            <v>1788439922.2955179</v>
          </cell>
          <cell r="AC117">
            <v>24136614.041714668</v>
          </cell>
          <cell r="AD117">
            <v>86845361296.177048</v>
          </cell>
          <cell r="AE117">
            <v>0</v>
          </cell>
          <cell r="AF117">
            <v>7590550853.0009489</v>
          </cell>
          <cell r="AG117">
            <v>7590550853.0009489</v>
          </cell>
          <cell r="AH117">
            <v>3.0275481010483694E-2</v>
          </cell>
        </row>
        <row r="118">
          <cell r="A118" t="str">
            <v>New Zealand</v>
          </cell>
          <cell r="B118">
            <v>3841462</v>
          </cell>
          <cell r="C118">
            <v>2985466.1172608589</v>
          </cell>
          <cell r="D118">
            <v>7917153.9050357398</v>
          </cell>
          <cell r="E118">
            <v>4895110.3369627856</v>
          </cell>
          <cell r="F118">
            <v>11860547.59260622</v>
          </cell>
          <cell r="G118">
            <v>10788854.143197849</v>
          </cell>
          <cell r="H118">
            <v>31698646.883380782</v>
          </cell>
          <cell r="I118">
            <v>17627883.703371391</v>
          </cell>
          <cell r="J118">
            <v>49269422.650739551</v>
          </cell>
          <cell r="K118">
            <v>43012007.321245313</v>
          </cell>
          <cell r="L118">
            <v>142732140.1447559</v>
          </cell>
          <cell r="M118">
            <v>0</v>
          </cell>
          <cell r="N118">
            <v>2021</v>
          </cell>
          <cell r="O118">
            <v>80490168320</v>
          </cell>
          <cell r="P118">
            <v>2021</v>
          </cell>
          <cell r="Q118">
            <v>2985466.1172608589</v>
          </cell>
          <cell r="R118">
            <v>189448912326.01273</v>
          </cell>
          <cell r="S118">
            <v>0</v>
          </cell>
          <cell r="T118">
            <v>4895110.3369627856</v>
          </cell>
          <cell r="U118">
            <v>133787312654.69272</v>
          </cell>
          <cell r="V118">
            <v>2274384315.1297765</v>
          </cell>
          <cell r="W118">
            <v>10788854.143197849</v>
          </cell>
          <cell r="X118">
            <v>80324174239.288605</v>
          </cell>
          <cell r="Y118">
            <v>321296696.95715445</v>
          </cell>
          <cell r="Z118">
            <v>17627883.703371391</v>
          </cell>
          <cell r="AA118">
            <v>60774884743.917397</v>
          </cell>
          <cell r="AB118">
            <v>850848386.41484368</v>
          </cell>
          <cell r="AC118">
            <v>43012007.321245313</v>
          </cell>
          <cell r="AD118">
            <v>38307110087.646866</v>
          </cell>
          <cell r="AE118">
            <v>0</v>
          </cell>
          <cell r="AF118">
            <v>3446529398.5017743</v>
          </cell>
          <cell r="AG118">
            <v>3446529398.5017743</v>
          </cell>
          <cell r="AH118">
            <v>4.2819259425568738E-2</v>
          </cell>
        </row>
        <row r="119">
          <cell r="A119" t="str">
            <v>Nicaragua</v>
          </cell>
          <cell r="B119">
            <v>4140141</v>
          </cell>
          <cell r="C119">
            <v>105284.3462647147</v>
          </cell>
          <cell r="D119">
            <v>329268.68168320402</v>
          </cell>
          <cell r="E119">
            <v>182264.62021084689</v>
          </cell>
          <cell r="F119">
            <v>514964.65564344719</v>
          </cell>
          <cell r="G119">
            <v>447653.25203357008</v>
          </cell>
          <cell r="H119">
            <v>1489470.923092613</v>
          </cell>
          <cell r="I119">
            <v>791800.93777190673</v>
          </cell>
          <cell r="J119">
            <v>2368765.8399794991</v>
          </cell>
          <cell r="K119">
            <v>2091310.1444234981</v>
          </cell>
          <cell r="L119">
            <v>6974108.8959767083</v>
          </cell>
          <cell r="M119">
            <v>0</v>
          </cell>
          <cell r="N119">
            <v>2021</v>
          </cell>
          <cell r="O119">
            <v>2673311488</v>
          </cell>
          <cell r="P119">
            <v>2021</v>
          </cell>
          <cell r="Q119">
            <v>105284.3462647147</v>
          </cell>
          <cell r="R119">
            <v>9273267304.2383995</v>
          </cell>
          <cell r="S119">
            <v>0</v>
          </cell>
          <cell r="T119">
            <v>182264.62021084689</v>
          </cell>
          <cell r="U119">
            <v>6887125286.9798069</v>
          </cell>
          <cell r="V119">
            <v>117081129.87865673</v>
          </cell>
          <cell r="W119">
            <v>447653.25203357008</v>
          </cell>
          <cell r="X119">
            <v>4313272054.476058</v>
          </cell>
          <cell r="Y119">
            <v>17253088.217904232</v>
          </cell>
          <cell r="Z119">
            <v>791800.93777190673</v>
          </cell>
          <cell r="AA119">
            <v>3264428523.5953226</v>
          </cell>
          <cell r="AB119">
            <v>45701999.330334522</v>
          </cell>
          <cell r="AC119">
            <v>2091310.1444234981</v>
          </cell>
          <cell r="AD119">
            <v>2021547530.6054263</v>
          </cell>
          <cell r="AE119">
            <v>0</v>
          </cell>
          <cell r="AF119">
            <v>180036217.42689547</v>
          </cell>
          <cell r="AG119">
            <v>180036217.42689547</v>
          </cell>
          <cell r="AH119">
            <v>6.7345768809599887E-2</v>
          </cell>
        </row>
        <row r="120">
          <cell r="A120" t="str">
            <v>Niger</v>
          </cell>
          <cell r="B120">
            <v>10178451</v>
          </cell>
          <cell r="C120">
            <v>21500.23251246968</v>
          </cell>
          <cell r="D120">
            <v>60611.020198821578</v>
          </cell>
          <cell r="E120">
            <v>35957.233703057107</v>
          </cell>
          <cell r="F120">
            <v>92329.74808587502</v>
          </cell>
          <cell r="G120">
            <v>82084.833073962</v>
          </cell>
          <cell r="H120">
            <v>255285.4749529438</v>
          </cell>
          <cell r="I120">
            <v>138188.28769180019</v>
          </cell>
          <cell r="J120">
            <v>401510.6217302843</v>
          </cell>
          <cell r="K120">
            <v>351102.45070288889</v>
          </cell>
          <cell r="L120">
            <v>1176697.5913066971</v>
          </cell>
          <cell r="M120">
            <v>0</v>
          </cell>
          <cell r="N120">
            <v>2021</v>
          </cell>
          <cell r="O120">
            <v>1527596928</v>
          </cell>
          <cell r="P120">
            <v>2021</v>
          </cell>
          <cell r="Q120">
            <v>21500.23251246968</v>
          </cell>
          <cell r="R120">
            <v>3980872360.3693619</v>
          </cell>
          <cell r="S120">
            <v>0</v>
          </cell>
          <cell r="T120">
            <v>35957.233703057107</v>
          </cell>
          <cell r="U120">
            <v>2868924376.9615374</v>
          </cell>
          <cell r="V120">
            <v>48771714.408346139</v>
          </cell>
          <cell r="W120">
            <v>82084.833073962</v>
          </cell>
          <cell r="X120">
            <v>1762914246.5337641</v>
          </cell>
          <cell r="Y120">
            <v>7051656.9861350562</v>
          </cell>
          <cell r="Z120">
            <v>138188.28769180019</v>
          </cell>
          <cell r="AA120">
            <v>1340106737.1081717</v>
          </cell>
          <cell r="AB120">
            <v>18761494.319514405</v>
          </cell>
          <cell r="AC120">
            <v>351102.45070288889</v>
          </cell>
          <cell r="AD120">
            <v>840327968.44739723</v>
          </cell>
          <cell r="AE120">
            <v>0</v>
          </cell>
          <cell r="AF120">
            <v>74584865.713995606</v>
          </cell>
          <cell r="AG120">
            <v>74584865.713995606</v>
          </cell>
          <cell r="AH120">
            <v>4.8824964456851541E-2</v>
          </cell>
        </row>
        <row r="121">
          <cell r="A121" t="str">
            <v>Nigeria</v>
          </cell>
          <cell r="B121">
            <v>98099224</v>
          </cell>
          <cell r="C121">
            <v>140187.42998570611</v>
          </cell>
          <cell r="D121">
            <v>411163.03269083909</v>
          </cell>
          <cell r="E121">
            <v>233786.67674954521</v>
          </cell>
          <cell r="F121">
            <v>634177.59518609836</v>
          </cell>
          <cell r="G121">
            <v>530709.04786036513</v>
          </cell>
          <cell r="H121">
            <v>1832920.2059117949</v>
          </cell>
          <cell r="I121">
            <v>889507.62005306873</v>
          </cell>
          <cell r="J121">
            <v>2962277.1458014678</v>
          </cell>
          <cell r="K121">
            <v>2248908.788769586</v>
          </cell>
          <cell r="L121">
            <v>9478267.5086866748</v>
          </cell>
          <cell r="M121">
            <v>0</v>
          </cell>
          <cell r="N121">
            <v>2023</v>
          </cell>
          <cell r="Q121">
            <v>140187.42998570611</v>
          </cell>
          <cell r="R121">
            <v>265824963483.05844</v>
          </cell>
          <cell r="S121">
            <v>0</v>
          </cell>
          <cell r="T121">
            <v>233786.67674954521</v>
          </cell>
          <cell r="U121">
            <v>196390191976.36578</v>
          </cell>
          <cell r="V121">
            <v>3338633263.5982184</v>
          </cell>
          <cell r="W121">
            <v>530709.04786036513</v>
          </cell>
          <cell r="X121">
            <v>127745904088.98662</v>
          </cell>
          <cell r="Y121">
            <v>510983616.35594648</v>
          </cell>
          <cell r="Z121">
            <v>889507.62005306873</v>
          </cell>
          <cell r="AA121">
            <v>101668541003.38298</v>
          </cell>
          <cell r="AB121">
            <v>1423359574.0473619</v>
          </cell>
          <cell r="AC121">
            <v>2248908.788769586</v>
          </cell>
          <cell r="AD121">
            <v>70919448044.149979</v>
          </cell>
          <cell r="AE121">
            <v>0</v>
          </cell>
          <cell r="AF121">
            <v>5272976454.0015268</v>
          </cell>
          <cell r="AG121">
            <v>5272976454.0015268</v>
          </cell>
        </row>
        <row r="122">
          <cell r="A122" t="str">
            <v>North Korea</v>
          </cell>
          <cell r="B122">
            <v>19322442</v>
          </cell>
          <cell r="C122">
            <v>1219.288666666667</v>
          </cell>
          <cell r="D122">
            <v>3401.6273333333329</v>
          </cell>
          <cell r="E122">
            <v>2032.431444444444</v>
          </cell>
          <cell r="F122">
            <v>5167.1622222222222</v>
          </cell>
          <cell r="G122">
            <v>4609.5550000000003</v>
          </cell>
          <cell r="H122">
            <v>14209.41944444444</v>
          </cell>
          <cell r="I122">
            <v>7720.38</v>
          </cell>
          <cell r="J122">
            <v>22310.124888888891</v>
          </cell>
          <cell r="K122">
            <v>19502.844444444439</v>
          </cell>
          <cell r="L122">
            <v>65284.457888888886</v>
          </cell>
          <cell r="M122">
            <v>0</v>
          </cell>
          <cell r="N122">
            <v>2023</v>
          </cell>
          <cell r="Q122">
            <v>1219.288666666667</v>
          </cell>
          <cell r="R122">
            <v>421681123.1102398</v>
          </cell>
          <cell r="S122">
            <v>0</v>
          </cell>
          <cell r="T122">
            <v>2032.431444444444</v>
          </cell>
          <cell r="U122">
            <v>302853268.19613004</v>
          </cell>
          <cell r="V122">
            <v>5148505.5593342111</v>
          </cell>
          <cell r="W122">
            <v>4609.5550000000003</v>
          </cell>
          <cell r="X122">
            <v>185492823.93563989</v>
          </cell>
          <cell r="Y122">
            <v>741971.2957425596</v>
          </cell>
          <cell r="Z122">
            <v>7720.38</v>
          </cell>
          <cell r="AA122">
            <v>140954749.705176</v>
          </cell>
          <cell r="AB122">
            <v>1973366.4958724643</v>
          </cell>
          <cell r="AC122">
            <v>19502.844444444439</v>
          </cell>
          <cell r="AD122">
            <v>88461257.044669807</v>
          </cell>
          <cell r="AE122">
            <v>0</v>
          </cell>
          <cell r="AF122">
            <v>7863843.3509492343</v>
          </cell>
          <cell r="AG122">
            <v>7863843.3509492343</v>
          </cell>
        </row>
        <row r="123">
          <cell r="A123" t="str">
            <v>Norway</v>
          </cell>
          <cell r="B123">
            <v>4169026</v>
          </cell>
          <cell r="C123">
            <v>1770520.457490107</v>
          </cell>
          <cell r="D123">
            <v>6372723.1929685231</v>
          </cell>
          <cell r="E123">
            <v>2803897.5054900111</v>
          </cell>
          <cell r="F123">
            <v>10490748.14892187</v>
          </cell>
          <cell r="G123">
            <v>7327372.1632050918</v>
          </cell>
          <cell r="H123">
            <v>35438875.517166093</v>
          </cell>
          <cell r="I123">
            <v>13610593.47184962</v>
          </cell>
          <cell r="J123">
            <v>60626357.933545038</v>
          </cell>
          <cell r="K123">
            <v>41279161.082805566</v>
          </cell>
          <cell r="L123">
            <v>213217252.32428741</v>
          </cell>
          <cell r="M123">
            <v>2529219840</v>
          </cell>
          <cell r="N123">
            <v>2021</v>
          </cell>
          <cell r="O123">
            <v>171333058560</v>
          </cell>
          <cell r="P123">
            <v>2021</v>
          </cell>
          <cell r="Q123">
            <v>1770520.457490107</v>
          </cell>
          <cell r="R123">
            <v>191867028614.8064</v>
          </cell>
          <cell r="S123">
            <v>0</v>
          </cell>
          <cell r="T123">
            <v>2803897.5054900111</v>
          </cell>
          <cell r="U123">
            <v>160233400952.92075</v>
          </cell>
          <cell r="V123">
            <v>2723967816.1996527</v>
          </cell>
          <cell r="W123">
            <v>7327372.1632050918</v>
          </cell>
          <cell r="X123">
            <v>117197588381.75061</v>
          </cell>
          <cell r="Y123">
            <v>468790353.52700245</v>
          </cell>
          <cell r="Z123">
            <v>13610593.47184962</v>
          </cell>
          <cell r="AA123">
            <v>98004972225.342102</v>
          </cell>
          <cell r="AB123">
            <v>1372069611.1547897</v>
          </cell>
          <cell r="AC123">
            <v>41279161.082805566</v>
          </cell>
          <cell r="AD123">
            <v>71681437277.611008</v>
          </cell>
          <cell r="AE123">
            <v>0</v>
          </cell>
          <cell r="AF123">
            <v>4564827780.8814449</v>
          </cell>
          <cell r="AG123">
            <v>2035607940.8814449</v>
          </cell>
          <cell r="AH123">
            <v>1.1880999253676342E-2</v>
          </cell>
        </row>
        <row r="124">
          <cell r="A124" t="str">
            <v>Oman</v>
          </cell>
          <cell r="B124">
            <v>3054060</v>
          </cell>
          <cell r="C124">
            <v>185289.7284116894</v>
          </cell>
          <cell r="D124">
            <v>823033.03654341307</v>
          </cell>
          <cell r="E124">
            <v>359903.77403251099</v>
          </cell>
          <cell r="F124">
            <v>1380250.2061846659</v>
          </cell>
          <cell r="G124">
            <v>1131279.592994367</v>
          </cell>
          <cell r="H124">
            <v>4459425.5235935664</v>
          </cell>
          <cell r="I124">
            <v>2212069.1985856378</v>
          </cell>
          <cell r="J124">
            <v>7289684.0639634477</v>
          </cell>
          <cell r="K124">
            <v>5891767.2776623797</v>
          </cell>
          <cell r="L124">
            <v>22785157.530874509</v>
          </cell>
          <cell r="M124">
            <v>0</v>
          </cell>
          <cell r="N124">
            <v>2023</v>
          </cell>
          <cell r="Q124">
            <v>185289.7284116894</v>
          </cell>
          <cell r="R124">
            <v>19477063276.327721</v>
          </cell>
          <cell r="S124">
            <v>0</v>
          </cell>
          <cell r="T124">
            <v>359903.77403251099</v>
          </cell>
          <cell r="U124">
            <v>15580996122.893051</v>
          </cell>
          <cell r="V124">
            <v>264876934.0891819</v>
          </cell>
          <cell r="W124">
            <v>1131279.592994367</v>
          </cell>
          <cell r="X124">
            <v>10164357360.805792</v>
          </cell>
          <cell r="Y124">
            <v>40657429.443223171</v>
          </cell>
          <cell r="Z124">
            <v>2212069.1985856378</v>
          </cell>
          <cell r="AA124">
            <v>7753670227.8778772</v>
          </cell>
          <cell r="AB124">
            <v>108551383.1902903</v>
          </cell>
          <cell r="AC124">
            <v>5891767.2776623797</v>
          </cell>
          <cell r="AD124">
            <v>5159342743.6725044</v>
          </cell>
          <cell r="AE124">
            <v>0</v>
          </cell>
          <cell r="AF124">
            <v>414085746.72269535</v>
          </cell>
          <cell r="AG124">
            <v>414085746.72269535</v>
          </cell>
        </row>
        <row r="125">
          <cell r="A125" t="str">
            <v>Pakistan</v>
          </cell>
          <cell r="B125">
            <v>121141848</v>
          </cell>
          <cell r="C125">
            <v>49993.164780356798</v>
          </cell>
          <cell r="D125">
            <v>146608.79739113749</v>
          </cell>
          <cell r="E125">
            <v>84678.255131402257</v>
          </cell>
          <cell r="F125">
            <v>225667.0551314023</v>
          </cell>
          <cell r="G125">
            <v>198437.7640514099</v>
          </cell>
          <cell r="H125">
            <v>635928.81672741217</v>
          </cell>
          <cell r="I125">
            <v>340558.57279877231</v>
          </cell>
          <cell r="J125">
            <v>1005613.507769039</v>
          </cell>
          <cell r="K125">
            <v>881324.76194130059</v>
          </cell>
          <cell r="L125">
            <v>2958582.849338193</v>
          </cell>
          <cell r="M125">
            <v>0</v>
          </cell>
          <cell r="N125">
            <v>2021</v>
          </cell>
          <cell r="O125">
            <v>38752235520</v>
          </cell>
          <cell r="P125">
            <v>2021</v>
          </cell>
          <cell r="Q125">
            <v>49993.164780356798</v>
          </cell>
          <cell r="R125">
            <v>117041962801.59036</v>
          </cell>
          <cell r="S125">
            <v>0</v>
          </cell>
          <cell r="T125">
            <v>84678.255131402257</v>
          </cell>
          <cell r="U125">
            <v>85398218896.512024</v>
          </cell>
          <cell r="V125">
            <v>1451769721.2407045</v>
          </cell>
          <cell r="W125">
            <v>198437.7640514099</v>
          </cell>
          <cell r="X125">
            <v>52998474604.636261</v>
          </cell>
          <cell r="Y125">
            <v>211993898.41854504</v>
          </cell>
          <cell r="Z125">
            <v>340558.57279877231</v>
          </cell>
          <cell r="AA125">
            <v>40282991921.908966</v>
          </cell>
          <cell r="AB125">
            <v>563961886.90672565</v>
          </cell>
          <cell r="AC125">
            <v>881324.76194130059</v>
          </cell>
          <cell r="AD125">
            <v>25164288348.020504</v>
          </cell>
          <cell r="AE125">
            <v>0</v>
          </cell>
          <cell r="AF125">
            <v>2227725506.5659752</v>
          </cell>
          <cell r="AG125">
            <v>2227725506.5659752</v>
          </cell>
          <cell r="AH125">
            <v>5.7486374054891563E-2</v>
          </cell>
        </row>
        <row r="126">
          <cell r="A126" t="str">
            <v>Palestine</v>
          </cell>
          <cell r="B126">
            <v>2587711</v>
          </cell>
          <cell r="C126">
            <v>29598.615519520539</v>
          </cell>
          <cell r="D126">
            <v>105589.3352433203</v>
          </cell>
          <cell r="E126">
            <v>53849.107502992571</v>
          </cell>
          <cell r="F126">
            <v>169952.8743599444</v>
          </cell>
          <cell r="G126">
            <v>147368.99828086401</v>
          </cell>
          <cell r="H126">
            <v>510631.11433389259</v>
          </cell>
          <cell r="I126">
            <v>275213.53010002477</v>
          </cell>
          <cell r="J126">
            <v>814390.84781134082</v>
          </cell>
          <cell r="K126">
            <v>738748.43486826564</v>
          </cell>
          <cell r="L126">
            <v>2363091.6724463939</v>
          </cell>
          <cell r="M126">
            <v>0</v>
          </cell>
          <cell r="N126">
            <v>2023</v>
          </cell>
          <cell r="Q126">
            <v>29598.615519520539</v>
          </cell>
          <cell r="R126">
            <v>1966420213.2719362</v>
          </cell>
          <cell r="S126">
            <v>0</v>
          </cell>
          <cell r="T126">
            <v>53849.107502992571</v>
          </cell>
          <cell r="U126">
            <v>1502214973.1858485</v>
          </cell>
          <cell r="V126">
            <v>25537654.544159427</v>
          </cell>
          <cell r="W126">
            <v>147368.99828086401</v>
          </cell>
          <cell r="X126">
            <v>940017373.59369886</v>
          </cell>
          <cell r="Y126">
            <v>3760069.4943747954</v>
          </cell>
          <cell r="Z126">
            <v>275213.53010002477</v>
          </cell>
          <cell r="AA126">
            <v>697617537.99603379</v>
          </cell>
          <cell r="AB126">
            <v>9766645.5319444742</v>
          </cell>
          <cell r="AC126">
            <v>738748.43486826564</v>
          </cell>
          <cell r="AD126">
            <v>420333086.36565357</v>
          </cell>
          <cell r="AE126">
            <v>0</v>
          </cell>
          <cell r="AF126">
            <v>39064369.5704787</v>
          </cell>
          <cell r="AG126">
            <v>39064369.5704787</v>
          </cell>
        </row>
        <row r="127">
          <cell r="A127" t="str">
            <v>Panama</v>
          </cell>
          <cell r="B127">
            <v>2844527</v>
          </cell>
          <cell r="C127">
            <v>182513.9</v>
          </cell>
          <cell r="D127">
            <v>567897.30000000005</v>
          </cell>
          <cell r="E127">
            <v>315398.2</v>
          </cell>
          <cell r="F127">
            <v>887093.2</v>
          </cell>
          <cell r="G127">
            <v>771633.6</v>
          </cell>
          <cell r="H127">
            <v>2561038.4</v>
          </cell>
          <cell r="I127">
            <v>1361690.4</v>
          </cell>
          <cell r="J127">
            <v>4071589.7</v>
          </cell>
          <cell r="K127">
            <v>3592009.3</v>
          </cell>
          <cell r="L127">
            <v>11989519.4</v>
          </cell>
          <cell r="M127">
            <v>0</v>
          </cell>
          <cell r="N127">
            <v>2021</v>
          </cell>
          <cell r="O127">
            <v>4389386240</v>
          </cell>
          <cell r="P127">
            <v>2021</v>
          </cell>
          <cell r="Q127">
            <v>182513.9</v>
          </cell>
          <cell r="R127">
            <v>10962334866.518002</v>
          </cell>
          <cell r="S127">
            <v>0</v>
          </cell>
          <cell r="T127">
            <v>315398.2</v>
          </cell>
          <cell r="U127">
            <v>8131009316.3249998</v>
          </cell>
          <cell r="V127">
            <v>138227158.377525</v>
          </cell>
          <cell r="W127">
            <v>771633.6</v>
          </cell>
          <cell r="X127">
            <v>5090010267.5295992</v>
          </cell>
          <cell r="Y127">
            <v>20360041.070118397</v>
          </cell>
          <cell r="Z127">
            <v>1361690.4</v>
          </cell>
          <cell r="AA127">
            <v>3854190863.0655503</v>
          </cell>
          <cell r="AB127">
            <v>53958672.082917713</v>
          </cell>
          <cell r="AC127">
            <v>3592009.3</v>
          </cell>
          <cell r="AD127">
            <v>2388694421.2222705</v>
          </cell>
          <cell r="AE127">
            <v>0</v>
          </cell>
          <cell r="AF127">
            <v>212545871.53056112</v>
          </cell>
          <cell r="AG127">
            <v>212545871.53056112</v>
          </cell>
          <cell r="AH127">
            <v>4.8422685976835141E-2</v>
          </cell>
        </row>
        <row r="128">
          <cell r="A128" t="str">
            <v>Papua New Guinea</v>
          </cell>
          <cell r="B128">
            <v>5496755</v>
          </cell>
          <cell r="C128">
            <v>77178.627736032635</v>
          </cell>
          <cell r="D128">
            <v>211725.3620191701</v>
          </cell>
          <cell r="E128">
            <v>127966.34072038189</v>
          </cell>
          <cell r="F128">
            <v>320141.21555310412</v>
          </cell>
          <cell r="G128">
            <v>287304.51273994893</v>
          </cell>
          <cell r="H128">
            <v>872376.25881962699</v>
          </cell>
          <cell r="I128">
            <v>477226.66205118742</v>
          </cell>
          <cell r="J128">
            <v>1365560.983023002</v>
          </cell>
          <cell r="K128">
            <v>1193300.426380198</v>
          </cell>
          <cell r="L128">
            <v>3984390.0694980989</v>
          </cell>
          <cell r="M128">
            <v>0</v>
          </cell>
          <cell r="N128">
            <v>2021</v>
          </cell>
          <cell r="O128">
            <v>3222375424</v>
          </cell>
          <cell r="P128">
            <v>2021</v>
          </cell>
          <cell r="Q128">
            <v>77178.627736032635</v>
          </cell>
          <cell r="R128">
            <v>7395704344.0450745</v>
          </cell>
          <cell r="S128">
            <v>0</v>
          </cell>
          <cell r="T128">
            <v>127966.34072038189</v>
          </cell>
          <cell r="U128">
            <v>5281691020.5557013</v>
          </cell>
          <cell r="V128">
            <v>89788747.349446923</v>
          </cell>
          <cell r="W128">
            <v>287304.51273994893</v>
          </cell>
          <cell r="X128">
            <v>3215996045.622201</v>
          </cell>
          <cell r="Y128">
            <v>12863984.182488805</v>
          </cell>
          <cell r="Z128">
            <v>477226.66205118742</v>
          </cell>
          <cell r="AA128">
            <v>2441478060.2367139</v>
          </cell>
          <cell r="AB128">
            <v>34180692.843313999</v>
          </cell>
          <cell r="AC128">
            <v>1193300.426380198</v>
          </cell>
          <cell r="AD128">
            <v>1534193595.125654</v>
          </cell>
          <cell r="AE128">
            <v>0</v>
          </cell>
          <cell r="AF128">
            <v>136833424.37524971</v>
          </cell>
          <cell r="AG128">
            <v>136833424.37524971</v>
          </cell>
          <cell r="AH128">
            <v>4.2463526551290418E-2</v>
          </cell>
        </row>
        <row r="129">
          <cell r="A129" t="str">
            <v>Paraguay</v>
          </cell>
          <cell r="B129">
            <v>4159212</v>
          </cell>
          <cell r="C129">
            <v>198355.5576987325</v>
          </cell>
          <cell r="D129">
            <v>617526.36047551141</v>
          </cell>
          <cell r="E129">
            <v>342839.26057569531</v>
          </cell>
          <cell r="F129">
            <v>964743.01534496911</v>
          </cell>
          <cell r="G129">
            <v>839117.70083090151</v>
          </cell>
          <cell r="H129">
            <v>2785773.3878028202</v>
          </cell>
          <cell r="I129">
            <v>1481147.644650785</v>
          </cell>
          <cell r="J129">
            <v>4429037.578782144</v>
          </cell>
          <cell r="K129">
            <v>3907661.0214757142</v>
          </cell>
          <cell r="L129">
            <v>13041880.108497379</v>
          </cell>
          <cell r="M129">
            <v>0</v>
          </cell>
          <cell r="N129">
            <v>2021</v>
          </cell>
          <cell r="O129">
            <v>3873460992</v>
          </cell>
          <cell r="P129">
            <v>2021</v>
          </cell>
          <cell r="Q129">
            <v>198355.5576987325</v>
          </cell>
          <cell r="R129">
            <v>17434202329.588123</v>
          </cell>
          <cell r="S129">
            <v>0</v>
          </cell>
          <cell r="T129">
            <v>342839.26057569531</v>
          </cell>
          <cell r="U129">
            <v>12933147798.407104</v>
          </cell>
          <cell r="V129">
            <v>219863512.5729208</v>
          </cell>
          <cell r="W129">
            <v>839117.70083090151</v>
          </cell>
          <cell r="X129">
            <v>8096553693.1218491</v>
          </cell>
          <cell r="Y129">
            <v>32386214.772487398</v>
          </cell>
          <cell r="Z129">
            <v>1481147.644650785</v>
          </cell>
          <cell r="AA129">
            <v>6130449594.3591795</v>
          </cell>
          <cell r="AB129">
            <v>85826294.321028531</v>
          </cell>
          <cell r="AC129">
            <v>3907661.0214757142</v>
          </cell>
          <cell r="AD129">
            <v>3799115363.7369556</v>
          </cell>
          <cell r="AE129">
            <v>0</v>
          </cell>
          <cell r="AF129">
            <v>338076021.66643673</v>
          </cell>
          <cell r="AG129">
            <v>338076021.66643673</v>
          </cell>
          <cell r="AH129">
            <v>8.7280089399293673E-2</v>
          </cell>
        </row>
        <row r="130">
          <cell r="A130" t="str">
            <v>Peru</v>
          </cell>
          <cell r="B130">
            <v>21954858</v>
          </cell>
          <cell r="C130">
            <v>195037.81190644711</v>
          </cell>
          <cell r="D130">
            <v>888209.06062693649</v>
          </cell>
          <cell r="E130">
            <v>386958.46595888579</v>
          </cell>
          <cell r="F130">
            <v>1493734.323094103</v>
          </cell>
          <cell r="G130">
            <v>1271048.733449724</v>
          </cell>
          <cell r="H130">
            <v>4778831.9007974332</v>
          </cell>
          <cell r="I130">
            <v>2507509.3660485381</v>
          </cell>
          <cell r="J130">
            <v>7718317.1687255232</v>
          </cell>
          <cell r="K130">
            <v>6638702.7928089462</v>
          </cell>
          <cell r="L130">
            <v>23163639.93011529</v>
          </cell>
          <cell r="M130">
            <v>0</v>
          </cell>
          <cell r="N130">
            <v>2021</v>
          </cell>
          <cell r="O130">
            <v>35425669120</v>
          </cell>
          <cell r="P130">
            <v>2021</v>
          </cell>
          <cell r="Q130">
            <v>195037.81190644711</v>
          </cell>
          <cell r="R130">
            <v>152184763353.41028</v>
          </cell>
          <cell r="S130">
            <v>0</v>
          </cell>
          <cell r="T130">
            <v>386958.46595888579</v>
          </cell>
          <cell r="U130">
            <v>121495533906.15991</v>
          </cell>
          <cell r="V130">
            <v>2065424076.4047186</v>
          </cell>
          <cell r="W130">
            <v>1271048.733449724</v>
          </cell>
          <cell r="X130">
            <v>77012881333.909195</v>
          </cell>
          <cell r="Y130">
            <v>308051525.33563679</v>
          </cell>
          <cell r="Z130">
            <v>2507509.3660485381</v>
          </cell>
          <cell r="AA130">
            <v>57201272686.532616</v>
          </cell>
          <cell r="AB130">
            <v>800817817.61145675</v>
          </cell>
          <cell r="AC130">
            <v>6638702.7928089462</v>
          </cell>
          <cell r="AD130">
            <v>36280264830.848724</v>
          </cell>
          <cell r="AE130">
            <v>0</v>
          </cell>
          <cell r="AF130">
            <v>3174293419.3518124</v>
          </cell>
          <cell r="AG130">
            <v>3174293419.3518124</v>
          </cell>
          <cell r="AH130">
            <v>8.9604332062135292E-2</v>
          </cell>
        </row>
        <row r="131">
          <cell r="A131" t="str">
            <v>Philippines</v>
          </cell>
          <cell r="B131">
            <v>68229904</v>
          </cell>
          <cell r="C131">
            <v>77773.90854580501</v>
          </cell>
          <cell r="D131">
            <v>302384.58732348401</v>
          </cell>
          <cell r="E131">
            <v>132933.13593700391</v>
          </cell>
          <cell r="F131">
            <v>499278.18604806112</v>
          </cell>
          <cell r="G131">
            <v>317598.29629787378</v>
          </cell>
          <cell r="H131">
            <v>1715812.550394712</v>
          </cell>
          <cell r="I131">
            <v>552206.08464274928</v>
          </cell>
          <cell r="J131">
            <v>3002614.9065871462</v>
          </cell>
          <cell r="K131">
            <v>1443313.005246287</v>
          </cell>
          <cell r="L131">
            <v>11637855.5705692</v>
          </cell>
          <cell r="M131">
            <v>0</v>
          </cell>
          <cell r="N131">
            <v>2021</v>
          </cell>
          <cell r="O131">
            <v>55849992192</v>
          </cell>
          <cell r="P131">
            <v>2021</v>
          </cell>
          <cell r="Q131">
            <v>77773.90854580501</v>
          </cell>
          <cell r="R131">
            <v>153251650503.75876</v>
          </cell>
          <cell r="S131">
            <v>0</v>
          </cell>
          <cell r="T131">
            <v>132933.13593700391</v>
          </cell>
          <cell r="U131">
            <v>124978437999.76312</v>
          </cell>
          <cell r="V131">
            <v>2124633445.9959733</v>
          </cell>
          <cell r="W131">
            <v>317598.29629787378</v>
          </cell>
          <cell r="X131">
            <v>95400024328.458862</v>
          </cell>
          <cell r="Y131">
            <v>381600097.31383544</v>
          </cell>
          <cell r="Z131">
            <v>552206.08464274928</v>
          </cell>
          <cell r="AA131">
            <v>83595579341.009644</v>
          </cell>
          <cell r="AB131">
            <v>1170338110.7741351</v>
          </cell>
          <cell r="AC131">
            <v>1443313.005246287</v>
          </cell>
          <cell r="AD131">
            <v>69557266055.589615</v>
          </cell>
          <cell r="AE131">
            <v>0</v>
          </cell>
          <cell r="AF131">
            <v>3676571654.0839438</v>
          </cell>
          <cell r="AG131">
            <v>3676571654.0839438</v>
          </cell>
          <cell r="AH131">
            <v>6.5829403188539373E-2</v>
          </cell>
        </row>
        <row r="132">
          <cell r="A132" t="str">
            <v>Poland</v>
          </cell>
          <cell r="B132">
            <v>30612512</v>
          </cell>
          <cell r="C132">
            <v>300453.1599094288</v>
          </cell>
          <cell r="D132">
            <v>1031991.579972137</v>
          </cell>
          <cell r="E132">
            <v>496164.23887982109</v>
          </cell>
          <cell r="F132">
            <v>1672088.2833759841</v>
          </cell>
          <cell r="G132">
            <v>1302375.940733125</v>
          </cell>
          <cell r="H132">
            <v>5321758.6675933488</v>
          </cell>
          <cell r="I132">
            <v>2357729.2100239471</v>
          </cell>
          <cell r="J132">
            <v>8843833.9408824556</v>
          </cell>
          <cell r="K132">
            <v>6672227.6695076898</v>
          </cell>
          <cell r="L132">
            <v>29147908.771417908</v>
          </cell>
          <cell r="M132">
            <v>0</v>
          </cell>
          <cell r="N132">
            <v>2021</v>
          </cell>
          <cell r="O132">
            <v>130092908544</v>
          </cell>
          <cell r="P132">
            <v>2021</v>
          </cell>
          <cell r="Q132">
            <v>300453.1599094288</v>
          </cell>
          <cell r="R132">
            <v>223942286626.30695</v>
          </cell>
          <cell r="S132">
            <v>0</v>
          </cell>
          <cell r="T132">
            <v>496164.23887982109</v>
          </cell>
          <cell r="U132">
            <v>179989944616.13663</v>
          </cell>
          <cell r="V132">
            <v>3059829058.4743228</v>
          </cell>
          <cell r="W132">
            <v>1302375.940733125</v>
          </cell>
          <cell r="X132">
            <v>123043401958.60133</v>
          </cell>
          <cell r="Y132">
            <v>492173607.83440536</v>
          </cell>
          <cell r="Z132">
            <v>2357729.2100239471</v>
          </cell>
          <cell r="AA132">
            <v>99277979453.331436</v>
          </cell>
          <cell r="AB132">
            <v>1389891712.3466403</v>
          </cell>
          <cell r="AC132">
            <v>6672227.6695076898</v>
          </cell>
          <cell r="AD132">
            <v>68803705744.039978</v>
          </cell>
          <cell r="AE132">
            <v>0</v>
          </cell>
          <cell r="AF132">
            <v>4941894378.6553688</v>
          </cell>
          <cell r="AG132">
            <v>4941894378.6553688</v>
          </cell>
          <cell r="AH132">
            <v>3.798742324977631E-2</v>
          </cell>
        </row>
        <row r="133">
          <cell r="A133" t="str">
            <v>Portugal</v>
          </cell>
          <cell r="B133">
            <v>8382311</v>
          </cell>
          <cell r="C133">
            <v>1361757.6165146411</v>
          </cell>
          <cell r="D133">
            <v>3799711.2052895189</v>
          </cell>
          <cell r="E133">
            <v>2358580.2425353262</v>
          </cell>
          <cell r="F133">
            <v>5751957.9450480742</v>
          </cell>
          <cell r="G133">
            <v>5632968.5944212517</v>
          </cell>
          <cell r="H133">
            <v>14787651.43851747</v>
          </cell>
          <cell r="I133">
            <v>9214129.3818797003</v>
          </cell>
          <cell r="J133">
            <v>22191856.886587359</v>
          </cell>
          <cell r="K133">
            <v>20942931.393008329</v>
          </cell>
          <cell r="L133">
            <v>57849448.793316603</v>
          </cell>
          <cell r="M133">
            <v>0</v>
          </cell>
          <cell r="N133">
            <v>2021</v>
          </cell>
          <cell r="O133">
            <v>57330270208</v>
          </cell>
          <cell r="P133">
            <v>2021</v>
          </cell>
          <cell r="Q133">
            <v>1361757.6165146411</v>
          </cell>
          <cell r="R133">
            <v>204356851846.77133</v>
          </cell>
          <cell r="S133">
            <v>0</v>
          </cell>
          <cell r="T133">
            <v>2358580.2425353262</v>
          </cell>
          <cell r="U133">
            <v>142221736214.63669</v>
          </cell>
          <cell r="V133">
            <v>2417769515.6488237</v>
          </cell>
          <cell r="W133">
            <v>5632968.5944212517</v>
          </cell>
          <cell r="X133">
            <v>76737398705.57901</v>
          </cell>
          <cell r="Y133">
            <v>306949594.82231605</v>
          </cell>
          <cell r="Z133">
            <v>9214129.3818797003</v>
          </cell>
          <cell r="AA133">
            <v>54391674008.856781</v>
          </cell>
          <cell r="AB133">
            <v>761483436.12399507</v>
          </cell>
          <cell r="AC133">
            <v>20942931.393008329</v>
          </cell>
          <cell r="AD133">
            <v>30936190677.629547</v>
          </cell>
          <cell r="AE133">
            <v>0</v>
          </cell>
          <cell r="AF133">
            <v>3486202546.5951347</v>
          </cell>
          <cell r="AG133">
            <v>3486202546.5951347</v>
          </cell>
          <cell r="AH133">
            <v>6.0809107194974669E-2</v>
          </cell>
        </row>
        <row r="134">
          <cell r="A134" t="str">
            <v>Qatar</v>
          </cell>
          <cell r="B134">
            <v>2187047</v>
          </cell>
          <cell r="C134">
            <v>568179.32428451092</v>
          </cell>
          <cell r="D134">
            <v>2341751.9105330929</v>
          </cell>
          <cell r="E134">
            <v>1087118.8697683229</v>
          </cell>
          <cell r="F134">
            <v>3874105.7949423478</v>
          </cell>
          <cell r="G134">
            <v>3311421.3331368389</v>
          </cell>
          <cell r="H134">
            <v>12120240.31003743</v>
          </cell>
          <cell r="I134">
            <v>6421988.2764578713</v>
          </cell>
          <cell r="J134">
            <v>19493457.76237775</v>
          </cell>
          <cell r="K134">
            <v>17164191.813023269</v>
          </cell>
          <cell r="L134">
            <v>57710867.237881698</v>
          </cell>
          <cell r="M134">
            <v>0</v>
          </cell>
          <cell r="N134">
            <v>2023</v>
          </cell>
          <cell r="Q134">
            <v>568179.32428451092</v>
          </cell>
          <cell r="R134">
            <v>38788866040.372025</v>
          </cell>
          <cell r="S134">
            <v>0</v>
          </cell>
          <cell r="T134">
            <v>1087118.8697683229</v>
          </cell>
          <cell r="U134">
            <v>30476356968.705379</v>
          </cell>
          <cell r="V134">
            <v>518098068.46799147</v>
          </cell>
          <cell r="W134">
            <v>3311421.3331368389</v>
          </cell>
          <cell r="X134">
            <v>19265301116.973511</v>
          </cell>
          <cell r="Y134">
            <v>77061204.467894047</v>
          </cell>
          <cell r="Z134">
            <v>6421988.2764578713</v>
          </cell>
          <cell r="AA134">
            <v>14293959062.386305</v>
          </cell>
          <cell r="AB134">
            <v>200115426.87340829</v>
          </cell>
          <cell r="AC134">
            <v>17164191.813023269</v>
          </cell>
          <cell r="AD134">
            <v>8867748484.7910347</v>
          </cell>
          <cell r="AE134">
            <v>0</v>
          </cell>
          <cell r="AF134">
            <v>795274699.80929387</v>
          </cell>
          <cell r="AG134">
            <v>795274699.80929387</v>
          </cell>
        </row>
        <row r="135">
          <cell r="A135" t="str">
            <v>Romania</v>
          </cell>
          <cell r="B135">
            <v>15202741</v>
          </cell>
          <cell r="C135">
            <v>398109.7226586602</v>
          </cell>
          <cell r="D135">
            <v>1109256.8221591541</v>
          </cell>
          <cell r="E135">
            <v>657767.90188957588</v>
          </cell>
          <cell r="F135">
            <v>1686508.6046410401</v>
          </cell>
          <cell r="G135">
            <v>1467466.7425055229</v>
          </cell>
          <cell r="H135">
            <v>4700639.2546079746</v>
          </cell>
          <cell r="I135">
            <v>2424371.1537235528</v>
          </cell>
          <cell r="J135">
            <v>7469567.0325253336</v>
          </cell>
          <cell r="K135">
            <v>6017677.1675738264</v>
          </cell>
          <cell r="L135">
            <v>22962334.572235771</v>
          </cell>
          <cell r="M135">
            <v>0</v>
          </cell>
          <cell r="N135">
            <v>2023</v>
          </cell>
          <cell r="Q135">
            <v>398109.7226586602</v>
          </cell>
          <cell r="R135">
            <v>108113851666.07237</v>
          </cell>
          <cell r="S135">
            <v>0</v>
          </cell>
          <cell r="T135">
            <v>657767.90188957588</v>
          </cell>
          <cell r="U135">
            <v>78198392300.44249</v>
          </cell>
          <cell r="V135">
            <v>1329372669.1075225</v>
          </cell>
          <cell r="W135">
            <v>1467466.7425055229</v>
          </cell>
          <cell r="X135">
            <v>49153084309.812935</v>
          </cell>
          <cell r="Y135">
            <v>196612337.23925173</v>
          </cell>
          <cell r="Z135">
            <v>2424371.1537235528</v>
          </cell>
          <cell r="AA135">
            <v>38350403119.845428</v>
          </cell>
          <cell r="AB135">
            <v>536905643.67783606</v>
          </cell>
          <cell r="AC135">
            <v>6017677.1675738264</v>
          </cell>
          <cell r="AD135">
            <v>25760523785.680779</v>
          </cell>
          <cell r="AE135">
            <v>0</v>
          </cell>
          <cell r="AF135">
            <v>2062890650.02461</v>
          </cell>
          <cell r="AG135">
            <v>2062890650.02461</v>
          </cell>
        </row>
        <row r="136">
          <cell r="A136" t="str">
            <v>Russia</v>
          </cell>
          <cell r="B136">
            <v>113763072</v>
          </cell>
          <cell r="C136">
            <v>219655.05008637329</v>
          </cell>
          <cell r="D136">
            <v>1411468.252774124</v>
          </cell>
          <cell r="E136">
            <v>458809.39647398819</v>
          </cell>
          <cell r="F136">
            <v>2492205.1419947939</v>
          </cell>
          <cell r="G136">
            <v>1214598.72579131</v>
          </cell>
          <cell r="H136">
            <v>9622437.6441905741</v>
          </cell>
          <cell r="I136">
            <v>2547958.0131333852</v>
          </cell>
          <cell r="J136">
            <v>17436943.842480101</v>
          </cell>
          <cell r="K136">
            <v>8601960.8833001554</v>
          </cell>
          <cell r="L136">
            <v>69420825.201896295</v>
          </cell>
          <cell r="M136">
            <v>0</v>
          </cell>
          <cell r="N136">
            <v>2023</v>
          </cell>
          <cell r="Q136">
            <v>219655.05008637329</v>
          </cell>
          <cell r="R136">
            <v>1355843311879.1719</v>
          </cell>
          <cell r="S136">
            <v>0</v>
          </cell>
          <cell r="T136">
            <v>458809.39647398819</v>
          </cell>
          <cell r="U136">
            <v>1156626733010.8855</v>
          </cell>
          <cell r="V136">
            <v>19662654461.185055</v>
          </cell>
          <cell r="W136">
            <v>1214598.72579131</v>
          </cell>
          <cell r="X136">
            <v>956501584238.25745</v>
          </cell>
          <cell r="Y136">
            <v>3826006336.9530296</v>
          </cell>
          <cell r="Z136">
            <v>2547958.0131333852</v>
          </cell>
          <cell r="AA136">
            <v>846908383455.4751</v>
          </cell>
          <cell r="AB136">
            <v>11856717368.376654</v>
          </cell>
          <cell r="AC136">
            <v>8601960.8833001554</v>
          </cell>
          <cell r="AD136">
            <v>691894084043.46838</v>
          </cell>
          <cell r="AE136">
            <v>0</v>
          </cell>
          <cell r="AF136">
            <v>35345378166.51474</v>
          </cell>
          <cell r="AG136">
            <v>35345378166.51474</v>
          </cell>
        </row>
        <row r="137">
          <cell r="A137" t="str">
            <v>Rwanda</v>
          </cell>
          <cell r="B137">
            <v>6731834</v>
          </cell>
          <cell r="C137">
            <v>22157.262922863589</v>
          </cell>
          <cell r="D137">
            <v>90709.358866485971</v>
          </cell>
          <cell r="E137">
            <v>42772.832805097598</v>
          </cell>
          <cell r="F137">
            <v>149724.15588854399</v>
          </cell>
          <cell r="G137">
            <v>132729.16252718231</v>
          </cell>
          <cell r="H137">
            <v>460456.93929668359</v>
          </cell>
          <cell r="I137">
            <v>258705.65620980709</v>
          </cell>
          <cell r="J137">
            <v>730108.56390124769</v>
          </cell>
          <cell r="K137">
            <v>690097.99100843724</v>
          </cell>
          <cell r="L137">
            <v>2051023.073919375</v>
          </cell>
          <cell r="M137">
            <v>0</v>
          </cell>
          <cell r="N137">
            <v>2021</v>
          </cell>
          <cell r="O137">
            <v>1773514880</v>
          </cell>
          <cell r="P137">
            <v>2021</v>
          </cell>
          <cell r="Q137">
            <v>22157.262922863589</v>
          </cell>
          <cell r="R137">
            <v>4614813302.4453917</v>
          </cell>
          <cell r="S137">
            <v>0</v>
          </cell>
          <cell r="T137">
            <v>42772.832805097598</v>
          </cell>
          <cell r="U137">
            <v>3599892765.390646</v>
          </cell>
          <cell r="V137">
            <v>61198177.011640988</v>
          </cell>
          <cell r="W137">
            <v>132729.16252718231</v>
          </cell>
          <cell r="X137">
            <v>2206208990.4013386</v>
          </cell>
          <cell r="Y137">
            <v>8824835.9616053551</v>
          </cell>
          <cell r="Z137">
            <v>258705.65620980709</v>
          </cell>
          <cell r="AA137">
            <v>1586703060.8480506</v>
          </cell>
          <cell r="AB137">
            <v>22213842.851872712</v>
          </cell>
          <cell r="AC137">
            <v>690097.99100843724</v>
          </cell>
          <cell r="AD137">
            <v>916152174.45926702</v>
          </cell>
          <cell r="AE137">
            <v>0</v>
          </cell>
          <cell r="AF137">
            <v>92236855.825119048</v>
          </cell>
          <cell r="AG137">
            <v>92236855.825119048</v>
          </cell>
          <cell r="AH137">
            <v>5.2007940201279308E-2</v>
          </cell>
        </row>
        <row r="138">
          <cell r="A138" t="str">
            <v>Sao Tome and Principe</v>
          </cell>
          <cell r="B138">
            <v>108694</v>
          </cell>
          <cell r="C138">
            <v>52775.492111479609</v>
          </cell>
          <cell r="D138">
            <v>240327.55210714281</v>
          </cell>
          <cell r="E138">
            <v>107249.78129713199</v>
          </cell>
          <cell r="F138">
            <v>403190.87314509769</v>
          </cell>
          <cell r="G138">
            <v>370222.51635048469</v>
          </cell>
          <cell r="H138">
            <v>1249562.8375493691</v>
          </cell>
          <cell r="I138">
            <v>732936.2978908841</v>
          </cell>
          <cell r="J138">
            <v>1962593.1457117121</v>
          </cell>
          <cell r="K138">
            <v>1926973.6768418071</v>
          </cell>
          <cell r="L138">
            <v>5323854.641442555</v>
          </cell>
          <cell r="M138">
            <v>0</v>
          </cell>
          <cell r="N138">
            <v>2022</v>
          </cell>
          <cell r="Q138">
            <v>52775.492111479609</v>
          </cell>
          <cell r="R138">
            <v>203857836.09168619</v>
          </cell>
          <cell r="S138">
            <v>0</v>
          </cell>
          <cell r="T138">
            <v>107249.78129713199</v>
          </cell>
          <cell r="U138">
            <v>160835105.18661395</v>
          </cell>
          <cell r="V138">
            <v>2734196.7881724373</v>
          </cell>
          <cell r="W138">
            <v>370222.51635048469</v>
          </cell>
          <cell r="X138">
            <v>95579016.872391537</v>
          </cell>
          <cell r="Y138">
            <v>382316.06748956617</v>
          </cell>
          <cell r="Z138">
            <v>732936.2978908841</v>
          </cell>
          <cell r="AA138">
            <v>66828160.708518542</v>
          </cell>
          <cell r="AB138">
            <v>935594.24991925969</v>
          </cell>
          <cell r="AC138">
            <v>1926973.6768418071</v>
          </cell>
          <cell r="AD138">
            <v>36922057.95663137</v>
          </cell>
          <cell r="AE138">
            <v>0</v>
          </cell>
          <cell r="AF138">
            <v>4052107.1055812631</v>
          </cell>
          <cell r="AG138">
            <v>4052107.1055812631</v>
          </cell>
        </row>
        <row r="139">
          <cell r="A139" t="str">
            <v>Saudi Arabia</v>
          </cell>
          <cell r="B139">
            <v>23850930</v>
          </cell>
          <cell r="C139">
            <v>484469.86666666658</v>
          </cell>
          <cell r="D139">
            <v>1987028.1333333331</v>
          </cell>
          <cell r="E139">
            <v>936022.61333333328</v>
          </cell>
          <cell r="F139">
            <v>3280778.4533333331</v>
          </cell>
          <cell r="G139">
            <v>2909717.333333333</v>
          </cell>
          <cell r="H139">
            <v>10091753.25333333</v>
          </cell>
          <cell r="I139">
            <v>5673971.2000000002</v>
          </cell>
          <cell r="J139">
            <v>15999577.439999999</v>
          </cell>
          <cell r="K139">
            <v>15132299.733333331</v>
          </cell>
          <cell r="L139">
            <v>44921553.706666671</v>
          </cell>
          <cell r="M139">
            <v>0</v>
          </cell>
          <cell r="N139">
            <v>2023</v>
          </cell>
          <cell r="Q139">
            <v>484469.86666666658</v>
          </cell>
          <cell r="R139">
            <v>358374120391.88</v>
          </cell>
          <cell r="S139">
            <v>0</v>
          </cell>
          <cell r="T139">
            <v>936022.61333333328</v>
          </cell>
          <cell r="U139">
            <v>279623037034.65601</v>
          </cell>
          <cell r="V139">
            <v>4753591629.5891523</v>
          </cell>
          <cell r="W139">
            <v>2909717.333333333</v>
          </cell>
          <cell r="X139">
            <v>171298235985.40555</v>
          </cell>
          <cell r="Y139">
            <v>685192943.94162226</v>
          </cell>
          <cell r="Z139">
            <v>5673971.2000000002</v>
          </cell>
          <cell r="AA139">
            <v>123137655818.90158</v>
          </cell>
          <cell r="AB139">
            <v>1723927181.4646225</v>
          </cell>
          <cell r="AC139">
            <v>15132299.733333331</v>
          </cell>
          <cell r="AD139">
            <v>71050141127.019547</v>
          </cell>
          <cell r="AE139">
            <v>0</v>
          </cell>
          <cell r="AF139">
            <v>7162711754.9953976</v>
          </cell>
          <cell r="AG139">
            <v>7162711754.9953976</v>
          </cell>
        </row>
        <row r="140">
          <cell r="A140" t="str">
            <v>Senegal</v>
          </cell>
          <cell r="B140">
            <v>8022966</v>
          </cell>
          <cell r="C140">
            <v>40571.409251580902</v>
          </cell>
          <cell r="D140">
            <v>123025.8319618738</v>
          </cell>
          <cell r="E140">
            <v>69490.587180288945</v>
          </cell>
          <cell r="F140">
            <v>190973.0957536741</v>
          </cell>
          <cell r="G140">
            <v>166771.62127542429</v>
          </cell>
          <cell r="H140">
            <v>545891.12221709662</v>
          </cell>
          <cell r="I140">
            <v>290807.37243439507</v>
          </cell>
          <cell r="J140">
            <v>866165.85936160828</v>
          </cell>
          <cell r="K140">
            <v>761588.82362939056</v>
          </cell>
          <cell r="L140">
            <v>2551276.9202065142</v>
          </cell>
          <cell r="M140">
            <v>0</v>
          </cell>
          <cell r="N140">
            <v>2021</v>
          </cell>
          <cell r="O140">
            <v>4896687616</v>
          </cell>
          <cell r="P140">
            <v>2021</v>
          </cell>
          <cell r="Q140">
            <v>40571.409251580902</v>
          </cell>
          <cell r="R140">
            <v>6615290299.5430784</v>
          </cell>
          <cell r="S140">
            <v>0</v>
          </cell>
          <cell r="T140">
            <v>69490.587180288945</v>
          </cell>
          <cell r="U140">
            <v>4873250179.3948879</v>
          </cell>
          <cell r="V140">
            <v>82845253.049713105</v>
          </cell>
          <cell r="W140">
            <v>166771.62127542429</v>
          </cell>
          <cell r="X140">
            <v>3041662865.9920053</v>
          </cell>
          <cell r="Y140">
            <v>12166651.463968022</v>
          </cell>
          <cell r="Z140">
            <v>290807.37243439507</v>
          </cell>
          <cell r="AA140">
            <v>2308040789.2142377</v>
          </cell>
          <cell r="AB140">
            <v>32312571.048999332</v>
          </cell>
          <cell r="AC140">
            <v>761588.82362939056</v>
          </cell>
          <cell r="AD140">
            <v>1435860674.944298</v>
          </cell>
          <cell r="AE140">
            <v>0</v>
          </cell>
          <cell r="AF140">
            <v>127324475.56268045</v>
          </cell>
          <cell r="AG140">
            <v>127324475.56268045</v>
          </cell>
          <cell r="AH140">
            <v>2.6002164227639481E-2</v>
          </cell>
        </row>
        <row r="141">
          <cell r="A141" t="str">
            <v>Serbia</v>
          </cell>
          <cell r="B141">
            <v>5881783</v>
          </cell>
          <cell r="C141">
            <v>76062.702315047747</v>
          </cell>
          <cell r="D141">
            <v>202598.82702871691</v>
          </cell>
          <cell r="E141">
            <v>124907.5833907288</v>
          </cell>
          <cell r="F141">
            <v>303870.07842775848</v>
          </cell>
          <cell r="G141">
            <v>275907.27808766102</v>
          </cell>
          <cell r="H141">
            <v>814197.80336546781</v>
          </cell>
          <cell r="I141">
            <v>451750.83394451567</v>
          </cell>
          <cell r="J141">
            <v>1266746.845947624</v>
          </cell>
          <cell r="K141">
            <v>1106137.383747421</v>
          </cell>
          <cell r="L141">
            <v>3673300.2135319822</v>
          </cell>
          <cell r="M141">
            <v>0</v>
          </cell>
          <cell r="N141">
            <v>2023</v>
          </cell>
          <cell r="Q141">
            <v>76062.702315047747</v>
          </cell>
          <cell r="R141">
            <v>7442580272.2673922</v>
          </cell>
          <cell r="S141">
            <v>0</v>
          </cell>
          <cell r="T141">
            <v>124907.5833907288</v>
          </cell>
          <cell r="U141">
            <v>5263092804.7319279</v>
          </cell>
          <cell r="V141">
            <v>89472577.68044278</v>
          </cell>
          <cell r="W141">
            <v>275907.27808766102</v>
          </cell>
          <cell r="X141">
            <v>3166108060.6400743</v>
          </cell>
          <cell r="Y141">
            <v>12664432.242560297</v>
          </cell>
          <cell r="Z141">
            <v>451750.83394451567</v>
          </cell>
          <cell r="AA141">
            <v>2396814844.233839</v>
          </cell>
          <cell r="AB141">
            <v>33555407.819273755</v>
          </cell>
          <cell r="AC141">
            <v>1106137.383747421</v>
          </cell>
          <cell r="AD141">
            <v>1509949469.0458724</v>
          </cell>
          <cell r="AE141">
            <v>0</v>
          </cell>
          <cell r="AF141">
            <v>135692417.74227685</v>
          </cell>
          <cell r="AG141">
            <v>135692417.74227685</v>
          </cell>
        </row>
        <row r="142">
          <cell r="A142" t="str">
            <v>Seychelles</v>
          </cell>
          <cell r="B142">
            <v>74813</v>
          </cell>
          <cell r="C142">
            <v>173137.85476394679</v>
          </cell>
          <cell r="D142">
            <v>656274.11183233303</v>
          </cell>
          <cell r="E142">
            <v>323026.54594048898</v>
          </cell>
          <cell r="F142">
            <v>1068707.5057604569</v>
          </cell>
          <cell r="G142">
            <v>933043.5761005797</v>
          </cell>
          <cell r="H142">
            <v>3250054.1388764442</v>
          </cell>
          <cell r="I142">
            <v>1779176.7164564759</v>
          </cell>
          <cell r="J142">
            <v>5175109.0675636297</v>
          </cell>
          <cell r="K142">
            <v>4773469.5600507222</v>
          </cell>
          <cell r="L142">
            <v>14833261.34783135</v>
          </cell>
          <cell r="M142">
            <v>0</v>
          </cell>
          <cell r="N142">
            <v>2023</v>
          </cell>
          <cell r="Q142">
            <v>173137.85476394679</v>
          </cell>
          <cell r="R142">
            <v>361448728.00057179</v>
          </cell>
          <cell r="S142">
            <v>0</v>
          </cell>
          <cell r="T142">
            <v>323026.54594048898</v>
          </cell>
          <cell r="U142">
            <v>278933148.23505628</v>
          </cell>
          <cell r="V142">
            <v>4741863.5199959567</v>
          </cell>
          <cell r="W142">
            <v>933043.5761005797</v>
          </cell>
          <cell r="X142">
            <v>173342511.23295075</v>
          </cell>
          <cell r="Y142">
            <v>693370.04493180302</v>
          </cell>
          <cell r="Z142">
            <v>1779176.7164564759</v>
          </cell>
          <cell r="AA142">
            <v>127029943.49168976</v>
          </cell>
          <cell r="AB142">
            <v>1778419.2088836569</v>
          </cell>
          <cell r="AC142">
            <v>4773469.5600507222</v>
          </cell>
          <cell r="AD142">
            <v>75260320.301923215</v>
          </cell>
          <cell r="AE142">
            <v>0</v>
          </cell>
          <cell r="AF142">
            <v>7213652.7738114167</v>
          </cell>
          <cell r="AG142">
            <v>7213652.7738114167</v>
          </cell>
        </row>
        <row r="143">
          <cell r="A143" t="str">
            <v>Sierra Leone</v>
          </cell>
          <cell r="B143">
            <v>4180816</v>
          </cell>
          <cell r="C143">
            <v>29183.490201845241</v>
          </cell>
          <cell r="D143">
            <v>87104.497800368423</v>
          </cell>
          <cell r="E143">
            <v>49719.804410338962</v>
          </cell>
          <cell r="F143">
            <v>134679.07346256851</v>
          </cell>
          <cell r="G143">
            <v>117966.2860587474</v>
          </cell>
          <cell r="H143">
            <v>382464.68995174172</v>
          </cell>
          <cell r="I143">
            <v>204170.62898499641</v>
          </cell>
          <cell r="J143">
            <v>605960.70459754241</v>
          </cell>
          <cell r="K143">
            <v>531895.73797948204</v>
          </cell>
          <cell r="L143">
            <v>1784270.456336312</v>
          </cell>
          <cell r="M143">
            <v>0</v>
          </cell>
          <cell r="N143">
            <v>2023</v>
          </cell>
          <cell r="Q143">
            <v>29183.490201845241</v>
          </cell>
          <cell r="R143">
            <v>2421570753.0402732</v>
          </cell>
          <cell r="S143">
            <v>0</v>
          </cell>
          <cell r="T143">
            <v>49719.804410338962</v>
          </cell>
          <cell r="U143">
            <v>1775995357.009331</v>
          </cell>
          <cell r="V143">
            <v>30191921.069158629</v>
          </cell>
          <cell r="W143">
            <v>117966.2860587474</v>
          </cell>
          <cell r="X143">
            <v>1105819158.970293</v>
          </cell>
          <cell r="Y143">
            <v>4423276.6358811725</v>
          </cell>
          <cell r="Z143">
            <v>204170.62898499641</v>
          </cell>
          <cell r="AA143">
            <v>839905188.38107097</v>
          </cell>
          <cell r="AB143">
            <v>11758672.637334995</v>
          </cell>
          <cell r="AC143">
            <v>531895.73797948204</v>
          </cell>
          <cell r="AD143">
            <v>523594826.05017292</v>
          </cell>
          <cell r="AE143">
            <v>0</v>
          </cell>
          <cell r="AF143">
            <v>46373870.342374794</v>
          </cell>
          <cell r="AG143">
            <v>46373870.342374794</v>
          </cell>
        </row>
        <row r="144">
          <cell r="A144" t="str">
            <v>Singapore</v>
          </cell>
          <cell r="B144">
            <v>4970474</v>
          </cell>
          <cell r="C144">
            <v>2534046.703052151</v>
          </cell>
          <cell r="D144">
            <v>9662648.297548268</v>
          </cell>
          <cell r="E144">
            <v>4293174.5979081709</v>
          </cell>
          <cell r="F144">
            <v>15900959.722942561</v>
          </cell>
          <cell r="G144">
            <v>10065781.77035138</v>
          </cell>
          <cell r="H144">
            <v>54533602.262403563</v>
          </cell>
          <cell r="I144">
            <v>17280887.303904291</v>
          </cell>
          <cell r="J144">
            <v>95559515.139521673</v>
          </cell>
          <cell r="K144">
            <v>44733821.931991197</v>
          </cell>
          <cell r="L144">
            <v>372768437.58094031</v>
          </cell>
          <cell r="M144">
            <v>0</v>
          </cell>
          <cell r="N144">
            <v>2021</v>
          </cell>
          <cell r="O144">
            <v>55647059968</v>
          </cell>
          <cell r="P144">
            <v>2021</v>
          </cell>
          <cell r="Q144">
            <v>2534046.703052151</v>
          </cell>
          <cell r="R144">
            <v>354325288818.01489</v>
          </cell>
          <cell r="S144">
            <v>0</v>
          </cell>
          <cell r="T144">
            <v>4293174.5979081709</v>
          </cell>
          <cell r="U144">
            <v>288480970807.85089</v>
          </cell>
          <cell r="V144">
            <v>4904176503.7334652</v>
          </cell>
          <cell r="W144">
            <v>10065781.77035138</v>
          </cell>
          <cell r="X144">
            <v>221026145592.4126</v>
          </cell>
          <cell r="Y144">
            <v>884104582.36965036</v>
          </cell>
          <cell r="Z144">
            <v>17280887.303904291</v>
          </cell>
          <cell r="AA144">
            <v>194540942206.30624</v>
          </cell>
          <cell r="AB144">
            <v>2723573190.888288</v>
          </cell>
          <cell r="AC144">
            <v>44733821.931991197</v>
          </cell>
          <cell r="AD144">
            <v>163048752818.30948</v>
          </cell>
          <cell r="AE144">
            <v>0</v>
          </cell>
          <cell r="AF144">
            <v>8511854276.9914036</v>
          </cell>
          <cell r="AG144">
            <v>8511854276.9914036</v>
          </cell>
          <cell r="AH144">
            <v>0.15296143734972106</v>
          </cell>
        </row>
        <row r="145">
          <cell r="A145" t="str">
            <v>Slovak Republic</v>
          </cell>
          <cell r="B145">
            <v>4318983</v>
          </cell>
          <cell r="C145">
            <v>508301.09165513708</v>
          </cell>
          <cell r="D145">
            <v>1122949.2229454729</v>
          </cell>
          <cell r="E145">
            <v>827300.10500630364</v>
          </cell>
          <cell r="F145">
            <v>1575101.2567539411</v>
          </cell>
          <cell r="G145">
            <v>1585339.5298260611</v>
          </cell>
          <cell r="H145">
            <v>3421036.2025380279</v>
          </cell>
          <cell r="I145">
            <v>2211078.9264878118</v>
          </cell>
          <cell r="J145">
            <v>4933880.8488463992</v>
          </cell>
          <cell r="K145">
            <v>3680147.279428368</v>
          </cell>
          <cell r="L145">
            <v>13605255.08641836</v>
          </cell>
          <cell r="M145">
            <v>0</v>
          </cell>
          <cell r="N145">
            <v>2021</v>
          </cell>
          <cell r="O145">
            <v>22537703424</v>
          </cell>
          <cell r="P145">
            <v>2021</v>
          </cell>
          <cell r="Q145">
            <v>508301.09165513708</v>
          </cell>
          <cell r="R145">
            <v>26546548300.247288</v>
          </cell>
          <cell r="S145">
            <v>0</v>
          </cell>
          <cell r="T145">
            <v>827300.10500630364</v>
          </cell>
          <cell r="U145">
            <v>16148702308.892332</v>
          </cell>
          <cell r="V145">
            <v>274527939.25116968</v>
          </cell>
          <cell r="W145">
            <v>1585339.5298260611</v>
          </cell>
          <cell r="X145">
            <v>7928342722.5995483</v>
          </cell>
          <cell r="Y145">
            <v>31713370.890398193</v>
          </cell>
          <cell r="Z145">
            <v>2211078.9264878118</v>
          </cell>
          <cell r="AA145">
            <v>5879867607.5170298</v>
          </cell>
          <cell r="AB145">
            <v>82318146.505238429</v>
          </cell>
          <cell r="AC145">
            <v>3680147.279428368</v>
          </cell>
          <cell r="AD145">
            <v>4286637189.1557059</v>
          </cell>
          <cell r="AE145">
            <v>0</v>
          </cell>
          <cell r="AF145">
            <v>388559456.6468063</v>
          </cell>
          <cell r="AG145">
            <v>388559456.6468063</v>
          </cell>
          <cell r="AH145">
            <v>1.7240419280388445E-2</v>
          </cell>
        </row>
        <row r="146">
          <cell r="A146" t="str">
            <v>Slovenia</v>
          </cell>
          <cell r="B146">
            <v>1701545</v>
          </cell>
          <cell r="C146">
            <v>663598.44034380477</v>
          </cell>
          <cell r="D146">
            <v>1954039.064398532</v>
          </cell>
          <cell r="E146">
            <v>933638.27408930496</v>
          </cell>
          <cell r="F146">
            <v>3118645.9380250112</v>
          </cell>
          <cell r="G146">
            <v>2141875.727479504</v>
          </cell>
          <cell r="H146">
            <v>10317899.87960442</v>
          </cell>
          <cell r="I146">
            <v>3847668.8404150931</v>
          </cell>
          <cell r="J146">
            <v>17702889.700956412</v>
          </cell>
          <cell r="K146">
            <v>11515866.7711125</v>
          </cell>
          <cell r="L146">
            <v>63345590.066286393</v>
          </cell>
          <cell r="M146">
            <v>0</v>
          </cell>
          <cell r="N146">
            <v>2021</v>
          </cell>
          <cell r="O146">
            <v>10939254784</v>
          </cell>
          <cell r="P146">
            <v>2021</v>
          </cell>
          <cell r="Q146">
            <v>663598.44034380477</v>
          </cell>
          <cell r="R146">
            <v>21957427916.572006</v>
          </cell>
          <cell r="S146">
            <v>0</v>
          </cell>
          <cell r="T146">
            <v>933638.27408930496</v>
          </cell>
          <cell r="U146">
            <v>18589444327.657406</v>
          </cell>
          <cell r="V146">
            <v>316020553.57017595</v>
          </cell>
          <cell r="W146">
            <v>2141875.727479504</v>
          </cell>
          <cell r="X146">
            <v>13911873015.927389</v>
          </cell>
          <cell r="Y146">
            <v>55647492.063709557</v>
          </cell>
          <cell r="Z146">
            <v>3847668.8404150931</v>
          </cell>
          <cell r="AA146">
            <v>11787640889.574888</v>
          </cell>
          <cell r="AB146">
            <v>165026972.45404845</v>
          </cell>
          <cell r="AC146">
            <v>11515866.7711125</v>
          </cell>
          <cell r="AD146">
            <v>8819060652.4286671</v>
          </cell>
          <cell r="AE146">
            <v>0</v>
          </cell>
          <cell r="AF146">
            <v>536695018.08793396</v>
          </cell>
          <cell r="AG146">
            <v>536695018.08793396</v>
          </cell>
          <cell r="AH146">
            <v>4.9061387515438086E-2</v>
          </cell>
        </row>
        <row r="147">
          <cell r="A147" t="str">
            <v>Somalia</v>
          </cell>
          <cell r="B147">
            <v>7152264</v>
          </cell>
          <cell r="C147">
            <v>25270.407901234568</v>
          </cell>
          <cell r="D147">
            <v>85842.92930452674</v>
          </cell>
          <cell r="E147">
            <v>45097.481481481482</v>
          </cell>
          <cell r="F147">
            <v>136779.4988477366</v>
          </cell>
          <cell r="G147">
            <v>118364.1178600823</v>
          </cell>
          <cell r="H147">
            <v>406023.58016049379</v>
          </cell>
          <cell r="I147">
            <v>216920.36740740741</v>
          </cell>
          <cell r="J147">
            <v>647600.10042798356</v>
          </cell>
          <cell r="K147">
            <v>580624.51884773665</v>
          </cell>
          <cell r="L147">
            <v>1893287.774633745</v>
          </cell>
          <cell r="M147">
            <v>2146.0732421875</v>
          </cell>
          <cell r="N147">
            <v>2021</v>
          </cell>
          <cell r="Q147">
            <v>25270.407901234568</v>
          </cell>
          <cell r="R147">
            <v>4332306642.2199612</v>
          </cell>
          <cell r="S147">
            <v>0</v>
          </cell>
          <cell r="T147">
            <v>45097.481481481482</v>
          </cell>
          <cell r="U147">
            <v>3278669961.2802062</v>
          </cell>
          <cell r="V147">
            <v>55737389.341763511</v>
          </cell>
          <cell r="W147">
            <v>118364.1178600823</v>
          </cell>
          <cell r="X147">
            <v>2057416416.4705904</v>
          </cell>
          <cell r="Y147">
            <v>8229665.6658823611</v>
          </cell>
          <cell r="Z147">
            <v>216920.36740740741</v>
          </cell>
          <cell r="AA147">
            <v>1540167575.0063391</v>
          </cell>
          <cell r="AB147">
            <v>21562346.050088748</v>
          </cell>
          <cell r="AC147">
            <v>580624.51884773665</v>
          </cell>
          <cell r="AD147">
            <v>938851414.84810579</v>
          </cell>
          <cell r="AE147">
            <v>0</v>
          </cell>
          <cell r="AF147">
            <v>85529401.057734624</v>
          </cell>
          <cell r="AG147">
            <v>85527254.984492436</v>
          </cell>
        </row>
        <row r="148">
          <cell r="A148" t="str">
            <v>South Africa</v>
          </cell>
          <cell r="B148">
            <v>37244144</v>
          </cell>
          <cell r="C148">
            <v>222556.1388692082</v>
          </cell>
          <cell r="D148">
            <v>1178144.41658816</v>
          </cell>
          <cell r="E148">
            <v>482610.28684559459</v>
          </cell>
          <cell r="F148">
            <v>2015293.236659907</v>
          </cell>
          <cell r="G148">
            <v>1770151.1668064231</v>
          </cell>
          <cell r="H148">
            <v>6445245.0472456561</v>
          </cell>
          <cell r="I148">
            <v>3108504.846330923</v>
          </cell>
          <cell r="J148">
            <v>10538944.34457879</v>
          </cell>
          <cell r="K148">
            <v>8732470.4226405472</v>
          </cell>
          <cell r="L148">
            <v>32719354.752238169</v>
          </cell>
          <cell r="M148">
            <v>0</v>
          </cell>
          <cell r="N148">
            <v>2021</v>
          </cell>
          <cell r="O148">
            <v>104945410048</v>
          </cell>
          <cell r="P148">
            <v>2021</v>
          </cell>
          <cell r="Q148">
            <v>222556.1388692082</v>
          </cell>
          <cell r="R148">
            <v>355900674200.76636</v>
          </cell>
          <cell r="S148">
            <v>0</v>
          </cell>
          <cell r="T148">
            <v>482610.28684559459</v>
          </cell>
          <cell r="U148">
            <v>285417322446.14514</v>
          </cell>
          <cell r="V148">
            <v>4852094481.5844679</v>
          </cell>
          <cell r="W148">
            <v>1770151.1668064231</v>
          </cell>
          <cell r="X148">
            <v>174119869696.59756</v>
          </cell>
          <cell r="Y148">
            <v>696479478.7863903</v>
          </cell>
          <cell r="Z148">
            <v>3108504.846330923</v>
          </cell>
          <cell r="AA148">
            <v>138370179328.01566</v>
          </cell>
          <cell r="AB148">
            <v>1937182510.5922194</v>
          </cell>
          <cell r="AC148">
            <v>8732470.4226405472</v>
          </cell>
          <cell r="AD148">
            <v>89337097408.287735</v>
          </cell>
          <cell r="AE148">
            <v>0</v>
          </cell>
          <cell r="AF148">
            <v>7485756470.9630775</v>
          </cell>
          <cell r="AG148">
            <v>7485756470.9630775</v>
          </cell>
          <cell r="AH148">
            <v>7.1330003546979687E-2</v>
          </cell>
        </row>
        <row r="149">
          <cell r="A149" t="str">
            <v>South Korea</v>
          </cell>
          <cell r="B149">
            <v>43232860</v>
          </cell>
          <cell r="C149">
            <v>1630270.397741518</v>
          </cell>
          <cell r="D149">
            <v>4763000.4933563201</v>
          </cell>
          <cell r="E149">
            <v>2737764.0201791609</v>
          </cell>
          <cell r="F149">
            <v>7331266.7410740852</v>
          </cell>
          <cell r="G149">
            <v>6302321.2423287733</v>
          </cell>
          <cell r="H149">
            <v>20878093.694306798</v>
          </cell>
          <cell r="I149">
            <v>10677541.64221558</v>
          </cell>
          <cell r="J149">
            <v>33355842.52615023</v>
          </cell>
          <cell r="K149">
            <v>27308935.3126451</v>
          </cell>
          <cell r="L149">
            <v>102336179.6898918</v>
          </cell>
          <cell r="M149">
            <v>0</v>
          </cell>
          <cell r="N149">
            <v>2021</v>
          </cell>
          <cell r="O149">
            <v>300779339776</v>
          </cell>
          <cell r="P149">
            <v>2021</v>
          </cell>
          <cell r="Q149">
            <v>1630270.397741518</v>
          </cell>
          <cell r="R149">
            <v>1354368816415.0137</v>
          </cell>
          <cell r="S149">
            <v>0</v>
          </cell>
          <cell r="T149">
            <v>2737764.0201791609</v>
          </cell>
          <cell r="U149">
            <v>992951300210.3468</v>
          </cell>
          <cell r="V149">
            <v>16880172103.575897</v>
          </cell>
          <cell r="W149">
            <v>6302321.2423287733</v>
          </cell>
          <cell r="X149">
            <v>630152329808.22266</v>
          </cell>
          <cell r="Y149">
            <v>2520609319.2328906</v>
          </cell>
          <cell r="Z149">
            <v>10677541.64221558</v>
          </cell>
          <cell r="AA149">
            <v>490223903576.51154</v>
          </cell>
          <cell r="AB149">
            <v>6863134650.0711622</v>
          </cell>
          <cell r="AC149">
            <v>27308935.3126451</v>
          </cell>
          <cell r="AD149">
            <v>324364235234.72943</v>
          </cell>
          <cell r="AE149">
            <v>0</v>
          </cell>
          <cell r="AF149">
            <v>26263916072.879951</v>
          </cell>
          <cell r="AG149">
            <v>26263916072.879951</v>
          </cell>
          <cell r="AH149">
            <v>8.7319548252348486E-2</v>
          </cell>
        </row>
        <row r="150">
          <cell r="A150" t="str">
            <v>South Sudan</v>
          </cell>
          <cell r="B150">
            <v>4634645</v>
          </cell>
          <cell r="C150">
            <v>6924.617683105148</v>
          </cell>
          <cell r="D150">
            <v>22867.596118257279</v>
          </cell>
          <cell r="E150">
            <v>12226.2626346424</v>
          </cell>
          <cell r="F150">
            <v>36213.531575231333</v>
          </cell>
          <cell r="G150">
            <v>31349.254511397401</v>
          </cell>
          <cell r="H150">
            <v>106638.5107028163</v>
          </cell>
          <cell r="I150">
            <v>56787.734080768321</v>
          </cell>
          <cell r="J150">
            <v>169996.83512644441</v>
          </cell>
          <cell r="K150">
            <v>151514.71792956369</v>
          </cell>
          <cell r="L150">
            <v>498619.6820309257</v>
          </cell>
          <cell r="M150">
            <v>0</v>
          </cell>
          <cell r="N150">
            <v>2023</v>
          </cell>
          <cell r="Q150">
            <v>6924.617683105148</v>
          </cell>
          <cell r="R150">
            <v>738900452.8958565</v>
          </cell>
          <cell r="S150">
            <v>0</v>
          </cell>
          <cell r="T150">
            <v>12226.2626346424</v>
          </cell>
          <cell r="U150">
            <v>555862380.29577899</v>
          </cell>
          <cell r="V150">
            <v>9449660.4650282431</v>
          </cell>
          <cell r="W150">
            <v>31349.254511397401</v>
          </cell>
          <cell r="X150">
            <v>348938974.76127869</v>
          </cell>
          <cell r="Y150">
            <v>1395755.8990451149</v>
          </cell>
          <cell r="Z150">
            <v>56787.734080768321</v>
          </cell>
          <cell r="AA150">
            <v>262341997.05791876</v>
          </cell>
          <cell r="AB150">
            <v>3672787.9588108631</v>
          </cell>
          <cell r="AC150">
            <v>151514.71792956369</v>
          </cell>
          <cell r="AD150">
            <v>160870828.63475573</v>
          </cell>
          <cell r="AE150">
            <v>0</v>
          </cell>
          <cell r="AF150">
            <v>14518204.322884221</v>
          </cell>
          <cell r="AG150">
            <v>14518204.322884221</v>
          </cell>
        </row>
        <row r="151">
          <cell r="A151" t="str">
            <v>Spain</v>
          </cell>
          <cell r="B151">
            <v>38251924</v>
          </cell>
          <cell r="C151">
            <v>1820903.785045624</v>
          </cell>
          <cell r="D151">
            <v>4906116.7301129568</v>
          </cell>
          <cell r="E151">
            <v>2929464.3809568938</v>
          </cell>
          <cell r="F151">
            <v>7432525.3364670053</v>
          </cell>
          <cell r="G151">
            <v>6410208.7434312161</v>
          </cell>
          <cell r="H151">
            <v>20488048.17531532</v>
          </cell>
          <cell r="I151">
            <v>10361912.01138665</v>
          </cell>
          <cell r="J151">
            <v>32716129.33514427</v>
          </cell>
          <cell r="K151">
            <v>24534934.952102639</v>
          </cell>
          <cell r="L151">
            <v>102411785.20959391</v>
          </cell>
          <cell r="M151">
            <v>2761698560</v>
          </cell>
          <cell r="N151">
            <v>2021</v>
          </cell>
          <cell r="O151">
            <v>220275933184</v>
          </cell>
          <cell r="P151">
            <v>2021</v>
          </cell>
          <cell r="Q151">
            <v>1820903.785045624</v>
          </cell>
          <cell r="R151">
            <v>1180153310985.3179</v>
          </cell>
          <cell r="S151">
            <v>0</v>
          </cell>
          <cell r="T151">
            <v>2929464.3809568938</v>
          </cell>
          <cell r="U151">
            <v>861253727187.70081</v>
          </cell>
          <cell r="V151">
            <v>14641313362.190914</v>
          </cell>
          <cell r="W151">
            <v>6410208.7434312161</v>
          </cell>
          <cell r="X151">
            <v>538504444032.63391</v>
          </cell>
          <cell r="Y151">
            <v>2154017776.1305356</v>
          </cell>
          <cell r="Z151">
            <v>10361912.01138665</v>
          </cell>
          <cell r="AA151">
            <v>427545911073.92993</v>
          </cell>
          <cell r="AB151">
            <v>5985642755.0350199</v>
          </cell>
          <cell r="AC151">
            <v>24534934.952102639</v>
          </cell>
          <cell r="AD151">
            <v>297893935740.89362</v>
          </cell>
          <cell r="AE151">
            <v>0</v>
          </cell>
          <cell r="AF151">
            <v>22780973893.356468</v>
          </cell>
          <cell r="AG151">
            <v>20019275333.356468</v>
          </cell>
          <cell r="AH151">
            <v>9.0882717162905163E-2</v>
          </cell>
        </row>
        <row r="152">
          <cell r="A152" t="str">
            <v>Sri Lanka</v>
          </cell>
          <cell r="B152">
            <v>14970755</v>
          </cell>
          <cell r="C152">
            <v>64061.600516742343</v>
          </cell>
          <cell r="D152">
            <v>217986.70999745239</v>
          </cell>
          <cell r="E152">
            <v>114398.98685067279</v>
          </cell>
          <cell r="F152">
            <v>347459.48730193148</v>
          </cell>
          <cell r="G152">
            <v>300683.63467707922</v>
          </cell>
          <cell r="H152">
            <v>1031890.318077463</v>
          </cell>
          <cell r="I152">
            <v>551426.11109010968</v>
          </cell>
          <cell r="J152">
            <v>1645875.422924195</v>
          </cell>
          <cell r="K152">
            <v>1476214.456956882</v>
          </cell>
          <cell r="L152">
            <v>4810716.4279075852</v>
          </cell>
          <cell r="M152">
            <v>0</v>
          </cell>
          <cell r="N152">
            <v>2023</v>
          </cell>
          <cell r="Q152">
            <v>64061.600516742343</v>
          </cell>
          <cell r="R152">
            <v>23043751023.838879</v>
          </cell>
          <cell r="S152">
            <v>0</v>
          </cell>
          <cell r="T152">
            <v>114398.98685067279</v>
          </cell>
          <cell r="U152">
            <v>17445458262.165916</v>
          </cell>
          <cell r="V152">
            <v>296572790.45682061</v>
          </cell>
          <cell r="W152">
            <v>300683.63467707922</v>
          </cell>
          <cell r="X152">
            <v>10946716111.549711</v>
          </cell>
          <cell r="Y152">
            <v>43786864.446198843</v>
          </cell>
          <cell r="Z152">
            <v>551426.11109010968</v>
          </cell>
          <cell r="AA152">
            <v>8192366253.693346</v>
          </cell>
          <cell r="AB152">
            <v>114693127.55170687</v>
          </cell>
          <cell r="AC152">
            <v>1476214.456956882</v>
          </cell>
          <cell r="AD152">
            <v>4992001205.4120102</v>
          </cell>
          <cell r="AE152">
            <v>0</v>
          </cell>
          <cell r="AF152">
            <v>455052782.45472628</v>
          </cell>
          <cell r="AG152">
            <v>455052782.45472628</v>
          </cell>
        </row>
        <row r="153">
          <cell r="A153" t="str">
            <v>Sudan</v>
          </cell>
          <cell r="B153">
            <v>22290682</v>
          </cell>
          <cell r="C153">
            <v>10851.486754966891</v>
          </cell>
          <cell r="D153">
            <v>31206.20485651214</v>
          </cell>
          <cell r="E153">
            <v>18263.845474613681</v>
          </cell>
          <cell r="F153">
            <v>47789.660264900667</v>
          </cell>
          <cell r="G153">
            <v>42236.0706401766</v>
          </cell>
          <cell r="H153">
            <v>133448.7269315673</v>
          </cell>
          <cell r="I153">
            <v>71800.432671081682</v>
          </cell>
          <cell r="J153">
            <v>210504.1269315673</v>
          </cell>
          <cell r="K153">
            <v>184243.95584988961</v>
          </cell>
          <cell r="L153">
            <v>618350.87152317888</v>
          </cell>
          <cell r="M153">
            <v>0</v>
          </cell>
          <cell r="N153">
            <v>2023</v>
          </cell>
          <cell r="Q153">
            <v>10851.486754966891</v>
          </cell>
          <cell r="R153">
            <v>4537205484.0118895</v>
          </cell>
          <cell r="S153">
            <v>0</v>
          </cell>
          <cell r="T153">
            <v>18263.845474613681</v>
          </cell>
          <cell r="U153">
            <v>3290752741.4059196</v>
          </cell>
          <cell r="V153">
            <v>55942796.603900634</v>
          </cell>
          <cell r="W153">
            <v>42236.0706401766</v>
          </cell>
          <cell r="X153">
            <v>2033192315.7666898</v>
          </cell>
          <cell r="Y153">
            <v>8132769.2630667593</v>
          </cell>
          <cell r="Z153">
            <v>71800.432671081682</v>
          </cell>
          <cell r="AA153">
            <v>1545899970.4928551</v>
          </cell>
          <cell r="AB153">
            <v>21642599.586899973</v>
          </cell>
          <cell r="AC153">
            <v>184243.95584988961</v>
          </cell>
          <cell r="AD153">
            <v>967653921.12741077</v>
          </cell>
          <cell r="AE153">
            <v>0</v>
          </cell>
          <cell r="AF153">
            <v>85718165.453867376</v>
          </cell>
          <cell r="AG153">
            <v>85718165.453867376</v>
          </cell>
        </row>
        <row r="154">
          <cell r="A154" t="str">
            <v>Suriname</v>
          </cell>
          <cell r="B154">
            <v>395624</v>
          </cell>
          <cell r="C154">
            <v>131887.45435199069</v>
          </cell>
          <cell r="D154">
            <v>410764.45944444061</v>
          </cell>
          <cell r="E154">
            <v>227987.98323067019</v>
          </cell>
          <cell r="F154">
            <v>641788.00999005151</v>
          </cell>
          <cell r="G154">
            <v>558187.24361153669</v>
          </cell>
          <cell r="H154">
            <v>1853494.0718498081</v>
          </cell>
          <cell r="I154">
            <v>985454.71874694922</v>
          </cell>
          <cell r="J154">
            <v>2946907.3300153958</v>
          </cell>
          <cell r="K154">
            <v>2600157.6327135921</v>
          </cell>
          <cell r="L154">
            <v>8677448.2882994357</v>
          </cell>
          <cell r="M154">
            <v>12.15844821929932</v>
          </cell>
          <cell r="N154">
            <v>2021</v>
          </cell>
          <cell r="Q154">
            <v>131887.45435199069</v>
          </cell>
          <cell r="R154">
            <v>1103304362.6269543</v>
          </cell>
          <cell r="S154">
            <v>0</v>
          </cell>
          <cell r="T154">
            <v>227987.98323067019</v>
          </cell>
          <cell r="U154">
            <v>818546108.93326735</v>
          </cell>
          <cell r="V154">
            <v>13915283.851865547</v>
          </cell>
          <cell r="W154">
            <v>558187.24361153669</v>
          </cell>
          <cell r="X154">
            <v>512454468.6149379</v>
          </cell>
          <cell r="Y154">
            <v>2049817.8744597516</v>
          </cell>
          <cell r="Z154">
            <v>985454.71874694922</v>
          </cell>
          <cell r="AA154">
            <v>387998863.94023395</v>
          </cell>
          <cell r="AB154">
            <v>5431984.0951632764</v>
          </cell>
          <cell r="AC154">
            <v>2600157.6327135921</v>
          </cell>
          <cell r="AD154">
            <v>240432203.83254942</v>
          </cell>
          <cell r="AE154">
            <v>0</v>
          </cell>
          <cell r="AF154">
            <v>21397085.821488574</v>
          </cell>
          <cell r="AG154">
            <v>21397073.663040355</v>
          </cell>
        </row>
        <row r="155">
          <cell r="A155" t="str">
            <v>Sweden</v>
          </cell>
          <cell r="B155">
            <v>7984683</v>
          </cell>
          <cell r="C155">
            <v>1870348.656784662</v>
          </cell>
          <cell r="D155">
            <v>6600502.6376463426</v>
          </cell>
          <cell r="E155">
            <v>3044123.7064789762</v>
          </cell>
          <cell r="F155">
            <v>10722833.933198551</v>
          </cell>
          <cell r="G155">
            <v>6654519.6955684889</v>
          </cell>
          <cell r="H155">
            <v>36519467.928813457</v>
          </cell>
          <cell r="I155">
            <v>10782173.715424869</v>
          </cell>
          <cell r="J155">
            <v>64357253.147309162</v>
          </cell>
          <cell r="K155">
            <v>25899482.609897152</v>
          </cell>
          <cell r="L155">
            <v>258943378.76396769</v>
          </cell>
          <cell r="M155">
            <v>0</v>
          </cell>
          <cell r="N155">
            <v>2021</v>
          </cell>
          <cell r="O155">
            <v>140418564096</v>
          </cell>
          <cell r="P155">
            <v>2021</v>
          </cell>
          <cell r="Q155">
            <v>1870348.656784662</v>
          </cell>
          <cell r="R155">
            <v>377687800783.68585</v>
          </cell>
          <cell r="S155">
            <v>0</v>
          </cell>
          <cell r="T155">
            <v>3044123.7064789762</v>
          </cell>
          <cell r="U155">
            <v>306560335046.0697</v>
          </cell>
          <cell r="V155">
            <v>5211525695.783185</v>
          </cell>
          <cell r="W155">
            <v>6654519.6955684889</v>
          </cell>
          <cell r="X155">
            <v>238462144453.87115</v>
          </cell>
          <cell r="Y155">
            <v>953848577.81548464</v>
          </cell>
          <cell r="Z155">
            <v>10782173.715424869</v>
          </cell>
          <cell r="AA155">
            <v>213890012981.70807</v>
          </cell>
          <cell r="AB155">
            <v>2994460181.7439132</v>
          </cell>
          <cell r="AC155">
            <v>25899482.609897152</v>
          </cell>
          <cell r="AD155">
            <v>186078163587.51724</v>
          </cell>
          <cell r="AE155">
            <v>0</v>
          </cell>
          <cell r="AF155">
            <v>9159834455.3425827</v>
          </cell>
          <cell r="AG155">
            <v>9159834455.3425827</v>
          </cell>
          <cell r="AH155">
            <v>6.52323609368365E-2</v>
          </cell>
        </row>
        <row r="156">
          <cell r="A156" t="str">
            <v>Switzerland</v>
          </cell>
          <cell r="B156">
            <v>6961673</v>
          </cell>
          <cell r="C156">
            <v>5584061.1104637589</v>
          </cell>
          <cell r="D156">
            <v>20928399.214852761</v>
          </cell>
          <cell r="E156">
            <v>10943683.92765124</v>
          </cell>
          <cell r="F156">
            <v>33835208.570378333</v>
          </cell>
          <cell r="G156">
            <v>28215393.617556319</v>
          </cell>
          <cell r="H156">
            <v>107089568.202029</v>
          </cell>
          <cell r="I156">
            <v>53736420.308006093</v>
          </cell>
          <cell r="J156">
            <v>172702307.75251091</v>
          </cell>
          <cell r="K156">
            <v>116123612.637852</v>
          </cell>
          <cell r="L156">
            <v>537643011.15649104</v>
          </cell>
          <cell r="M156">
            <v>11118081024</v>
          </cell>
          <cell r="N156">
            <v>2021</v>
          </cell>
          <cell r="O156">
            <v>82102861824</v>
          </cell>
          <cell r="P156">
            <v>2021</v>
          </cell>
          <cell r="Q156">
            <v>5584061.1104637589</v>
          </cell>
          <cell r="R156">
            <v>1068222642841.9609</v>
          </cell>
          <cell r="S156">
            <v>0</v>
          </cell>
          <cell r="T156">
            <v>10943683.92765124</v>
          </cell>
          <cell r="U156">
            <v>796816545170.53918</v>
          </cell>
          <cell r="V156">
            <v>13545881267.899168</v>
          </cell>
          <cell r="W156">
            <v>28215393.617556319</v>
          </cell>
          <cell r="X156">
            <v>549096211602.0097</v>
          </cell>
          <cell r="Y156">
            <v>2196384846.4080391</v>
          </cell>
          <cell r="Z156">
            <v>53736420.308006093</v>
          </cell>
          <cell r="AA156">
            <v>414100803271.72406</v>
          </cell>
          <cell r="AB156">
            <v>5797411245.8041372</v>
          </cell>
          <cell r="AC156">
            <v>116123612.637852</v>
          </cell>
          <cell r="AD156">
            <v>293448021564.34497</v>
          </cell>
          <cell r="AE156">
            <v>0</v>
          </cell>
          <cell r="AF156">
            <v>21539677360.111343</v>
          </cell>
          <cell r="AG156">
            <v>10421596336.111343</v>
          </cell>
          <cell r="AH156">
            <v>0.12693341138889438</v>
          </cell>
        </row>
        <row r="157">
          <cell r="A157" t="str">
            <v>Syria</v>
          </cell>
          <cell r="B157">
            <v>11599752</v>
          </cell>
          <cell r="C157">
            <v>28821.208554819081</v>
          </cell>
          <cell r="D157">
            <v>92716.198249746216</v>
          </cell>
          <cell r="E157">
            <v>50399.435826143599</v>
          </cell>
          <cell r="F157">
            <v>145962.9863451038</v>
          </cell>
          <cell r="G157">
            <v>126535.404892876</v>
          </cell>
          <cell r="H157">
            <v>426305.8415688955</v>
          </cell>
          <cell r="I157">
            <v>226647.41239834239</v>
          </cell>
          <cell r="J157">
            <v>678975.21988606837</v>
          </cell>
          <cell r="K157">
            <v>602196.41994980455</v>
          </cell>
          <cell r="L157">
            <v>1996011.420287149</v>
          </cell>
          <cell r="M157">
            <v>0</v>
          </cell>
          <cell r="N157">
            <v>2023</v>
          </cell>
          <cell r="Q157">
            <v>28821.208554819081</v>
          </cell>
          <cell r="R157">
            <v>7411660345.0371046</v>
          </cell>
          <cell r="S157">
            <v>0</v>
          </cell>
          <cell r="T157">
            <v>50399.435826143599</v>
          </cell>
          <cell r="U157">
            <v>5542567431.2970486</v>
          </cell>
          <cell r="V157">
            <v>94223646.332049832</v>
          </cell>
          <cell r="W157">
            <v>126535.404892876</v>
          </cell>
          <cell r="X157">
            <v>3477262722.3735309</v>
          </cell>
          <cell r="Y157">
            <v>13909050.889494123</v>
          </cell>
          <cell r="Z157">
            <v>226647.41239834239</v>
          </cell>
          <cell r="AA157">
            <v>2623445194.7806821</v>
          </cell>
          <cell r="AB157">
            <v>36728232.726929553</v>
          </cell>
          <cell r="AC157">
            <v>602196.41994980455</v>
          </cell>
          <cell r="AD157">
            <v>1616790833.7793114</v>
          </cell>
          <cell r="AE157">
            <v>0</v>
          </cell>
          <cell r="AF157">
            <v>144860929.94847351</v>
          </cell>
          <cell r="AG157">
            <v>144860929.94847351</v>
          </cell>
        </row>
        <row r="158">
          <cell r="A158" t="str">
            <v>Taiwan</v>
          </cell>
          <cell r="B158">
            <v>19809608</v>
          </cell>
          <cell r="C158">
            <v>2170892.3796391929</v>
          </cell>
          <cell r="D158">
            <v>6233363.3190326914</v>
          </cell>
          <cell r="E158">
            <v>3575133.379275443</v>
          </cell>
          <cell r="F158">
            <v>9570421.6594547182</v>
          </cell>
          <cell r="G158">
            <v>7932226.5852608662</v>
          </cell>
          <cell r="H158">
            <v>27624092.772675481</v>
          </cell>
          <cell r="I158">
            <v>13040814.48683775</v>
          </cell>
          <cell r="J158">
            <v>44830913.15313524</v>
          </cell>
          <cell r="K158">
            <v>32137942.518426541</v>
          </cell>
          <cell r="L158">
            <v>147081839.73227841</v>
          </cell>
          <cell r="M158">
            <v>0</v>
          </cell>
          <cell r="N158">
            <v>2023</v>
          </cell>
          <cell r="Q158">
            <v>2170892.3796391929</v>
          </cell>
          <cell r="R158">
            <v>804759568207.76965</v>
          </cell>
          <cell r="S158">
            <v>0</v>
          </cell>
          <cell r="T158">
            <v>3575133.379275443</v>
          </cell>
          <cell r="U158">
            <v>593821553386.72815</v>
          </cell>
          <cell r="V158">
            <v>10094966407.574379</v>
          </cell>
          <cell r="W158">
            <v>7932226.5852608662</v>
          </cell>
          <cell r="X158">
            <v>390088149961.13806</v>
          </cell>
          <cell r="Y158">
            <v>1560352599.8445523</v>
          </cell>
          <cell r="Z158">
            <v>13040814.48683775</v>
          </cell>
          <cell r="AA158">
            <v>314874696430.33801</v>
          </cell>
          <cell r="AB158">
            <v>4408245750.0247326</v>
          </cell>
          <cell r="AC158">
            <v>32137942.518426541</v>
          </cell>
          <cell r="AD158">
            <v>227699354579.86978</v>
          </cell>
          <cell r="AE158">
            <v>0</v>
          </cell>
          <cell r="AF158">
            <v>16063564757.443665</v>
          </cell>
          <cell r="AG158">
            <v>16063564757.443665</v>
          </cell>
        </row>
        <row r="159">
          <cell r="A159" t="str">
            <v>Tajikistan</v>
          </cell>
          <cell r="B159">
            <v>5302940</v>
          </cell>
          <cell r="C159">
            <v>26347.125693746351</v>
          </cell>
          <cell r="D159">
            <v>72680.774706491939</v>
          </cell>
          <cell r="E159">
            <v>43761.840273721427</v>
          </cell>
          <cell r="F159">
            <v>110065.0966506944</v>
          </cell>
          <cell r="G159">
            <v>98575.263759955356</v>
          </cell>
          <cell r="H159">
            <v>300842.9339180885</v>
          </cell>
          <cell r="I159">
            <v>164186.27470079981</v>
          </cell>
          <cell r="J159">
            <v>471409.39742323267</v>
          </cell>
          <cell r="K159">
            <v>411985.46989190392</v>
          </cell>
          <cell r="L159">
            <v>1376859.274190217</v>
          </cell>
          <cell r="M159">
            <v>0</v>
          </cell>
          <cell r="N159">
            <v>2023</v>
          </cell>
          <cell r="Q159">
            <v>26347.125693746351</v>
          </cell>
          <cell r="R159">
            <v>2457045606.956491</v>
          </cell>
          <cell r="S159">
            <v>0</v>
          </cell>
          <cell r="T159">
            <v>43761.840273721427</v>
          </cell>
          <cell r="U159">
            <v>1758010951.8585253</v>
          </cell>
          <cell r="V159">
            <v>29886186.181594931</v>
          </cell>
          <cell r="W159">
            <v>98575.263759955356</v>
          </cell>
          <cell r="X159">
            <v>1072613318.7883707</v>
          </cell>
          <cell r="Y159">
            <v>4290453.2751534833</v>
          </cell>
          <cell r="Z159">
            <v>164186.27470079981</v>
          </cell>
          <cell r="AA159">
            <v>814592893.204849</v>
          </cell>
          <cell r="AB159">
            <v>11404300.504867887</v>
          </cell>
          <cell r="AC159">
            <v>411985.46989190392</v>
          </cell>
          <cell r="AD159">
            <v>511666789.17656964</v>
          </cell>
          <cell r="AE159">
            <v>0</v>
          </cell>
          <cell r="AF159">
            <v>45580939.9616163</v>
          </cell>
          <cell r="AG159">
            <v>45580939.9616163</v>
          </cell>
        </row>
        <row r="160">
          <cell r="A160" t="str">
            <v>Tanzania</v>
          </cell>
          <cell r="B160">
            <v>28099800</v>
          </cell>
          <cell r="C160">
            <v>54611.446281530887</v>
          </cell>
          <cell r="D160">
            <v>202195.1784940396</v>
          </cell>
          <cell r="E160">
            <v>99998.252207213154</v>
          </cell>
          <cell r="F160">
            <v>328111.78278136801</v>
          </cell>
          <cell r="G160">
            <v>277496.96990514512</v>
          </cell>
          <cell r="H160">
            <v>1006149.792954726</v>
          </cell>
          <cell r="I160">
            <v>521208.55428372649</v>
          </cell>
          <cell r="J160">
            <v>1621523.6060373739</v>
          </cell>
          <cell r="K160">
            <v>1399438.2851638431</v>
          </cell>
          <cell r="L160">
            <v>4870910.6392532997</v>
          </cell>
          <cell r="M160">
            <v>0</v>
          </cell>
          <cell r="N160">
            <v>2023</v>
          </cell>
          <cell r="Q160">
            <v>54611.446281530887</v>
          </cell>
          <cell r="R160">
            <v>41470733584.250519</v>
          </cell>
          <cell r="S160">
            <v>0</v>
          </cell>
          <cell r="T160">
            <v>99998.252207213154</v>
          </cell>
          <cell r="U160">
            <v>32049722932.138184</v>
          </cell>
          <cell r="V160">
            <v>544845289.84634912</v>
          </cell>
          <cell r="W160">
            <v>277496.96990514512</v>
          </cell>
          <cell r="X160">
            <v>20474998597.128613</v>
          </cell>
          <cell r="Y160">
            <v>81899994.388514459</v>
          </cell>
          <cell r="Z160">
            <v>521208.55428372649</v>
          </cell>
          <cell r="AA160">
            <v>15459316445.63357</v>
          </cell>
          <cell r="AB160">
            <v>216430430.23886999</v>
          </cell>
          <cell r="AC160">
            <v>1399438.2851638431</v>
          </cell>
          <cell r="AD160">
            <v>9754767885.5442905</v>
          </cell>
          <cell r="AE160">
            <v>0</v>
          </cell>
          <cell r="AF160">
            <v>843175714.47373354</v>
          </cell>
          <cell r="AG160">
            <v>843175714.47373354</v>
          </cell>
        </row>
        <row r="161">
          <cell r="A161" t="str">
            <v>Thailand</v>
          </cell>
          <cell r="B161">
            <v>56141840</v>
          </cell>
          <cell r="C161">
            <v>67647.863343641628</v>
          </cell>
          <cell r="D161">
            <v>330286.88958405901</v>
          </cell>
          <cell r="E161">
            <v>130270.66073485769</v>
          </cell>
          <cell r="F161">
            <v>563917.86285801721</v>
          </cell>
          <cell r="G161">
            <v>402194.47413172282</v>
          </cell>
          <cell r="H161">
            <v>1944379.831520688</v>
          </cell>
          <cell r="I161">
            <v>782884.49175989896</v>
          </cell>
          <cell r="J161">
            <v>3311011.3965392401</v>
          </cell>
          <cell r="K161">
            <v>2089524.039510879</v>
          </cell>
          <cell r="L161">
            <v>11712877.340387</v>
          </cell>
          <cell r="M161">
            <v>0</v>
          </cell>
          <cell r="N161">
            <v>2021</v>
          </cell>
          <cell r="O161">
            <v>72418287616</v>
          </cell>
          <cell r="P161">
            <v>2021</v>
          </cell>
          <cell r="Q161">
            <v>67647.863343641628</v>
          </cell>
          <cell r="R161">
            <v>147450381889.45316</v>
          </cell>
          <cell r="S161">
            <v>0</v>
          </cell>
          <cell r="T161">
            <v>130270.66073485769</v>
          </cell>
          <cell r="U161">
            <v>121728759190.23042</v>
          </cell>
          <cell r="V161">
            <v>2069388906.2339172</v>
          </cell>
          <cell r="W161">
            <v>402194.47413172282</v>
          </cell>
          <cell r="X161">
            <v>86581123584.874115</v>
          </cell>
          <cell r="Y161">
            <v>346324494.33949649</v>
          </cell>
          <cell r="Z161">
            <v>782884.49175989896</v>
          </cell>
          <cell r="AA161">
            <v>70966848093.908508</v>
          </cell>
          <cell r="AB161">
            <v>993535873.31471932</v>
          </cell>
          <cell r="AC161">
            <v>2089524.039510879</v>
          </cell>
          <cell r="AD161">
            <v>54027276128.1259</v>
          </cell>
          <cell r="AE161">
            <v>0</v>
          </cell>
          <cell r="AF161">
            <v>3409249273.888133</v>
          </cell>
          <cell r="AG161">
            <v>3409249273.888133</v>
          </cell>
          <cell r="AH161">
            <v>4.7077187076913128E-2</v>
          </cell>
        </row>
        <row r="162">
          <cell r="A162" t="str">
            <v>Timor</v>
          </cell>
          <cell r="B162">
            <v>697673</v>
          </cell>
          <cell r="C162">
            <v>135758.29999999999</v>
          </cell>
          <cell r="D162">
            <v>371591.8</v>
          </cell>
          <cell r="E162">
            <v>224933.9</v>
          </cell>
          <cell r="F162">
            <v>561521.9</v>
          </cell>
          <cell r="G162">
            <v>504350</v>
          </cell>
          <cell r="H162">
            <v>1528220.1</v>
          </cell>
          <cell r="I162">
            <v>836824.5</v>
          </cell>
          <cell r="J162">
            <v>2391146.2000000002</v>
          </cell>
          <cell r="K162">
            <v>2089429</v>
          </cell>
          <cell r="L162">
            <v>6973833</v>
          </cell>
          <cell r="M162">
            <v>0</v>
          </cell>
          <cell r="N162">
            <v>2023</v>
          </cell>
          <cell r="Q162">
            <v>135758.29999999999</v>
          </cell>
          <cell r="R162">
            <v>1645346654.4550002</v>
          </cell>
          <cell r="S162">
            <v>0</v>
          </cell>
          <cell r="T162">
            <v>224933.9</v>
          </cell>
          <cell r="U162">
            <v>1174141798.6200001</v>
          </cell>
          <cell r="V162">
            <v>19960410.576540004</v>
          </cell>
          <cell r="W162">
            <v>504350</v>
          </cell>
          <cell r="X162">
            <v>714326524.27730012</v>
          </cell>
          <cell r="Y162">
            <v>2857306.0971092004</v>
          </cell>
          <cell r="Z162">
            <v>836824.5</v>
          </cell>
          <cell r="AA162">
            <v>542204141.70205009</v>
          </cell>
          <cell r="AB162">
            <v>7590857.983828702</v>
          </cell>
          <cell r="AC162">
            <v>2089429</v>
          </cell>
          <cell r="AD162">
            <v>340771679.18920004</v>
          </cell>
          <cell r="AE162">
            <v>0</v>
          </cell>
          <cell r="AF162">
            <v>30408574.657477908</v>
          </cell>
          <cell r="AG162">
            <v>30408574.657477908</v>
          </cell>
        </row>
        <row r="163">
          <cell r="A163" t="str">
            <v>Togo</v>
          </cell>
          <cell r="B163">
            <v>4263638</v>
          </cell>
          <cell r="C163">
            <v>27335.460383552509</v>
          </cell>
          <cell r="D163">
            <v>83629.846900867968</v>
          </cell>
          <cell r="E163">
            <v>46962.261905241459</v>
          </cell>
          <cell r="F163">
            <v>130102.55935525781</v>
          </cell>
          <cell r="G163">
            <v>113445.9605616948</v>
          </cell>
          <cell r="H163">
            <v>373206.66943214898</v>
          </cell>
          <cell r="I163">
            <v>198643.60235458281</v>
          </cell>
          <cell r="J163">
            <v>592603.66449485975</v>
          </cell>
          <cell r="K163">
            <v>521615.21020103479</v>
          </cell>
          <cell r="L163">
            <v>1745528.1952951699</v>
          </cell>
          <cell r="M163">
            <v>0</v>
          </cell>
          <cell r="N163">
            <v>2021</v>
          </cell>
          <cell r="O163">
            <v>1429889920</v>
          </cell>
          <cell r="P163">
            <v>2021</v>
          </cell>
          <cell r="Q163">
            <v>27335.460383552509</v>
          </cell>
          <cell r="R163">
            <v>2400188855.4191384</v>
          </cell>
          <cell r="S163">
            <v>0</v>
          </cell>
          <cell r="T163">
            <v>46962.261905241459</v>
          </cell>
          <cell r="U163">
            <v>1772400657.6959636</v>
          </cell>
          <cell r="V163">
            <v>30130811.180831384</v>
          </cell>
          <cell r="W163">
            <v>113445.9605616948</v>
          </cell>
          <cell r="X163">
            <v>1107525629.2470055</v>
          </cell>
          <cell r="Y163">
            <v>4430102.5169880223</v>
          </cell>
          <cell r="Z163">
            <v>198643.60235458281</v>
          </cell>
          <cell r="AA163">
            <v>839851545.71182299</v>
          </cell>
          <cell r="AB163">
            <v>11757921.639965523</v>
          </cell>
          <cell r="AC163">
            <v>521615.21020103479</v>
          </cell>
          <cell r="AD163">
            <v>521832191.19407886</v>
          </cell>
          <cell r="AE163">
            <v>0</v>
          </cell>
          <cell r="AF163">
            <v>46318835.337784931</v>
          </cell>
          <cell r="AG163">
            <v>46318835.337784931</v>
          </cell>
          <cell r="AH163">
            <v>3.239328754606853E-2</v>
          </cell>
        </row>
        <row r="164">
          <cell r="A164" t="str">
            <v>Trinidad and Tobago</v>
          </cell>
          <cell r="B164">
            <v>1133532</v>
          </cell>
          <cell r="C164">
            <v>236196.2981522138</v>
          </cell>
          <cell r="D164">
            <v>739199.76630552462</v>
          </cell>
          <cell r="E164">
            <v>408994.84692265518</v>
          </cell>
          <cell r="F164">
            <v>1156273.662795105</v>
          </cell>
          <cell r="G164">
            <v>1005052.039329559</v>
          </cell>
          <cell r="H164">
            <v>3345217.9737201328</v>
          </cell>
          <cell r="I164">
            <v>1778278.6717196989</v>
          </cell>
          <cell r="J164">
            <v>5320265.2138219401</v>
          </cell>
          <cell r="K164">
            <v>4697584.1407376258</v>
          </cell>
          <cell r="L164">
            <v>15663506.148276869</v>
          </cell>
          <cell r="M164">
            <v>0</v>
          </cell>
          <cell r="N164">
            <v>2021</v>
          </cell>
          <cell r="O164">
            <v>4473653760</v>
          </cell>
          <cell r="P164">
            <v>2021</v>
          </cell>
          <cell r="Q164">
            <v>236196.2981522138</v>
          </cell>
          <cell r="R164">
            <v>5701705272.6275873</v>
          </cell>
          <cell r="S164">
            <v>0</v>
          </cell>
          <cell r="T164">
            <v>408994.84692265518</v>
          </cell>
          <cell r="U164">
            <v>4235322253.5676494</v>
          </cell>
          <cell r="V164">
            <v>72000478.310650051</v>
          </cell>
          <cell r="W164">
            <v>1005052.039329559</v>
          </cell>
          <cell r="X164">
            <v>2652652971.9416156</v>
          </cell>
          <cell r="Y164">
            <v>10610611.887766462</v>
          </cell>
          <cell r="Z164">
            <v>1778278.6717196989</v>
          </cell>
          <cell r="AA164">
            <v>2007477544.5211186</v>
          </cell>
          <cell r="AB164">
            <v>28104685.623295665</v>
          </cell>
          <cell r="AC164">
            <v>4697584.1407376258</v>
          </cell>
          <cell r="AD164">
            <v>1243022350.5049973</v>
          </cell>
          <cell r="AE164">
            <v>0</v>
          </cell>
          <cell r="AF164">
            <v>110715775.82171218</v>
          </cell>
          <cell r="AG164">
            <v>110715775.82171218</v>
          </cell>
          <cell r="AH164">
            <v>2.4748400694673382E-2</v>
          </cell>
        </row>
        <row r="165">
          <cell r="A165" t="str">
            <v>Tunisia</v>
          </cell>
          <cell r="B165">
            <v>8365946</v>
          </cell>
          <cell r="C165">
            <v>64215.75816988579</v>
          </cell>
          <cell r="D165">
            <v>176908.5650571718</v>
          </cell>
          <cell r="E165">
            <v>106615.6187805943</v>
          </cell>
          <cell r="F165">
            <v>267805.90762190009</v>
          </cell>
          <cell r="G165">
            <v>239965.17541518089</v>
          </cell>
          <cell r="H165">
            <v>731464.10196249408</v>
          </cell>
          <cell r="I165">
            <v>399421.85979407729</v>
          </cell>
          <cell r="J165">
            <v>1145893.977236141</v>
          </cell>
          <cell r="K165">
            <v>1001421.29659991</v>
          </cell>
          <cell r="L165">
            <v>3346047.9190753028</v>
          </cell>
          <cell r="M165">
            <v>0</v>
          </cell>
          <cell r="N165">
            <v>2021</v>
          </cell>
          <cell r="O165">
            <v>10682063872</v>
          </cell>
          <cell r="P165">
            <v>2021</v>
          </cell>
          <cell r="Q165">
            <v>64215.75816988579</v>
          </cell>
          <cell r="R165">
            <v>9427819370.0746288</v>
          </cell>
          <cell r="S165">
            <v>0</v>
          </cell>
          <cell r="T165">
            <v>106615.6187805943</v>
          </cell>
          <cell r="U165">
            <v>6742546260.8538332</v>
          </cell>
          <cell r="V165">
            <v>114623286.43451518</v>
          </cell>
          <cell r="W165">
            <v>239965.17541518089</v>
          </cell>
          <cell r="X165">
            <v>4111853478.5527887</v>
          </cell>
          <cell r="Y165">
            <v>16447413.914211156</v>
          </cell>
          <cell r="Z165">
            <v>399421.85979407729</v>
          </cell>
          <cell r="AA165">
            <v>3122472712.5129819</v>
          </cell>
          <cell r="AB165">
            <v>43714617.975181751</v>
          </cell>
          <cell r="AC165">
            <v>1001421.29659991</v>
          </cell>
          <cell r="AD165">
            <v>1961501971.3791521</v>
          </cell>
          <cell r="AE165">
            <v>0</v>
          </cell>
          <cell r="AF165">
            <v>174785318.32390809</v>
          </cell>
          <cell r="AG165">
            <v>174785318.32390809</v>
          </cell>
          <cell r="AH165">
            <v>1.6362504513950549E-2</v>
          </cell>
        </row>
        <row r="166">
          <cell r="A166" t="str">
            <v>Turkey</v>
          </cell>
          <cell r="B166">
            <v>58559048</v>
          </cell>
          <cell r="C166">
            <v>84590.205762492173</v>
          </cell>
          <cell r="D166">
            <v>368547.63613955327</v>
          </cell>
          <cell r="E166">
            <v>152830.90463974059</v>
          </cell>
          <cell r="F166">
            <v>619629.66538969276</v>
          </cell>
          <cell r="G166">
            <v>412014.92232222483</v>
          </cell>
          <cell r="H166">
            <v>2143208.0031135119</v>
          </cell>
          <cell r="I166">
            <v>764466.93818847951</v>
          </cell>
          <cell r="J166">
            <v>3710106.3004720211</v>
          </cell>
          <cell r="K166">
            <v>2050720.466159537</v>
          </cell>
          <cell r="L166">
            <v>13805469.727116151</v>
          </cell>
          <cell r="M166">
            <v>2603947.75</v>
          </cell>
          <cell r="N166">
            <v>2021</v>
          </cell>
          <cell r="O166">
            <v>115599761408</v>
          </cell>
          <cell r="P166">
            <v>2021</v>
          </cell>
          <cell r="Q166">
            <v>84590.205762492173</v>
          </cell>
          <cell r="R166">
            <v>166282767954.06979</v>
          </cell>
          <cell r="S166">
            <v>0</v>
          </cell>
          <cell r="T166">
            <v>152830.90463974059</v>
          </cell>
          <cell r="U166">
            <v>136676455185.48482</v>
          </cell>
          <cell r="V166">
            <v>2323499738.1532421</v>
          </cell>
          <cell r="W166">
            <v>412014.92232222483</v>
          </cell>
          <cell r="X166">
            <v>101377018715.32486</v>
          </cell>
          <cell r="Y166">
            <v>405508074.86129946</v>
          </cell>
          <cell r="Z166">
            <v>764466.93818847951</v>
          </cell>
          <cell r="AA166">
            <v>86246918403.325668</v>
          </cell>
          <cell r="AB166">
            <v>1207456857.6465595</v>
          </cell>
          <cell r="AC166">
            <v>2050720.466159537</v>
          </cell>
          <cell r="AD166">
            <v>68834692620.032288</v>
          </cell>
          <cell r="AE166">
            <v>0</v>
          </cell>
          <cell r="AF166">
            <v>3936464670.6611013</v>
          </cell>
          <cell r="AG166">
            <v>3933860722.9111013</v>
          </cell>
          <cell r="AH166">
            <v>3.4030007285455015E-2</v>
          </cell>
        </row>
        <row r="167">
          <cell r="A167" t="str">
            <v>Turkmenistan</v>
          </cell>
          <cell r="B167">
            <v>3866979</v>
          </cell>
          <cell r="C167">
            <v>180879.65861111181</v>
          </cell>
          <cell r="D167">
            <v>577869.08988917014</v>
          </cell>
          <cell r="E167">
            <v>315513.93248118932</v>
          </cell>
          <cell r="F167">
            <v>908291.8258296703</v>
          </cell>
          <cell r="G167">
            <v>787834.41809497774</v>
          </cell>
          <cell r="H167">
            <v>2646713.7678749352</v>
          </cell>
          <cell r="I167">
            <v>1406866.670489151</v>
          </cell>
          <cell r="J167">
            <v>4214092.2906520516</v>
          </cell>
          <cell r="K167">
            <v>3733109.4118523351</v>
          </cell>
          <cell r="L167">
            <v>12394074.193219099</v>
          </cell>
          <cell r="M167">
            <v>0</v>
          </cell>
          <cell r="N167">
            <v>2023</v>
          </cell>
          <cell r="Q167">
            <v>180879.65861111181</v>
          </cell>
          <cell r="R167">
            <v>15351497939.741947</v>
          </cell>
          <cell r="S167">
            <v>0</v>
          </cell>
          <cell r="T167">
            <v>315513.93248118932</v>
          </cell>
          <cell r="U167">
            <v>11461298326.214079</v>
          </cell>
          <cell r="V167">
            <v>194842071.54563937</v>
          </cell>
          <cell r="W167">
            <v>787834.41809497774</v>
          </cell>
          <cell r="X167">
            <v>7188247409.1327505</v>
          </cell>
          <cell r="Y167">
            <v>28752989.636531003</v>
          </cell>
          <cell r="Z167">
            <v>1406866.670489151</v>
          </cell>
          <cell r="AA167">
            <v>5427741260.7159567</v>
          </cell>
          <cell r="AB167">
            <v>75988377.650023401</v>
          </cell>
          <cell r="AC167">
            <v>3733109.4118523351</v>
          </cell>
          <cell r="AD167">
            <v>3349176892.9284868</v>
          </cell>
          <cell r="AE167">
            <v>0</v>
          </cell>
          <cell r="AF167">
            <v>299583438.83219373</v>
          </cell>
          <cell r="AG167">
            <v>299583438.83219373</v>
          </cell>
        </row>
        <row r="168">
          <cell r="A168" t="str">
            <v>Uganda</v>
          </cell>
          <cell r="B168">
            <v>19667990</v>
          </cell>
          <cell r="C168">
            <v>45675.411190585932</v>
          </cell>
          <cell r="D168">
            <v>172528.65104388859</v>
          </cell>
          <cell r="E168">
            <v>85090.813461285579</v>
          </cell>
          <cell r="F168">
            <v>280772.47419317689</v>
          </cell>
          <cell r="G168">
            <v>245003.98749081511</v>
          </cell>
          <cell r="H168">
            <v>853334.39784729201</v>
          </cell>
          <cell r="I168">
            <v>466664.20922257</v>
          </cell>
          <cell r="J168">
            <v>1358959.5160100849</v>
          </cell>
          <cell r="K168">
            <v>1252210.606166221</v>
          </cell>
          <cell r="L168">
            <v>3898226.5915302462</v>
          </cell>
          <cell r="M168">
            <v>0</v>
          </cell>
          <cell r="N168">
            <v>2023</v>
          </cell>
          <cell r="O168">
            <v>4990594560</v>
          </cell>
          <cell r="P168">
            <v>2021</v>
          </cell>
          <cell r="Q168">
            <v>45675.411190585932</v>
          </cell>
          <cell r="R168">
            <v>24949482529.023579</v>
          </cell>
          <cell r="S168">
            <v>0</v>
          </cell>
          <cell r="T168">
            <v>85090.813461285579</v>
          </cell>
          <cell r="U168">
            <v>19243324732.291153</v>
          </cell>
          <cell r="V168">
            <v>327136520.44894964</v>
          </cell>
          <cell r="W168">
            <v>245003.98749081511</v>
          </cell>
          <cell r="X168">
            <v>11964636427.587086</v>
          </cell>
          <cell r="Y168">
            <v>47858545.710348345</v>
          </cell>
          <cell r="Z168">
            <v>466664.20922257</v>
          </cell>
          <cell r="AA168">
            <v>8774827585.4718876</v>
          </cell>
          <cell r="AB168">
            <v>122847586.19660644</v>
          </cell>
          <cell r="AC168">
            <v>1252210.606166221</v>
          </cell>
          <cell r="AD168">
            <v>5204181593.9979801</v>
          </cell>
          <cell r="AE168">
            <v>0</v>
          </cell>
          <cell r="AF168">
            <v>497842652.35590446</v>
          </cell>
          <cell r="AG168">
            <v>497842652.35590446</v>
          </cell>
          <cell r="AH168">
            <v>9.9756180625481319E-2</v>
          </cell>
        </row>
        <row r="169">
          <cell r="A169" t="str">
            <v>Ukraine</v>
          </cell>
          <cell r="B169">
            <v>34861556</v>
          </cell>
          <cell r="C169">
            <v>65294.531697095037</v>
          </cell>
          <cell r="D169">
            <v>232641.36518628561</v>
          </cell>
          <cell r="E169">
            <v>107106.9832933752</v>
          </cell>
          <cell r="F169">
            <v>378352.19528742897</v>
          </cell>
          <cell r="G169">
            <v>236210.55164589619</v>
          </cell>
          <cell r="H169">
            <v>1287584.36621465</v>
          </cell>
          <cell r="I169">
            <v>386171.97883882502</v>
          </cell>
          <cell r="J169">
            <v>2265769.4615965988</v>
          </cell>
          <cell r="K169">
            <v>943201.81633687275</v>
          </cell>
          <cell r="L169">
            <v>9057727.6271061059</v>
          </cell>
          <cell r="M169">
            <v>0</v>
          </cell>
          <cell r="N169">
            <v>2023</v>
          </cell>
          <cell r="Q169">
            <v>65294.531697095037</v>
          </cell>
          <cell r="R169">
            <v>58339710071.060921</v>
          </cell>
          <cell r="S169">
            <v>0</v>
          </cell>
          <cell r="T169">
            <v>107106.9832933752</v>
          </cell>
          <cell r="U169">
            <v>47280150738.312889</v>
          </cell>
          <cell r="V169">
            <v>803762562.55131912</v>
          </cell>
          <cell r="W169">
            <v>236210.55164589619</v>
          </cell>
          <cell r="X169">
            <v>36652527113.522232</v>
          </cell>
          <cell r="Y169">
            <v>146610108.45408893</v>
          </cell>
          <cell r="Z169">
            <v>386171.97883882502</v>
          </cell>
          <cell r="AA169">
            <v>32762846451.309586</v>
          </cell>
          <cell r="AB169">
            <v>458679850.31833428</v>
          </cell>
          <cell r="AC169">
            <v>943201.81633687275</v>
          </cell>
          <cell r="AD169">
            <v>28288499596.557701</v>
          </cell>
          <cell r="AE169">
            <v>0</v>
          </cell>
          <cell r="AF169">
            <v>1409052521.3237424</v>
          </cell>
          <cell r="AG169">
            <v>1409052521.3237424</v>
          </cell>
        </row>
        <row r="170">
          <cell r="A170" t="str">
            <v>United Arab Emirates</v>
          </cell>
          <cell r="B170">
            <v>7640130</v>
          </cell>
          <cell r="C170">
            <v>1945412.8533919461</v>
          </cell>
          <cell r="D170">
            <v>8448246.7491507996</v>
          </cell>
          <cell r="E170">
            <v>3861329.4499849039</v>
          </cell>
          <cell r="F170">
            <v>14076271.19854583</v>
          </cell>
          <cell r="G170">
            <v>12694252.234630359</v>
          </cell>
          <cell r="H170">
            <v>43527597.839680471</v>
          </cell>
          <cell r="I170">
            <v>25046437.74744064</v>
          </cell>
          <cell r="J170">
            <v>68683913.602512985</v>
          </cell>
          <cell r="K170">
            <v>66302773.303046256</v>
          </cell>
          <cell r="L170">
            <v>189329039.25429699</v>
          </cell>
          <cell r="M170">
            <v>0</v>
          </cell>
          <cell r="N170">
            <v>2023</v>
          </cell>
          <cell r="Q170">
            <v>1945412.8533919461</v>
          </cell>
          <cell r="R170">
            <v>496824963320.04089</v>
          </cell>
          <cell r="S170">
            <v>0</v>
          </cell>
          <cell r="T170">
            <v>3861329.4499849039</v>
          </cell>
          <cell r="U170">
            <v>390217414507.16394</v>
          </cell>
          <cell r="V170">
            <v>6633696046.6217871</v>
          </cell>
          <cell r="W170">
            <v>12694252.234630359</v>
          </cell>
          <cell r="X170">
            <v>235570768757.51151</v>
          </cell>
          <cell r="Y170">
            <v>942283075.03004599</v>
          </cell>
          <cell r="Z170">
            <v>25046437.74744064</v>
          </cell>
          <cell r="AA170">
            <v>166697994202.30695</v>
          </cell>
          <cell r="AB170">
            <v>2333771918.8322978</v>
          </cell>
          <cell r="AC170">
            <v>66302773.303046256</v>
          </cell>
          <cell r="AD170">
            <v>93993666528.212936</v>
          </cell>
          <cell r="AE170">
            <v>0</v>
          </cell>
          <cell r="AF170">
            <v>9909751040.4841309</v>
          </cell>
          <cell r="AG170">
            <v>9909751040.4841309</v>
          </cell>
        </row>
        <row r="171">
          <cell r="A171" t="str">
            <v>United Kingdom</v>
          </cell>
          <cell r="B171">
            <v>51510672</v>
          </cell>
          <cell r="C171">
            <v>3076236.101363109</v>
          </cell>
          <cell r="D171">
            <v>6206906.5404922646</v>
          </cell>
          <cell r="E171">
            <v>4461552.8825313626</v>
          </cell>
          <cell r="F171">
            <v>8363018.2647762066</v>
          </cell>
          <cell r="G171">
            <v>7244292.1030932087</v>
          </cell>
          <cell r="H171">
            <v>20188221.910108339</v>
          </cell>
          <cell r="I171">
            <v>10492281.769324889</v>
          </cell>
          <cell r="J171">
            <v>31564966.04393952</v>
          </cell>
          <cell r="K171">
            <v>21975781.700101789</v>
          </cell>
          <cell r="L171">
            <v>100246164.3629379</v>
          </cell>
          <cell r="M171">
            <v>0</v>
          </cell>
          <cell r="N171">
            <v>2021</v>
          </cell>
          <cell r="O171">
            <v>798795890688</v>
          </cell>
          <cell r="P171">
            <v>2021</v>
          </cell>
          <cell r="Q171">
            <v>3076236.101363109</v>
          </cell>
          <cell r="R171">
            <v>1612629381300.7791</v>
          </cell>
          <cell r="S171">
            <v>0</v>
          </cell>
          <cell r="T171">
            <v>4461552.8825313626</v>
          </cell>
          <cell r="U171">
            <v>1004835518120.844</v>
          </cell>
          <cell r="V171">
            <v>17082203808.05435</v>
          </cell>
          <cell r="W171">
            <v>7244292.1030932087</v>
          </cell>
          <cell r="X171">
            <v>666750522680.17969</v>
          </cell>
          <cell r="Y171">
            <v>2667002090.7207189</v>
          </cell>
          <cell r="Z171">
            <v>10492281.769324889</v>
          </cell>
          <cell r="AA171">
            <v>542734063914.61609</v>
          </cell>
          <cell r="AB171">
            <v>7598276894.8046265</v>
          </cell>
          <cell r="AC171">
            <v>21975781.700101789</v>
          </cell>
          <cell r="AD171">
            <v>403176000865.98376</v>
          </cell>
          <cell r="AE171">
            <v>0</v>
          </cell>
          <cell r="AF171">
            <v>27347482793.579697</v>
          </cell>
          <cell r="AG171">
            <v>27347482793.579697</v>
          </cell>
          <cell r="AH171">
            <v>3.4235883174142785E-2</v>
          </cell>
        </row>
        <row r="172">
          <cell r="A172" t="str">
            <v>United States</v>
          </cell>
          <cell r="B172">
            <v>249433156</v>
          </cell>
          <cell r="C172">
            <v>4682877</v>
          </cell>
          <cell r="D172">
            <v>16872880.899999999</v>
          </cell>
          <cell r="E172">
            <v>8194462.5</v>
          </cell>
          <cell r="F172">
            <v>27401508.5</v>
          </cell>
          <cell r="G172">
            <v>21871352</v>
          </cell>
          <cell r="H172">
            <v>86155162.799999997</v>
          </cell>
          <cell r="I172">
            <v>40649912</v>
          </cell>
          <cell r="J172">
            <v>141821325.09999999</v>
          </cell>
          <cell r="K172">
            <v>119036264</v>
          </cell>
          <cell r="L172">
            <v>444582250.39999998</v>
          </cell>
          <cell r="M172">
            <v>0</v>
          </cell>
          <cell r="N172">
            <v>2021</v>
          </cell>
          <cell r="O172">
            <v>2488451203072</v>
          </cell>
          <cell r="P172">
            <v>2021</v>
          </cell>
          <cell r="Q172">
            <v>4682877</v>
          </cell>
          <cell r="R172">
            <v>30405911444293.082</v>
          </cell>
          <cell r="S172">
            <v>0</v>
          </cell>
          <cell r="T172">
            <v>8194462.5</v>
          </cell>
          <cell r="U172">
            <v>23954370506085.879</v>
          </cell>
          <cell r="V172">
            <v>407224298603.45996</v>
          </cell>
          <cell r="W172">
            <v>21871352</v>
          </cell>
          <cell r="X172">
            <v>16034513807550.885</v>
          </cell>
          <cell r="Y172">
            <v>64138055230.203537</v>
          </cell>
          <cell r="Z172">
            <v>40649912</v>
          </cell>
          <cell r="AA172">
            <v>12617752433256.371</v>
          </cell>
          <cell r="AB172">
            <v>176648534065.58923</v>
          </cell>
          <cell r="AC172">
            <v>119036264</v>
          </cell>
          <cell r="AD172">
            <v>8120196281088.5078</v>
          </cell>
          <cell r="AE172">
            <v>0</v>
          </cell>
          <cell r="AF172">
            <v>648010887899.25269</v>
          </cell>
          <cell r="AG172">
            <v>648010887899.25269</v>
          </cell>
          <cell r="AH172">
            <v>0.26040731162390546</v>
          </cell>
        </row>
        <row r="173">
          <cell r="A173" t="str">
            <v>Uruguay</v>
          </cell>
          <cell r="B173">
            <v>2517550</v>
          </cell>
          <cell r="C173">
            <v>481161.23503466719</v>
          </cell>
          <cell r="D173">
            <v>1333679.747787196</v>
          </cell>
          <cell r="E173">
            <v>800403.50526254659</v>
          </cell>
          <cell r="F173">
            <v>2022315.853400622</v>
          </cell>
          <cell r="G173">
            <v>1808125.383199631</v>
          </cell>
          <cell r="H173">
            <v>5541994.5531674996</v>
          </cell>
          <cell r="I173">
            <v>3018695.7476598131</v>
          </cell>
          <cell r="J173">
            <v>8691606.498601988</v>
          </cell>
          <cell r="K173">
            <v>7596737.8803579146</v>
          </cell>
          <cell r="L173">
            <v>25406829.3421118</v>
          </cell>
          <cell r="M173">
            <v>513319936</v>
          </cell>
          <cell r="N173">
            <v>2021</v>
          </cell>
          <cell r="O173">
            <v>11028663296</v>
          </cell>
          <cell r="P173">
            <v>2021</v>
          </cell>
          <cell r="Q173">
            <v>481161.23503466719</v>
          </cell>
          <cell r="R173">
            <v>21462579817.801289</v>
          </cell>
          <cell r="S173">
            <v>0</v>
          </cell>
          <cell r="T173">
            <v>800403.50526254659</v>
          </cell>
          <cell r="U173">
            <v>15381127160.275057</v>
          </cell>
          <cell r="V173">
            <v>261479161.72467598</v>
          </cell>
          <cell r="W173">
            <v>1808125.383199631</v>
          </cell>
          <cell r="X173">
            <v>9400202328.8526077</v>
          </cell>
          <cell r="Y173">
            <v>37600809.315410435</v>
          </cell>
          <cell r="Z173">
            <v>3018695.7476598131</v>
          </cell>
          <cell r="AA173">
            <v>7140918230.5172358</v>
          </cell>
          <cell r="AB173">
            <v>99972855.227241322</v>
          </cell>
          <cell r="AC173">
            <v>7596737.8803579146</v>
          </cell>
          <cell r="AD173">
            <v>4483779575.9538498</v>
          </cell>
          <cell r="AE173">
            <v>0</v>
          </cell>
          <cell r="AF173">
            <v>399052826.26732773</v>
          </cell>
          <cell r="AG173">
            <v>0</v>
          </cell>
          <cell r="AH173">
            <v>0</v>
          </cell>
        </row>
        <row r="174">
          <cell r="A174" t="str">
            <v>Uzbekistan</v>
          </cell>
          <cell r="B174">
            <v>21256902</v>
          </cell>
          <cell r="C174">
            <v>72654.12415726966</v>
          </cell>
          <cell r="D174">
            <v>212780.47091412701</v>
          </cell>
          <cell r="E174">
            <v>123007.70182284911</v>
          </cell>
          <cell r="F174">
            <v>327409.19187326467</v>
          </cell>
          <cell r="G174">
            <v>287995.56141608523</v>
          </cell>
          <cell r="H174">
            <v>922082.98873463145</v>
          </cell>
          <cell r="I174">
            <v>493940.26307435537</v>
          </cell>
          <cell r="J174">
            <v>1457889.731819208</v>
          </cell>
          <cell r="K174">
            <v>1277569.874788247</v>
          </cell>
          <cell r="L174">
            <v>4288847.6000375552</v>
          </cell>
          <cell r="M174">
            <v>0</v>
          </cell>
          <cell r="N174">
            <v>2023</v>
          </cell>
          <cell r="Q174">
            <v>72654.12415726966</v>
          </cell>
          <cell r="R174">
            <v>29786520206.285347</v>
          </cell>
          <cell r="S174">
            <v>0</v>
          </cell>
          <cell r="T174">
            <v>123007.70182284911</v>
          </cell>
          <cell r="U174">
            <v>21724712213.278297</v>
          </cell>
          <cell r="V174">
            <v>369320107.62573111</v>
          </cell>
          <cell r="W174">
            <v>287995.56141608523</v>
          </cell>
          <cell r="X174">
            <v>13478734301.942461</v>
          </cell>
          <cell r="Y174">
            <v>53914937.207769848</v>
          </cell>
          <cell r="Z174">
            <v>493940.26307435537</v>
          </cell>
          <cell r="AA174">
            <v>10245289695.030699</v>
          </cell>
          <cell r="AB174">
            <v>143434055.7304298</v>
          </cell>
          <cell r="AC174">
            <v>1277569.874788247</v>
          </cell>
          <cell r="AD174">
            <v>6401043550.0407467</v>
          </cell>
          <cell r="AE174">
            <v>0</v>
          </cell>
          <cell r="AF174">
            <v>566669100.56393075</v>
          </cell>
          <cell r="AG174">
            <v>566669100.56393075</v>
          </cell>
        </row>
        <row r="175">
          <cell r="A175" t="str">
            <v>Venezuela</v>
          </cell>
          <cell r="B175">
            <v>17803402</v>
          </cell>
          <cell r="C175">
            <v>15073324162411.73</v>
          </cell>
          <cell r="D175">
            <v>47511383212465.188</v>
          </cell>
          <cell r="E175">
            <v>26104641468178.801</v>
          </cell>
          <cell r="F175">
            <v>74464402831722.031</v>
          </cell>
          <cell r="G175">
            <v>64169333382433.523</v>
          </cell>
          <cell r="H175">
            <v>216806115085869</v>
          </cell>
          <cell r="I175">
            <v>113558893439054.8</v>
          </cell>
          <cell r="J175">
            <v>346122455829657.88</v>
          </cell>
          <cell r="K175">
            <v>300012328390616.63</v>
          </cell>
          <cell r="L175">
            <v>1032093917799592</v>
          </cell>
          <cell r="M175">
            <v>0</v>
          </cell>
          <cell r="N175">
            <v>2017</v>
          </cell>
          <cell r="O175">
            <v>215754528</v>
          </cell>
          <cell r="P175">
            <v>2015</v>
          </cell>
          <cell r="AH175">
            <v>0</v>
          </cell>
        </row>
        <row r="176">
          <cell r="A176" t="str">
            <v>Vietnam</v>
          </cell>
          <cell r="B176">
            <v>68496240</v>
          </cell>
          <cell r="C176">
            <v>92570.532858473263</v>
          </cell>
          <cell r="D176">
            <v>285456.31315356819</v>
          </cell>
          <cell r="E176">
            <v>154895.72007375059</v>
          </cell>
          <cell r="F176">
            <v>446486.91487771482</v>
          </cell>
          <cell r="G176">
            <v>353967.61602215038</v>
          </cell>
          <cell r="H176">
            <v>1343009.3868755689</v>
          </cell>
          <cell r="I176">
            <v>596372.92486124544</v>
          </cell>
          <cell r="J176">
            <v>2215538.600183289</v>
          </cell>
          <cell r="K176">
            <v>1516539.97984147</v>
          </cell>
          <cell r="L176">
            <v>7490240.7865757998</v>
          </cell>
          <cell r="M176">
            <v>0</v>
          </cell>
          <cell r="N176">
            <v>2021</v>
          </cell>
          <cell r="O176">
            <v>48061333504</v>
          </cell>
          <cell r="P176">
            <v>2021</v>
          </cell>
          <cell r="Q176">
            <v>92570.532858473263</v>
          </cell>
          <cell r="R176">
            <v>132119506996.80095</v>
          </cell>
          <cell r="S176">
            <v>0</v>
          </cell>
          <cell r="T176">
            <v>154895.72007375059</v>
          </cell>
          <cell r="U176">
            <v>99864502305.895432</v>
          </cell>
          <cell r="V176">
            <v>1697696539.2002225</v>
          </cell>
          <cell r="W176">
            <v>353967.61602215038</v>
          </cell>
          <cell r="X176">
            <v>67745642506.400764</v>
          </cell>
          <cell r="Y176">
            <v>270982570.02560306</v>
          </cell>
          <cell r="Z176">
            <v>596372.92486124544</v>
          </cell>
          <cell r="AA176">
            <v>55453380348.310394</v>
          </cell>
          <cell r="AB176">
            <v>776347324.87634563</v>
          </cell>
          <cell r="AC176">
            <v>1516539.97984147</v>
          </cell>
          <cell r="AD176">
            <v>40917604414.626831</v>
          </cell>
          <cell r="AE176">
            <v>0</v>
          </cell>
          <cell r="AF176">
            <v>2745026434.1021709</v>
          </cell>
          <cell r="AG176">
            <v>2745026434.1021709</v>
          </cell>
          <cell r="AH176">
            <v>5.7115070139985E-2</v>
          </cell>
        </row>
        <row r="177">
          <cell r="A177" t="str">
            <v>Yemen</v>
          </cell>
          <cell r="B177">
            <v>16271499</v>
          </cell>
          <cell r="C177">
            <v>10493.474237867449</v>
          </cell>
          <cell r="D177">
            <v>34294.818190243946</v>
          </cell>
          <cell r="E177">
            <v>18456.227953231461</v>
          </cell>
          <cell r="F177">
            <v>54184.171357777203</v>
          </cell>
          <cell r="G177">
            <v>46926.335988471277</v>
          </cell>
          <cell r="H177">
            <v>159052.6042459649</v>
          </cell>
          <cell r="I177">
            <v>84630.477067795582</v>
          </cell>
          <cell r="J177">
            <v>253473.85185812641</v>
          </cell>
          <cell r="K177">
            <v>225460.82417934091</v>
          </cell>
          <cell r="L177">
            <v>744202.50991198572</v>
          </cell>
          <cell r="M177">
            <v>857.37042236328125</v>
          </cell>
          <cell r="N177">
            <v>2021</v>
          </cell>
          <cell r="Q177">
            <v>10493.474237867449</v>
          </cell>
          <cell r="R177">
            <v>3872835443.1975021</v>
          </cell>
          <cell r="S177">
            <v>0</v>
          </cell>
          <cell r="T177">
            <v>18456.227953231461</v>
          </cell>
          <cell r="U177">
            <v>2906735976.8956132</v>
          </cell>
          <cell r="V177">
            <v>49414511.607225426</v>
          </cell>
          <cell r="W177">
            <v>46926.335988471277</v>
          </cell>
          <cell r="X177">
            <v>1824462461.8255391</v>
          </cell>
          <cell r="Y177">
            <v>7297849.8473021565</v>
          </cell>
          <cell r="Z177">
            <v>84630.477067795582</v>
          </cell>
          <cell r="AA177">
            <v>1373667402.0287466</v>
          </cell>
          <cell r="AB177">
            <v>19231343.628402457</v>
          </cell>
          <cell r="AC177">
            <v>225460.82417934091</v>
          </cell>
          <cell r="AD177">
            <v>844070482.06570446</v>
          </cell>
          <cell r="AE177">
            <v>0</v>
          </cell>
          <cell r="AF177">
            <v>75943705.082930028</v>
          </cell>
          <cell r="AG177">
            <v>75942847.712507665</v>
          </cell>
        </row>
        <row r="178">
          <cell r="A178" t="str">
            <v>Zambia</v>
          </cell>
          <cell r="B178">
            <v>8892423</v>
          </cell>
          <cell r="C178">
            <v>76788.574232724874</v>
          </cell>
          <cell r="D178">
            <v>346209.35829286848</v>
          </cell>
          <cell r="E178">
            <v>155262.59060934221</v>
          </cell>
          <cell r="F178">
            <v>580027.04533643776</v>
          </cell>
          <cell r="G178">
            <v>530426.22643026756</v>
          </cell>
          <cell r="H178">
            <v>1797053.7111926971</v>
          </cell>
          <cell r="I178">
            <v>1050410.804088477</v>
          </cell>
          <cell r="J178">
            <v>2825137.3323220029</v>
          </cell>
          <cell r="K178">
            <v>2765038.4717677739</v>
          </cell>
          <cell r="L178">
            <v>7686914.8957414376</v>
          </cell>
          <cell r="M178">
            <v>0</v>
          </cell>
          <cell r="N178">
            <v>2023</v>
          </cell>
          <cell r="Q178">
            <v>76788.574232724874</v>
          </cell>
          <cell r="R178">
            <v>23958035768.544544</v>
          </cell>
          <cell r="S178">
            <v>0</v>
          </cell>
          <cell r="T178">
            <v>155262.59060934221</v>
          </cell>
          <cell r="U178">
            <v>18885926033.988415</v>
          </cell>
          <cell r="V178">
            <v>321060742.57780308</v>
          </cell>
          <cell r="W178">
            <v>530426.22643026756</v>
          </cell>
          <cell r="X178">
            <v>11263387377.933578</v>
          </cell>
          <cell r="Y178">
            <v>45053549.511734314</v>
          </cell>
          <cell r="Z178">
            <v>1050410.804088477</v>
          </cell>
          <cell r="AA178">
            <v>7890809499.1869774</v>
          </cell>
          <cell r="AB178">
            <v>110471332.9886177</v>
          </cell>
          <cell r="AC178">
            <v>2765038.4717677739</v>
          </cell>
          <cell r="AD178">
            <v>4376740711.570116</v>
          </cell>
          <cell r="AE178">
            <v>0</v>
          </cell>
          <cell r="AF178">
            <v>476585625.0781551</v>
          </cell>
          <cell r="AG178">
            <v>476585625.0781551</v>
          </cell>
        </row>
        <row r="179">
          <cell r="A179" t="str">
            <v>Zimbabwe</v>
          </cell>
          <cell r="B179">
            <v>7666058</v>
          </cell>
          <cell r="C179">
            <v>16297.57155585209</v>
          </cell>
          <cell r="D179">
            <v>63884.677996468621</v>
          </cell>
          <cell r="E179">
            <v>30852.89758766153</v>
          </cell>
          <cell r="F179">
            <v>104665.42009910451</v>
          </cell>
          <cell r="G179">
            <v>91905.198662915529</v>
          </cell>
          <cell r="H179">
            <v>320034.4707981376</v>
          </cell>
          <cell r="I179">
            <v>177053.15867858229</v>
          </cell>
          <cell r="J179">
            <v>508808.71189689182</v>
          </cell>
          <cell r="K179">
            <v>474137.5605945026</v>
          </cell>
          <cell r="L179">
            <v>1446559.8740274671</v>
          </cell>
          <cell r="M179">
            <v>0</v>
          </cell>
          <cell r="N179">
            <v>2023</v>
          </cell>
          <cell r="Q179">
            <v>16297.57155585209</v>
          </cell>
          <cell r="R179">
            <v>3648055180.2593989</v>
          </cell>
          <cell r="S179">
            <v>0</v>
          </cell>
          <cell r="T179">
            <v>30852.89758766153</v>
          </cell>
          <cell r="U179">
            <v>2829255393.4951377</v>
          </cell>
          <cell r="V179">
            <v>48097341.689417347</v>
          </cell>
          <cell r="W179">
            <v>91905.198662915529</v>
          </cell>
          <cell r="X179">
            <v>1748852231.6863961</v>
          </cell>
          <cell r="Y179">
            <v>6995408.9267455842</v>
          </cell>
          <cell r="Z179">
            <v>177053.15867858229</v>
          </cell>
          <cell r="AA179">
            <v>1271628656.3968239</v>
          </cell>
          <cell r="AB179">
            <v>17802801.189555537</v>
          </cell>
          <cell r="AC179">
            <v>474137.5605945026</v>
          </cell>
          <cell r="AD179">
            <v>745464585.52712858</v>
          </cell>
          <cell r="AE179">
            <v>0</v>
          </cell>
          <cell r="AF179">
            <v>72895551.805718467</v>
          </cell>
          <cell r="AG179">
            <v>72895551.805718467</v>
          </cell>
        </row>
      </sheetData>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2"/>
  <sheetViews>
    <sheetView workbookViewId="0">
      <selection activeCell="AG8" sqref="AG8"/>
    </sheetView>
  </sheetViews>
  <sheetFormatPr baseColWidth="10" defaultRowHeight="14.4" x14ac:dyDescent="0.3"/>
  <cols>
    <col min="1" max="1" width="14.44140625" customWidth="1"/>
  </cols>
  <sheetData>
    <row r="1" spans="1:35" ht="18" x14ac:dyDescent="0.35">
      <c r="A1" s="4" t="s">
        <v>2</v>
      </c>
      <c r="Q1" s="5"/>
    </row>
    <row r="2" spans="1:35" x14ac:dyDescent="0.3">
      <c r="A2" s="6" t="s">
        <v>3</v>
      </c>
      <c r="B2" s="6"/>
      <c r="C2" s="6"/>
      <c r="D2" s="6"/>
      <c r="E2" s="6"/>
      <c r="F2" s="6"/>
      <c r="G2" s="6"/>
      <c r="H2" s="6"/>
      <c r="I2" s="6"/>
      <c r="J2" s="6"/>
      <c r="K2" s="6"/>
      <c r="L2" s="7"/>
      <c r="M2" s="8" t="s">
        <v>4</v>
      </c>
      <c r="N2" s="9"/>
      <c r="O2" s="10" t="s">
        <v>5</v>
      </c>
      <c r="P2" s="6"/>
      <c r="Q2" s="11" t="s">
        <v>6</v>
      </c>
      <c r="R2" s="12"/>
      <c r="S2" s="12"/>
      <c r="T2" s="12"/>
      <c r="U2" s="12"/>
      <c r="V2" s="12"/>
      <c r="W2" s="12"/>
      <c r="X2" s="12"/>
      <c r="Y2" s="12"/>
      <c r="Z2" s="12"/>
      <c r="AA2" s="12"/>
      <c r="AB2" s="12"/>
    </row>
    <row r="3" spans="1:35" x14ac:dyDescent="0.3">
      <c r="A3" s="6"/>
      <c r="B3" s="6"/>
      <c r="C3" s="6"/>
      <c r="D3" s="6"/>
      <c r="E3" s="6"/>
      <c r="F3" s="6"/>
      <c r="G3" s="6"/>
      <c r="H3" s="6"/>
      <c r="I3" s="6"/>
      <c r="J3" s="6"/>
      <c r="K3" s="6"/>
      <c r="L3" s="7"/>
      <c r="M3" s="8"/>
      <c r="N3" s="9"/>
      <c r="O3" s="10"/>
      <c r="P3" s="6"/>
      <c r="Q3" s="11" t="s">
        <v>7</v>
      </c>
      <c r="R3" s="12"/>
      <c r="S3" s="12"/>
      <c r="T3" s="12" t="s">
        <v>8</v>
      </c>
      <c r="U3" s="12"/>
      <c r="V3" s="12"/>
      <c r="W3" s="12" t="s">
        <v>9</v>
      </c>
      <c r="X3" s="12"/>
      <c r="Y3" s="12"/>
      <c r="Z3" s="12" t="s">
        <v>10</v>
      </c>
      <c r="AA3" s="12"/>
      <c r="AB3" s="12"/>
      <c r="AC3" s="12" t="s">
        <v>11</v>
      </c>
      <c r="AD3" s="12"/>
      <c r="AE3" s="12"/>
      <c r="AF3" s="9" t="s">
        <v>12</v>
      </c>
      <c r="AG3" s="9" t="s">
        <v>13</v>
      </c>
      <c r="AH3" s="9"/>
      <c r="AI3" s="9"/>
    </row>
    <row r="4" spans="1:35" ht="115.2" x14ac:dyDescent="0.3">
      <c r="A4" s="1" t="s">
        <v>14</v>
      </c>
      <c r="B4" s="1" t="s">
        <v>15</v>
      </c>
      <c r="C4" s="1" t="s">
        <v>16</v>
      </c>
      <c r="D4" s="1" t="s">
        <v>17</v>
      </c>
      <c r="E4" s="1" t="s">
        <v>18</v>
      </c>
      <c r="F4" s="1" t="s">
        <v>19</v>
      </c>
      <c r="G4" s="1" t="s">
        <v>20</v>
      </c>
      <c r="H4" s="1" t="s">
        <v>21</v>
      </c>
      <c r="I4" s="1" t="s">
        <v>22</v>
      </c>
      <c r="J4" s="1" t="s">
        <v>23</v>
      </c>
      <c r="K4" s="1" t="s">
        <v>24</v>
      </c>
      <c r="L4" s="1" t="s">
        <v>25</v>
      </c>
      <c r="M4" s="1" t="s">
        <v>0</v>
      </c>
      <c r="N4" s="1" t="s">
        <v>26</v>
      </c>
      <c r="O4" s="13" t="s">
        <v>27</v>
      </c>
      <c r="P4" s="1" t="s">
        <v>28</v>
      </c>
      <c r="Q4" s="14" t="s">
        <v>29</v>
      </c>
      <c r="R4" s="15">
        <f>[1]Main_revenue_estimates!B5</f>
        <v>0</v>
      </c>
      <c r="S4" s="6"/>
      <c r="T4" s="16" t="s">
        <v>30</v>
      </c>
      <c r="U4" s="17">
        <f>[1]Main_revenue_estimates!B6-[1]Main_revenue_estimates!B5</f>
        <v>1.7000000000000001E-2</v>
      </c>
      <c r="V4" s="6"/>
      <c r="W4" s="16" t="s">
        <v>30</v>
      </c>
      <c r="X4" s="17">
        <f>[1]Main_revenue_estimates!B7-[1]Main_revenue_estimates!B6</f>
        <v>4.0000000000000001E-3</v>
      </c>
      <c r="Y4" s="6"/>
      <c r="Z4" s="16" t="s">
        <v>30</v>
      </c>
      <c r="AA4" s="17">
        <f>[1]Main_revenue_estimates!B8-[1]Main_revenue_estimates!B7</f>
        <v>1.4000000000000002E-2</v>
      </c>
      <c r="AB4" s="6"/>
      <c r="AC4" s="16" t="s">
        <v>30</v>
      </c>
      <c r="AD4" s="17">
        <f>[1]Main_revenue_estimates!B9-[1]Main_revenue_estimates!B8</f>
        <v>0</v>
      </c>
      <c r="AE4" s="6"/>
      <c r="AF4" s="9"/>
      <c r="AG4" s="9"/>
      <c r="AH4" s="9"/>
      <c r="AI4" s="9"/>
    </row>
    <row r="5" spans="1:35" x14ac:dyDescent="0.3">
      <c r="A5" s="2" t="s">
        <v>31</v>
      </c>
      <c r="B5" s="2" t="s">
        <v>32</v>
      </c>
      <c r="C5" s="2" t="s">
        <v>33</v>
      </c>
      <c r="D5" s="2" t="s">
        <v>34</v>
      </c>
      <c r="E5" s="2" t="s">
        <v>35</v>
      </c>
      <c r="F5" s="2" t="s">
        <v>36</v>
      </c>
      <c r="G5" s="2" t="s">
        <v>37</v>
      </c>
      <c r="H5" s="2" t="s">
        <v>38</v>
      </c>
      <c r="I5" s="2" t="s">
        <v>39</v>
      </c>
      <c r="J5" s="2" t="s">
        <v>40</v>
      </c>
      <c r="K5" s="2" t="s">
        <v>41</v>
      </c>
      <c r="L5" s="2" t="s">
        <v>42</v>
      </c>
      <c r="M5" s="2" t="s">
        <v>1</v>
      </c>
      <c r="N5" s="2" t="s">
        <v>43</v>
      </c>
      <c r="O5" s="18" t="s">
        <v>44</v>
      </c>
      <c r="P5" s="2" t="s">
        <v>45</v>
      </c>
      <c r="Q5" s="18" t="s">
        <v>46</v>
      </c>
      <c r="R5" s="2" t="s">
        <v>47</v>
      </c>
      <c r="S5" s="2" t="s">
        <v>48</v>
      </c>
      <c r="T5" s="2" t="s">
        <v>46</v>
      </c>
      <c r="U5" s="2" t="s">
        <v>49</v>
      </c>
      <c r="V5" s="2" t="s">
        <v>50</v>
      </c>
      <c r="W5" s="2" t="s">
        <v>46</v>
      </c>
      <c r="X5" s="2" t="s">
        <v>49</v>
      </c>
      <c r="Y5" s="2" t="s">
        <v>50</v>
      </c>
      <c r="Z5" s="2" t="s">
        <v>51</v>
      </c>
      <c r="AA5" s="2" t="s">
        <v>49</v>
      </c>
      <c r="AB5" s="2" t="s">
        <v>50</v>
      </c>
      <c r="AC5" s="2" t="s">
        <v>51</v>
      </c>
      <c r="AD5" s="2" t="s">
        <v>49</v>
      </c>
      <c r="AE5" s="2" t="s">
        <v>52</v>
      </c>
      <c r="AF5" s="2" t="s">
        <v>53</v>
      </c>
      <c r="AG5" s="2" t="s">
        <v>53</v>
      </c>
      <c r="AH5" s="2" t="s">
        <v>54</v>
      </c>
      <c r="AI5" s="2" t="s">
        <v>55</v>
      </c>
    </row>
    <row r="6" spans="1:35" x14ac:dyDescent="0.3">
      <c r="A6" t="s">
        <v>56</v>
      </c>
      <c r="B6" s="3">
        <v>17991958</v>
      </c>
      <c r="C6" s="3">
        <v>22332.53836477987</v>
      </c>
      <c r="D6" s="3">
        <v>62762.647798742139</v>
      </c>
      <c r="E6" s="3">
        <v>37312.528301886792</v>
      </c>
      <c r="F6" s="3">
        <v>95527.554716981133</v>
      </c>
      <c r="G6" s="3">
        <v>85012.226415094337</v>
      </c>
      <c r="H6" s="3">
        <v>263705.87798742141</v>
      </c>
      <c r="I6" s="3">
        <v>142898.61635220129</v>
      </c>
      <c r="J6" s="3">
        <v>414548.1610062893</v>
      </c>
      <c r="K6" s="3">
        <v>362464.6540880503</v>
      </c>
      <c r="L6" s="3">
        <v>1214384.801257862</v>
      </c>
      <c r="M6" s="3">
        <v>0</v>
      </c>
      <c r="N6" s="19">
        <v>2023</v>
      </c>
      <c r="O6" s="3"/>
      <c r="Q6" s="20">
        <f t="shared" ref="Q6:Q69" si="0">C6</f>
        <v>22332.53836477987</v>
      </c>
      <c r="R6" s="21">
        <f t="shared" ref="R6:R69" si="1">0.01*B6*(D6-Q6)</f>
        <v>7274168308.7125292</v>
      </c>
      <c r="S6" s="21">
        <f t="shared" ref="S6:S69" si="2">R6*$R$4</f>
        <v>0</v>
      </c>
      <c r="T6" s="3">
        <f t="shared" ref="T6:T69" si="3">E6</f>
        <v>37312.528301886792</v>
      </c>
      <c r="U6" s="21">
        <f t="shared" ref="U6:U69" si="4">0.005*B6*(F6-T6)</f>
        <v>5237011551.1463404</v>
      </c>
      <c r="V6" s="21">
        <f t="shared" ref="V6:V69" si="5">U6*$U$4</f>
        <v>89029196.369487792</v>
      </c>
      <c r="W6" s="3">
        <f t="shared" ref="W6:W69" si="6">G6</f>
        <v>85012.226415094337</v>
      </c>
      <c r="X6" s="21">
        <f t="shared" ref="X6:X69" si="7">0.001*B6*(H6-W6)</f>
        <v>3215048673.9559426</v>
      </c>
      <c r="Y6" s="21">
        <f t="shared" ref="Y6:Y69" si="8">X6*$X$4</f>
        <v>12860194.69582377</v>
      </c>
      <c r="Z6" s="3">
        <f t="shared" ref="Z6:Z69" si="9">I6</f>
        <v>142898.61635220129</v>
      </c>
      <c r="AA6" s="21">
        <f t="shared" ref="AA6:AA69" si="10">0.0005*B6*(J6-Z6)</f>
        <v>2443753599.0677376</v>
      </c>
      <c r="AB6" s="21">
        <f t="shared" ref="AB6:AB69" si="11">AA6*$AA$4</f>
        <v>34212550.386948332</v>
      </c>
      <c r="AC6" s="3">
        <f t="shared" ref="AC6:AC69" si="12">K6</f>
        <v>362464.6540880503</v>
      </c>
      <c r="AD6" s="3">
        <f t="shared" ref="AD6:AD69" si="13">0.0001*B6*(L6-AC6)</f>
        <v>1532771150.7233071</v>
      </c>
      <c r="AE6" s="21">
        <f t="shared" ref="AE6:AE69" si="14">AD6*$AD$4</f>
        <v>0</v>
      </c>
      <c r="AF6" s="3">
        <f t="shared" ref="AF6:AF69" si="15">SUM(S6,V6,Y6,AB6,AE6)</f>
        <v>136101941.4522599</v>
      </c>
      <c r="AG6" s="3">
        <f t="shared" ref="AG6:AG69" si="16">MAX(AF6-M6,0)</f>
        <v>136101941.4522599</v>
      </c>
      <c r="AH6" s="22"/>
      <c r="AI6" s="3">
        <f>AG6*0.968</f>
        <v>131746679.32578757</v>
      </c>
    </row>
    <row r="7" spans="1:35" x14ac:dyDescent="0.3">
      <c r="A7" t="s">
        <v>57</v>
      </c>
      <c r="B7" s="3">
        <v>2203557</v>
      </c>
      <c r="C7" s="3">
        <v>147077.78684051801</v>
      </c>
      <c r="D7" s="3">
        <v>388591.30220706487</v>
      </c>
      <c r="E7" s="3">
        <v>240832.77442484279</v>
      </c>
      <c r="F7" s="3">
        <v>581565.78489449341</v>
      </c>
      <c r="G7" s="3">
        <v>529836.95690328151</v>
      </c>
      <c r="H7" s="3">
        <v>1550983.70079743</v>
      </c>
      <c r="I7" s="3">
        <v>864183.18103753775</v>
      </c>
      <c r="J7" s="3">
        <v>2408709.8433721019</v>
      </c>
      <c r="K7" s="3">
        <v>2102214.2876448482</v>
      </c>
      <c r="L7" s="3">
        <v>6972350.9921341008</v>
      </c>
      <c r="M7" s="3">
        <v>0</v>
      </c>
      <c r="N7" s="19">
        <v>2023</v>
      </c>
      <c r="O7" s="3"/>
      <c r="Q7" s="20">
        <f t="shared" si="0"/>
        <v>147077.78684051801</v>
      </c>
      <c r="R7" s="21">
        <f t="shared" si="1"/>
        <v>5321887973.8056192</v>
      </c>
      <c r="S7" s="21">
        <f t="shared" si="2"/>
        <v>0</v>
      </c>
      <c r="T7" s="3">
        <f t="shared" si="3"/>
        <v>240832.77442484279</v>
      </c>
      <c r="U7" s="21">
        <f t="shared" si="4"/>
        <v>3754123051.7573595</v>
      </c>
      <c r="V7" s="21">
        <f t="shared" si="5"/>
        <v>63820091.879875116</v>
      </c>
      <c r="W7" s="3">
        <f t="shared" si="6"/>
        <v>529836.95690328151</v>
      </c>
      <c r="X7" s="21">
        <f t="shared" si="7"/>
        <v>2250155055.5351586</v>
      </c>
      <c r="Y7" s="21">
        <f t="shared" si="8"/>
        <v>9000620.2221406344</v>
      </c>
      <c r="Z7" s="3">
        <f t="shared" si="9"/>
        <v>864183.18103753775</v>
      </c>
      <c r="AA7" s="21">
        <f t="shared" si="10"/>
        <v>1701726269.2369828</v>
      </c>
      <c r="AB7" s="21">
        <f t="shared" si="11"/>
        <v>23824167.769317765</v>
      </c>
      <c r="AC7" s="3">
        <f t="shared" si="12"/>
        <v>2102214.2876448482</v>
      </c>
      <c r="AD7" s="3">
        <f t="shared" si="13"/>
        <v>1073162382.6134224</v>
      </c>
      <c r="AE7" s="21">
        <f t="shared" si="14"/>
        <v>0</v>
      </c>
      <c r="AF7" s="3">
        <f>SUM(S7,V7,Y7,AB7,AE7)</f>
        <v>96644879.87133351</v>
      </c>
      <c r="AG7" s="3">
        <f t="shared" si="16"/>
        <v>96644879.87133351</v>
      </c>
      <c r="AH7" s="22"/>
      <c r="AI7" s="3">
        <f t="shared" ref="AI7:AI70" si="17">AG7*0.968</f>
        <v>93552243.715450838</v>
      </c>
    </row>
    <row r="8" spans="1:35" x14ac:dyDescent="0.3">
      <c r="A8" t="s">
        <v>58</v>
      </c>
      <c r="B8" s="3">
        <v>27482120</v>
      </c>
      <c r="C8" s="3">
        <v>71967.41501281489</v>
      </c>
      <c r="D8" s="3">
        <v>211639.78531851739</v>
      </c>
      <c r="E8" s="3">
        <v>118759.7975949548</v>
      </c>
      <c r="F8" s="3">
        <v>327165.8965304874</v>
      </c>
      <c r="G8" s="3">
        <v>264386.07689358259</v>
      </c>
      <c r="H8" s="3">
        <v>962753.55019905232</v>
      </c>
      <c r="I8" s="3">
        <v>435970.85391204688</v>
      </c>
      <c r="J8" s="3">
        <v>1577793.1789226751</v>
      </c>
      <c r="K8" s="3">
        <v>1079250.3933992221</v>
      </c>
      <c r="L8" s="3">
        <v>5305903.6594924564</v>
      </c>
      <c r="M8" s="3">
        <v>81613472</v>
      </c>
      <c r="N8" s="19">
        <v>2021</v>
      </c>
      <c r="O8" s="3"/>
      <c r="Q8" s="20">
        <f t="shared" si="0"/>
        <v>71967.41501281489</v>
      </c>
      <c r="R8" s="21">
        <f t="shared" si="1"/>
        <v>38384928414.25753</v>
      </c>
      <c r="S8" s="21">
        <f t="shared" si="2"/>
        <v>0</v>
      </c>
      <c r="T8" s="3">
        <f t="shared" si="3"/>
        <v>118759.7975949548</v>
      </c>
      <c r="U8" s="21">
        <f t="shared" si="4"/>
        <v>28637207098.3909</v>
      </c>
      <c r="V8" s="21">
        <f t="shared" si="5"/>
        <v>486832520.67264533</v>
      </c>
      <c r="W8" s="3">
        <f t="shared" si="6"/>
        <v>264386.07689358259</v>
      </c>
      <c r="X8" s="21">
        <f t="shared" si="7"/>
        <v>19192618705.477715</v>
      </c>
      <c r="Y8" s="21">
        <f t="shared" si="8"/>
        <v>76770474.821910858</v>
      </c>
      <c r="Z8" s="3">
        <f t="shared" si="9"/>
        <v>435970.85391204688</v>
      </c>
      <c r="AA8" s="21">
        <f t="shared" si="10"/>
        <v>15689849077.310543</v>
      </c>
      <c r="AB8" s="21">
        <f t="shared" si="11"/>
        <v>219657887.08234763</v>
      </c>
      <c r="AC8" s="3">
        <f t="shared" si="12"/>
        <v>1079250.3933992221</v>
      </c>
      <c r="AD8" s="3">
        <f t="shared" si="13"/>
        <v>11615739225.716619</v>
      </c>
      <c r="AE8" s="21">
        <f t="shared" si="14"/>
        <v>0</v>
      </c>
      <c r="AF8" s="3">
        <f t="shared" si="15"/>
        <v>783260882.57690382</v>
      </c>
      <c r="AG8" s="3">
        <f t="shared" si="16"/>
        <v>701647410.57690382</v>
      </c>
      <c r="AH8" s="22"/>
      <c r="AI8" s="3">
        <f t="shared" si="17"/>
        <v>679194693.43844283</v>
      </c>
    </row>
    <row r="9" spans="1:35" x14ac:dyDescent="0.3">
      <c r="A9" t="s">
        <v>59</v>
      </c>
      <c r="B9" s="3">
        <v>15329335</v>
      </c>
      <c r="C9" s="3">
        <v>43233.839245781652</v>
      </c>
      <c r="D9" s="3">
        <v>190515.26009558709</v>
      </c>
      <c r="E9" s="3">
        <v>86426.89564561368</v>
      </c>
      <c r="F9" s="3">
        <v>318129.61734512792</v>
      </c>
      <c r="G9" s="3">
        <v>288370.72734051239</v>
      </c>
      <c r="H9" s="3">
        <v>984631.61739434744</v>
      </c>
      <c r="I9" s="3">
        <v>570124.67547722254</v>
      </c>
      <c r="J9" s="3">
        <v>1551491.6509170281</v>
      </c>
      <c r="K9" s="3">
        <v>1505897.781446991</v>
      </c>
      <c r="L9" s="3">
        <v>4254962.0195730655</v>
      </c>
      <c r="M9" s="3">
        <v>0</v>
      </c>
      <c r="N9" s="19">
        <v>2023</v>
      </c>
      <c r="O9" s="3"/>
      <c r="Q9" s="20">
        <f t="shared" si="0"/>
        <v>43233.839245781652</v>
      </c>
      <c r="R9" s="21">
        <f t="shared" si="1"/>
        <v>22577262394.826523</v>
      </c>
      <c r="S9" s="21">
        <f t="shared" si="2"/>
        <v>0</v>
      </c>
      <c r="T9" s="3">
        <f t="shared" si="3"/>
        <v>86426.89564561368</v>
      </c>
      <c r="U9" s="21">
        <f t="shared" si="4"/>
        <v>17759243206.718117</v>
      </c>
      <c r="V9" s="21">
        <f t="shared" si="5"/>
        <v>301907134.51420802</v>
      </c>
      <c r="W9" s="3">
        <f t="shared" si="6"/>
        <v>288370.72734051239</v>
      </c>
      <c r="X9" s="21">
        <f t="shared" si="7"/>
        <v>10673216431.033405</v>
      </c>
      <c r="Y9" s="21">
        <f t="shared" si="8"/>
        <v>42692865.724133626</v>
      </c>
      <c r="Z9" s="3">
        <f t="shared" si="9"/>
        <v>570124.67547722254</v>
      </c>
      <c r="AA9" s="21">
        <f t="shared" si="10"/>
        <v>7521851562.2267761</v>
      </c>
      <c r="AB9" s="21">
        <f t="shared" si="11"/>
        <v>105305921.87117489</v>
      </c>
      <c r="AC9" s="3">
        <f t="shared" si="12"/>
        <v>1505897.781446991</v>
      </c>
      <c r="AD9" s="3">
        <f t="shared" si="13"/>
        <v>4214132664.2754369</v>
      </c>
      <c r="AE9" s="21">
        <f t="shared" si="14"/>
        <v>0</v>
      </c>
      <c r="AF9" s="3">
        <f t="shared" si="15"/>
        <v>449905922.1095165</v>
      </c>
      <c r="AG9" s="3">
        <f t="shared" si="16"/>
        <v>449905922.1095165</v>
      </c>
      <c r="AH9" s="22"/>
      <c r="AI9" s="3">
        <f t="shared" si="17"/>
        <v>435508932.60201198</v>
      </c>
    </row>
    <row r="10" spans="1:35" x14ac:dyDescent="0.3">
      <c r="A10" t="s">
        <v>60</v>
      </c>
      <c r="B10" s="3">
        <v>31222886</v>
      </c>
      <c r="C10" s="3">
        <v>218561.0140071671</v>
      </c>
      <c r="D10" s="3">
        <v>650136.00436745875</v>
      </c>
      <c r="E10" s="3">
        <v>363498.51320118352</v>
      </c>
      <c r="F10" s="3">
        <v>1007296.829145393</v>
      </c>
      <c r="G10" s="3">
        <v>820829.83784943784</v>
      </c>
      <c r="H10" s="3">
        <v>2961638.1120401798</v>
      </c>
      <c r="I10" s="3">
        <v>1369954.5330029179</v>
      </c>
      <c r="J10" s="3">
        <v>4837383.2079395829</v>
      </c>
      <c r="K10" s="3">
        <v>3446245.2149050161</v>
      </c>
      <c r="L10" s="3">
        <v>15996650.889890861</v>
      </c>
      <c r="M10" s="3">
        <v>2984179200</v>
      </c>
      <c r="N10" s="19">
        <v>2021</v>
      </c>
      <c r="O10" s="3">
        <v>92037603328</v>
      </c>
      <c r="P10">
        <v>2021</v>
      </c>
      <c r="Q10" s="20">
        <f t="shared" si="0"/>
        <v>218561.0140071671</v>
      </c>
      <c r="R10" s="21">
        <f t="shared" si="1"/>
        <v>134750167244.70485</v>
      </c>
      <c r="S10" s="21">
        <f t="shared" si="2"/>
        <v>0</v>
      </c>
      <c r="T10" s="3">
        <f t="shared" si="3"/>
        <v>363498.51320118352</v>
      </c>
      <c r="U10" s="21">
        <f t="shared" si="4"/>
        <v>100506207128.59016</v>
      </c>
      <c r="V10" s="21">
        <f t="shared" si="5"/>
        <v>1708605521.186033</v>
      </c>
      <c r="W10" s="3">
        <f t="shared" si="6"/>
        <v>820829.83784943784</v>
      </c>
      <c r="X10" s="21">
        <f t="shared" si="7"/>
        <v>66842212692.914284</v>
      </c>
      <c r="Y10" s="21">
        <f t="shared" si="8"/>
        <v>267368850.77165714</v>
      </c>
      <c r="Z10" s="3">
        <f t="shared" si="9"/>
        <v>1369954.5330029179</v>
      </c>
      <c r="AA10" s="21">
        <f t="shared" si="10"/>
        <v>54131565115.339279</v>
      </c>
      <c r="AB10" s="21">
        <f t="shared" si="11"/>
        <v>757841911.61475003</v>
      </c>
      <c r="AC10" s="3">
        <f t="shared" si="12"/>
        <v>3446245.2149050161</v>
      </c>
      <c r="AD10" s="3">
        <f t="shared" si="13"/>
        <v>39185988564.383614</v>
      </c>
      <c r="AE10" s="21">
        <f t="shared" si="14"/>
        <v>0</v>
      </c>
      <c r="AF10" s="3">
        <f t="shared" si="15"/>
        <v>2733816283.5724401</v>
      </c>
      <c r="AG10" s="3">
        <f t="shared" si="16"/>
        <v>0</v>
      </c>
      <c r="AH10" s="22">
        <f t="shared" ref="AH10:AH74" si="18">AG10/O10</f>
        <v>0</v>
      </c>
      <c r="AI10" s="3">
        <f t="shared" si="17"/>
        <v>0</v>
      </c>
    </row>
    <row r="11" spans="1:35" x14ac:dyDescent="0.3">
      <c r="A11" t="s">
        <v>61</v>
      </c>
      <c r="B11" s="3">
        <v>2059836</v>
      </c>
      <c r="C11" s="3">
        <v>110013.5910874585</v>
      </c>
      <c r="D11" s="3">
        <v>292052.31025244523</v>
      </c>
      <c r="E11" s="3">
        <v>180450.65218583631</v>
      </c>
      <c r="F11" s="3">
        <v>437642.29661534319</v>
      </c>
      <c r="G11" s="3">
        <v>397922.889032971</v>
      </c>
      <c r="H11" s="3">
        <v>1170361.0783171421</v>
      </c>
      <c r="I11" s="3">
        <v>650490.9733818965</v>
      </c>
      <c r="J11" s="3">
        <v>1819526.6420497061</v>
      </c>
      <c r="K11" s="3">
        <v>1588544.3401503239</v>
      </c>
      <c r="L11" s="3">
        <v>5272339.7328424668</v>
      </c>
      <c r="M11" s="3">
        <v>0</v>
      </c>
      <c r="N11" s="19">
        <v>2023</v>
      </c>
      <c r="O11" s="3">
        <v>3064767744</v>
      </c>
      <c r="P11">
        <v>2021</v>
      </c>
      <c r="Q11" s="20">
        <f t="shared" si="0"/>
        <v>110013.5910874585</v>
      </c>
      <c r="R11" s="21">
        <f t="shared" si="1"/>
        <v>3749699071.2992964</v>
      </c>
      <c r="S11" s="21">
        <f t="shared" si="2"/>
        <v>0</v>
      </c>
      <c r="T11" s="3">
        <f t="shared" si="3"/>
        <v>180450.65218583631</v>
      </c>
      <c r="U11" s="21">
        <f t="shared" si="4"/>
        <v>2648863040.4754887</v>
      </c>
      <c r="V11" s="21">
        <f t="shared" si="5"/>
        <v>45030671.688083313</v>
      </c>
      <c r="W11" s="3">
        <f t="shared" si="6"/>
        <v>397922.889032971</v>
      </c>
      <c r="X11" s="21">
        <f t="shared" si="7"/>
        <v>1591095990.06235</v>
      </c>
      <c r="Y11" s="21">
        <f t="shared" si="8"/>
        <v>6364383.9602494007</v>
      </c>
      <c r="Z11" s="3">
        <f t="shared" si="9"/>
        <v>650490.9733818965</v>
      </c>
      <c r="AA11" s="21">
        <f t="shared" si="10"/>
        <v>1204010877.8030133</v>
      </c>
      <c r="AB11" s="21">
        <f t="shared" si="11"/>
        <v>16856152.289242189</v>
      </c>
      <c r="AC11" s="3">
        <f t="shared" si="12"/>
        <v>1588544.3401503239</v>
      </c>
      <c r="AD11" s="3">
        <f t="shared" si="13"/>
        <v>758801436.65014136</v>
      </c>
      <c r="AE11" s="21">
        <f t="shared" si="14"/>
        <v>0</v>
      </c>
      <c r="AF11" s="3">
        <f t="shared" si="15"/>
        <v>68251207.937574908</v>
      </c>
      <c r="AG11" s="3">
        <f t="shared" si="16"/>
        <v>68251207.937574908</v>
      </c>
      <c r="AH11" s="22">
        <f t="shared" si="18"/>
        <v>2.2269618332806006E-2</v>
      </c>
      <c r="AI11" s="3">
        <f t="shared" si="17"/>
        <v>66067169.28357251</v>
      </c>
    </row>
    <row r="12" spans="1:35" x14ac:dyDescent="0.3">
      <c r="A12" t="s">
        <v>62</v>
      </c>
      <c r="B12" s="3">
        <v>19674922</v>
      </c>
      <c r="C12" s="3">
        <v>3189834.5823944928</v>
      </c>
      <c r="D12" s="3">
        <v>9053065.4204207826</v>
      </c>
      <c r="E12" s="3">
        <v>5218568.3551813504</v>
      </c>
      <c r="F12" s="3">
        <v>13865775.69494383</v>
      </c>
      <c r="G12" s="3">
        <v>11467994.620543649</v>
      </c>
      <c r="H12" s="3">
        <v>39944384.180954151</v>
      </c>
      <c r="I12" s="3">
        <v>18683882.055252589</v>
      </c>
      <c r="J12" s="3">
        <v>64891220.72615955</v>
      </c>
      <c r="K12" s="3">
        <v>45360235.983496577</v>
      </c>
      <c r="L12" s="3">
        <v>214933476.36830279</v>
      </c>
      <c r="M12" s="3">
        <v>0</v>
      </c>
      <c r="N12" s="19">
        <v>2020</v>
      </c>
      <c r="O12" s="3">
        <v>358808059904</v>
      </c>
      <c r="P12">
        <v>2020</v>
      </c>
      <c r="Q12" s="20">
        <f t="shared" si="0"/>
        <v>3189834.5823944928</v>
      </c>
      <c r="R12" s="21">
        <f t="shared" si="1"/>
        <v>1153586094061.6189</v>
      </c>
      <c r="S12" s="21">
        <f t="shared" si="2"/>
        <v>0</v>
      </c>
      <c r="T12" s="3">
        <f t="shared" si="3"/>
        <v>5218568.3551813504</v>
      </c>
      <c r="U12" s="21">
        <f t="shared" si="4"/>
        <v>850665649638.27136</v>
      </c>
      <c r="V12" s="21">
        <f t="shared" si="5"/>
        <v>14461316043.850615</v>
      </c>
      <c r="W12" s="3">
        <f t="shared" si="6"/>
        <v>11467994.620543649</v>
      </c>
      <c r="X12" s="21">
        <f t="shared" si="7"/>
        <v>560270743442.6908</v>
      </c>
      <c r="Y12" s="21">
        <f t="shared" si="8"/>
        <v>2241082973.7707634</v>
      </c>
      <c r="Z12" s="3">
        <f t="shared" si="9"/>
        <v>18683882.055252589</v>
      </c>
      <c r="AA12" s="21">
        <f t="shared" si="10"/>
        <v>454562892088.83905</v>
      </c>
      <c r="AB12" s="21">
        <f t="shared" si="11"/>
        <v>6363880489.2437477</v>
      </c>
      <c r="AC12" s="3">
        <f t="shared" si="12"/>
        <v>45360235.983496577</v>
      </c>
      <c r="AD12" s="3">
        <f t="shared" si="13"/>
        <v>333634027785.83124</v>
      </c>
      <c r="AE12" s="21">
        <f t="shared" si="14"/>
        <v>0</v>
      </c>
      <c r="AF12" s="3">
        <f t="shared" si="15"/>
        <v>23066279506.865128</v>
      </c>
      <c r="AG12" s="3">
        <f t="shared" si="16"/>
        <v>23066279506.865128</v>
      </c>
      <c r="AH12" s="22">
        <f t="shared" si="18"/>
        <v>6.428584551037278E-2</v>
      </c>
      <c r="AI12" s="3">
        <f t="shared" si="17"/>
        <v>22328158562.645443</v>
      </c>
    </row>
    <row r="13" spans="1:35" x14ac:dyDescent="0.3">
      <c r="A13" t="s">
        <v>63</v>
      </c>
      <c r="B13" s="3">
        <v>7204867</v>
      </c>
      <c r="C13" s="3">
        <v>1860760.2405344569</v>
      </c>
      <c r="D13" s="3">
        <v>7131996.2320790151</v>
      </c>
      <c r="E13" s="3">
        <v>3588217.607416492</v>
      </c>
      <c r="F13" s="3">
        <v>11553240.536452349</v>
      </c>
      <c r="G13" s="3">
        <v>9489204.6141485181</v>
      </c>
      <c r="H13" s="3">
        <v>35357603.432929173</v>
      </c>
      <c r="I13" s="3">
        <v>16248453.02818026</v>
      </c>
      <c r="J13" s="3">
        <v>57951863.812847793</v>
      </c>
      <c r="K13" s="3">
        <v>39671626.297768697</v>
      </c>
      <c r="L13" s="3">
        <v>192791721.84095749</v>
      </c>
      <c r="M13" s="3">
        <v>0</v>
      </c>
      <c r="N13" s="19">
        <v>2021</v>
      </c>
      <c r="O13" s="3">
        <v>133961375744</v>
      </c>
      <c r="P13">
        <v>2021</v>
      </c>
      <c r="Q13" s="20">
        <f t="shared" si="0"/>
        <v>1860760.2405344569</v>
      </c>
      <c r="R13" s="21">
        <f t="shared" si="1"/>
        <v>379785542446.91663</v>
      </c>
      <c r="S13" s="21">
        <f t="shared" si="2"/>
        <v>0</v>
      </c>
      <c r="T13" s="3">
        <f t="shared" si="3"/>
        <v>3588217.607416492</v>
      </c>
      <c r="U13" s="21">
        <f t="shared" si="4"/>
        <v>286934654278.26892</v>
      </c>
      <c r="V13" s="21">
        <f t="shared" si="5"/>
        <v>4877889122.7305717</v>
      </c>
      <c r="W13" s="3">
        <f t="shared" si="6"/>
        <v>9489204.6141485181</v>
      </c>
      <c r="X13" s="21">
        <f t="shared" si="7"/>
        <v>186378372992.2717</v>
      </c>
      <c r="Y13" s="21">
        <f t="shared" si="8"/>
        <v>745513491.96908677</v>
      </c>
      <c r="Z13" s="3">
        <f t="shared" si="9"/>
        <v>16248453.02818026</v>
      </c>
      <c r="AA13" s="21">
        <f t="shared" si="10"/>
        <v>150233764074.94763</v>
      </c>
      <c r="AB13" s="21">
        <f t="shared" si="11"/>
        <v>2103272697.0492671</v>
      </c>
      <c r="AC13" s="3">
        <f t="shared" si="12"/>
        <v>39671626.297768697</v>
      </c>
      <c r="AD13" s="3">
        <f t="shared" si="13"/>
        <v>110320992341.59682</v>
      </c>
      <c r="AE13" s="21">
        <f t="shared" si="14"/>
        <v>0</v>
      </c>
      <c r="AF13" s="3">
        <f t="shared" si="15"/>
        <v>7726675311.7489252</v>
      </c>
      <c r="AG13" s="3">
        <f t="shared" si="16"/>
        <v>7726675311.7489252</v>
      </c>
      <c r="AH13" s="22">
        <f t="shared" si="18"/>
        <v>5.7678381315780083E-2</v>
      </c>
      <c r="AI13" s="3">
        <f t="shared" si="17"/>
        <v>7479421701.7729597</v>
      </c>
    </row>
    <row r="14" spans="1:35" x14ac:dyDescent="0.3">
      <c r="A14" t="s">
        <v>64</v>
      </c>
      <c r="B14" s="3">
        <v>7160770</v>
      </c>
      <c r="C14" s="3">
        <v>95632.467905816578</v>
      </c>
      <c r="D14" s="3">
        <v>253946.8752299225</v>
      </c>
      <c r="E14" s="3">
        <v>156877.52501146821</v>
      </c>
      <c r="F14" s="3">
        <v>380570.16579588171</v>
      </c>
      <c r="G14" s="3">
        <v>345989.51970701909</v>
      </c>
      <c r="H14" s="3">
        <v>1017903.559683866</v>
      </c>
      <c r="I14" s="3">
        <v>565671.10178041039</v>
      </c>
      <c r="J14" s="3">
        <v>1582605.1909032341</v>
      </c>
      <c r="K14" s="3">
        <v>1381722.608302545</v>
      </c>
      <c r="L14" s="3">
        <v>4586113.0478335703</v>
      </c>
      <c r="M14" s="3">
        <v>0</v>
      </c>
      <c r="N14" s="19">
        <v>2023</v>
      </c>
      <c r="O14" s="3"/>
      <c r="Q14" s="20">
        <f t="shared" si="0"/>
        <v>95632.467905816578</v>
      </c>
      <c r="R14" s="21">
        <f t="shared" si="1"/>
        <v>11336530585.342379</v>
      </c>
      <c r="S14" s="21">
        <f t="shared" si="2"/>
        <v>0</v>
      </c>
      <c r="T14" s="3">
        <f t="shared" si="3"/>
        <v>156877.52501146821</v>
      </c>
      <c r="U14" s="21">
        <f t="shared" si="4"/>
        <v>8009057756.7490225</v>
      </c>
      <c r="V14" s="21">
        <f t="shared" si="5"/>
        <v>136153981.8647334</v>
      </c>
      <c r="W14" s="3">
        <f t="shared" si="6"/>
        <v>345989.51970701909</v>
      </c>
      <c r="X14" s="21">
        <f t="shared" si="7"/>
        <v>4811421900.0450058</v>
      </c>
      <c r="Y14" s="21">
        <f t="shared" si="8"/>
        <v>19245687.600180022</v>
      </c>
      <c r="Z14" s="3">
        <f t="shared" si="9"/>
        <v>565671.10178041039</v>
      </c>
      <c r="AA14" s="21">
        <f t="shared" si="10"/>
        <v>3641015558.6840215</v>
      </c>
      <c r="AB14" s="21">
        <f t="shared" si="11"/>
        <v>50974217.821576305</v>
      </c>
      <c r="AC14" s="3">
        <f t="shared" si="12"/>
        <v>1381722.608302545</v>
      </c>
      <c r="AD14" s="3">
        <f t="shared" si="13"/>
        <v>2294590292.7680583</v>
      </c>
      <c r="AE14" s="21">
        <f t="shared" si="14"/>
        <v>0</v>
      </c>
      <c r="AF14" s="3">
        <f t="shared" si="15"/>
        <v>206373887.28648973</v>
      </c>
      <c r="AG14" s="3">
        <f t="shared" si="16"/>
        <v>206373887.28648973</v>
      </c>
      <c r="AH14" s="22"/>
      <c r="AI14" s="3">
        <f t="shared" si="17"/>
        <v>199769922.89332205</v>
      </c>
    </row>
    <row r="15" spans="1:35" x14ac:dyDescent="0.3">
      <c r="A15" t="s">
        <v>65</v>
      </c>
      <c r="B15" s="3">
        <v>294740</v>
      </c>
      <c r="C15" s="3">
        <v>510261.3</v>
      </c>
      <c r="D15" s="3">
        <v>1590520.8</v>
      </c>
      <c r="E15" s="3">
        <v>882320.1</v>
      </c>
      <c r="F15" s="3">
        <v>2485555.2000000002</v>
      </c>
      <c r="G15" s="3">
        <v>2161554.5</v>
      </c>
      <c r="H15" s="3">
        <v>7180487.9000000004</v>
      </c>
      <c r="I15" s="3">
        <v>3817559</v>
      </c>
      <c r="J15" s="3">
        <v>11417014.199999999</v>
      </c>
      <c r="K15" s="3">
        <v>10074824</v>
      </c>
      <c r="L15" s="3">
        <v>33617634</v>
      </c>
      <c r="M15" s="3">
        <v>0</v>
      </c>
      <c r="N15" s="19">
        <v>2021</v>
      </c>
      <c r="O15" s="3">
        <v>1611698048</v>
      </c>
      <c r="P15">
        <v>2021</v>
      </c>
      <c r="Q15" s="20">
        <f t="shared" si="0"/>
        <v>510261.3</v>
      </c>
      <c r="R15" s="21">
        <f t="shared" si="1"/>
        <v>3183956850.3000002</v>
      </c>
      <c r="S15" s="21">
        <f t="shared" si="2"/>
        <v>0</v>
      </c>
      <c r="T15" s="3">
        <f t="shared" si="3"/>
        <v>882320.1</v>
      </c>
      <c r="U15" s="21">
        <f t="shared" si="4"/>
        <v>2362687566.8700004</v>
      </c>
      <c r="V15" s="21">
        <f t="shared" si="5"/>
        <v>40165688.636790007</v>
      </c>
      <c r="W15" s="3">
        <f t="shared" si="6"/>
        <v>2161554.5</v>
      </c>
      <c r="X15" s="21">
        <f t="shared" si="7"/>
        <v>1479280430.3160002</v>
      </c>
      <c r="Y15" s="21">
        <f t="shared" si="8"/>
        <v>5917121.721264001</v>
      </c>
      <c r="Z15" s="3">
        <f t="shared" si="9"/>
        <v>3817559</v>
      </c>
      <c r="AA15" s="21">
        <f t="shared" si="10"/>
        <v>1119931712.8239999</v>
      </c>
      <c r="AB15" s="21">
        <f t="shared" si="11"/>
        <v>15679043.979536001</v>
      </c>
      <c r="AC15" s="3">
        <f t="shared" si="12"/>
        <v>10074824</v>
      </c>
      <c r="AD15" s="3">
        <f t="shared" si="13"/>
        <v>693900781.94000006</v>
      </c>
      <c r="AE15" s="21">
        <f t="shared" si="14"/>
        <v>0</v>
      </c>
      <c r="AF15" s="3">
        <f t="shared" si="15"/>
        <v>61761854.337590009</v>
      </c>
      <c r="AG15" s="3">
        <f t="shared" si="16"/>
        <v>61761854.337590009</v>
      </c>
      <c r="AH15" s="22">
        <f t="shared" si="18"/>
        <v>3.8320983520599268E-2</v>
      </c>
      <c r="AI15" s="3">
        <f t="shared" si="17"/>
        <v>59785474.998787127</v>
      </c>
    </row>
    <row r="16" spans="1:35" x14ac:dyDescent="0.3">
      <c r="A16" t="s">
        <v>66</v>
      </c>
      <c r="B16" s="3">
        <v>1087091</v>
      </c>
      <c r="C16" s="3">
        <v>413903.73757671879</v>
      </c>
      <c r="D16" s="3">
        <v>1507152.711180832</v>
      </c>
      <c r="E16" s="3">
        <v>759338.05791536171</v>
      </c>
      <c r="F16" s="3">
        <v>2435702.742975282</v>
      </c>
      <c r="G16" s="3">
        <v>2115824.0086180698</v>
      </c>
      <c r="H16" s="3">
        <v>7350672.3261622023</v>
      </c>
      <c r="I16" s="3">
        <v>3980566.6256601461</v>
      </c>
      <c r="J16" s="3">
        <v>11719100.13531586</v>
      </c>
      <c r="K16" s="3">
        <v>10688012.334052971</v>
      </c>
      <c r="L16" s="3">
        <v>33876100.893992953</v>
      </c>
      <c r="M16" s="3">
        <v>0</v>
      </c>
      <c r="N16" s="19">
        <v>2023</v>
      </c>
      <c r="O16" s="3"/>
      <c r="Q16" s="20">
        <f t="shared" si="0"/>
        <v>413903.73757671879</v>
      </c>
      <c r="R16" s="21">
        <f t="shared" si="1"/>
        <v>11884611199.642691</v>
      </c>
      <c r="S16" s="21">
        <f t="shared" si="2"/>
        <v>0</v>
      </c>
      <c r="T16" s="3">
        <f t="shared" si="3"/>
        <v>759338.05791536171</v>
      </c>
      <c r="U16" s="21">
        <f t="shared" si="4"/>
        <v>9111804809.2323704</v>
      </c>
      <c r="V16" s="21">
        <f t="shared" si="5"/>
        <v>154900681.75695032</v>
      </c>
      <c r="W16" s="3">
        <f t="shared" si="6"/>
        <v>2115824.0086180698</v>
      </c>
      <c r="X16" s="21">
        <f t="shared" si="7"/>
        <v>5690756492.3673687</v>
      </c>
      <c r="Y16" s="21">
        <f t="shared" si="8"/>
        <v>22763025.969469476</v>
      </c>
      <c r="Z16" s="3">
        <f t="shared" si="9"/>
        <v>3980566.6256601461</v>
      </c>
      <c r="AA16" s="21">
        <f t="shared" si="10"/>
        <v>4206245065.7725706</v>
      </c>
      <c r="AB16" s="21">
        <f t="shared" si="11"/>
        <v>58887430.920815997</v>
      </c>
      <c r="AC16" s="3">
        <f t="shared" si="12"/>
        <v>10688012.334052971</v>
      </c>
      <c r="AD16" s="3">
        <f t="shared" si="13"/>
        <v>2520756238.0713716</v>
      </c>
      <c r="AE16" s="21">
        <f t="shared" si="14"/>
        <v>0</v>
      </c>
      <c r="AF16" s="3">
        <f t="shared" si="15"/>
        <v>236551138.64723581</v>
      </c>
      <c r="AG16" s="3">
        <f t="shared" si="16"/>
        <v>236551138.64723581</v>
      </c>
      <c r="AH16" s="22"/>
      <c r="AI16" s="3">
        <f t="shared" si="17"/>
        <v>228981502.21052426</v>
      </c>
    </row>
    <row r="17" spans="1:35" x14ac:dyDescent="0.3">
      <c r="A17" t="s">
        <v>67</v>
      </c>
      <c r="B17" s="3">
        <v>107801904</v>
      </c>
      <c r="C17" s="3">
        <v>77408.388607741013</v>
      </c>
      <c r="D17" s="3">
        <v>216580.851900687</v>
      </c>
      <c r="E17" s="3">
        <v>129149.64732074201</v>
      </c>
      <c r="F17" s="3">
        <v>329249.50392294762</v>
      </c>
      <c r="G17" s="3">
        <v>293434.92910670902</v>
      </c>
      <c r="H17" s="3">
        <v>906795.49620841781</v>
      </c>
      <c r="I17" s="3">
        <v>492161.91742343752</v>
      </c>
      <c r="J17" s="3">
        <v>1424447.674292705</v>
      </c>
      <c r="K17" s="3">
        <v>1245309.7525479279</v>
      </c>
      <c r="L17" s="3">
        <v>4170095.1624450251</v>
      </c>
      <c r="M17" s="3">
        <v>8188630528</v>
      </c>
      <c r="N17" s="19">
        <v>2021</v>
      </c>
      <c r="O17" s="3">
        <v>36353769472</v>
      </c>
      <c r="P17">
        <v>2020</v>
      </c>
      <c r="Q17" s="20">
        <f t="shared" si="0"/>
        <v>77408.388607741013</v>
      </c>
      <c r="R17" s="21">
        <f t="shared" si="1"/>
        <v>150030565273.49689</v>
      </c>
      <c r="S17" s="21">
        <f t="shared" si="2"/>
        <v>0</v>
      </c>
      <c r="T17" s="3">
        <f t="shared" si="3"/>
        <v>129149.64732074201</v>
      </c>
      <c r="U17" s="21">
        <f t="shared" si="4"/>
        <v>107855727659.22368</v>
      </c>
      <c r="V17" s="21">
        <f t="shared" si="5"/>
        <v>1833547370.2068026</v>
      </c>
      <c r="W17" s="3">
        <f t="shared" si="6"/>
        <v>293434.92910670902</v>
      </c>
      <c r="X17" s="21">
        <f t="shared" si="7"/>
        <v>66121436972.083969</v>
      </c>
      <c r="Y17" s="21">
        <f t="shared" si="8"/>
        <v>264485747.88833588</v>
      </c>
      <c r="Z17" s="3">
        <f t="shared" si="9"/>
        <v>492161.91742343752</v>
      </c>
      <c r="AA17" s="21">
        <f t="shared" si="10"/>
        <v>50251089831.294052</v>
      </c>
      <c r="AB17" s="21">
        <f t="shared" si="11"/>
        <v>703515257.63811684</v>
      </c>
      <c r="AC17" s="3">
        <f t="shared" si="12"/>
        <v>1245309.7525479279</v>
      </c>
      <c r="AD17" s="3">
        <f t="shared" si="13"/>
        <v>31529743597.83276</v>
      </c>
      <c r="AE17" s="21">
        <f t="shared" si="14"/>
        <v>0</v>
      </c>
      <c r="AF17" s="3">
        <f t="shared" si="15"/>
        <v>2801548375.7332554</v>
      </c>
      <c r="AG17" s="3">
        <f t="shared" si="16"/>
        <v>0</v>
      </c>
      <c r="AH17" s="22">
        <f t="shared" si="18"/>
        <v>0</v>
      </c>
      <c r="AI17" s="3">
        <f t="shared" si="17"/>
        <v>0</v>
      </c>
    </row>
    <row r="18" spans="1:35" x14ac:dyDescent="0.3">
      <c r="A18" t="s">
        <v>68</v>
      </c>
      <c r="B18" s="3">
        <v>9026146</v>
      </c>
      <c r="C18" s="3">
        <v>2696498.8427090589</v>
      </c>
      <c r="D18" s="3">
        <v>4246812.3466768321</v>
      </c>
      <c r="E18" s="3">
        <v>3485506.4297159319</v>
      </c>
      <c r="F18" s="3">
        <v>5429215.913491725</v>
      </c>
      <c r="G18" s="3">
        <v>5548616.1480963277</v>
      </c>
      <c r="H18" s="3">
        <v>10098027.63122192</v>
      </c>
      <c r="I18" s="3">
        <v>7266280.8984486368</v>
      </c>
      <c r="J18" s="3">
        <v>13761824.590566151</v>
      </c>
      <c r="K18" s="3">
        <v>11341462.252990801</v>
      </c>
      <c r="L18" s="3">
        <v>33609241.249642797</v>
      </c>
      <c r="M18" s="3">
        <v>1219287040</v>
      </c>
      <c r="N18" s="19">
        <v>2021</v>
      </c>
      <c r="O18" s="3">
        <v>131984711680</v>
      </c>
      <c r="P18">
        <v>2021</v>
      </c>
      <c r="Q18" s="20">
        <f t="shared" si="0"/>
        <v>2696498.8427090589</v>
      </c>
      <c r="R18" s="21">
        <f t="shared" si="1"/>
        <v>139933560325.84702</v>
      </c>
      <c r="S18" s="21">
        <f t="shared" si="2"/>
        <v>0</v>
      </c>
      <c r="T18" s="3">
        <f t="shared" si="3"/>
        <v>3485506.4297159319</v>
      </c>
      <c r="U18" s="21">
        <f t="shared" si="4"/>
        <v>87721027910.724701</v>
      </c>
      <c r="V18" s="21">
        <f t="shared" si="5"/>
        <v>1491257474.4823201</v>
      </c>
      <c r="W18" s="3">
        <f t="shared" si="6"/>
        <v>5548616.1480963277</v>
      </c>
      <c r="X18" s="21">
        <f t="shared" si="7"/>
        <v>41063652260.768135</v>
      </c>
      <c r="Y18" s="21">
        <f t="shared" si="8"/>
        <v>164254609.04307255</v>
      </c>
      <c r="Z18" s="3">
        <f t="shared" si="9"/>
        <v>7266280.8984486368</v>
      </c>
      <c r="AA18" s="21">
        <f t="shared" si="10"/>
        <v>29314862857.215866</v>
      </c>
      <c r="AB18" s="21">
        <f t="shared" si="11"/>
        <v>410408080.00102216</v>
      </c>
      <c r="AC18" s="3">
        <f t="shared" si="12"/>
        <v>11341462.252990801</v>
      </c>
      <c r="AD18" s="3">
        <f t="shared" si="13"/>
        <v>20099222431.951443</v>
      </c>
      <c r="AE18" s="21">
        <f t="shared" si="14"/>
        <v>0</v>
      </c>
      <c r="AF18" s="3">
        <f t="shared" si="15"/>
        <v>2065920163.5264146</v>
      </c>
      <c r="AG18" s="3">
        <f t="shared" si="16"/>
        <v>846633123.52641463</v>
      </c>
      <c r="AH18" s="22">
        <f t="shared" si="18"/>
        <v>6.4146302458052591E-3</v>
      </c>
      <c r="AI18" s="3">
        <f t="shared" si="17"/>
        <v>819540863.5735693</v>
      </c>
    </row>
    <row r="19" spans="1:35" x14ac:dyDescent="0.3">
      <c r="A19" t="s">
        <v>69</v>
      </c>
      <c r="B19" s="3">
        <v>248019</v>
      </c>
      <c r="C19" s="3">
        <v>74166</v>
      </c>
      <c r="D19" s="3">
        <v>231307.8</v>
      </c>
      <c r="E19" s="3">
        <v>128269.1</v>
      </c>
      <c r="F19" s="3">
        <v>361519.25</v>
      </c>
      <c r="G19" s="3">
        <v>314372.05</v>
      </c>
      <c r="H19" s="3">
        <v>1044598.25</v>
      </c>
      <c r="I19" s="3">
        <v>555357.15</v>
      </c>
      <c r="J19" s="3">
        <v>1660975.6</v>
      </c>
      <c r="K19" s="3">
        <v>1465827.5</v>
      </c>
      <c r="L19" s="3">
        <v>4890692.4000000004</v>
      </c>
      <c r="M19" s="3">
        <v>0</v>
      </c>
      <c r="N19" s="19">
        <v>2021</v>
      </c>
      <c r="O19" s="3">
        <v>522882016</v>
      </c>
      <c r="P19">
        <v>2021</v>
      </c>
      <c r="Q19" s="20">
        <f t="shared" si="0"/>
        <v>74166</v>
      </c>
      <c r="R19" s="21">
        <f t="shared" si="1"/>
        <v>389741520.94199997</v>
      </c>
      <c r="S19" s="21">
        <f t="shared" si="2"/>
        <v>0</v>
      </c>
      <c r="T19" s="3">
        <f t="shared" si="3"/>
        <v>128269.1</v>
      </c>
      <c r="U19" s="21">
        <f t="shared" si="4"/>
        <v>289252344.76424998</v>
      </c>
      <c r="V19" s="21">
        <f t="shared" si="5"/>
        <v>4917289.86099225</v>
      </c>
      <c r="W19" s="3">
        <f t="shared" si="6"/>
        <v>314372.05</v>
      </c>
      <c r="X19" s="21">
        <f t="shared" si="7"/>
        <v>181109971.8978</v>
      </c>
      <c r="Y19" s="21">
        <f t="shared" si="8"/>
        <v>724439.88759120007</v>
      </c>
      <c r="Z19" s="3">
        <f t="shared" si="9"/>
        <v>555357.15</v>
      </c>
      <c r="AA19" s="21">
        <f t="shared" si="10"/>
        <v>137107191.17527503</v>
      </c>
      <c r="AB19" s="21">
        <f t="shared" si="11"/>
        <v>1919500.6764538507</v>
      </c>
      <c r="AC19" s="3">
        <f t="shared" si="12"/>
        <v>1465827.5</v>
      </c>
      <c r="AD19" s="3">
        <f t="shared" si="13"/>
        <v>84943156.763310015</v>
      </c>
      <c r="AE19" s="21">
        <f t="shared" si="14"/>
        <v>0</v>
      </c>
      <c r="AF19" s="3">
        <f t="shared" si="15"/>
        <v>7561230.4250373002</v>
      </c>
      <c r="AG19" s="3">
        <f t="shared" si="16"/>
        <v>7561230.4250373002</v>
      </c>
      <c r="AH19" s="22">
        <f t="shared" si="18"/>
        <v>1.4460681747825306E-2</v>
      </c>
      <c r="AI19" s="3">
        <f t="shared" si="17"/>
        <v>7319271.0514361067</v>
      </c>
    </row>
    <row r="20" spans="1:35" x14ac:dyDescent="0.3">
      <c r="A20" t="s">
        <v>70</v>
      </c>
      <c r="B20" s="3">
        <v>6105390</v>
      </c>
      <c r="C20" s="3">
        <v>58537.627306036673</v>
      </c>
      <c r="D20" s="3">
        <v>245070.1678190988</v>
      </c>
      <c r="E20" s="3">
        <v>114179.80302539071</v>
      </c>
      <c r="F20" s="3">
        <v>405995.48462364823</v>
      </c>
      <c r="G20" s="3">
        <v>362037.29610967392</v>
      </c>
      <c r="H20" s="3">
        <v>1251596.2857204599</v>
      </c>
      <c r="I20" s="3">
        <v>709350.18305051257</v>
      </c>
      <c r="J20" s="3">
        <v>1981235.0396163871</v>
      </c>
      <c r="K20" s="3">
        <v>1887263.68162326</v>
      </c>
      <c r="L20" s="3">
        <v>5527851.4295312194</v>
      </c>
      <c r="M20" s="3">
        <v>0</v>
      </c>
      <c r="N20" s="19">
        <v>2023</v>
      </c>
      <c r="O20" s="3"/>
      <c r="Q20" s="20">
        <f t="shared" si="0"/>
        <v>58537.627306036673</v>
      </c>
      <c r="R20" s="21">
        <f t="shared" si="1"/>
        <v>11388539075.230444</v>
      </c>
      <c r="S20" s="21">
        <f t="shared" si="2"/>
        <v>0</v>
      </c>
      <c r="T20" s="3">
        <f t="shared" si="3"/>
        <v>114179.80302539071</v>
      </c>
      <c r="U20" s="21">
        <f t="shared" si="4"/>
        <v>8908242721.3659267</v>
      </c>
      <c r="V20" s="21">
        <f t="shared" si="5"/>
        <v>151440126.26322076</v>
      </c>
      <c r="W20" s="3">
        <f t="shared" si="6"/>
        <v>362037.29610967392</v>
      </c>
      <c r="X20" s="21">
        <f t="shared" si="7"/>
        <v>5431104559.5797968</v>
      </c>
      <c r="Y20" s="21">
        <f t="shared" si="8"/>
        <v>21724418.238319188</v>
      </c>
      <c r="Z20" s="3">
        <f t="shared" si="9"/>
        <v>709350.18305051257</v>
      </c>
      <c r="AA20" s="21">
        <f t="shared" si="10"/>
        <v>3882676542.2143626</v>
      </c>
      <c r="AB20" s="21">
        <f t="shared" si="11"/>
        <v>54357471.591001086</v>
      </c>
      <c r="AC20" s="3">
        <f t="shared" si="12"/>
        <v>1887263.68162326</v>
      </c>
      <c r="AD20" s="3">
        <f t="shared" si="13"/>
        <v>2222720803.0199776</v>
      </c>
      <c r="AE20" s="21">
        <f t="shared" si="14"/>
        <v>0</v>
      </c>
      <c r="AF20" s="3">
        <f t="shared" si="15"/>
        <v>227522016.09254104</v>
      </c>
      <c r="AG20" s="3">
        <f t="shared" si="16"/>
        <v>227522016.09254104</v>
      </c>
      <c r="AH20" s="22"/>
      <c r="AI20" s="3">
        <f t="shared" si="17"/>
        <v>220241311.57757971</v>
      </c>
    </row>
    <row r="21" spans="1:35" x14ac:dyDescent="0.3">
      <c r="A21" t="s">
        <v>71</v>
      </c>
      <c r="B21" s="3">
        <v>528385</v>
      </c>
      <c r="C21" s="3">
        <v>65628.102518341519</v>
      </c>
      <c r="D21" s="3">
        <v>183503.34262458849</v>
      </c>
      <c r="E21" s="3">
        <v>109473.03977618041</v>
      </c>
      <c r="F21" s="3">
        <v>278916.17830331228</v>
      </c>
      <c r="G21" s="3">
        <v>248629.73391812789</v>
      </c>
      <c r="H21" s="3">
        <v>767912.70048936235</v>
      </c>
      <c r="I21" s="3">
        <v>416881.26196460368</v>
      </c>
      <c r="J21" s="3">
        <v>1206153.0801462489</v>
      </c>
      <c r="K21" s="3">
        <v>1054448.272634913</v>
      </c>
      <c r="L21" s="3">
        <v>3530692.758537659</v>
      </c>
      <c r="M21" s="3">
        <v>0</v>
      </c>
      <c r="N21" s="19">
        <v>2021</v>
      </c>
      <c r="O21" s="3">
        <v>287316960</v>
      </c>
      <c r="P21">
        <v>2021</v>
      </c>
      <c r="Q21" s="20">
        <f t="shared" si="0"/>
        <v>65628.102518341519</v>
      </c>
      <c r="R21" s="21">
        <f t="shared" si="1"/>
        <v>622835087.4353931</v>
      </c>
      <c r="S21" s="21">
        <f t="shared" si="2"/>
        <v>0</v>
      </c>
      <c r="T21" s="3">
        <f t="shared" si="3"/>
        <v>109473.03977618041</v>
      </c>
      <c r="U21" s="21">
        <f t="shared" si="4"/>
        <v>447656063.75329292</v>
      </c>
      <c r="V21" s="21">
        <f t="shared" si="5"/>
        <v>7610153.0838059802</v>
      </c>
      <c r="W21" s="3">
        <f t="shared" si="6"/>
        <v>248629.73391812789</v>
      </c>
      <c r="X21" s="21">
        <f t="shared" si="7"/>
        <v>274381330.29174173</v>
      </c>
      <c r="Y21" s="21">
        <f t="shared" si="8"/>
        <v>1097525.321166967</v>
      </c>
      <c r="Z21" s="3">
        <f t="shared" si="9"/>
        <v>416881.26196460368</v>
      </c>
      <c r="AA21" s="21">
        <f t="shared" si="10"/>
        <v>208519694.8249543</v>
      </c>
      <c r="AB21" s="21">
        <f t="shared" si="11"/>
        <v>2919275.7275493606</v>
      </c>
      <c r="AC21" s="3">
        <f t="shared" si="12"/>
        <v>1054448.272634913</v>
      </c>
      <c r="AD21" s="3">
        <f t="shared" si="13"/>
        <v>130841044.26837227</v>
      </c>
      <c r="AE21" s="21">
        <f t="shared" si="14"/>
        <v>0</v>
      </c>
      <c r="AF21" s="3">
        <f t="shared" si="15"/>
        <v>11626954.132522309</v>
      </c>
      <c r="AG21" s="3">
        <f t="shared" si="16"/>
        <v>11626954.132522309</v>
      </c>
      <c r="AH21" s="22">
        <f t="shared" si="18"/>
        <v>4.0467343565525365E-2</v>
      </c>
      <c r="AI21" s="3">
        <f t="shared" si="17"/>
        <v>11254891.600281594</v>
      </c>
    </row>
    <row r="22" spans="1:35" x14ac:dyDescent="0.3">
      <c r="A22" t="s">
        <v>72</v>
      </c>
      <c r="B22" s="3">
        <v>7147586</v>
      </c>
      <c r="C22" s="3">
        <v>165305.11218864811</v>
      </c>
      <c r="D22" s="3">
        <v>513582.45707184711</v>
      </c>
      <c r="E22" s="3">
        <v>285510.78778082319</v>
      </c>
      <c r="F22" s="3">
        <v>801962.27530676289</v>
      </c>
      <c r="G22" s="3">
        <v>697719.84174581745</v>
      </c>
      <c r="H22" s="3">
        <v>2313986.1581890401</v>
      </c>
      <c r="I22" s="3">
        <v>1230414.209514661</v>
      </c>
      <c r="J22" s="3">
        <v>3678454.1188549278</v>
      </c>
      <c r="K22" s="3">
        <v>3244488.0600679582</v>
      </c>
      <c r="L22" s="3">
        <v>10832311.136451449</v>
      </c>
      <c r="M22" s="3">
        <v>34856872</v>
      </c>
      <c r="N22" s="19">
        <v>2021</v>
      </c>
      <c r="O22" s="3">
        <v>6305884672</v>
      </c>
      <c r="P22">
        <v>2021</v>
      </c>
      <c r="Q22" s="20">
        <f t="shared" si="0"/>
        <v>165305.11218864811</v>
      </c>
      <c r="R22" s="21">
        <f t="shared" si="1"/>
        <v>24893422744.043247</v>
      </c>
      <c r="S22" s="21">
        <f t="shared" si="2"/>
        <v>0</v>
      </c>
      <c r="T22" s="3">
        <f t="shared" si="3"/>
        <v>285510.78778082319</v>
      </c>
      <c r="U22" s="21">
        <f t="shared" si="4"/>
        <v>18456907109.597908</v>
      </c>
      <c r="V22" s="21">
        <f t="shared" si="5"/>
        <v>313767420.86316448</v>
      </c>
      <c r="W22" s="3">
        <f t="shared" si="6"/>
        <v>697719.84174581745</v>
      </c>
      <c r="X22" s="21">
        <f t="shared" si="7"/>
        <v>11552402495.681149</v>
      </c>
      <c r="Y22" s="21">
        <f t="shared" si="8"/>
        <v>46209609.982724592</v>
      </c>
      <c r="Z22" s="3">
        <f t="shared" si="9"/>
        <v>1230414.209514661</v>
      </c>
      <c r="AA22" s="21">
        <f t="shared" si="10"/>
        <v>8748787891.7208805</v>
      </c>
      <c r="AB22" s="21">
        <f t="shared" si="11"/>
        <v>122483030.48409234</v>
      </c>
      <c r="AC22" s="3">
        <f t="shared" si="12"/>
        <v>3244488.0600679582</v>
      </c>
      <c r="AD22" s="3">
        <f t="shared" si="13"/>
        <v>5423461799.1235571</v>
      </c>
      <c r="AE22" s="21">
        <f t="shared" si="14"/>
        <v>0</v>
      </c>
      <c r="AF22" s="3">
        <f t="shared" si="15"/>
        <v>482460061.32998145</v>
      </c>
      <c r="AG22" s="3">
        <f t="shared" si="16"/>
        <v>447603189.32998145</v>
      </c>
      <c r="AH22" s="22">
        <f t="shared" si="18"/>
        <v>7.098182294983485E-2</v>
      </c>
      <c r="AI22" s="3">
        <f t="shared" si="17"/>
        <v>433279887.27142203</v>
      </c>
    </row>
    <row r="23" spans="1:35" x14ac:dyDescent="0.3">
      <c r="A23" t="s">
        <v>73</v>
      </c>
      <c r="B23" s="3">
        <v>2615284</v>
      </c>
      <c r="C23" s="3">
        <v>286791.0187897539</v>
      </c>
      <c r="D23" s="3">
        <v>752617.95570166013</v>
      </c>
      <c r="E23" s="3">
        <v>468389.69947323552</v>
      </c>
      <c r="F23" s="3">
        <v>1124387.9144636481</v>
      </c>
      <c r="G23" s="3">
        <v>1027245.981701877</v>
      </c>
      <c r="H23" s="3">
        <v>2987227.957036722</v>
      </c>
      <c r="I23" s="3">
        <v>1670229.4896190721</v>
      </c>
      <c r="J23" s="3">
        <v>4632264.9911635872</v>
      </c>
      <c r="K23" s="3">
        <v>4039829.4923153762</v>
      </c>
      <c r="L23" s="3">
        <v>13390373.60668437</v>
      </c>
      <c r="M23" s="3">
        <v>0</v>
      </c>
      <c r="N23" s="19">
        <v>2023</v>
      </c>
      <c r="O23" s="3"/>
      <c r="Q23" s="20">
        <f t="shared" si="0"/>
        <v>286791.0187897539</v>
      </c>
      <c r="R23" s="21">
        <f t="shared" si="1"/>
        <v>12182697348.747177</v>
      </c>
      <c r="S23" s="21">
        <f t="shared" si="2"/>
        <v>0</v>
      </c>
      <c r="T23" s="3">
        <f t="shared" si="3"/>
        <v>468389.69947323552</v>
      </c>
      <c r="U23" s="21">
        <f t="shared" si="4"/>
        <v>8578108178.4649305</v>
      </c>
      <c r="V23" s="21">
        <f t="shared" si="5"/>
        <v>145827839.03390384</v>
      </c>
      <c r="W23" s="3">
        <f t="shared" si="6"/>
        <v>1027245.981701877</v>
      </c>
      <c r="X23" s="21">
        <f t="shared" si="7"/>
        <v>5125909500.3816147</v>
      </c>
      <c r="Y23" s="21">
        <f t="shared" si="8"/>
        <v>20503638.00152646</v>
      </c>
      <c r="Z23" s="3">
        <f t="shared" si="9"/>
        <v>1670229.4896190721</v>
      </c>
      <c r="AA23" s="21">
        <f t="shared" si="10"/>
        <v>3873282027.3106732</v>
      </c>
      <c r="AB23" s="21">
        <f t="shared" si="11"/>
        <v>54225948.382349432</v>
      </c>
      <c r="AC23" s="3">
        <f t="shared" si="12"/>
        <v>4039829.4923153762</v>
      </c>
      <c r="AD23" s="3">
        <f t="shared" si="13"/>
        <v>2445432841.3603401</v>
      </c>
      <c r="AE23" s="21">
        <f t="shared" si="14"/>
        <v>0</v>
      </c>
      <c r="AF23" s="3">
        <f t="shared" si="15"/>
        <v>220557425.41777974</v>
      </c>
      <c r="AG23" s="3">
        <f t="shared" si="16"/>
        <v>220557425.41777974</v>
      </c>
      <c r="AH23" s="22"/>
      <c r="AI23" s="3">
        <f t="shared" si="17"/>
        <v>213499587.80441079</v>
      </c>
    </row>
    <row r="24" spans="1:35" x14ac:dyDescent="0.3">
      <c r="A24" t="s">
        <v>74</v>
      </c>
      <c r="B24" s="3">
        <v>1494420</v>
      </c>
      <c r="C24" s="3">
        <v>116486.95831911601</v>
      </c>
      <c r="D24" s="3">
        <v>518512.3521308463</v>
      </c>
      <c r="E24" s="3">
        <v>234026.65660723031</v>
      </c>
      <c r="F24" s="3">
        <v>867111.09330292465</v>
      </c>
      <c r="G24" s="3">
        <v>788963.8477428687</v>
      </c>
      <c r="H24" s="3">
        <v>2685129.6677622041</v>
      </c>
      <c r="I24" s="3">
        <v>1561407.8314759929</v>
      </c>
      <c r="J24" s="3">
        <v>4226710.4605528824</v>
      </c>
      <c r="K24" s="3">
        <v>4117872.8414488751</v>
      </c>
      <c r="L24" s="3">
        <v>11550800.854919029</v>
      </c>
      <c r="M24" s="3">
        <v>0</v>
      </c>
      <c r="N24" s="19">
        <v>2021</v>
      </c>
      <c r="O24" s="3">
        <v>2909065216</v>
      </c>
      <c r="P24">
        <v>2021</v>
      </c>
      <c r="Q24" s="20">
        <f t="shared" si="0"/>
        <v>116486.95831911601</v>
      </c>
      <c r="R24" s="21">
        <f t="shared" si="1"/>
        <v>6007947890.2012606</v>
      </c>
      <c r="S24" s="21">
        <f t="shared" si="2"/>
        <v>0</v>
      </c>
      <c r="T24" s="3">
        <f t="shared" si="3"/>
        <v>234026.65660723031</v>
      </c>
      <c r="U24" s="21">
        <f t="shared" si="4"/>
        <v>4730470219.433898</v>
      </c>
      <c r="V24" s="21">
        <f t="shared" si="5"/>
        <v>80417993.730376273</v>
      </c>
      <c r="W24" s="3">
        <f t="shared" si="6"/>
        <v>788963.8477428687</v>
      </c>
      <c r="X24" s="21">
        <f t="shared" si="7"/>
        <v>2833668124.7532954</v>
      </c>
      <c r="Y24" s="21">
        <f t="shared" si="8"/>
        <v>11334672.499013182</v>
      </c>
      <c r="Z24" s="3">
        <f t="shared" si="9"/>
        <v>1561407.8314759929</v>
      </c>
      <c r="AA24" s="21">
        <f t="shared" si="10"/>
        <v>1991540777.4725428</v>
      </c>
      <c r="AB24" s="21">
        <f t="shared" si="11"/>
        <v>27881570.884615604</v>
      </c>
      <c r="AC24" s="3">
        <f t="shared" si="12"/>
        <v>4117872.8414488751</v>
      </c>
      <c r="AD24" s="3">
        <f t="shared" si="13"/>
        <v>1110791628.1890068</v>
      </c>
      <c r="AE24" s="21">
        <f t="shared" si="14"/>
        <v>0</v>
      </c>
      <c r="AF24" s="3">
        <f t="shared" si="15"/>
        <v>119634237.11400506</v>
      </c>
      <c r="AG24" s="3">
        <f t="shared" si="16"/>
        <v>119634237.11400506</v>
      </c>
      <c r="AH24" s="22">
        <f t="shared" si="18"/>
        <v>4.1124632220691015E-2</v>
      </c>
      <c r="AI24" s="3">
        <f t="shared" si="17"/>
        <v>115805941.52635689</v>
      </c>
    </row>
    <row r="25" spans="1:35" x14ac:dyDescent="0.3">
      <c r="A25" t="s">
        <v>75</v>
      </c>
      <c r="B25" s="3">
        <v>154392016</v>
      </c>
      <c r="C25" s="3">
        <v>217276.65178123559</v>
      </c>
      <c r="D25" s="3">
        <v>1093951.6808779519</v>
      </c>
      <c r="E25" s="3">
        <v>436604.26359071513</v>
      </c>
      <c r="F25" s="3">
        <v>1870939.749325681</v>
      </c>
      <c r="G25" s="3">
        <v>1472516.2430426639</v>
      </c>
      <c r="H25" s="3">
        <v>6274923.9315333227</v>
      </c>
      <c r="I25" s="3">
        <v>2914294.1311874851</v>
      </c>
      <c r="J25" s="3">
        <v>10415507.4495614</v>
      </c>
      <c r="K25" s="3">
        <v>7685346.918059228</v>
      </c>
      <c r="L25" s="3">
        <v>34192489.952566147</v>
      </c>
      <c r="M25" s="3">
        <v>0</v>
      </c>
      <c r="N25" s="19">
        <v>2021</v>
      </c>
      <c r="O25" s="3">
        <v>241635196928</v>
      </c>
      <c r="P25">
        <v>2021</v>
      </c>
      <c r="Q25" s="20">
        <f t="shared" si="0"/>
        <v>217276.65178123559</v>
      </c>
      <c r="R25" s="21">
        <f t="shared" si="1"/>
        <v>1353516251191.0068</v>
      </c>
      <c r="S25" s="21">
        <f t="shared" si="2"/>
        <v>0</v>
      </c>
      <c r="T25" s="3">
        <f t="shared" si="3"/>
        <v>436604.26359071513</v>
      </c>
      <c r="U25" s="21">
        <f t="shared" si="4"/>
        <v>1107249736314.803</v>
      </c>
      <c r="V25" s="21">
        <f t="shared" si="5"/>
        <v>18823245517.35165</v>
      </c>
      <c r="W25" s="3">
        <f t="shared" si="6"/>
        <v>1472516.2430426639</v>
      </c>
      <c r="X25" s="21">
        <f t="shared" si="7"/>
        <v>741453404679.9729</v>
      </c>
      <c r="Y25" s="21">
        <f t="shared" si="8"/>
        <v>2965813618.7198915</v>
      </c>
      <c r="Z25" s="3">
        <f t="shared" si="9"/>
        <v>2914294.1311874851</v>
      </c>
      <c r="AA25" s="21">
        <f t="shared" si="10"/>
        <v>579063723334.89929</v>
      </c>
      <c r="AB25" s="21">
        <f t="shared" si="11"/>
        <v>8106892126.688591</v>
      </c>
      <c r="AC25" s="3">
        <f t="shared" si="12"/>
        <v>7685346.918059228</v>
      </c>
      <c r="AD25" s="3">
        <f t="shared" si="13"/>
        <v>409249125149.78809</v>
      </c>
      <c r="AE25" s="21">
        <f t="shared" si="14"/>
        <v>0</v>
      </c>
      <c r="AF25" s="3">
        <f t="shared" si="15"/>
        <v>29895951262.760132</v>
      </c>
      <c r="AG25" s="3">
        <f t="shared" si="16"/>
        <v>29895951262.760132</v>
      </c>
      <c r="AH25" s="22">
        <f t="shared" si="18"/>
        <v>0.12372349576071165</v>
      </c>
      <c r="AI25" s="3">
        <f t="shared" si="17"/>
        <v>28939280822.351807</v>
      </c>
    </row>
    <row r="26" spans="1:35" x14ac:dyDescent="0.3">
      <c r="A26" t="s">
        <v>76</v>
      </c>
      <c r="B26" s="3">
        <v>312227</v>
      </c>
      <c r="C26" s="3">
        <v>543652.48117012018</v>
      </c>
      <c r="D26" s="3">
        <v>1486429.4699280949</v>
      </c>
      <c r="E26" s="3">
        <v>900447.39770790457</v>
      </c>
      <c r="F26" s="3">
        <v>2245502.769615212</v>
      </c>
      <c r="G26" s="3">
        <v>2017709.4152934421</v>
      </c>
      <c r="H26" s="3">
        <v>6107539.1106676022</v>
      </c>
      <c r="I26" s="3">
        <v>3346003.600288474</v>
      </c>
      <c r="J26" s="3">
        <v>9554194.0707180481</v>
      </c>
      <c r="K26" s="3">
        <v>8348477.2366383187</v>
      </c>
      <c r="L26" s="3">
        <v>27859126.422424119</v>
      </c>
      <c r="M26" s="3">
        <v>0</v>
      </c>
      <c r="N26" s="19">
        <v>2023</v>
      </c>
      <c r="O26" s="3"/>
      <c r="Q26" s="20">
        <f t="shared" si="0"/>
        <v>543652.48117012018</v>
      </c>
      <c r="R26" s="21">
        <f t="shared" si="1"/>
        <v>2943604308.6893616</v>
      </c>
      <c r="S26" s="21">
        <f t="shared" si="2"/>
        <v>0</v>
      </c>
      <c r="T26" s="3">
        <f t="shared" si="3"/>
        <v>900447.39770790457</v>
      </c>
      <c r="U26" s="21">
        <f t="shared" si="4"/>
        <v>2099813018.0225141</v>
      </c>
      <c r="V26" s="21">
        <f t="shared" si="5"/>
        <v>35696821.306382746</v>
      </c>
      <c r="W26" s="3">
        <f t="shared" si="6"/>
        <v>2017709.4152934421</v>
      </c>
      <c r="X26" s="21">
        <f t="shared" si="7"/>
        <v>1276955256.2975881</v>
      </c>
      <c r="Y26" s="21">
        <f t="shared" si="8"/>
        <v>5107821.0251903525</v>
      </c>
      <c r="Z26" s="3">
        <f t="shared" si="9"/>
        <v>3346003.600288474</v>
      </c>
      <c r="AA26" s="21">
        <f t="shared" si="10"/>
        <v>969182343.00540745</v>
      </c>
      <c r="AB26" s="21">
        <f t="shared" si="11"/>
        <v>13568552.802075706</v>
      </c>
      <c r="AC26" s="3">
        <f t="shared" si="12"/>
        <v>8348477.2366383187</v>
      </c>
      <c r="AD26" s="3">
        <f t="shared" si="13"/>
        <v>609175146.3330344</v>
      </c>
      <c r="AE26" s="21">
        <f t="shared" si="14"/>
        <v>0</v>
      </c>
      <c r="AF26" s="3">
        <f t="shared" si="15"/>
        <v>54373195.133648805</v>
      </c>
      <c r="AG26" s="3">
        <f t="shared" si="16"/>
        <v>54373195.133648805</v>
      </c>
      <c r="AH26" s="22"/>
      <c r="AI26" s="3">
        <f t="shared" si="17"/>
        <v>52633252.889372043</v>
      </c>
    </row>
    <row r="27" spans="1:35" x14ac:dyDescent="0.3">
      <c r="A27" t="s">
        <v>77</v>
      </c>
      <c r="B27" s="3">
        <v>5607049</v>
      </c>
      <c r="C27" s="3">
        <v>337850.74019238917</v>
      </c>
      <c r="D27" s="3">
        <v>951993.60381705966</v>
      </c>
      <c r="E27" s="3">
        <v>564943.18341130449</v>
      </c>
      <c r="F27" s="3">
        <v>1450008.092842848</v>
      </c>
      <c r="G27" s="3">
        <v>1289303.2788629869</v>
      </c>
      <c r="H27" s="3">
        <v>4008229.833725933</v>
      </c>
      <c r="I27" s="3">
        <v>2170028.2991917268</v>
      </c>
      <c r="J27" s="3">
        <v>6303646.7758211698</v>
      </c>
      <c r="K27" s="3">
        <v>5512157.4145612149</v>
      </c>
      <c r="L27" s="3">
        <v>18472792.628897771</v>
      </c>
      <c r="M27" s="3">
        <v>0</v>
      </c>
      <c r="N27" s="19">
        <v>2023</v>
      </c>
      <c r="O27" s="3"/>
      <c r="Q27" s="20">
        <f t="shared" si="0"/>
        <v>337850.74019238917</v>
      </c>
      <c r="R27" s="21">
        <f t="shared" si="1"/>
        <v>34435291293.438454</v>
      </c>
      <c r="S27" s="21">
        <f t="shared" si="2"/>
        <v>0</v>
      </c>
      <c r="T27" s="3">
        <f t="shared" si="3"/>
        <v>564943.18341130449</v>
      </c>
      <c r="U27" s="21">
        <f t="shared" si="4"/>
        <v>24813011576.816132</v>
      </c>
      <c r="V27" s="21">
        <f t="shared" si="5"/>
        <v>421821196.80587429</v>
      </c>
      <c r="W27" s="3">
        <f t="shared" si="6"/>
        <v>1289303.2788629869</v>
      </c>
      <c r="X27" s="21">
        <f t="shared" si="7"/>
        <v>15245154420.517729</v>
      </c>
      <c r="Y27" s="21">
        <f t="shared" si="8"/>
        <v>60980617.682070918</v>
      </c>
      <c r="Z27" s="3">
        <f t="shared" si="9"/>
        <v>2170028.2991917268</v>
      </c>
      <c r="AA27" s="21">
        <f t="shared" si="10"/>
        <v>11588700672.883322</v>
      </c>
      <c r="AB27" s="21">
        <f t="shared" si="11"/>
        <v>162241809.42036653</v>
      </c>
      <c r="AC27" s="3">
        <f t="shared" si="12"/>
        <v>5512157.4145612149</v>
      </c>
      <c r="AD27" s="3">
        <f t="shared" si="13"/>
        <v>7267091671.7910576</v>
      </c>
      <c r="AE27" s="21">
        <f t="shared" si="14"/>
        <v>0</v>
      </c>
      <c r="AF27" s="3">
        <f t="shared" si="15"/>
        <v>645043623.90831172</v>
      </c>
      <c r="AG27" s="3">
        <f t="shared" si="16"/>
        <v>645043623.90831172</v>
      </c>
      <c r="AH27" s="22"/>
      <c r="AI27" s="3">
        <f t="shared" si="17"/>
        <v>624402227.94324577</v>
      </c>
    </row>
    <row r="28" spans="1:35" x14ac:dyDescent="0.3">
      <c r="A28" t="s">
        <v>78</v>
      </c>
      <c r="B28" s="3">
        <v>9953404</v>
      </c>
      <c r="C28" s="3">
        <v>43502.16132355194</v>
      </c>
      <c r="D28" s="3">
        <v>130424.6383668974</v>
      </c>
      <c r="E28" s="3">
        <v>74225.632501969332</v>
      </c>
      <c r="F28" s="3">
        <v>201887.05199187569</v>
      </c>
      <c r="G28" s="3">
        <v>176675.17394298621</v>
      </c>
      <c r="H28" s="3">
        <v>574407.38124568865</v>
      </c>
      <c r="I28" s="3">
        <v>306432.57765624969</v>
      </c>
      <c r="J28" s="3">
        <v>910467.50716887251</v>
      </c>
      <c r="K28" s="3">
        <v>799545.07018896483</v>
      </c>
      <c r="L28" s="3">
        <v>2681252.506790177</v>
      </c>
      <c r="M28" s="3">
        <v>0</v>
      </c>
      <c r="N28" s="19">
        <v>2020</v>
      </c>
      <c r="O28" s="3"/>
      <c r="Q28" s="20">
        <f t="shared" si="0"/>
        <v>43502.16132355194</v>
      </c>
      <c r="R28" s="21">
        <f t="shared" si="1"/>
        <v>8651745306.9314289</v>
      </c>
      <c r="S28" s="21">
        <f t="shared" si="2"/>
        <v>0</v>
      </c>
      <c r="T28" s="3">
        <f t="shared" si="3"/>
        <v>74225.632501969332</v>
      </c>
      <c r="U28" s="21">
        <f t="shared" si="4"/>
        <v>6353328416.9825602</v>
      </c>
      <c r="V28" s="21">
        <f t="shared" si="5"/>
        <v>108006583.08870353</v>
      </c>
      <c r="W28" s="3">
        <f t="shared" si="6"/>
        <v>176675.17394298621</v>
      </c>
      <c r="X28" s="21">
        <f t="shared" si="7"/>
        <v>3958789343.0955482</v>
      </c>
      <c r="Y28" s="21">
        <f t="shared" si="8"/>
        <v>15835157.372382194</v>
      </c>
      <c r="Z28" s="3">
        <f t="shared" si="9"/>
        <v>306432.57765624969</v>
      </c>
      <c r="AA28" s="21">
        <f t="shared" si="10"/>
        <v>3006101841.7753291</v>
      </c>
      <c r="AB28" s="21">
        <f t="shared" si="11"/>
        <v>42085425.784854613</v>
      </c>
      <c r="AC28" s="3">
        <f t="shared" si="12"/>
        <v>799545.07018896483</v>
      </c>
      <c r="AD28" s="3">
        <f t="shared" si="13"/>
        <v>1872939432.6296253</v>
      </c>
      <c r="AE28" s="21">
        <f t="shared" si="14"/>
        <v>0</v>
      </c>
      <c r="AF28" s="3">
        <f t="shared" si="15"/>
        <v>165927166.24594033</v>
      </c>
      <c r="AG28" s="3">
        <f t="shared" si="16"/>
        <v>165927166.24594033</v>
      </c>
      <c r="AH28" s="22"/>
      <c r="AI28" s="3">
        <f t="shared" si="17"/>
        <v>160617496.92607024</v>
      </c>
    </row>
    <row r="29" spans="1:35" x14ac:dyDescent="0.3">
      <c r="A29" t="s">
        <v>79</v>
      </c>
      <c r="B29" s="3">
        <v>5417022</v>
      </c>
      <c r="C29" s="3">
        <v>14814.42255935164</v>
      </c>
      <c r="D29" s="3">
        <v>45908.642176661509</v>
      </c>
      <c r="E29" s="3">
        <v>25564.238104798911</v>
      </c>
      <c r="F29" s="3">
        <v>71642.498107134001</v>
      </c>
      <c r="G29" s="3">
        <v>62351.645615645502</v>
      </c>
      <c r="H29" s="3">
        <v>206520.53255588541</v>
      </c>
      <c r="I29" s="3">
        <v>109826.6950631338</v>
      </c>
      <c r="J29" s="3">
        <v>328240.24387268949</v>
      </c>
      <c r="K29" s="3">
        <v>289411.72170489928</v>
      </c>
      <c r="L29" s="3">
        <v>966663.70545451378</v>
      </c>
      <c r="M29" s="3">
        <v>0</v>
      </c>
      <c r="N29" s="19">
        <v>2023</v>
      </c>
      <c r="O29" s="3"/>
      <c r="Q29" s="20">
        <f t="shared" si="0"/>
        <v>14814.42255935164</v>
      </c>
      <c r="R29" s="21">
        <f t="shared" si="1"/>
        <v>1684380717.3979917</v>
      </c>
      <c r="S29" s="21">
        <f t="shared" si="2"/>
        <v>0</v>
      </c>
      <c r="T29" s="3">
        <f t="shared" si="3"/>
        <v>25564.238104798911</v>
      </c>
      <c r="U29" s="21">
        <f t="shared" si="4"/>
        <v>1248034740.7718463</v>
      </c>
      <c r="V29" s="21">
        <f t="shared" si="5"/>
        <v>21216590.593121387</v>
      </c>
      <c r="W29" s="3">
        <f t="shared" si="6"/>
        <v>62351.645615645502</v>
      </c>
      <c r="X29" s="21">
        <f t="shared" si="7"/>
        <v>780966032.27079225</v>
      </c>
      <c r="Y29" s="21">
        <f t="shared" si="8"/>
        <v>3123864.1290831692</v>
      </c>
      <c r="Z29" s="3">
        <f t="shared" si="9"/>
        <v>109826.6950631338</v>
      </c>
      <c r="AA29" s="21">
        <f t="shared" si="10"/>
        <v>591575499.49971855</v>
      </c>
      <c r="AB29" s="21">
        <f t="shared" si="11"/>
        <v>8282056.9929960612</v>
      </c>
      <c r="AC29" s="3">
        <f t="shared" si="12"/>
        <v>289411.72170489928</v>
      </c>
      <c r="AD29" s="3">
        <f t="shared" si="13"/>
        <v>366868889.55153048</v>
      </c>
      <c r="AE29" s="21">
        <f t="shared" si="14"/>
        <v>0</v>
      </c>
      <c r="AF29" s="3">
        <f t="shared" si="15"/>
        <v>32622511.715200618</v>
      </c>
      <c r="AG29" s="3">
        <f t="shared" si="16"/>
        <v>32622511.715200618</v>
      </c>
      <c r="AH29" s="22"/>
      <c r="AI29" s="3">
        <f t="shared" si="17"/>
        <v>31578591.340314198</v>
      </c>
    </row>
    <row r="30" spans="1:35" x14ac:dyDescent="0.3">
      <c r="A30" t="s">
        <v>80</v>
      </c>
      <c r="B30" s="3">
        <v>10267757</v>
      </c>
      <c r="C30" s="3">
        <v>83736.675248481566</v>
      </c>
      <c r="D30" s="3">
        <v>242297.8544024291</v>
      </c>
      <c r="E30" s="3">
        <v>141216.007166867</v>
      </c>
      <c r="F30" s="3">
        <v>371661.13088357373</v>
      </c>
      <c r="G30" s="3">
        <v>327920.71499409591</v>
      </c>
      <c r="H30" s="3">
        <v>1040891.327007557</v>
      </c>
      <c r="I30" s="3">
        <v>559138.20968232292</v>
      </c>
      <c r="J30" s="3">
        <v>1643272.7007106829</v>
      </c>
      <c r="K30" s="3">
        <v>1438807.35892375</v>
      </c>
      <c r="L30" s="3">
        <v>4829815.2005756367</v>
      </c>
      <c r="M30" s="3">
        <v>0</v>
      </c>
      <c r="N30" s="19">
        <v>2021</v>
      </c>
      <c r="O30" s="3">
        <v>4412160000</v>
      </c>
      <c r="P30">
        <v>2021</v>
      </c>
      <c r="Q30" s="20">
        <f t="shared" si="0"/>
        <v>83736.675248481566</v>
      </c>
      <c r="R30" s="21">
        <f t="shared" si="1"/>
        <v>16280676571.86199</v>
      </c>
      <c r="S30" s="21">
        <f t="shared" si="2"/>
        <v>0</v>
      </c>
      <c r="T30" s="3">
        <f t="shared" si="3"/>
        <v>141216.007166867</v>
      </c>
      <c r="U30" s="21">
        <f t="shared" si="4"/>
        <v>11830772660.790409</v>
      </c>
      <c r="V30" s="21">
        <f t="shared" si="5"/>
        <v>201123135.23343697</v>
      </c>
      <c r="W30" s="3">
        <f t="shared" si="6"/>
        <v>327920.71499409591</v>
      </c>
      <c r="X30" s="21">
        <f t="shared" si="7"/>
        <v>7320608992.2954988</v>
      </c>
      <c r="Y30" s="21">
        <f t="shared" si="8"/>
        <v>29282435.969181996</v>
      </c>
      <c r="Z30" s="3">
        <f t="shared" si="9"/>
        <v>559138.20968232292</v>
      </c>
      <c r="AA30" s="21">
        <f t="shared" si="10"/>
        <v>5565814754.5989408</v>
      </c>
      <c r="AB30" s="21">
        <f t="shared" si="11"/>
        <v>77921406.564385191</v>
      </c>
      <c r="AC30" s="3">
        <f t="shared" si="12"/>
        <v>1438807.35892375</v>
      </c>
      <c r="AD30" s="3">
        <f t="shared" si="13"/>
        <v>3481804450.3176055</v>
      </c>
      <c r="AE30" s="21">
        <f t="shared" si="14"/>
        <v>0</v>
      </c>
      <c r="AF30" s="3">
        <f t="shared" si="15"/>
        <v>308326977.76700413</v>
      </c>
      <c r="AG30" s="3">
        <f t="shared" si="16"/>
        <v>308326977.76700413</v>
      </c>
      <c r="AH30" s="22">
        <f t="shared" si="18"/>
        <v>6.9881186939504486E-2</v>
      </c>
      <c r="AI30" s="3">
        <f t="shared" si="17"/>
        <v>298460514.47846001</v>
      </c>
    </row>
    <row r="31" spans="1:35" x14ac:dyDescent="0.3">
      <c r="A31" t="s">
        <v>81</v>
      </c>
      <c r="B31" s="3">
        <v>12765235</v>
      </c>
      <c r="C31" s="3">
        <v>51632.899611696987</v>
      </c>
      <c r="D31" s="3">
        <v>194520.6353174439</v>
      </c>
      <c r="E31" s="3">
        <v>96081.994981195676</v>
      </c>
      <c r="F31" s="3">
        <v>316407.82734608831</v>
      </c>
      <c r="G31" s="3">
        <v>275994.96260771772</v>
      </c>
      <c r="H31" s="3">
        <v>961187.78571310453</v>
      </c>
      <c r="I31" s="3">
        <v>525247.60061245284</v>
      </c>
      <c r="J31" s="3">
        <v>1530868.8870670409</v>
      </c>
      <c r="K31" s="3">
        <v>1409538.867796585</v>
      </c>
      <c r="L31" s="3">
        <v>4393939.3737737685</v>
      </c>
      <c r="M31" s="3">
        <v>0</v>
      </c>
      <c r="N31" s="19">
        <v>2021</v>
      </c>
      <c r="O31" s="3">
        <v>5687771648</v>
      </c>
      <c r="P31">
        <v>2021</v>
      </c>
      <c r="Q31" s="20">
        <f t="shared" si="0"/>
        <v>51632.899611696987</v>
      </c>
      <c r="R31" s="21">
        <f t="shared" si="1"/>
        <v>18239955249.017502</v>
      </c>
      <c r="S31" s="21">
        <f t="shared" si="2"/>
        <v>0</v>
      </c>
      <c r="T31" s="3">
        <f t="shared" si="3"/>
        <v>96081.994981195676</v>
      </c>
      <c r="U31" s="21">
        <f t="shared" si="4"/>
        <v>14062555133.542303</v>
      </c>
      <c r="V31" s="21">
        <f t="shared" si="5"/>
        <v>239063437.27021918</v>
      </c>
      <c r="W31" s="3">
        <f t="shared" si="6"/>
        <v>275994.96260771772</v>
      </c>
      <c r="X31" s="21">
        <f t="shared" si="7"/>
        <v>8746647407.2536926</v>
      </c>
      <c r="Y31" s="21">
        <f t="shared" si="8"/>
        <v>34986589.629014768</v>
      </c>
      <c r="Z31" s="3">
        <f t="shared" si="9"/>
        <v>525247.60061245284</v>
      </c>
      <c r="AA31" s="21">
        <f t="shared" si="10"/>
        <v>6418496021.2975674</v>
      </c>
      <c r="AB31" s="21">
        <f t="shared" si="11"/>
        <v>89858944.298165962</v>
      </c>
      <c r="AC31" s="3">
        <f t="shared" si="12"/>
        <v>1409538.867796585</v>
      </c>
      <c r="AD31" s="3">
        <f t="shared" si="13"/>
        <v>3809657379.2917652</v>
      </c>
      <c r="AE31" s="21">
        <f t="shared" si="14"/>
        <v>0</v>
      </c>
      <c r="AF31" s="3">
        <f t="shared" si="15"/>
        <v>363908971.19739991</v>
      </c>
      <c r="AG31" s="3">
        <f t="shared" si="16"/>
        <v>363908971.19739991</v>
      </c>
      <c r="AH31" s="22">
        <f t="shared" si="18"/>
        <v>6.3980939059914935E-2</v>
      </c>
      <c r="AI31" s="3">
        <f t="shared" si="17"/>
        <v>352263884.11908311</v>
      </c>
    </row>
    <row r="32" spans="1:35" x14ac:dyDescent="0.3">
      <c r="A32" t="s">
        <v>82</v>
      </c>
      <c r="B32" s="3">
        <v>30308922</v>
      </c>
      <c r="C32" s="3">
        <v>2989835.3073614119</v>
      </c>
      <c r="D32" s="3">
        <v>8625024.9833612032</v>
      </c>
      <c r="E32" s="3">
        <v>4956325.3605651585</v>
      </c>
      <c r="F32" s="3">
        <v>13248299.71364891</v>
      </c>
      <c r="G32" s="3">
        <v>11123661.12439427</v>
      </c>
      <c r="H32" s="3">
        <v>38037362.493497416</v>
      </c>
      <c r="I32" s="3">
        <v>18471262.64721939</v>
      </c>
      <c r="J32" s="3">
        <v>61395655.502465703</v>
      </c>
      <c r="K32" s="3">
        <v>46168630.164720833</v>
      </c>
      <c r="L32" s="3">
        <v>196947574.57600141</v>
      </c>
      <c r="M32" s="3">
        <v>366862176</v>
      </c>
      <c r="N32" s="19">
        <v>2021</v>
      </c>
      <c r="O32" s="3">
        <v>273314480128</v>
      </c>
      <c r="P32">
        <v>2021</v>
      </c>
      <c r="Q32" s="20">
        <f t="shared" si="0"/>
        <v>2989835.3073614119</v>
      </c>
      <c r="R32" s="21">
        <f t="shared" si="1"/>
        <v>1707965243450.8296</v>
      </c>
      <c r="S32" s="21">
        <f t="shared" si="2"/>
        <v>0</v>
      </c>
      <c r="T32" s="3">
        <f t="shared" si="3"/>
        <v>4956325.3605651585</v>
      </c>
      <c r="U32" s="21">
        <f t="shared" si="4"/>
        <v>1256604019468.0796</v>
      </c>
      <c r="V32" s="21">
        <f t="shared" si="5"/>
        <v>21362268330.957355</v>
      </c>
      <c r="W32" s="3">
        <f t="shared" si="6"/>
        <v>11123661.12439427</v>
      </c>
      <c r="X32" s="21">
        <f t="shared" si="7"/>
        <v>815725275527.44055</v>
      </c>
      <c r="Y32" s="21">
        <f t="shared" si="8"/>
        <v>3262901102.1097622</v>
      </c>
      <c r="Z32" s="3">
        <f t="shared" si="9"/>
        <v>18471262.64721939</v>
      </c>
      <c r="AA32" s="21">
        <f t="shared" si="10"/>
        <v>650496037473.50891</v>
      </c>
      <c r="AB32" s="21">
        <f t="shared" si="11"/>
        <v>9106944524.6291256</v>
      </c>
      <c r="AC32" s="3">
        <f t="shared" si="12"/>
        <v>46168630.164720833</v>
      </c>
      <c r="AD32" s="3">
        <f t="shared" si="13"/>
        <v>456994726540.38391</v>
      </c>
      <c r="AE32" s="21">
        <f t="shared" si="14"/>
        <v>0</v>
      </c>
      <c r="AF32" s="3">
        <f t="shared" si="15"/>
        <v>33732113957.696243</v>
      </c>
      <c r="AG32" s="3">
        <f t="shared" si="16"/>
        <v>33365251781.696243</v>
      </c>
      <c r="AH32" s="22">
        <f t="shared" si="18"/>
        <v>0.12207641456124264</v>
      </c>
      <c r="AI32" s="3">
        <f t="shared" si="17"/>
        <v>32297563724.681961</v>
      </c>
    </row>
    <row r="33" spans="1:35" x14ac:dyDescent="0.3">
      <c r="A33" t="s">
        <v>83</v>
      </c>
      <c r="B33" s="3">
        <v>378822</v>
      </c>
      <c r="C33" s="3">
        <v>52756.662314390851</v>
      </c>
      <c r="D33" s="3">
        <v>170915.99965415761</v>
      </c>
      <c r="E33" s="3">
        <v>92492.172301146769</v>
      </c>
      <c r="F33" s="3">
        <v>269505.79180987971</v>
      </c>
      <c r="G33" s="3">
        <v>233521.4022920735</v>
      </c>
      <c r="H33" s="3">
        <v>788929.76722874795</v>
      </c>
      <c r="I33" s="3">
        <v>419564.64003302599</v>
      </c>
      <c r="J33" s="3">
        <v>1256884.2649882201</v>
      </c>
      <c r="K33" s="3">
        <v>1116160.561519206</v>
      </c>
      <c r="L33" s="3">
        <v>3692955.6140939631</v>
      </c>
      <c r="M33" s="3">
        <v>0</v>
      </c>
      <c r="N33" s="19">
        <v>2021</v>
      </c>
      <c r="O33" s="3">
        <v>354530816</v>
      </c>
      <c r="P33">
        <v>2021</v>
      </c>
      <c r="Q33" s="20">
        <f t="shared" si="0"/>
        <v>52756.662314390851</v>
      </c>
      <c r="R33" s="21">
        <f t="shared" si="1"/>
        <v>447613564.89725125</v>
      </c>
      <c r="S33" s="21">
        <f t="shared" si="2"/>
        <v>0</v>
      </c>
      <c r="T33" s="3">
        <f t="shared" si="3"/>
        <v>92492.172301146769</v>
      </c>
      <c r="U33" s="21">
        <f t="shared" si="4"/>
        <v>335283266.84768617</v>
      </c>
      <c r="V33" s="21">
        <f t="shared" si="5"/>
        <v>5699815.5364106651</v>
      </c>
      <c r="W33" s="3">
        <f t="shared" si="6"/>
        <v>233521.4022920735</v>
      </c>
      <c r="X33" s="21">
        <f t="shared" si="7"/>
        <v>210400907.6220409</v>
      </c>
      <c r="Y33" s="21">
        <f t="shared" si="8"/>
        <v>841603.63048816356</v>
      </c>
      <c r="Z33" s="3">
        <f t="shared" si="9"/>
        <v>419564.64003302599</v>
      </c>
      <c r="AA33" s="21">
        <f t="shared" si="10"/>
        <v>158597547.48238826</v>
      </c>
      <c r="AB33" s="21">
        <f t="shared" si="11"/>
        <v>2220365.6647534361</v>
      </c>
      <c r="AC33" s="3">
        <f t="shared" si="12"/>
        <v>1116160.561519206</v>
      </c>
      <c r="AD33" s="3">
        <f t="shared" si="13"/>
        <v>97614665.540647477</v>
      </c>
      <c r="AE33" s="21">
        <f t="shared" si="14"/>
        <v>0</v>
      </c>
      <c r="AF33" s="3">
        <f t="shared" si="15"/>
        <v>8761784.831652265</v>
      </c>
      <c r="AG33" s="3">
        <f t="shared" si="16"/>
        <v>8761784.831652265</v>
      </c>
      <c r="AH33" s="22">
        <f t="shared" si="18"/>
        <v>2.4713746834498767E-2</v>
      </c>
      <c r="AI33" s="3">
        <f t="shared" si="17"/>
        <v>8481407.7170393914</v>
      </c>
    </row>
    <row r="34" spans="1:35" x14ac:dyDescent="0.3">
      <c r="A34" t="s">
        <v>84</v>
      </c>
      <c r="B34" s="3">
        <v>2159336</v>
      </c>
      <c r="C34" s="3">
        <v>35373.807033260156</v>
      </c>
      <c r="D34" s="3">
        <v>160534.7029303507</v>
      </c>
      <c r="E34" s="3">
        <v>71761.401038651849</v>
      </c>
      <c r="F34" s="3">
        <v>269199.05050518783</v>
      </c>
      <c r="G34" s="3">
        <v>246838.97903445631</v>
      </c>
      <c r="H34" s="3">
        <v>834214.19937568146</v>
      </c>
      <c r="I34" s="3">
        <v>488773.42889379692</v>
      </c>
      <c r="J34" s="3">
        <v>1310638.6339008019</v>
      </c>
      <c r="K34" s="3">
        <v>1285529.19995452</v>
      </c>
      <c r="L34" s="3">
        <v>3558787.7610152769</v>
      </c>
      <c r="M34" s="3">
        <v>0</v>
      </c>
      <c r="N34" s="19">
        <v>2023</v>
      </c>
      <c r="O34" s="3"/>
      <c r="Q34" s="20">
        <f t="shared" si="0"/>
        <v>35373.807033260156</v>
      </c>
      <c r="R34" s="21">
        <f t="shared" si="1"/>
        <v>2702644283.0283995</v>
      </c>
      <c r="S34" s="21">
        <f t="shared" si="2"/>
        <v>0</v>
      </c>
      <c r="T34" s="3">
        <f t="shared" si="3"/>
        <v>71761.401038651849</v>
      </c>
      <c r="U34" s="21">
        <f t="shared" si="4"/>
        <v>2131671121.2423596</v>
      </c>
      <c r="V34" s="21">
        <f t="shared" si="5"/>
        <v>36238409.061120115</v>
      </c>
      <c r="W34" s="3">
        <f t="shared" si="6"/>
        <v>246838.97903445631</v>
      </c>
      <c r="X34" s="21">
        <f t="shared" si="7"/>
        <v>1268340458.79074</v>
      </c>
      <c r="Y34" s="21">
        <f t="shared" si="8"/>
        <v>5073361.83516296</v>
      </c>
      <c r="Z34" s="3">
        <f t="shared" si="9"/>
        <v>488773.42889379692</v>
      </c>
      <c r="AA34" s="21">
        <f t="shared" si="10"/>
        <v>887341562.15950322</v>
      </c>
      <c r="AB34" s="21">
        <f t="shared" si="11"/>
        <v>12422781.870233048</v>
      </c>
      <c r="AC34" s="3">
        <f t="shared" si="12"/>
        <v>1285529.19995452</v>
      </c>
      <c r="AD34" s="3">
        <f t="shared" si="13"/>
        <v>490872904.82066911</v>
      </c>
      <c r="AE34" s="21">
        <f t="shared" si="14"/>
        <v>0</v>
      </c>
      <c r="AF34" s="3">
        <f t="shared" si="15"/>
        <v>53734552.766516119</v>
      </c>
      <c r="AG34" s="3">
        <f t="shared" si="16"/>
        <v>53734552.766516119</v>
      </c>
      <c r="AH34" s="22"/>
      <c r="AI34" s="3">
        <f t="shared" si="17"/>
        <v>52015047.077987604</v>
      </c>
    </row>
    <row r="35" spans="1:35" x14ac:dyDescent="0.3">
      <c r="A35" t="s">
        <v>85</v>
      </c>
      <c r="B35">
        <v>7150000</v>
      </c>
      <c r="C35">
        <v>31537.615461941201</v>
      </c>
      <c r="D35">
        <v>103497.9182022735</v>
      </c>
      <c r="E35">
        <v>55553.995409133568</v>
      </c>
      <c r="F35">
        <v>163672.96344118391</v>
      </c>
      <c r="G35">
        <v>141722.23089383429</v>
      </c>
      <c r="H35">
        <v>481058.05318109831</v>
      </c>
      <c r="I35">
        <v>256043.18719409121</v>
      </c>
      <c r="J35">
        <v>766737.30286864727</v>
      </c>
      <c r="K35">
        <v>682539.46541358333</v>
      </c>
      <c r="L35">
        <v>2250298.7886183928</v>
      </c>
      <c r="M35">
        <v>0</v>
      </c>
      <c r="N35" s="19">
        <v>2023</v>
      </c>
      <c r="O35" s="3"/>
      <c r="Q35" s="20">
        <f t="shared" si="0"/>
        <v>31537.615461941201</v>
      </c>
      <c r="R35" s="21">
        <f t="shared" si="1"/>
        <v>5145161645.9337597</v>
      </c>
      <c r="S35" s="21">
        <f t="shared" si="2"/>
        <v>0</v>
      </c>
      <c r="T35" s="3">
        <f t="shared" si="3"/>
        <v>55553.995409133568</v>
      </c>
      <c r="U35" s="21">
        <f t="shared" si="4"/>
        <v>3865253107.1457996</v>
      </c>
      <c r="V35" s="21">
        <f t="shared" si="5"/>
        <v>65709302.821478598</v>
      </c>
      <c r="W35" s="3">
        <f t="shared" si="6"/>
        <v>141722.23089383429</v>
      </c>
      <c r="X35" s="21">
        <f t="shared" si="7"/>
        <v>2426251129.3539381</v>
      </c>
      <c r="Y35" s="21">
        <f t="shared" si="8"/>
        <v>9705004.5174157526</v>
      </c>
      <c r="Z35" s="3">
        <f t="shared" si="9"/>
        <v>256043.18719409121</v>
      </c>
      <c r="AA35" s="21">
        <f t="shared" si="10"/>
        <v>1825731463.5365379</v>
      </c>
      <c r="AB35" s="21">
        <f t="shared" si="11"/>
        <v>25560240.489511535</v>
      </c>
      <c r="AC35" s="3">
        <f t="shared" si="12"/>
        <v>682539.46541358333</v>
      </c>
      <c r="AD35" s="3">
        <f t="shared" si="13"/>
        <v>1120947916.0914388</v>
      </c>
      <c r="AE35" s="21">
        <f t="shared" si="14"/>
        <v>0</v>
      </c>
      <c r="AF35" s="3">
        <f t="shared" si="15"/>
        <v>100974547.82840589</v>
      </c>
      <c r="AG35" s="3">
        <f t="shared" si="16"/>
        <v>100974547.82840589</v>
      </c>
      <c r="AH35" s="22"/>
      <c r="AI35" s="3">
        <f t="shared" si="17"/>
        <v>97743362.297896892</v>
      </c>
    </row>
    <row r="36" spans="1:35" x14ac:dyDescent="0.3">
      <c r="A36" t="s">
        <v>86</v>
      </c>
      <c r="B36">
        <v>14667636</v>
      </c>
      <c r="C36">
        <v>456312.33616634068</v>
      </c>
      <c r="D36">
        <v>2320540.443814239</v>
      </c>
      <c r="E36">
        <v>919900.5255929667</v>
      </c>
      <c r="F36">
        <v>3974272.0694354889</v>
      </c>
      <c r="G36">
        <v>3123381.2423734348</v>
      </c>
      <c r="H36">
        <v>13358190.51695442</v>
      </c>
      <c r="I36">
        <v>6184152.469658318</v>
      </c>
      <c r="J36">
        <v>22188451.127602231</v>
      </c>
      <c r="K36">
        <v>16292558.93570691</v>
      </c>
      <c r="L36">
        <v>73013959.661761552</v>
      </c>
      <c r="M36">
        <v>0</v>
      </c>
      <c r="N36" s="19">
        <v>2021</v>
      </c>
      <c r="O36" s="3">
        <v>62468050944</v>
      </c>
      <c r="P36">
        <v>2021</v>
      </c>
      <c r="Q36" s="20">
        <f t="shared" si="0"/>
        <v>456312.33616634068</v>
      </c>
      <c r="R36" s="21">
        <f t="shared" si="1"/>
        <v>273438193039.48193</v>
      </c>
      <c r="S36" s="21">
        <f t="shared" si="2"/>
        <v>0</v>
      </c>
      <c r="T36" s="3">
        <f t="shared" si="3"/>
        <v>919900.5255929667</v>
      </c>
      <c r="U36" s="21">
        <f t="shared" si="4"/>
        <v>224002050069.20084</v>
      </c>
      <c r="V36" s="21">
        <f t="shared" si="5"/>
        <v>3808034851.1764145</v>
      </c>
      <c r="W36" s="3">
        <f t="shared" si="6"/>
        <v>3123381.2423734348</v>
      </c>
      <c r="X36" s="21">
        <f t="shared" si="7"/>
        <v>150120456968.97794</v>
      </c>
      <c r="Y36" s="21">
        <f t="shared" si="8"/>
        <v>600481827.87591171</v>
      </c>
      <c r="Z36" s="3">
        <f t="shared" si="9"/>
        <v>6184152.469658318</v>
      </c>
      <c r="AA36" s="21">
        <f t="shared" si="10"/>
        <v>117372613575.00491</v>
      </c>
      <c r="AB36" s="21">
        <f t="shared" si="11"/>
        <v>1643216590.0500691</v>
      </c>
      <c r="AC36" s="3">
        <f t="shared" si="12"/>
        <v>16292558.93570691</v>
      </c>
      <c r="AD36" s="3">
        <f t="shared" si="13"/>
        <v>83196885925.990509</v>
      </c>
      <c r="AE36" s="21">
        <f t="shared" si="14"/>
        <v>0</v>
      </c>
      <c r="AF36" s="3">
        <f t="shared" si="15"/>
        <v>6051733269.1023951</v>
      </c>
      <c r="AG36" s="3">
        <f t="shared" si="16"/>
        <v>6051733269.1023951</v>
      </c>
      <c r="AH36" s="22">
        <f t="shared" si="18"/>
        <v>9.687725449490206E-2</v>
      </c>
      <c r="AI36" s="3">
        <f t="shared" si="17"/>
        <v>5858077804.4911184</v>
      </c>
    </row>
    <row r="37" spans="1:35" x14ac:dyDescent="0.3">
      <c r="A37" t="s">
        <v>87</v>
      </c>
      <c r="B37">
        <v>1112354176</v>
      </c>
      <c r="C37">
        <v>660345.23983582051</v>
      </c>
      <c r="D37">
        <v>2284498.6223467202</v>
      </c>
      <c r="E37">
        <v>939369.73224658286</v>
      </c>
      <c r="F37">
        <v>3762778.9339550398</v>
      </c>
      <c r="G37">
        <v>1761961.5284750659</v>
      </c>
      <c r="H37">
        <v>13966066.11065406</v>
      </c>
      <c r="I37">
        <v>3130145.7565184189</v>
      </c>
      <c r="J37">
        <v>25585934.647627149</v>
      </c>
      <c r="K37">
        <v>13937610.674317781</v>
      </c>
      <c r="L37">
        <v>103403802.86562359</v>
      </c>
      <c r="M37">
        <v>0</v>
      </c>
      <c r="N37" s="19">
        <v>2021</v>
      </c>
      <c r="O37" s="3">
        <v>1378919776256</v>
      </c>
      <c r="P37">
        <v>2021</v>
      </c>
      <c r="Q37" s="20">
        <f t="shared" si="0"/>
        <v>660345.23983582051</v>
      </c>
      <c r="R37" s="21">
        <f t="shared" si="1"/>
        <v>18066337975005.246</v>
      </c>
      <c r="S37" s="21">
        <f t="shared" si="2"/>
        <v>0</v>
      </c>
      <c r="T37" s="3">
        <f t="shared" si="3"/>
        <v>939369.73224658286</v>
      </c>
      <c r="U37" s="21">
        <f t="shared" si="4"/>
        <v>15703155080386.143</v>
      </c>
      <c r="V37" s="21">
        <f t="shared" si="5"/>
        <v>266953636366.56445</v>
      </c>
      <c r="W37" s="3">
        <f t="shared" si="6"/>
        <v>1761961.5284750659</v>
      </c>
      <c r="X37" s="21">
        <f t="shared" si="7"/>
        <v>13575286696327.537</v>
      </c>
      <c r="Y37" s="21">
        <f t="shared" si="8"/>
        <v>54301146785.31015</v>
      </c>
      <c r="Z37" s="3">
        <f t="shared" si="9"/>
        <v>3130145.7565184189</v>
      </c>
      <c r="AA37" s="21">
        <f t="shared" si="10"/>
        <v>12489395274199.602</v>
      </c>
      <c r="AB37" s="21">
        <f t="shared" si="11"/>
        <v>174851533838.79443</v>
      </c>
      <c r="AC37" s="3">
        <f t="shared" si="12"/>
        <v>13937610.674317781</v>
      </c>
      <c r="AD37" s="3">
        <f t="shared" si="13"/>
        <v>9951809249481.7617</v>
      </c>
      <c r="AE37" s="21">
        <f t="shared" si="14"/>
        <v>0</v>
      </c>
      <c r="AF37" s="3">
        <f t="shared" si="15"/>
        <v>496106316990.66907</v>
      </c>
      <c r="AG37" s="3">
        <f t="shared" si="16"/>
        <v>496106316990.66907</v>
      </c>
      <c r="AH37" s="22">
        <f t="shared" si="18"/>
        <v>0.35977895562400408</v>
      </c>
      <c r="AI37" s="3">
        <f t="shared" si="17"/>
        <v>480230914846.96765</v>
      </c>
    </row>
    <row r="38" spans="1:35" x14ac:dyDescent="0.3">
      <c r="A38" t="s">
        <v>88</v>
      </c>
      <c r="B38">
        <v>36289400</v>
      </c>
      <c r="C38">
        <v>60197.013403119287</v>
      </c>
      <c r="D38">
        <v>241176.974557551</v>
      </c>
      <c r="E38">
        <v>104334.15633181301</v>
      </c>
      <c r="F38">
        <v>400224.59257960739</v>
      </c>
      <c r="G38">
        <v>256911.2900030156</v>
      </c>
      <c r="H38">
        <v>1379017.379646667</v>
      </c>
      <c r="I38">
        <v>455110.8489741318</v>
      </c>
      <c r="J38">
        <v>2407567.7903783452</v>
      </c>
      <c r="K38">
        <v>1202995.7885260121</v>
      </c>
      <c r="L38">
        <v>9237505.0395903848</v>
      </c>
      <c r="M38">
        <v>275686816</v>
      </c>
      <c r="N38" s="19">
        <v>2021</v>
      </c>
      <c r="O38" s="3">
        <v>44536336384</v>
      </c>
      <c r="P38">
        <v>2021</v>
      </c>
      <c r="Q38" s="20">
        <f t="shared" si="0"/>
        <v>60197.013403119287</v>
      </c>
      <c r="R38" s="21">
        <f t="shared" si="1"/>
        <v>65676542023.176346</v>
      </c>
      <c r="S38" s="21">
        <f t="shared" si="2"/>
        <v>0</v>
      </c>
      <c r="T38" s="3">
        <f t="shared" si="3"/>
        <v>104334.15633181301</v>
      </c>
      <c r="U38" s="21">
        <f t="shared" si="4"/>
        <v>53688431985.853546</v>
      </c>
      <c r="V38" s="21">
        <f t="shared" si="5"/>
        <v>912703343.7595104</v>
      </c>
      <c r="W38" s="3">
        <f t="shared" si="6"/>
        <v>256911.2900030156</v>
      </c>
      <c r="X38" s="21">
        <f t="shared" si="7"/>
        <v>40720556729.514328</v>
      </c>
      <c r="Y38" s="21">
        <f t="shared" si="8"/>
        <v>162882226.91805732</v>
      </c>
      <c r="Z38" s="3">
        <f t="shared" si="9"/>
        <v>455110.8489741318</v>
      </c>
      <c r="AA38" s="21">
        <f t="shared" si="10"/>
        <v>35426745464.697029</v>
      </c>
      <c r="AB38" s="21">
        <f t="shared" si="11"/>
        <v>495974436.50575846</v>
      </c>
      <c r="AC38" s="3">
        <f t="shared" si="12"/>
        <v>1202995.7885260121</v>
      </c>
      <c r="AD38" s="3">
        <f t="shared" si="13"/>
        <v>29156752001.557549</v>
      </c>
      <c r="AE38" s="21">
        <f t="shared" si="14"/>
        <v>0</v>
      </c>
      <c r="AF38" s="3">
        <f t="shared" si="15"/>
        <v>1571560007.1833262</v>
      </c>
      <c r="AG38" s="3">
        <f t="shared" si="16"/>
        <v>1295873191.1833262</v>
      </c>
      <c r="AH38" s="22">
        <f t="shared" si="18"/>
        <v>2.9096986784231268E-2</v>
      </c>
      <c r="AI38" s="3">
        <f t="shared" si="17"/>
        <v>1254405249.0654597</v>
      </c>
    </row>
    <row r="39" spans="1:35" x14ac:dyDescent="0.3">
      <c r="A39" t="s">
        <v>89</v>
      </c>
      <c r="B39">
        <v>427150</v>
      </c>
      <c r="C39">
        <v>75179.114975222765</v>
      </c>
      <c r="D39">
        <v>259004.71195284009</v>
      </c>
      <c r="E39">
        <v>134897.37722256311</v>
      </c>
      <c r="F39">
        <v>413920.87284890801</v>
      </c>
      <c r="G39">
        <v>358281.0319927872</v>
      </c>
      <c r="H39">
        <v>1233268.240655652</v>
      </c>
      <c r="I39">
        <v>660291.55233678326</v>
      </c>
      <c r="J39">
        <v>1967240.6244036979</v>
      </c>
      <c r="K39">
        <v>1769417.364392668</v>
      </c>
      <c r="L39">
        <v>5740225.0616070209</v>
      </c>
      <c r="M39">
        <v>0</v>
      </c>
      <c r="N39" s="19">
        <v>2020</v>
      </c>
      <c r="O39" s="3"/>
      <c r="Q39" s="20">
        <f t="shared" si="0"/>
        <v>75179.114975222765</v>
      </c>
      <c r="R39" s="21">
        <f t="shared" si="1"/>
        <v>785211037.48989248</v>
      </c>
      <c r="S39" s="21">
        <f t="shared" si="2"/>
        <v>0</v>
      </c>
      <c r="T39" s="3">
        <f t="shared" si="3"/>
        <v>134897.37722256311</v>
      </c>
      <c r="U39" s="21">
        <f t="shared" si="4"/>
        <v>595924430.78396618</v>
      </c>
      <c r="V39" s="21">
        <f t="shared" si="5"/>
        <v>10130715.323327426</v>
      </c>
      <c r="W39" s="3">
        <f t="shared" si="6"/>
        <v>358281.0319927872</v>
      </c>
      <c r="X39" s="21">
        <f t="shared" si="7"/>
        <v>373750786.18034273</v>
      </c>
      <c r="Y39" s="21">
        <f t="shared" si="8"/>
        <v>1495003.1447213709</v>
      </c>
      <c r="Z39" s="3">
        <f t="shared" si="9"/>
        <v>660291.55233678326</v>
      </c>
      <c r="AA39" s="21">
        <f t="shared" si="10"/>
        <v>279131648.06669134</v>
      </c>
      <c r="AB39" s="21">
        <f t="shared" si="11"/>
        <v>3907843.0729336794</v>
      </c>
      <c r="AC39" s="3">
        <f t="shared" si="12"/>
        <v>1769417.364392668</v>
      </c>
      <c r="AD39" s="3">
        <f t="shared" si="13"/>
        <v>169613050.78651109</v>
      </c>
      <c r="AE39" s="21">
        <f t="shared" si="14"/>
        <v>0</v>
      </c>
      <c r="AF39" s="3">
        <f t="shared" si="15"/>
        <v>15533561.540982476</v>
      </c>
      <c r="AG39" s="3">
        <f t="shared" si="16"/>
        <v>15533561.540982476</v>
      </c>
      <c r="AH39" s="22"/>
      <c r="AI39" s="3">
        <f t="shared" si="17"/>
        <v>15036487.571671035</v>
      </c>
    </row>
    <row r="40" spans="1:35" x14ac:dyDescent="0.3">
      <c r="A40" t="s">
        <v>90</v>
      </c>
      <c r="B40">
        <v>2826199</v>
      </c>
      <c r="C40">
        <v>54853.439065686573</v>
      </c>
      <c r="D40">
        <v>234909.18670403189</v>
      </c>
      <c r="E40">
        <v>108146.5966195769</v>
      </c>
      <c r="F40">
        <v>390561.08026663773</v>
      </c>
      <c r="G40">
        <v>350619.21686268912</v>
      </c>
      <c r="H40">
        <v>1206465.7835450179</v>
      </c>
      <c r="I40">
        <v>690140.21320771659</v>
      </c>
      <c r="J40">
        <v>1906161.3573368611</v>
      </c>
      <c r="K40">
        <v>1830626.781796922</v>
      </c>
      <c r="L40">
        <v>5279373.8124707108</v>
      </c>
      <c r="M40">
        <v>0</v>
      </c>
      <c r="N40" s="19">
        <v>2023</v>
      </c>
      <c r="O40" s="3">
        <v>1006196416</v>
      </c>
      <c r="P40">
        <v>2021</v>
      </c>
      <c r="Q40" s="20">
        <f t="shared" si="0"/>
        <v>54853.439065686573</v>
      </c>
      <c r="R40" s="21">
        <f t="shared" si="1"/>
        <v>5088733739.1974392</v>
      </c>
      <c r="S40" s="21">
        <f t="shared" si="2"/>
        <v>0</v>
      </c>
      <c r="T40" s="3">
        <f t="shared" si="3"/>
        <v>108146.5966195769</v>
      </c>
      <c r="U40" s="21">
        <f t="shared" si="4"/>
        <v>3990797656.3441982</v>
      </c>
      <c r="V40" s="21">
        <f t="shared" si="5"/>
        <v>67843560.157851368</v>
      </c>
      <c r="W40" s="3">
        <f t="shared" si="6"/>
        <v>350619.21686268912</v>
      </c>
      <c r="X40" s="21">
        <f t="shared" si="7"/>
        <v>2418792710.9110312</v>
      </c>
      <c r="Y40" s="21">
        <f t="shared" si="8"/>
        <v>9675170.8436441254</v>
      </c>
      <c r="Z40" s="3">
        <f t="shared" si="9"/>
        <v>690140.21320771659</v>
      </c>
      <c r="AA40" s="21">
        <f t="shared" si="10"/>
        <v>1718358870.758322</v>
      </c>
      <c r="AB40" s="21">
        <f t="shared" si="11"/>
        <v>24057024.190616511</v>
      </c>
      <c r="AC40" s="3">
        <f t="shared" si="12"/>
        <v>1830626.781796922</v>
      </c>
      <c r="AD40" s="3">
        <f t="shared" si="13"/>
        <v>974684540.93432319</v>
      </c>
      <c r="AE40" s="21">
        <f t="shared" si="14"/>
        <v>0</v>
      </c>
      <c r="AF40" s="3">
        <f t="shared" si="15"/>
        <v>101575755.192112</v>
      </c>
      <c r="AG40" s="3">
        <f t="shared" si="16"/>
        <v>101575755.192112</v>
      </c>
      <c r="AH40" s="22">
        <f t="shared" si="18"/>
        <v>0.10095022559900671</v>
      </c>
      <c r="AI40" s="3">
        <f t="shared" si="17"/>
        <v>98325331.025964409</v>
      </c>
    </row>
    <row r="41" spans="1:35" x14ac:dyDescent="0.3">
      <c r="A41" t="s">
        <v>91</v>
      </c>
      <c r="B41">
        <v>3725524</v>
      </c>
      <c r="C41">
        <v>289258.71338383091</v>
      </c>
      <c r="D41">
        <v>1090510.4160443039</v>
      </c>
      <c r="E41">
        <v>538432.42010210094</v>
      </c>
      <c r="F41">
        <v>1774058.501031636</v>
      </c>
      <c r="G41">
        <v>1547624.152323429</v>
      </c>
      <c r="H41">
        <v>5389935.6283600638</v>
      </c>
      <c r="I41">
        <v>2945960.9210014781</v>
      </c>
      <c r="J41">
        <v>8584245.1209305935</v>
      </c>
      <c r="K41">
        <v>7905504.1574148014</v>
      </c>
      <c r="L41">
        <v>24634863.984715991</v>
      </c>
      <c r="M41">
        <v>0</v>
      </c>
      <c r="N41" s="19">
        <v>2021</v>
      </c>
      <c r="O41" s="3">
        <v>9190027264</v>
      </c>
      <c r="P41">
        <v>2021</v>
      </c>
      <c r="Q41" s="20">
        <f t="shared" si="0"/>
        <v>289258.71338383091</v>
      </c>
      <c r="R41" s="21">
        <f t="shared" si="1"/>
        <v>29850824483.024559</v>
      </c>
      <c r="S41" s="21">
        <f t="shared" si="2"/>
        <v>0</v>
      </c>
      <c r="T41" s="3">
        <f t="shared" si="3"/>
        <v>538432.42010210094</v>
      </c>
      <c r="U41" s="21">
        <f t="shared" si="4"/>
        <v>23016773097.644623</v>
      </c>
      <c r="V41" s="21">
        <f t="shared" si="5"/>
        <v>391285142.6599586</v>
      </c>
      <c r="W41" s="3">
        <f t="shared" si="6"/>
        <v>1547624.152323429</v>
      </c>
      <c r="X41" s="21">
        <f t="shared" si="7"/>
        <v>14314623619.449907</v>
      </c>
      <c r="Y41" s="21">
        <f t="shared" si="8"/>
        <v>57258494.477799632</v>
      </c>
      <c r="Z41" s="3">
        <f t="shared" si="9"/>
        <v>2945960.9210014781</v>
      </c>
      <c r="AA41" s="21">
        <f t="shared" si="10"/>
        <v>10502781552.828358</v>
      </c>
      <c r="AB41" s="21">
        <f t="shared" si="11"/>
        <v>147038941.73959702</v>
      </c>
      <c r="AC41" s="3">
        <f t="shared" si="12"/>
        <v>7905504.1574148014</v>
      </c>
      <c r="AD41" s="3">
        <f t="shared" si="13"/>
        <v>6232563154.1246443</v>
      </c>
      <c r="AE41" s="21">
        <f t="shared" si="14"/>
        <v>0</v>
      </c>
      <c r="AF41" s="3">
        <f t="shared" si="15"/>
        <v>595582578.87735534</v>
      </c>
      <c r="AG41" s="3">
        <f t="shared" si="16"/>
        <v>595582578.87735534</v>
      </c>
      <c r="AH41" s="22">
        <f t="shared" si="18"/>
        <v>6.4807487700327598E-2</v>
      </c>
      <c r="AI41" s="3">
        <f t="shared" si="17"/>
        <v>576523936.35327995</v>
      </c>
    </row>
    <row r="42" spans="1:35" x14ac:dyDescent="0.3">
      <c r="A42" t="s">
        <v>92</v>
      </c>
      <c r="B42">
        <v>12922101</v>
      </c>
      <c r="C42">
        <v>45375.612150925997</v>
      </c>
      <c r="D42">
        <v>142646.9501192403</v>
      </c>
      <c r="E42">
        <v>78696.461613763808</v>
      </c>
      <c r="F42">
        <v>223369.15998934989</v>
      </c>
      <c r="G42">
        <v>194054.9150251649</v>
      </c>
      <c r="H42">
        <v>647270.52976062417</v>
      </c>
      <c r="I42">
        <v>344047.317425007</v>
      </c>
      <c r="J42">
        <v>1029703.548777553</v>
      </c>
      <c r="K42">
        <v>909806.17552474909</v>
      </c>
      <c r="L42">
        <v>3031034.6381688211</v>
      </c>
      <c r="M42">
        <v>0</v>
      </c>
      <c r="N42" s="19">
        <v>2021</v>
      </c>
      <c r="O42" s="3">
        <v>8881351680</v>
      </c>
      <c r="P42">
        <v>2021</v>
      </c>
      <c r="Q42" s="20">
        <f t="shared" si="0"/>
        <v>45375.612150925997</v>
      </c>
      <c r="R42" s="21">
        <f t="shared" si="1"/>
        <v>12569500536.316923</v>
      </c>
      <c r="S42" s="21">
        <f t="shared" si="2"/>
        <v>0</v>
      </c>
      <c r="T42" s="3">
        <f t="shared" si="3"/>
        <v>78696.461613763808</v>
      </c>
      <c r="U42" s="21">
        <f t="shared" si="4"/>
        <v>9347376101.7592964</v>
      </c>
      <c r="V42" s="21">
        <f t="shared" si="5"/>
        <v>158905393.72990805</v>
      </c>
      <c r="W42" s="3">
        <f t="shared" si="6"/>
        <v>194054.9150251649</v>
      </c>
      <c r="X42" s="21">
        <f t="shared" si="7"/>
        <v>5856497948.3886929</v>
      </c>
      <c r="Y42" s="21">
        <f t="shared" si="8"/>
        <v>23425991.793554772</v>
      </c>
      <c r="Z42" s="3">
        <f t="shared" si="9"/>
        <v>344047.317425007</v>
      </c>
      <c r="AA42" s="21">
        <f t="shared" si="10"/>
        <v>4430059536.4084835</v>
      </c>
      <c r="AB42" s="21">
        <f t="shared" si="11"/>
        <v>62020833.509718776</v>
      </c>
      <c r="AC42" s="3">
        <f t="shared" si="12"/>
        <v>909806.17552474909</v>
      </c>
      <c r="AD42" s="3">
        <f t="shared" si="13"/>
        <v>2741072843.836143</v>
      </c>
      <c r="AE42" s="21">
        <f t="shared" si="14"/>
        <v>0</v>
      </c>
      <c r="AF42" s="3">
        <f t="shared" si="15"/>
        <v>244352219.03318161</v>
      </c>
      <c r="AG42" s="3">
        <f t="shared" si="16"/>
        <v>244352219.03318161</v>
      </c>
      <c r="AH42" s="22">
        <f t="shared" si="18"/>
        <v>2.7512953865281641E-2</v>
      </c>
      <c r="AI42" s="3">
        <f t="shared" si="17"/>
        <v>236532948.02411979</v>
      </c>
    </row>
    <row r="43" spans="1:35" x14ac:dyDescent="0.3">
      <c r="A43" t="s">
        <v>93</v>
      </c>
      <c r="B43">
        <v>3290320</v>
      </c>
      <c r="C43">
        <v>389117.99733601458</v>
      </c>
      <c r="D43">
        <v>1019917.9310655131</v>
      </c>
      <c r="E43">
        <v>635198.19386952883</v>
      </c>
      <c r="F43">
        <v>1523259.860418513</v>
      </c>
      <c r="G43">
        <v>1392340.297499015</v>
      </c>
      <c r="H43">
        <v>4044252.2499650298</v>
      </c>
      <c r="I43">
        <v>2262603.4544745302</v>
      </c>
      <c r="J43">
        <v>6269725.5921172975</v>
      </c>
      <c r="K43">
        <v>5466895.8621964632</v>
      </c>
      <c r="L43">
        <v>18119708.772732951</v>
      </c>
      <c r="M43">
        <v>0</v>
      </c>
      <c r="N43" s="19">
        <v>2023</v>
      </c>
      <c r="O43" s="3"/>
      <c r="Q43" s="20">
        <f t="shared" si="0"/>
        <v>389117.99733601458</v>
      </c>
      <c r="R43" s="21">
        <f t="shared" si="1"/>
        <v>20755336379.48843</v>
      </c>
      <c r="S43" s="21">
        <f t="shared" si="2"/>
        <v>0</v>
      </c>
      <c r="T43" s="3">
        <f t="shared" si="3"/>
        <v>635198.19386952883</v>
      </c>
      <c r="U43" s="21">
        <f t="shared" si="4"/>
        <v>14610035313.397266</v>
      </c>
      <c r="V43" s="21">
        <f t="shared" si="5"/>
        <v>248370600.32775354</v>
      </c>
      <c r="W43" s="3">
        <f t="shared" si="6"/>
        <v>1392340.297499015</v>
      </c>
      <c r="X43" s="21">
        <f t="shared" si="7"/>
        <v>8725638935.4379787</v>
      </c>
      <c r="Y43" s="21">
        <f t="shared" si="8"/>
        <v>34902555.741751917</v>
      </c>
      <c r="Z43" s="3">
        <f t="shared" si="9"/>
        <v>2262603.4544745302</v>
      </c>
      <c r="AA43" s="21">
        <f t="shared" si="10"/>
        <v>6592357055.9643755</v>
      </c>
      <c r="AB43" s="21">
        <f t="shared" si="11"/>
        <v>92292998.783501267</v>
      </c>
      <c r="AC43" s="3">
        <f t="shared" si="12"/>
        <v>5466895.8621964632</v>
      </c>
      <c r="AD43" s="3">
        <f t="shared" si="13"/>
        <v>4163180337.5796418</v>
      </c>
      <c r="AE43" s="21">
        <f t="shared" si="14"/>
        <v>0</v>
      </c>
      <c r="AF43" s="3">
        <f t="shared" si="15"/>
        <v>375566154.85300672</v>
      </c>
      <c r="AG43" s="3">
        <f t="shared" si="16"/>
        <v>375566154.85300672</v>
      </c>
      <c r="AH43" s="22"/>
      <c r="AI43" s="3">
        <f t="shared" si="17"/>
        <v>363548037.8977105</v>
      </c>
    </row>
    <row r="44" spans="1:35" x14ac:dyDescent="0.3">
      <c r="A44" t="s">
        <v>94</v>
      </c>
      <c r="B44">
        <v>8843610</v>
      </c>
      <c r="C44">
        <v>7335.5814854467217</v>
      </c>
      <c r="D44">
        <v>19977.033855587819</v>
      </c>
      <c r="E44">
        <v>12134.468379372551</v>
      </c>
      <c r="F44">
        <v>30145.686922253371</v>
      </c>
      <c r="G44">
        <v>27128.66123166521</v>
      </c>
      <c r="H44">
        <v>81810.18458731343</v>
      </c>
      <c r="I44">
        <v>44900.203708409528</v>
      </c>
      <c r="J44">
        <v>127877.9624160067</v>
      </c>
      <c r="K44">
        <v>111732.34631262779</v>
      </c>
      <c r="L44">
        <v>372587.85497960832</v>
      </c>
      <c r="M44">
        <v>0</v>
      </c>
      <c r="N44" s="19">
        <v>2022</v>
      </c>
      <c r="O44" s="3">
        <v>485559200</v>
      </c>
      <c r="P44">
        <v>2012</v>
      </c>
      <c r="Q44" s="20">
        <f t="shared" si="0"/>
        <v>7335.5814854467217</v>
      </c>
      <c r="R44" s="21">
        <f t="shared" si="1"/>
        <v>1117960745.9510353</v>
      </c>
      <c r="S44" s="21">
        <f t="shared" si="2"/>
        <v>0</v>
      </c>
      <c r="T44" s="3">
        <f t="shared" si="3"/>
        <v>12134.468379372551</v>
      </c>
      <c r="U44" s="21">
        <f t="shared" si="4"/>
        <v>796420962.09003139</v>
      </c>
      <c r="V44" s="21">
        <f t="shared" si="5"/>
        <v>13539156.355530534</v>
      </c>
      <c r="W44" s="3">
        <f t="shared" si="6"/>
        <v>27128.66123166521</v>
      </c>
      <c r="X44" s="21">
        <f t="shared" si="7"/>
        <v>483582066.76324421</v>
      </c>
      <c r="Y44" s="21">
        <f t="shared" si="8"/>
        <v>1934328.2670529769</v>
      </c>
      <c r="Z44" s="3">
        <f t="shared" si="9"/>
        <v>44900.203708409528</v>
      </c>
      <c r="AA44" s="21">
        <f t="shared" si="10"/>
        <v>366911468.3420468</v>
      </c>
      <c r="AB44" s="21">
        <f t="shared" si="11"/>
        <v>5136760.5567886559</v>
      </c>
      <c r="AC44" s="3">
        <f t="shared" si="12"/>
        <v>111732.34631262779</v>
      </c>
      <c r="AD44" s="3">
        <f t="shared" si="13"/>
        <v>230690438.50023958</v>
      </c>
      <c r="AE44" s="21">
        <f t="shared" si="14"/>
        <v>0</v>
      </c>
      <c r="AF44" s="3">
        <f t="shared" si="15"/>
        <v>20610245.179372165</v>
      </c>
      <c r="AG44" s="3">
        <f t="shared" si="16"/>
        <v>20610245.179372165</v>
      </c>
      <c r="AH44" s="22">
        <f t="shared" si="18"/>
        <v>4.2446410611460282E-2</v>
      </c>
      <c r="AI44" s="3">
        <f t="shared" si="17"/>
        <v>19950717.333632257</v>
      </c>
    </row>
    <row r="45" spans="1:35" x14ac:dyDescent="0.3">
      <c r="A45" t="s">
        <v>95</v>
      </c>
      <c r="B45">
        <v>694806</v>
      </c>
      <c r="C45">
        <v>1501116.9483853071</v>
      </c>
      <c r="D45">
        <v>3508725.1592294378</v>
      </c>
      <c r="E45">
        <v>2735703.135200344</v>
      </c>
      <c r="F45">
        <v>4708156.9928643992</v>
      </c>
      <c r="G45">
        <v>3317923.602782032</v>
      </c>
      <c r="H45">
        <v>11331360.23160043</v>
      </c>
      <c r="I45">
        <v>3414743.3145352178</v>
      </c>
      <c r="J45">
        <v>19280223.85310946</v>
      </c>
      <c r="K45">
        <v>3459472.7783051431</v>
      </c>
      <c r="L45">
        <v>82645205.301321283</v>
      </c>
      <c r="M45">
        <v>0</v>
      </c>
      <c r="N45" s="19">
        <v>2023</v>
      </c>
      <c r="O45" s="3"/>
      <c r="Q45" s="20">
        <f t="shared" si="0"/>
        <v>1501116.9483853071</v>
      </c>
      <c r="R45" s="21">
        <f t="shared" si="1"/>
        <v>13948982305.437672</v>
      </c>
      <c r="S45" s="21">
        <f t="shared" si="2"/>
        <v>0</v>
      </c>
      <c r="T45" s="3">
        <f t="shared" si="3"/>
        <v>2735703.135200344</v>
      </c>
      <c r="U45" s="21">
        <f t="shared" si="4"/>
        <v>6852363875.1406584</v>
      </c>
      <c r="V45" s="21">
        <f t="shared" si="5"/>
        <v>116490185.8773912</v>
      </c>
      <c r="W45" s="3">
        <f t="shared" si="6"/>
        <v>3317923.602782032</v>
      </c>
      <c r="X45" s="21">
        <f t="shared" si="7"/>
        <v>5567783850.3227968</v>
      </c>
      <c r="Y45" s="21">
        <f t="shared" si="8"/>
        <v>22271135.401291188</v>
      </c>
      <c r="Z45" s="3">
        <f t="shared" si="9"/>
        <v>3414743.3145352178</v>
      </c>
      <c r="AA45" s="21">
        <f t="shared" si="10"/>
        <v>5511715535.5423079</v>
      </c>
      <c r="AB45" s="21">
        <f t="shared" si="11"/>
        <v>77164017.497592315</v>
      </c>
      <c r="AC45" s="3">
        <f t="shared" si="12"/>
        <v>3459472.7783051431</v>
      </c>
      <c r="AD45" s="3">
        <f t="shared" si="13"/>
        <v>5501872207.1386757</v>
      </c>
      <c r="AE45" s="21">
        <f t="shared" si="14"/>
        <v>0</v>
      </c>
      <c r="AF45" s="3">
        <f t="shared" si="15"/>
        <v>215925338.77627468</v>
      </c>
      <c r="AG45" s="3">
        <f t="shared" si="16"/>
        <v>215925338.77627468</v>
      </c>
      <c r="AH45" s="22"/>
      <c r="AI45" s="3">
        <f t="shared" si="17"/>
        <v>209015727.93543389</v>
      </c>
    </row>
    <row r="46" spans="1:35" x14ac:dyDescent="0.3">
      <c r="A46" t="s">
        <v>96</v>
      </c>
      <c r="B46">
        <v>8345392</v>
      </c>
      <c r="C46">
        <v>638649.74288896215</v>
      </c>
      <c r="D46">
        <v>2181085.0913540488</v>
      </c>
      <c r="E46">
        <v>1039237.4799675849</v>
      </c>
      <c r="F46">
        <v>3516090.3407326899</v>
      </c>
      <c r="G46">
        <v>2271447.3608666481</v>
      </c>
      <c r="H46">
        <v>11744935.504456971</v>
      </c>
      <c r="I46">
        <v>3679737.6243727761</v>
      </c>
      <c r="J46">
        <v>20526689.846815921</v>
      </c>
      <c r="K46">
        <v>8835744.6904116068</v>
      </c>
      <c r="L46">
        <v>81190623.960055381</v>
      </c>
      <c r="M46">
        <v>0</v>
      </c>
      <c r="N46" s="19">
        <v>2021</v>
      </c>
      <c r="O46" s="3">
        <v>47588495360</v>
      </c>
      <c r="P46">
        <v>2021</v>
      </c>
      <c r="Q46" s="20">
        <f t="shared" si="0"/>
        <v>638649.74288896215</v>
      </c>
      <c r="R46" s="21">
        <f t="shared" si="1"/>
        <v>128722276175.97746</v>
      </c>
      <c r="S46" s="21">
        <f t="shared" si="2"/>
        <v>0</v>
      </c>
      <c r="T46" s="3">
        <f t="shared" si="3"/>
        <v>1039237.4799675849</v>
      </c>
      <c r="U46" s="21">
        <f t="shared" si="4"/>
        <v>103351540247.03111</v>
      </c>
      <c r="V46" s="21">
        <f t="shared" si="5"/>
        <v>1756976184.1995289</v>
      </c>
      <c r="W46" s="3">
        <f t="shared" si="6"/>
        <v>2271447.3608666481</v>
      </c>
      <c r="X46" s="21">
        <f t="shared" si="7"/>
        <v>79059972165.613541</v>
      </c>
      <c r="Y46" s="21">
        <f t="shared" si="8"/>
        <v>316239888.66245419</v>
      </c>
      <c r="Z46" s="3">
        <f t="shared" si="9"/>
        <v>3679737.6243727761</v>
      </c>
      <c r="AA46" s="21">
        <f t="shared" si="10"/>
        <v>70297210150.779617</v>
      </c>
      <c r="AB46" s="21">
        <f t="shared" si="11"/>
        <v>984160942.11091483</v>
      </c>
      <c r="AC46" s="3">
        <f t="shared" si="12"/>
        <v>8835744.6904116068</v>
      </c>
      <c r="AD46" s="3">
        <f t="shared" si="13"/>
        <v>60382983061.785095</v>
      </c>
      <c r="AE46" s="21">
        <f t="shared" si="14"/>
        <v>0</v>
      </c>
      <c r="AF46" s="3">
        <f t="shared" si="15"/>
        <v>3057377014.972898</v>
      </c>
      <c r="AG46" s="3">
        <f t="shared" si="16"/>
        <v>3057377014.972898</v>
      </c>
      <c r="AH46" s="22">
        <f t="shared" si="18"/>
        <v>6.4246137471762624E-2</v>
      </c>
      <c r="AI46" s="3">
        <f t="shared" si="17"/>
        <v>2959540950.4937654</v>
      </c>
    </row>
    <row r="47" spans="1:35" x14ac:dyDescent="0.3">
      <c r="A47" t="s">
        <v>97</v>
      </c>
      <c r="B47">
        <v>41351200</v>
      </c>
      <c r="C47">
        <v>11429.626762178301</v>
      </c>
      <c r="D47">
        <v>36310.777212390582</v>
      </c>
      <c r="E47">
        <v>19896.976825562109</v>
      </c>
      <c r="F47">
        <v>56998.867714049979</v>
      </c>
      <c r="G47">
        <v>49464.697835083964</v>
      </c>
      <c r="H47">
        <v>165775.85275178691</v>
      </c>
      <c r="I47">
        <v>88111.623345692875</v>
      </c>
      <c r="J47">
        <v>263874.94215800962</v>
      </c>
      <c r="K47">
        <v>233538.87996370511</v>
      </c>
      <c r="L47">
        <v>776341.10618079407</v>
      </c>
      <c r="M47">
        <v>0</v>
      </c>
      <c r="N47" s="19">
        <v>2023</v>
      </c>
      <c r="O47" s="3">
        <v>4708710912</v>
      </c>
      <c r="P47">
        <v>2021</v>
      </c>
      <c r="Q47" s="20">
        <f t="shared" si="0"/>
        <v>11429.626762178301</v>
      </c>
      <c r="R47" s="21">
        <f t="shared" si="1"/>
        <v>10288654284.96818</v>
      </c>
      <c r="S47" s="21">
        <f t="shared" si="2"/>
        <v>0</v>
      </c>
      <c r="T47" s="3">
        <f t="shared" si="3"/>
        <v>19896.976825562109</v>
      </c>
      <c r="U47" s="21">
        <f t="shared" si="4"/>
        <v>7671038552.5401983</v>
      </c>
      <c r="V47" s="21">
        <f t="shared" si="5"/>
        <v>130407655.39318338</v>
      </c>
      <c r="W47" s="3">
        <f t="shared" si="6"/>
        <v>49464.697835083964</v>
      </c>
      <c r="X47" s="21">
        <f t="shared" si="7"/>
        <v>4809605829.1915674</v>
      </c>
      <c r="Y47" s="21">
        <f t="shared" si="8"/>
        <v>19238423.31676627</v>
      </c>
      <c r="Z47" s="3">
        <f t="shared" si="9"/>
        <v>88111.623345692875</v>
      </c>
      <c r="AA47" s="21">
        <f t="shared" si="10"/>
        <v>3634012074.4359365</v>
      </c>
      <c r="AB47" s="21">
        <f t="shared" si="11"/>
        <v>50876169.042103119</v>
      </c>
      <c r="AC47" s="3">
        <f t="shared" si="12"/>
        <v>233538.87996370511</v>
      </c>
      <c r="AD47" s="3">
        <f t="shared" si="13"/>
        <v>2244552341.674809</v>
      </c>
      <c r="AE47" s="21">
        <f t="shared" si="14"/>
        <v>0</v>
      </c>
      <c r="AF47" s="3">
        <f t="shared" si="15"/>
        <v>200522247.75205275</v>
      </c>
      <c r="AG47" s="3">
        <f t="shared" si="16"/>
        <v>200522247.75205275</v>
      </c>
      <c r="AH47" s="22">
        <f t="shared" si="18"/>
        <v>4.2585380903513992E-2</v>
      </c>
      <c r="AI47" s="3">
        <f t="shared" si="17"/>
        <v>194105535.82398707</v>
      </c>
    </row>
    <row r="48" spans="1:35" x14ac:dyDescent="0.3">
      <c r="A48" t="s">
        <v>98</v>
      </c>
      <c r="B48">
        <v>4539050</v>
      </c>
      <c r="C48">
        <v>2454141.5963823199</v>
      </c>
      <c r="D48">
        <v>8565772.6487652306</v>
      </c>
      <c r="E48">
        <v>3929654.0804269542</v>
      </c>
      <c r="F48">
        <v>13989336.27346305</v>
      </c>
      <c r="G48">
        <v>9936415.3491577357</v>
      </c>
      <c r="H48">
        <v>46127752.443719603</v>
      </c>
      <c r="I48">
        <v>17111593.946852449</v>
      </c>
      <c r="J48">
        <v>78911100.616575465</v>
      </c>
      <c r="K48">
        <v>48529317.477532357</v>
      </c>
      <c r="L48">
        <v>286244281.16692692</v>
      </c>
      <c r="M48">
        <v>0</v>
      </c>
      <c r="N48" s="19">
        <v>2021</v>
      </c>
      <c r="O48" s="3">
        <v>137769353216</v>
      </c>
      <c r="P48">
        <v>2021</v>
      </c>
      <c r="Q48" s="20">
        <f t="shared" si="0"/>
        <v>2454141.5963823199</v>
      </c>
      <c r="R48" s="21">
        <f t="shared" si="1"/>
        <v>277409989283.18652</v>
      </c>
      <c r="S48" s="21">
        <f t="shared" si="2"/>
        <v>0</v>
      </c>
      <c r="T48" s="3">
        <f t="shared" si="3"/>
        <v>3929654.0804269542</v>
      </c>
      <c r="U48" s="21">
        <f t="shared" si="4"/>
        <v>228307002291.50247</v>
      </c>
      <c r="V48" s="21">
        <f t="shared" si="5"/>
        <v>3881219038.9555421</v>
      </c>
      <c r="W48" s="3">
        <f t="shared" si="6"/>
        <v>9936415.3491577357</v>
      </c>
      <c r="X48" s="21">
        <f t="shared" si="7"/>
        <v>164274288639.07104</v>
      </c>
      <c r="Y48" s="21">
        <f t="shared" si="8"/>
        <v>657097154.55628419</v>
      </c>
      <c r="Z48" s="3">
        <f t="shared" si="9"/>
        <v>17111593.946852449</v>
      </c>
      <c r="AA48" s="21">
        <f t="shared" si="10"/>
        <v>140255525374.60315</v>
      </c>
      <c r="AB48" s="21">
        <f t="shared" si="11"/>
        <v>1963577355.2444444</v>
      </c>
      <c r="AC48" s="3">
        <f t="shared" si="12"/>
        <v>48529317.477532357</v>
      </c>
      <c r="AD48" s="3">
        <f t="shared" si="13"/>
        <v>107900010593.43465</v>
      </c>
      <c r="AE48" s="21">
        <f t="shared" si="14"/>
        <v>0</v>
      </c>
      <c r="AF48" s="3">
        <f t="shared" si="15"/>
        <v>6501893548.7562714</v>
      </c>
      <c r="AG48" s="3">
        <f t="shared" si="16"/>
        <v>6501893548.7562714</v>
      </c>
      <c r="AH48" s="22">
        <f t="shared" si="18"/>
        <v>4.7194048581779703E-2</v>
      </c>
      <c r="AI48" s="3">
        <f t="shared" si="17"/>
        <v>6293832955.1960707</v>
      </c>
    </row>
    <row r="49" spans="1:35" x14ac:dyDescent="0.3">
      <c r="A49" t="s">
        <v>99</v>
      </c>
      <c r="B49">
        <v>651145</v>
      </c>
      <c r="C49">
        <v>64591.052545422674</v>
      </c>
      <c r="D49">
        <v>216118.89818174011</v>
      </c>
      <c r="E49">
        <v>114606.31437720729</v>
      </c>
      <c r="F49">
        <v>343236.2933375396</v>
      </c>
      <c r="G49">
        <v>297038.98845268518</v>
      </c>
      <c r="H49">
        <v>1014610.865118194</v>
      </c>
      <c r="I49">
        <v>541022.86035100743</v>
      </c>
      <c r="J49">
        <v>1617918.4308972461</v>
      </c>
      <c r="K49">
        <v>1445877.4937144581</v>
      </c>
      <c r="L49">
        <v>4738830.3738602623</v>
      </c>
      <c r="M49">
        <v>0</v>
      </c>
      <c r="N49" s="19">
        <v>2023</v>
      </c>
      <c r="O49" s="3"/>
      <c r="Q49" s="20">
        <f t="shared" si="0"/>
        <v>64591.052545422674</v>
      </c>
      <c r="R49" s="21">
        <f t="shared" si="1"/>
        <v>986665990.4685992</v>
      </c>
      <c r="S49" s="21">
        <f t="shared" si="2"/>
        <v>0</v>
      </c>
      <c r="T49" s="3">
        <f t="shared" si="3"/>
        <v>114606.31437720729</v>
      </c>
      <c r="U49" s="21">
        <f t="shared" si="4"/>
        <v>744356338.25062776</v>
      </c>
      <c r="V49" s="21">
        <f t="shared" si="5"/>
        <v>12654057.750260673</v>
      </c>
      <c r="W49" s="3">
        <f t="shared" si="6"/>
        <v>297038.98845268518</v>
      </c>
      <c r="X49" s="21">
        <f t="shared" si="7"/>
        <v>467243339.63136274</v>
      </c>
      <c r="Y49" s="21">
        <f t="shared" si="8"/>
        <v>1868973.358525451</v>
      </c>
      <c r="Z49" s="3">
        <f t="shared" si="9"/>
        <v>541022.86035100743</v>
      </c>
      <c r="AA49" s="21">
        <f t="shared" si="10"/>
        <v>350607583.14166528</v>
      </c>
      <c r="AB49" s="21">
        <f t="shared" si="11"/>
        <v>4908506.1639833143</v>
      </c>
      <c r="AC49" s="3">
        <f t="shared" si="12"/>
        <v>1445877.4937144581</v>
      </c>
      <c r="AD49" s="3">
        <f t="shared" si="13"/>
        <v>214418980.31425399</v>
      </c>
      <c r="AE49" s="21">
        <f t="shared" si="14"/>
        <v>0</v>
      </c>
      <c r="AF49" s="3">
        <f t="shared" si="15"/>
        <v>19431537.27276944</v>
      </c>
      <c r="AG49" s="3">
        <f t="shared" si="16"/>
        <v>19431537.27276944</v>
      </c>
      <c r="AH49" s="22"/>
      <c r="AI49" s="3">
        <f t="shared" si="17"/>
        <v>18809728.080040816</v>
      </c>
    </row>
    <row r="50" spans="1:35" x14ac:dyDescent="0.3">
      <c r="A50" t="s">
        <v>100</v>
      </c>
      <c r="B50">
        <v>7100849</v>
      </c>
      <c r="C50">
        <v>150853.33417670141</v>
      </c>
      <c r="D50">
        <v>470738.43365572073</v>
      </c>
      <c r="E50">
        <v>260949.1438727502</v>
      </c>
      <c r="F50">
        <v>735830.46253752278</v>
      </c>
      <c r="G50">
        <v>639823.74212989013</v>
      </c>
      <c r="H50">
        <v>2126586.0611275118</v>
      </c>
      <c r="I50">
        <v>1130570.3475549479</v>
      </c>
      <c r="J50">
        <v>3381522.7197204931</v>
      </c>
      <c r="K50">
        <v>2984467.528548338</v>
      </c>
      <c r="L50">
        <v>9956614.5833024289</v>
      </c>
      <c r="M50">
        <v>146723808</v>
      </c>
      <c r="N50" s="19">
        <v>2021</v>
      </c>
      <c r="O50" s="3">
        <v>13592240128</v>
      </c>
      <c r="P50">
        <v>2021</v>
      </c>
      <c r="Q50" s="20">
        <f t="shared" si="0"/>
        <v>150853.33417670141</v>
      </c>
      <c r="R50" s="21">
        <f t="shared" si="1"/>
        <v>22714557887.504948</v>
      </c>
      <c r="S50" s="21">
        <f t="shared" si="2"/>
        <v>0</v>
      </c>
      <c r="T50" s="3">
        <f t="shared" si="3"/>
        <v>260949.1438727502</v>
      </c>
      <c r="U50" s="21">
        <f t="shared" si="4"/>
        <v>16860302683.797159</v>
      </c>
      <c r="V50" s="21">
        <f t="shared" si="5"/>
        <v>286625145.62455171</v>
      </c>
      <c r="W50" s="3">
        <f t="shared" si="6"/>
        <v>639823.74212989013</v>
      </c>
      <c r="X50" s="21">
        <f t="shared" si="7"/>
        <v>10557274726.091942</v>
      </c>
      <c r="Y50" s="21">
        <f t="shared" si="8"/>
        <v>42229098.904367767</v>
      </c>
      <c r="Z50" s="3">
        <f t="shared" si="9"/>
        <v>1130570.3475549479</v>
      </c>
      <c r="AA50" s="21">
        <f t="shared" si="10"/>
        <v>7991836450.4696684</v>
      </c>
      <c r="AB50" s="21">
        <f t="shared" si="11"/>
        <v>111885710.30657537</v>
      </c>
      <c r="AC50" s="3">
        <f t="shared" si="12"/>
        <v>2984467.528548338</v>
      </c>
      <c r="AD50" s="3">
        <f t="shared" si="13"/>
        <v>4950816344.1603537</v>
      </c>
      <c r="AE50" s="21">
        <f t="shared" si="14"/>
        <v>0</v>
      </c>
      <c r="AF50" s="3">
        <f t="shared" si="15"/>
        <v>440739954.83549482</v>
      </c>
      <c r="AG50" s="3">
        <f t="shared" si="16"/>
        <v>294016146.83549482</v>
      </c>
      <c r="AH50" s="22">
        <f t="shared" si="18"/>
        <v>2.1631176617445264E-2</v>
      </c>
      <c r="AI50" s="3">
        <f t="shared" si="17"/>
        <v>284607630.13675898</v>
      </c>
    </row>
    <row r="51" spans="1:35" x14ac:dyDescent="0.3">
      <c r="A51" t="s">
        <v>101</v>
      </c>
      <c r="B51">
        <v>11585399</v>
      </c>
      <c r="C51">
        <v>69720</v>
      </c>
      <c r="D51">
        <v>187882.9</v>
      </c>
      <c r="E51">
        <v>114939.4</v>
      </c>
      <c r="F51">
        <v>282698.90000000002</v>
      </c>
      <c r="G51">
        <v>255461.3</v>
      </c>
      <c r="H51">
        <v>762605.6</v>
      </c>
      <c r="I51">
        <v>420640.8</v>
      </c>
      <c r="J51">
        <v>1189468.8</v>
      </c>
      <c r="K51">
        <v>1039070.3</v>
      </c>
      <c r="L51">
        <v>3458074.4</v>
      </c>
      <c r="M51">
        <v>23782410</v>
      </c>
      <c r="N51" s="19">
        <v>2021</v>
      </c>
      <c r="O51" s="3">
        <v>14735587328</v>
      </c>
      <c r="P51">
        <v>2021</v>
      </c>
      <c r="Q51" s="20">
        <f t="shared" si="0"/>
        <v>69720</v>
      </c>
      <c r="R51" s="21">
        <f t="shared" si="1"/>
        <v>13689643434.971001</v>
      </c>
      <c r="S51" s="21">
        <f t="shared" si="2"/>
        <v>0</v>
      </c>
      <c r="T51" s="3">
        <f t="shared" si="3"/>
        <v>114939.4</v>
      </c>
      <c r="U51" s="21">
        <f t="shared" si="4"/>
        <v>9717803717.7025013</v>
      </c>
      <c r="V51" s="21">
        <f t="shared" si="5"/>
        <v>165202663.20094255</v>
      </c>
      <c r="W51" s="3">
        <f t="shared" si="6"/>
        <v>255461.3</v>
      </c>
      <c r="X51" s="21">
        <f t="shared" si="7"/>
        <v>5875469066.0756998</v>
      </c>
      <c r="Y51" s="21">
        <f t="shared" si="8"/>
        <v>23501876.264302801</v>
      </c>
      <c r="Z51" s="3">
        <f t="shared" si="9"/>
        <v>420640.8</v>
      </c>
      <c r="AA51" s="21">
        <f t="shared" si="10"/>
        <v>4453589571.1859999</v>
      </c>
      <c r="AB51" s="21">
        <f t="shared" si="11"/>
        <v>62350253.99660401</v>
      </c>
      <c r="AC51" s="3">
        <f t="shared" si="12"/>
        <v>1039070.3</v>
      </c>
      <c r="AD51" s="3">
        <f t="shared" si="13"/>
        <v>2802512768.1135898</v>
      </c>
      <c r="AE51" s="21">
        <f t="shared" si="14"/>
        <v>0</v>
      </c>
      <c r="AF51" s="3">
        <f t="shared" si="15"/>
        <v>251054793.46184933</v>
      </c>
      <c r="AG51" s="3">
        <f t="shared" si="16"/>
        <v>227272383.46184933</v>
      </c>
      <c r="AH51" s="22">
        <f t="shared" si="18"/>
        <v>1.5423367823961453E-2</v>
      </c>
      <c r="AI51" s="3">
        <f t="shared" si="17"/>
        <v>219999667.19107014</v>
      </c>
    </row>
    <row r="52" spans="1:35" x14ac:dyDescent="0.3">
      <c r="A52" t="s">
        <v>102</v>
      </c>
      <c r="B52">
        <v>63504696</v>
      </c>
      <c r="C52">
        <v>60047.508873944047</v>
      </c>
      <c r="D52">
        <v>222824.32079947009</v>
      </c>
      <c r="E52">
        <v>104231.48968503501</v>
      </c>
      <c r="F52">
        <v>363671.50900073937</v>
      </c>
      <c r="G52">
        <v>257500.20361174649</v>
      </c>
      <c r="H52">
        <v>1195825.5995501741</v>
      </c>
      <c r="I52">
        <v>457028.56986690802</v>
      </c>
      <c r="J52">
        <v>2040023.064421983</v>
      </c>
      <c r="K52">
        <v>1209237.420448422</v>
      </c>
      <c r="L52">
        <v>7386359.9701478695</v>
      </c>
      <c r="M52">
        <v>0</v>
      </c>
      <c r="N52" s="19">
        <v>2021</v>
      </c>
      <c r="O52" s="3">
        <v>51857629184</v>
      </c>
      <c r="P52">
        <v>2021</v>
      </c>
      <c r="Q52" s="20">
        <f t="shared" si="0"/>
        <v>60047.508873944047</v>
      </c>
      <c r="R52" s="21">
        <f t="shared" si="1"/>
        <v>103370919571.79706</v>
      </c>
      <c r="S52" s="21">
        <f t="shared" si="2"/>
        <v>0</v>
      </c>
      <c r="T52" s="3">
        <f t="shared" si="3"/>
        <v>104231.48968503501</v>
      </c>
      <c r="U52" s="21">
        <f t="shared" si="4"/>
        <v>82378297784.389664</v>
      </c>
      <c r="V52" s="21">
        <f t="shared" si="5"/>
        <v>1400431062.3346243</v>
      </c>
      <c r="W52" s="3">
        <f t="shared" si="6"/>
        <v>257500.20361174649</v>
      </c>
      <c r="X52" s="21">
        <f t="shared" si="7"/>
        <v>59588069018.149483</v>
      </c>
      <c r="Y52" s="21">
        <f t="shared" si="8"/>
        <v>238352276.07259795</v>
      </c>
      <c r="Z52" s="3">
        <f t="shared" si="9"/>
        <v>457028.56986690802</v>
      </c>
      <c r="AA52" s="21">
        <f t="shared" si="10"/>
        <v>50263792073.196846</v>
      </c>
      <c r="AB52" s="21">
        <f t="shared" si="11"/>
        <v>703693089.02475595</v>
      </c>
      <c r="AC52" s="3">
        <f t="shared" si="12"/>
        <v>1209237.420448422</v>
      </c>
      <c r="AD52" s="3">
        <f t="shared" si="13"/>
        <v>39227628967.340836</v>
      </c>
      <c r="AE52" s="21">
        <f t="shared" si="14"/>
        <v>0</v>
      </c>
      <c r="AF52" s="3">
        <f t="shared" si="15"/>
        <v>2342476427.4319782</v>
      </c>
      <c r="AG52" s="3">
        <f t="shared" si="16"/>
        <v>2342476427.4319782</v>
      </c>
      <c r="AH52" s="22">
        <f t="shared" si="18"/>
        <v>4.5171298115470326E-2</v>
      </c>
      <c r="AI52" s="3">
        <f t="shared" si="17"/>
        <v>2267517181.7541547</v>
      </c>
    </row>
    <row r="53" spans="1:35" x14ac:dyDescent="0.3">
      <c r="A53" t="s">
        <v>103</v>
      </c>
      <c r="B53">
        <v>4102432</v>
      </c>
      <c r="C53">
        <v>50665.7</v>
      </c>
      <c r="D53">
        <v>141910.20000000001</v>
      </c>
      <c r="E53">
        <v>84560.5</v>
      </c>
      <c r="F53">
        <v>215796.9</v>
      </c>
      <c r="G53">
        <v>192254.7</v>
      </c>
      <c r="H53">
        <v>594667.69999999995</v>
      </c>
      <c r="I53">
        <v>322628.8</v>
      </c>
      <c r="J53">
        <v>934306.4</v>
      </c>
      <c r="K53">
        <v>816834.4</v>
      </c>
      <c r="L53">
        <v>2735637.5</v>
      </c>
      <c r="M53">
        <v>0</v>
      </c>
      <c r="N53" s="19">
        <v>2021</v>
      </c>
      <c r="O53" s="3">
        <v>5813881856</v>
      </c>
      <c r="P53">
        <v>2021</v>
      </c>
      <c r="Q53" s="20">
        <f t="shared" si="0"/>
        <v>50665.7</v>
      </c>
      <c r="R53" s="21">
        <f t="shared" si="1"/>
        <v>3743243566.2400007</v>
      </c>
      <c r="S53" s="21">
        <f t="shared" si="2"/>
        <v>0</v>
      </c>
      <c r="T53" s="3">
        <f t="shared" si="3"/>
        <v>84560.5</v>
      </c>
      <c r="U53" s="21">
        <f t="shared" si="4"/>
        <v>2691942034.6240001</v>
      </c>
      <c r="V53" s="21">
        <f t="shared" si="5"/>
        <v>45763014.588608004</v>
      </c>
      <c r="W53" s="3">
        <f t="shared" si="6"/>
        <v>192254.7</v>
      </c>
      <c r="X53" s="21">
        <f t="shared" si="7"/>
        <v>1650871968.4159997</v>
      </c>
      <c r="Y53" s="21">
        <f t="shared" si="8"/>
        <v>6603487.8736639991</v>
      </c>
      <c r="Z53" s="3">
        <f t="shared" si="9"/>
        <v>322628.8</v>
      </c>
      <c r="AA53" s="21">
        <f t="shared" si="10"/>
        <v>1254682879.9616001</v>
      </c>
      <c r="AB53" s="21">
        <f t="shared" si="11"/>
        <v>17565560.319462404</v>
      </c>
      <c r="AC53" s="3">
        <f t="shared" si="12"/>
        <v>816834.4</v>
      </c>
      <c r="AD53" s="3">
        <f t="shared" si="13"/>
        <v>787175923.91392004</v>
      </c>
      <c r="AE53" s="21">
        <f t="shared" si="14"/>
        <v>0</v>
      </c>
      <c r="AF53" s="3">
        <f t="shared" si="15"/>
        <v>69932062.781734407</v>
      </c>
      <c r="AG53" s="3">
        <f t="shared" si="16"/>
        <v>69932062.781734407</v>
      </c>
      <c r="AH53" s="22">
        <f t="shared" si="18"/>
        <v>1.2028462998360318E-2</v>
      </c>
      <c r="AI53" s="3">
        <f t="shared" si="17"/>
        <v>67694236.772718906</v>
      </c>
    </row>
    <row r="54" spans="1:35" x14ac:dyDescent="0.3">
      <c r="A54" t="s">
        <v>104</v>
      </c>
      <c r="B54">
        <v>863426</v>
      </c>
      <c r="C54">
        <v>106777.38838806871</v>
      </c>
      <c r="D54">
        <v>394251.83390295942</v>
      </c>
      <c r="E54">
        <v>197022.07986918831</v>
      </c>
      <c r="F54">
        <v>638859.62754321692</v>
      </c>
      <c r="G54">
        <v>555801.14792572835</v>
      </c>
      <c r="H54">
        <v>1933413.5107007241</v>
      </c>
      <c r="I54">
        <v>1050688.633256474</v>
      </c>
      <c r="J54">
        <v>3081335.974353841</v>
      </c>
      <c r="K54">
        <v>2820935.1909130109</v>
      </c>
      <c r="L54">
        <v>8882413.9347524587</v>
      </c>
      <c r="M54">
        <v>0</v>
      </c>
      <c r="N54" s="19">
        <v>2023</v>
      </c>
      <c r="O54" s="3"/>
      <c r="Q54" s="20">
        <f t="shared" si="0"/>
        <v>106777.38838806871</v>
      </c>
      <c r="R54" s="21">
        <f t="shared" si="1"/>
        <v>2482129105.9314003</v>
      </c>
      <c r="S54" s="21">
        <f t="shared" si="2"/>
        <v>0</v>
      </c>
      <c r="T54" s="3">
        <f t="shared" si="3"/>
        <v>197022.07986918831</v>
      </c>
      <c r="U54" s="21">
        <f t="shared" si="4"/>
        <v>1907470132.1899791</v>
      </c>
      <c r="V54" s="21">
        <f t="shared" si="5"/>
        <v>32426992.247229647</v>
      </c>
      <c r="W54" s="3">
        <f t="shared" si="6"/>
        <v>555801.14792572835</v>
      </c>
      <c r="X54" s="21">
        <f t="shared" si="7"/>
        <v>1189466331.9413633</v>
      </c>
      <c r="Y54" s="21">
        <f t="shared" si="8"/>
        <v>4757865.3277654536</v>
      </c>
      <c r="Z54" s="3">
        <f t="shared" si="9"/>
        <v>1050688.633256474</v>
      </c>
      <c r="AA54" s="21">
        <f t="shared" si="10"/>
        <v>876656855.56716764</v>
      </c>
      <c r="AB54" s="21">
        <f t="shared" si="11"/>
        <v>12273195.977940349</v>
      </c>
      <c r="AC54" s="3">
        <f t="shared" si="12"/>
        <v>2820935.1909130109</v>
      </c>
      <c r="AD54" s="3">
        <f t="shared" si="13"/>
        <v>523363834.58783197</v>
      </c>
      <c r="AE54" s="21">
        <f t="shared" si="14"/>
        <v>0</v>
      </c>
      <c r="AF54" s="3">
        <f t="shared" si="15"/>
        <v>49458053.552935451</v>
      </c>
      <c r="AG54" s="3">
        <f t="shared" si="16"/>
        <v>49458053.552935451</v>
      </c>
      <c r="AH54" s="22"/>
      <c r="AI54" s="3">
        <f t="shared" si="17"/>
        <v>47875395.839241512</v>
      </c>
    </row>
    <row r="55" spans="1:35" x14ac:dyDescent="0.3">
      <c r="A55" t="s">
        <v>105</v>
      </c>
      <c r="B55">
        <v>1746006</v>
      </c>
      <c r="C55">
        <v>15754.593897509179</v>
      </c>
      <c r="D55">
        <v>45739.304061298943</v>
      </c>
      <c r="E55">
        <v>26597.731679808669</v>
      </c>
      <c r="F55">
        <v>70220.777007864206</v>
      </c>
      <c r="G55">
        <v>61902.46181140696</v>
      </c>
      <c r="H55">
        <v>196971.372309739</v>
      </c>
      <c r="I55">
        <v>105721.1953674774</v>
      </c>
      <c r="J55">
        <v>311095.41355467681</v>
      </c>
      <c r="K55">
        <v>272446.32517180912</v>
      </c>
      <c r="L55">
        <v>914608.10444097419</v>
      </c>
      <c r="M55">
        <v>0</v>
      </c>
      <c r="N55" s="19">
        <v>2023</v>
      </c>
      <c r="O55" s="3"/>
      <c r="Q55" s="20">
        <f t="shared" si="0"/>
        <v>15754.593897509179</v>
      </c>
      <c r="R55" s="21">
        <f t="shared" si="1"/>
        <v>523534838.54237914</v>
      </c>
      <c r="S55" s="21">
        <f t="shared" si="2"/>
        <v>0</v>
      </c>
      <c r="T55" s="3">
        <f t="shared" si="3"/>
        <v>26597.731679808669</v>
      </c>
      <c r="U55" s="21">
        <f t="shared" si="4"/>
        <v>380830494.4052847</v>
      </c>
      <c r="V55" s="21">
        <f t="shared" si="5"/>
        <v>6474118.4048898406</v>
      </c>
      <c r="W55" s="3">
        <f t="shared" si="6"/>
        <v>61902.46181140696</v>
      </c>
      <c r="X55" s="21">
        <f t="shared" si="7"/>
        <v>235831128.14355078</v>
      </c>
      <c r="Y55" s="21">
        <f t="shared" si="8"/>
        <v>943324.5125742032</v>
      </c>
      <c r="Z55" s="3">
        <f t="shared" si="9"/>
        <v>105721.1953674774</v>
      </c>
      <c r="AA55" s="21">
        <f t="shared" si="10"/>
        <v>179292308.60007966</v>
      </c>
      <c r="AB55" s="21">
        <f t="shared" si="11"/>
        <v>2510092.3204011153</v>
      </c>
      <c r="AC55" s="3">
        <f t="shared" si="12"/>
        <v>272446.32517180912</v>
      </c>
      <c r="AD55" s="3">
        <f t="shared" si="13"/>
        <v>112121831.9574638</v>
      </c>
      <c r="AE55" s="21">
        <f t="shared" si="14"/>
        <v>0</v>
      </c>
      <c r="AF55" s="3">
        <f t="shared" si="15"/>
        <v>9927535.2378651593</v>
      </c>
      <c r="AG55" s="3">
        <f t="shared" si="16"/>
        <v>9927535.2378651593</v>
      </c>
      <c r="AH55" s="22"/>
      <c r="AI55" s="3">
        <f t="shared" si="17"/>
        <v>9609854.1102534737</v>
      </c>
    </row>
    <row r="56" spans="1:35" x14ac:dyDescent="0.3">
      <c r="A56" t="s">
        <v>106</v>
      </c>
      <c r="B56">
        <v>1043990</v>
      </c>
      <c r="C56">
        <v>980674.79107470904</v>
      </c>
      <c r="D56">
        <v>2904859.3615459912</v>
      </c>
      <c r="E56">
        <v>1837441.214644107</v>
      </c>
      <c r="F56">
        <v>4413705.9908420146</v>
      </c>
      <c r="G56">
        <v>4550493.3356715739</v>
      </c>
      <c r="H56">
        <v>10909558.02335391</v>
      </c>
      <c r="I56">
        <v>7413390.7274591764</v>
      </c>
      <c r="J56">
        <v>15860771.69464582</v>
      </c>
      <c r="K56">
        <v>16361496.979902349</v>
      </c>
      <c r="L56">
        <v>37078964.010148957</v>
      </c>
      <c r="M56">
        <v>0</v>
      </c>
      <c r="N56" s="19">
        <v>2021</v>
      </c>
      <c r="O56" s="3">
        <v>10251361280</v>
      </c>
      <c r="P56">
        <v>2021</v>
      </c>
      <c r="Q56" s="20">
        <f t="shared" si="0"/>
        <v>980674.79107470904</v>
      </c>
      <c r="R56" s="21">
        <f t="shared" si="1"/>
        <v>20088294497.263138</v>
      </c>
      <c r="S56" s="21">
        <f t="shared" si="2"/>
        <v>0</v>
      </c>
      <c r="T56" s="3">
        <f t="shared" si="3"/>
        <v>1837441.214644107</v>
      </c>
      <c r="U56" s="21">
        <f t="shared" si="4"/>
        <v>13447973318.514267</v>
      </c>
      <c r="V56" s="21">
        <f t="shared" si="5"/>
        <v>228615546.41474256</v>
      </c>
      <c r="W56" s="3">
        <f t="shared" si="6"/>
        <v>4550493.3356715739</v>
      </c>
      <c r="X56" s="21">
        <f t="shared" si="7"/>
        <v>6638799943.2934818</v>
      </c>
      <c r="Y56" s="21">
        <f t="shared" si="8"/>
        <v>26555199.773173928</v>
      </c>
      <c r="Z56" s="3">
        <f t="shared" si="9"/>
        <v>7413390.7274591764</v>
      </c>
      <c r="AA56" s="21">
        <f t="shared" si="10"/>
        <v>4409490627.9665928</v>
      </c>
      <c r="AB56" s="21">
        <f t="shared" si="11"/>
        <v>61732868.791532308</v>
      </c>
      <c r="AC56" s="3">
        <f t="shared" si="12"/>
        <v>16361496.979902349</v>
      </c>
      <c r="AD56" s="3">
        <f t="shared" si="13"/>
        <v>2162882840.4907155</v>
      </c>
      <c r="AE56" s="21">
        <f t="shared" si="14"/>
        <v>0</v>
      </c>
      <c r="AF56" s="3">
        <f t="shared" si="15"/>
        <v>316903614.9794488</v>
      </c>
      <c r="AG56" s="3">
        <f t="shared" si="16"/>
        <v>316903614.9794488</v>
      </c>
      <c r="AH56" s="22">
        <f t="shared" si="18"/>
        <v>3.091332032144016E-2</v>
      </c>
      <c r="AI56" s="3">
        <f t="shared" si="17"/>
        <v>306762699.30010641</v>
      </c>
    </row>
    <row r="57" spans="1:35" x14ac:dyDescent="0.3">
      <c r="A57" t="s">
        <v>107</v>
      </c>
      <c r="B57">
        <v>651903</v>
      </c>
      <c r="C57">
        <v>64609.260874589629</v>
      </c>
      <c r="D57">
        <v>337697.02674809052</v>
      </c>
      <c r="E57">
        <v>130017.8961912917</v>
      </c>
      <c r="F57">
        <v>581069.58070185815</v>
      </c>
      <c r="G57">
        <v>439835.02874130983</v>
      </c>
      <c r="H57">
        <v>1986665.3631256979</v>
      </c>
      <c r="I57">
        <v>870675.32782820752</v>
      </c>
      <c r="J57">
        <v>3335753.6080613299</v>
      </c>
      <c r="K57">
        <v>2295061.7568428442</v>
      </c>
      <c r="L57">
        <v>11336961.085030541</v>
      </c>
      <c r="M57">
        <v>0</v>
      </c>
      <c r="N57" s="19">
        <v>2021</v>
      </c>
      <c r="O57" s="3">
        <v>738383424</v>
      </c>
      <c r="P57">
        <v>2021</v>
      </c>
      <c r="Q57" s="20">
        <f t="shared" si="0"/>
        <v>64609.260874589629</v>
      </c>
      <c r="R57" s="21">
        <f t="shared" si="1"/>
        <v>1780267338.3623285</v>
      </c>
      <c r="S57" s="21">
        <f t="shared" si="2"/>
        <v>0</v>
      </c>
      <c r="T57" s="3">
        <f t="shared" si="3"/>
        <v>130017.8961912917</v>
      </c>
      <c r="U57" s="21">
        <f t="shared" si="4"/>
        <v>1470209731.437459</v>
      </c>
      <c r="V57" s="21">
        <f t="shared" si="5"/>
        <v>24993565.434436806</v>
      </c>
      <c r="W57" s="3">
        <f t="shared" si="6"/>
        <v>439835.02874130983</v>
      </c>
      <c r="X57" s="21">
        <f t="shared" si="7"/>
        <v>1008383335.4761858</v>
      </c>
      <c r="Y57" s="21">
        <f t="shared" si="8"/>
        <v>4033533.3419047431</v>
      </c>
      <c r="Z57" s="3">
        <f t="shared" si="9"/>
        <v>870675.32782820752</v>
      </c>
      <c r="AA57" s="21">
        <f t="shared" si="10"/>
        <v>803495963.05940664</v>
      </c>
      <c r="AB57" s="21">
        <f t="shared" si="11"/>
        <v>11248943.482831694</v>
      </c>
      <c r="AC57" s="3">
        <f t="shared" si="12"/>
        <v>2295061.7568428442</v>
      </c>
      <c r="AD57" s="3">
        <f t="shared" si="13"/>
        <v>589444129.77435446</v>
      </c>
      <c r="AE57" s="21">
        <f t="shared" si="14"/>
        <v>0</v>
      </c>
      <c r="AF57" s="3">
        <f t="shared" si="15"/>
        <v>40276042.259173244</v>
      </c>
      <c r="AG57" s="3">
        <f t="shared" si="16"/>
        <v>40276042.259173244</v>
      </c>
      <c r="AH57" s="22">
        <f t="shared" si="18"/>
        <v>5.4546243794298996E-2</v>
      </c>
      <c r="AI57" s="3">
        <f t="shared" si="17"/>
        <v>38987208.906879701</v>
      </c>
    </row>
    <row r="58" spans="1:35" x14ac:dyDescent="0.3">
      <c r="A58" t="s">
        <v>108</v>
      </c>
      <c r="B58">
        <v>58752252</v>
      </c>
      <c r="C58">
        <v>31300.365596201409</v>
      </c>
      <c r="D58">
        <v>90925.024281812002</v>
      </c>
      <c r="E58">
        <v>52852.863505128989</v>
      </c>
      <c r="F58">
        <v>139612.73443439711</v>
      </c>
      <c r="G58">
        <v>123055.9080741778</v>
      </c>
      <c r="H58">
        <v>391723.6387145482</v>
      </c>
      <c r="I58">
        <v>210222.25884666349</v>
      </c>
      <c r="J58">
        <v>618731.33896502457</v>
      </c>
      <c r="K58">
        <v>541884.10080885829</v>
      </c>
      <c r="L58">
        <v>1819129.5943036899</v>
      </c>
      <c r="M58">
        <v>0</v>
      </c>
      <c r="N58" s="19">
        <v>2023</v>
      </c>
      <c r="O58" s="3"/>
      <c r="Q58" s="20">
        <f t="shared" si="0"/>
        <v>31300.365596201409</v>
      </c>
      <c r="R58" s="21">
        <f t="shared" si="1"/>
        <v>35030829725.109825</v>
      </c>
      <c r="S58" s="21">
        <f t="shared" si="2"/>
        <v>0</v>
      </c>
      <c r="T58" s="3">
        <f t="shared" si="3"/>
        <v>52852.863505128989</v>
      </c>
      <c r="U58" s="21">
        <f t="shared" si="4"/>
        <v>25486689001.619175</v>
      </c>
      <c r="V58" s="21">
        <f t="shared" si="5"/>
        <v>433273713.02752602</v>
      </c>
      <c r="W58" s="3">
        <f t="shared" si="6"/>
        <v>123055.9080741778</v>
      </c>
      <c r="X58" s="21">
        <f t="shared" si="7"/>
        <v>15784834214.851164</v>
      </c>
      <c r="Y58" s="21">
        <f t="shared" si="8"/>
        <v>63139336.859404653</v>
      </c>
      <c r="Z58" s="3">
        <f t="shared" si="9"/>
        <v>210222.25884666349</v>
      </c>
      <c r="AA58" s="21">
        <f t="shared" si="10"/>
        <v>12000414209.701069</v>
      </c>
      <c r="AB58" s="21">
        <f t="shared" si="11"/>
        <v>168005798.93581498</v>
      </c>
      <c r="AC58" s="3">
        <f t="shared" si="12"/>
        <v>541884.10080885829</v>
      </c>
      <c r="AD58" s="3">
        <f t="shared" si="13"/>
        <v>7504104909.9672699</v>
      </c>
      <c r="AE58" s="21">
        <f t="shared" si="14"/>
        <v>0</v>
      </c>
      <c r="AF58" s="3">
        <f t="shared" si="15"/>
        <v>664418848.82274568</v>
      </c>
      <c r="AG58" s="3">
        <f t="shared" si="16"/>
        <v>664418848.82274568</v>
      </c>
      <c r="AH58" s="22"/>
      <c r="AI58" s="3">
        <f t="shared" si="17"/>
        <v>643157445.6604178</v>
      </c>
    </row>
    <row r="59" spans="1:35" x14ac:dyDescent="0.3">
      <c r="A59" t="s">
        <v>109</v>
      </c>
      <c r="B59">
        <v>4394801</v>
      </c>
      <c r="C59">
        <v>1525075.36367804</v>
      </c>
      <c r="D59">
        <v>3354781.5750801112</v>
      </c>
      <c r="E59">
        <v>2294310.3715630518</v>
      </c>
      <c r="F59">
        <v>4790038.6947172945</v>
      </c>
      <c r="G59">
        <v>4256896.9817848941</v>
      </c>
      <c r="H59">
        <v>11878177.61571843</v>
      </c>
      <c r="I59">
        <v>6009612.2407195559</v>
      </c>
      <c r="J59">
        <v>18607970.94721986</v>
      </c>
      <c r="K59">
        <v>10519294.53121184</v>
      </c>
      <c r="L59">
        <v>62349826.820746116</v>
      </c>
      <c r="M59">
        <v>0</v>
      </c>
      <c r="N59" s="19">
        <v>2021</v>
      </c>
      <c r="O59" s="3">
        <v>61219819520</v>
      </c>
      <c r="P59">
        <v>2021</v>
      </c>
      <c r="Q59" s="20">
        <f t="shared" si="0"/>
        <v>1525075.36367804</v>
      </c>
      <c r="R59" s="21">
        <f t="shared" si="1"/>
        <v>80411946875.760345</v>
      </c>
      <c r="S59" s="21">
        <f t="shared" si="2"/>
        <v>0</v>
      </c>
      <c r="T59" s="3">
        <f t="shared" si="3"/>
        <v>2294310.3715630518</v>
      </c>
      <c r="U59" s="21">
        <f t="shared" si="4"/>
        <v>54841146651.63295</v>
      </c>
      <c r="V59" s="21">
        <f t="shared" si="5"/>
        <v>932299493.07776022</v>
      </c>
      <c r="W59" s="3">
        <f t="shared" si="6"/>
        <v>4256896.9817848941</v>
      </c>
      <c r="X59" s="21">
        <f t="shared" si="7"/>
        <v>33494011751.29174</v>
      </c>
      <c r="Y59" s="21">
        <f t="shared" si="8"/>
        <v>133976047.00516696</v>
      </c>
      <c r="Z59" s="3">
        <f t="shared" si="9"/>
        <v>6009612.2407195559</v>
      </c>
      <c r="AA59" s="21">
        <f t="shared" si="10"/>
        <v>27683639720.843121</v>
      </c>
      <c r="AB59" s="21">
        <f t="shared" si="11"/>
        <v>387570956.09180373</v>
      </c>
      <c r="AC59" s="3">
        <f t="shared" si="12"/>
        <v>10519294.53121184</v>
      </c>
      <c r="AD59" s="3">
        <f t="shared" si="13"/>
        <v>22778487513.657753</v>
      </c>
      <c r="AE59" s="21">
        <f t="shared" si="14"/>
        <v>0</v>
      </c>
      <c r="AF59" s="3">
        <f t="shared" si="15"/>
        <v>1453846496.174731</v>
      </c>
      <c r="AG59" s="3">
        <f t="shared" si="16"/>
        <v>1453846496.174731</v>
      </c>
      <c r="AH59" s="22">
        <f t="shared" si="18"/>
        <v>2.3747970960609769E-2</v>
      </c>
      <c r="AI59" s="3">
        <f t="shared" si="17"/>
        <v>1407323408.2971396</v>
      </c>
    </row>
    <row r="60" spans="1:35" x14ac:dyDescent="0.3">
      <c r="A60" t="s">
        <v>110</v>
      </c>
      <c r="B60">
        <v>52557412</v>
      </c>
      <c r="C60">
        <v>2631837.2481517508</v>
      </c>
      <c r="D60">
        <v>8270091.1541202264</v>
      </c>
      <c r="E60">
        <v>4507724.2639372582</v>
      </c>
      <c r="F60">
        <v>12940110.449689539</v>
      </c>
      <c r="G60">
        <v>11077887.395960741</v>
      </c>
      <c r="H60">
        <v>38001599.842662863</v>
      </c>
      <c r="I60">
        <v>18305962.23472536</v>
      </c>
      <c r="J60">
        <v>61348023.320529617</v>
      </c>
      <c r="K60">
        <v>41042937.972095966</v>
      </c>
      <c r="L60">
        <v>201716414.68483499</v>
      </c>
      <c r="M60">
        <v>2460745472</v>
      </c>
      <c r="N60" s="19">
        <v>2021</v>
      </c>
      <c r="O60" s="3">
        <v>411059027968</v>
      </c>
      <c r="P60">
        <v>2021</v>
      </c>
      <c r="Q60" s="20">
        <f t="shared" si="0"/>
        <v>2631837.2481517508</v>
      </c>
      <c r="R60" s="21">
        <f t="shared" si="1"/>
        <v>2963320334965.9443</v>
      </c>
      <c r="S60" s="21">
        <f t="shared" si="2"/>
        <v>0</v>
      </c>
      <c r="T60" s="3">
        <f t="shared" si="3"/>
        <v>4507724.2639372582</v>
      </c>
      <c r="U60" s="21">
        <f t="shared" si="4"/>
        <v>2215921974538.4556</v>
      </c>
      <c r="V60" s="21">
        <f t="shared" si="5"/>
        <v>37670673567.153748</v>
      </c>
      <c r="W60" s="3">
        <f t="shared" si="6"/>
        <v>11077887.395960741</v>
      </c>
      <c r="X60" s="21">
        <f t="shared" si="7"/>
        <v>1415040647630.8516</v>
      </c>
      <c r="Y60" s="21">
        <f t="shared" si="8"/>
        <v>5660162590.523406</v>
      </c>
      <c r="Z60" s="3">
        <f t="shared" si="9"/>
        <v>18305962.23472536</v>
      </c>
      <c r="AA60" s="21">
        <f t="shared" si="10"/>
        <v>1131089668907.8909</v>
      </c>
      <c r="AB60" s="21">
        <f t="shared" si="11"/>
        <v>15835255364.710474</v>
      </c>
      <c r="AC60" s="3">
        <f t="shared" si="12"/>
        <v>41042937.972095966</v>
      </c>
      <c r="AD60" s="3">
        <f t="shared" si="13"/>
        <v>844458211306.38306</v>
      </c>
      <c r="AE60" s="21">
        <f t="shared" si="14"/>
        <v>0</v>
      </c>
      <c r="AF60" s="3">
        <f t="shared" si="15"/>
        <v>59166091522.387627</v>
      </c>
      <c r="AG60" s="3">
        <f t="shared" si="16"/>
        <v>56705346050.387627</v>
      </c>
      <c r="AH60" s="22">
        <f t="shared" si="18"/>
        <v>0.13794939945900422</v>
      </c>
      <c r="AI60" s="3">
        <f t="shared" si="17"/>
        <v>54890774976.775223</v>
      </c>
    </row>
    <row r="61" spans="1:35" x14ac:dyDescent="0.3">
      <c r="A61" t="s">
        <v>111</v>
      </c>
      <c r="B61">
        <v>1273748</v>
      </c>
      <c r="C61">
        <v>180950.06800579949</v>
      </c>
      <c r="D61">
        <v>510388.37606484472</v>
      </c>
      <c r="E61">
        <v>302674.61800238187</v>
      </c>
      <c r="F61">
        <v>777595.33506159449</v>
      </c>
      <c r="G61">
        <v>691195.43341334024</v>
      </c>
      <c r="H61">
        <v>2150590.9617445329</v>
      </c>
      <c r="I61">
        <v>1163922.313416281</v>
      </c>
      <c r="J61">
        <v>3382717.5093959542</v>
      </c>
      <c r="K61">
        <v>2958086.8110239338</v>
      </c>
      <c r="L61">
        <v>9914368.6377013884</v>
      </c>
      <c r="M61">
        <v>0</v>
      </c>
      <c r="N61" s="19">
        <v>2023</v>
      </c>
      <c r="O61" s="3"/>
      <c r="Q61" s="20">
        <f t="shared" si="0"/>
        <v>180950.06800579949</v>
      </c>
      <c r="R61" s="21">
        <f t="shared" si="1"/>
        <v>4196213860.1359272</v>
      </c>
      <c r="S61" s="21">
        <f t="shared" si="2"/>
        <v>0</v>
      </c>
      <c r="T61" s="3">
        <f t="shared" si="3"/>
        <v>302674.61800238187</v>
      </c>
      <c r="U61" s="21">
        <f t="shared" si="4"/>
        <v>3024646567.5636897</v>
      </c>
      <c r="V61" s="21">
        <f t="shared" si="5"/>
        <v>51418991.648582727</v>
      </c>
      <c r="W61" s="3">
        <f t="shared" si="6"/>
        <v>691195.43341334024</v>
      </c>
      <c r="X61" s="21">
        <f t="shared" si="7"/>
        <v>1858902135.4208</v>
      </c>
      <c r="Y61" s="21">
        <f t="shared" si="8"/>
        <v>7435608.5416831998</v>
      </c>
      <c r="Z61" s="3">
        <f t="shared" si="9"/>
        <v>1163922.313416281</v>
      </c>
      <c r="AA61" s="21">
        <f t="shared" si="10"/>
        <v>1413092971.6443586</v>
      </c>
      <c r="AB61" s="21">
        <f t="shared" si="11"/>
        <v>19783301.603021022</v>
      </c>
      <c r="AC61" s="3">
        <f t="shared" si="12"/>
        <v>2958086.8110239338</v>
      </c>
      <c r="AD61" s="3">
        <f t="shared" si="13"/>
        <v>886055006.41667545</v>
      </c>
      <c r="AE61" s="21">
        <f t="shared" si="14"/>
        <v>0</v>
      </c>
      <c r="AF61" s="3">
        <f t="shared" si="15"/>
        <v>78637901.793286949</v>
      </c>
      <c r="AG61" s="3">
        <f t="shared" si="16"/>
        <v>78637901.793286949</v>
      </c>
      <c r="AH61" s="22"/>
      <c r="AI61" s="3">
        <f t="shared" si="17"/>
        <v>76121488.935901761</v>
      </c>
    </row>
    <row r="62" spans="1:35" x14ac:dyDescent="0.3">
      <c r="A62" t="s">
        <v>112</v>
      </c>
      <c r="B62">
        <v>1199677</v>
      </c>
      <c r="C62">
        <v>19023.781365522991</v>
      </c>
      <c r="D62">
        <v>55697.49415345108</v>
      </c>
      <c r="E62">
        <v>32205.16105414668</v>
      </c>
      <c r="F62">
        <v>85695.990593715091</v>
      </c>
      <c r="G62">
        <v>75385.441188565339</v>
      </c>
      <c r="H62">
        <v>241312.3230183475</v>
      </c>
      <c r="I62">
        <v>129274.2627921736</v>
      </c>
      <c r="J62">
        <v>381521.04212256672</v>
      </c>
      <c r="K62">
        <v>334324.52163898078</v>
      </c>
      <c r="L62">
        <v>1122343.40680632</v>
      </c>
      <c r="M62">
        <v>0</v>
      </c>
      <c r="N62" s="19">
        <v>2023</v>
      </c>
      <c r="O62" s="3"/>
      <c r="Q62" s="20">
        <f t="shared" si="0"/>
        <v>19023.781365522991</v>
      </c>
      <c r="R62" s="21">
        <f t="shared" si="1"/>
        <v>439966097.36283207</v>
      </c>
      <c r="S62" s="21">
        <f t="shared" si="2"/>
        <v>0</v>
      </c>
      <c r="T62" s="3">
        <f t="shared" si="3"/>
        <v>32205.16105414668</v>
      </c>
      <c r="U62" s="21">
        <f t="shared" si="4"/>
        <v>320858589.5477041</v>
      </c>
      <c r="V62" s="21">
        <f t="shared" si="5"/>
        <v>5454596.0223109704</v>
      </c>
      <c r="W62" s="3">
        <f t="shared" si="6"/>
        <v>75385.441188565339</v>
      </c>
      <c r="X62" s="21">
        <f t="shared" si="7"/>
        <v>199058663.81290758</v>
      </c>
      <c r="Y62" s="21">
        <f t="shared" si="8"/>
        <v>796234.65525163035</v>
      </c>
      <c r="Z62" s="3">
        <f t="shared" si="9"/>
        <v>129274.2627921736</v>
      </c>
      <c r="AA62" s="21">
        <f t="shared" si="10"/>
        <v>151307329.74337402</v>
      </c>
      <c r="AB62" s="21">
        <f t="shared" si="11"/>
        <v>2118302.6164072366</v>
      </c>
      <c r="AC62" s="3">
        <f t="shared" si="12"/>
        <v>334324.52163898078</v>
      </c>
      <c r="AD62" s="3">
        <f t="shared" si="13"/>
        <v>94536813.210089788</v>
      </c>
      <c r="AE62" s="21">
        <f t="shared" si="14"/>
        <v>0</v>
      </c>
      <c r="AF62" s="3">
        <f t="shared" si="15"/>
        <v>8369133.2939698379</v>
      </c>
      <c r="AG62" s="3">
        <f t="shared" si="16"/>
        <v>8369133.2939698379</v>
      </c>
      <c r="AH62" s="22"/>
      <c r="AI62" s="3">
        <f t="shared" si="17"/>
        <v>8101321.0285628028</v>
      </c>
    </row>
    <row r="63" spans="1:35" x14ac:dyDescent="0.3">
      <c r="A63" t="s">
        <v>113</v>
      </c>
      <c r="B63">
        <v>2755359</v>
      </c>
      <c r="C63">
        <v>38020.947429843887</v>
      </c>
      <c r="D63">
        <v>135481.51390106481</v>
      </c>
      <c r="E63">
        <v>62372.454341874087</v>
      </c>
      <c r="F63">
        <v>220341.59457905969</v>
      </c>
      <c r="G63">
        <v>137567.42987915719</v>
      </c>
      <c r="H63">
        <v>749856.17229780881</v>
      </c>
      <c r="I63">
        <v>224924.3146407521</v>
      </c>
      <c r="J63">
        <v>1319512.751698683</v>
      </c>
      <c r="K63">
        <v>549447.60185595264</v>
      </c>
      <c r="L63">
        <v>5274649.6404778007</v>
      </c>
      <c r="M63">
        <v>0</v>
      </c>
      <c r="N63" s="19">
        <v>2021</v>
      </c>
      <c r="O63" s="3">
        <v>4047482368</v>
      </c>
      <c r="P63">
        <v>2021</v>
      </c>
      <c r="Q63" s="20">
        <f t="shared" si="0"/>
        <v>38020.947429843887</v>
      </c>
      <c r="R63" s="21">
        <f t="shared" si="1"/>
        <v>2685388489.7157683</v>
      </c>
      <c r="S63" s="21">
        <f t="shared" si="2"/>
        <v>0</v>
      </c>
      <c r="T63" s="3">
        <f t="shared" si="3"/>
        <v>62372.454341874087</v>
      </c>
      <c r="U63" s="21">
        <f t="shared" si="4"/>
        <v>2176308461.3739576</v>
      </c>
      <c r="V63" s="21">
        <f t="shared" si="5"/>
        <v>36997243.84335728</v>
      </c>
      <c r="W63" s="3">
        <f t="shared" si="6"/>
        <v>137567.42987915719</v>
      </c>
      <c r="X63" s="21">
        <f t="shared" si="7"/>
        <v>1687075297.0219133</v>
      </c>
      <c r="Y63" s="21">
        <f t="shared" si="8"/>
        <v>6748301.1880876534</v>
      </c>
      <c r="Z63" s="3">
        <f t="shared" si="9"/>
        <v>224924.3146407521</v>
      </c>
      <c r="AA63" s="21">
        <f t="shared" si="10"/>
        <v>1507992050.6717517</v>
      </c>
      <c r="AB63" s="21">
        <f t="shared" si="11"/>
        <v>21111888.709404528</v>
      </c>
      <c r="AC63" s="3">
        <f t="shared" si="12"/>
        <v>549447.60185595264</v>
      </c>
      <c r="AD63" s="3">
        <f t="shared" si="13"/>
        <v>1301962796.3935058</v>
      </c>
      <c r="AE63" s="21">
        <f t="shared" si="14"/>
        <v>0</v>
      </c>
      <c r="AF63" s="3">
        <f t="shared" si="15"/>
        <v>64857433.740849465</v>
      </c>
      <c r="AG63" s="3">
        <f t="shared" si="16"/>
        <v>64857433.740849465</v>
      </c>
      <c r="AH63" s="22">
        <f t="shared" si="18"/>
        <v>1.6024142378882739E-2</v>
      </c>
      <c r="AI63" s="3">
        <f t="shared" si="17"/>
        <v>62781995.861142278</v>
      </c>
    </row>
    <row r="64" spans="1:35" x14ac:dyDescent="0.3">
      <c r="A64" t="s">
        <v>114</v>
      </c>
      <c r="B64">
        <v>68557016</v>
      </c>
      <c r="C64">
        <v>2115544.4986110022</v>
      </c>
      <c r="D64">
        <v>7705926.1633030558</v>
      </c>
      <c r="E64">
        <v>4063339.7587288818</v>
      </c>
      <c r="F64">
        <v>12304626.574027991</v>
      </c>
      <c r="G64">
        <v>8965797.0903753713</v>
      </c>
      <c r="H64">
        <v>38510002.413435131</v>
      </c>
      <c r="I64">
        <v>15499045.12374462</v>
      </c>
      <c r="J64">
        <v>65138048.592463844</v>
      </c>
      <c r="K64">
        <v>48337602.272095457</v>
      </c>
      <c r="L64">
        <v>220018840.52608439</v>
      </c>
      <c r="M64">
        <v>2022485888</v>
      </c>
      <c r="N64" s="19">
        <v>2021</v>
      </c>
      <c r="O64" s="3">
        <v>476243394560</v>
      </c>
      <c r="P64">
        <v>2021</v>
      </c>
      <c r="Q64" s="20">
        <f t="shared" si="0"/>
        <v>2115544.4986110022</v>
      </c>
      <c r="R64" s="21">
        <f t="shared" si="1"/>
        <v>3832598852323.9976</v>
      </c>
      <c r="S64" s="21">
        <f t="shared" si="2"/>
        <v>0</v>
      </c>
      <c r="T64" s="3">
        <f t="shared" si="3"/>
        <v>4063339.7587288818</v>
      </c>
      <c r="U64" s="21">
        <f t="shared" si="4"/>
        <v>2824990160285.2505</v>
      </c>
      <c r="V64" s="21">
        <f t="shared" si="5"/>
        <v>48024832724.849258</v>
      </c>
      <c r="W64" s="3">
        <f t="shared" si="6"/>
        <v>8965797.0903753713</v>
      </c>
      <c r="X64" s="21">
        <f t="shared" si="7"/>
        <v>2025462557040.2932</v>
      </c>
      <c r="Y64" s="21">
        <f t="shared" si="8"/>
        <v>8101850228.1611729</v>
      </c>
      <c r="Z64" s="3">
        <f t="shared" si="9"/>
        <v>15499045.12374462</v>
      </c>
      <c r="AA64" s="21">
        <f t="shared" si="10"/>
        <v>1701550977514.5198</v>
      </c>
      <c r="AB64" s="21">
        <f t="shared" si="11"/>
        <v>23821713685.203281</v>
      </c>
      <c r="AC64" s="3">
        <f t="shared" si="12"/>
        <v>48337602.272095457</v>
      </c>
      <c r="AD64" s="3">
        <f t="shared" si="13"/>
        <v>1176995339787.853</v>
      </c>
      <c r="AE64" s="21">
        <f t="shared" si="14"/>
        <v>0</v>
      </c>
      <c r="AF64" s="3">
        <f t="shared" si="15"/>
        <v>79948396638.213715</v>
      </c>
      <c r="AG64" s="3">
        <f t="shared" si="16"/>
        <v>77925910750.213715</v>
      </c>
      <c r="AH64" s="22">
        <f t="shared" si="18"/>
        <v>0.16362622902562093</v>
      </c>
      <c r="AI64" s="3">
        <f t="shared" si="17"/>
        <v>75432281606.206879</v>
      </c>
    </row>
    <row r="65" spans="1:35" x14ac:dyDescent="0.3">
      <c r="A65" t="s">
        <v>115</v>
      </c>
      <c r="B65">
        <v>17255952</v>
      </c>
      <c r="C65">
        <v>64480.598595450538</v>
      </c>
      <c r="D65">
        <v>205481.9980192575</v>
      </c>
      <c r="E65">
        <v>112373.6361908383</v>
      </c>
      <c r="F65">
        <v>322787.09826466133</v>
      </c>
      <c r="G65">
        <v>280041.05429609679</v>
      </c>
      <c r="H65">
        <v>939784.46426661476</v>
      </c>
      <c r="I65">
        <v>499522.60490090039</v>
      </c>
      <c r="J65">
        <v>1496140.7515709449</v>
      </c>
      <c r="K65">
        <v>1324814.9631332259</v>
      </c>
      <c r="L65">
        <v>4400980.8066054285</v>
      </c>
      <c r="M65">
        <v>0</v>
      </c>
      <c r="N65" s="19">
        <v>2023</v>
      </c>
      <c r="O65" s="3">
        <v>10513948672</v>
      </c>
      <c r="P65">
        <v>2021</v>
      </c>
      <c r="Q65" s="20">
        <f t="shared" si="0"/>
        <v>64480.598595450538</v>
      </c>
      <c r="R65" s="21">
        <f t="shared" si="1"/>
        <v>24331133803.900402</v>
      </c>
      <c r="S65" s="21">
        <f t="shared" si="2"/>
        <v>0</v>
      </c>
      <c r="T65" s="3">
        <f t="shared" si="3"/>
        <v>112373.6361908383</v>
      </c>
      <c r="U65" s="21">
        <f t="shared" si="4"/>
        <v>18154423008.49855</v>
      </c>
      <c r="V65" s="21">
        <f t="shared" si="5"/>
        <v>308625191.1444754</v>
      </c>
      <c r="W65" s="3">
        <f t="shared" si="6"/>
        <v>280041.05429609679</v>
      </c>
      <c r="X65" s="21">
        <f t="shared" si="7"/>
        <v>11384500614.76758</v>
      </c>
      <c r="Y65" s="21">
        <f t="shared" si="8"/>
        <v>45538002.459070317</v>
      </c>
      <c r="Z65" s="3">
        <f t="shared" si="9"/>
        <v>499522.60490090039</v>
      </c>
      <c r="AA65" s="21">
        <f t="shared" si="10"/>
        <v>8598797450.633625</v>
      </c>
      <c r="AB65" s="21">
        <f t="shared" si="11"/>
        <v>120383164.30887076</v>
      </c>
      <c r="AC65" s="3">
        <f t="shared" si="12"/>
        <v>1324814.9631332259</v>
      </c>
      <c r="AD65" s="3">
        <f t="shared" si="13"/>
        <v>5308217013.8995838</v>
      </c>
      <c r="AE65" s="21">
        <f t="shared" si="14"/>
        <v>0</v>
      </c>
      <c r="AF65" s="3">
        <f t="shared" si="15"/>
        <v>474546357.91241646</v>
      </c>
      <c r="AG65" s="3">
        <f t="shared" si="16"/>
        <v>474546357.91241646</v>
      </c>
      <c r="AH65" s="22">
        <f t="shared" si="18"/>
        <v>4.5134931957219321E-2</v>
      </c>
      <c r="AI65" s="3">
        <f t="shared" si="17"/>
        <v>459360874.4592191</v>
      </c>
    </row>
    <row r="66" spans="1:35" x14ac:dyDescent="0.3">
      <c r="A66" t="s">
        <v>116</v>
      </c>
      <c r="B66">
        <v>8468898</v>
      </c>
      <c r="C66">
        <v>683512.2386566468</v>
      </c>
      <c r="D66">
        <v>1661364.8931182851</v>
      </c>
      <c r="E66">
        <v>1192269.986338902</v>
      </c>
      <c r="F66">
        <v>2373189.9237302868</v>
      </c>
      <c r="G66">
        <v>2269099.6708481158</v>
      </c>
      <c r="H66">
        <v>5425462.8419940528</v>
      </c>
      <c r="I66">
        <v>3077574.808255292</v>
      </c>
      <c r="J66">
        <v>8157068.7282714685</v>
      </c>
      <c r="K66">
        <v>4779420.998559189</v>
      </c>
      <c r="L66">
        <v>25832606.495486539</v>
      </c>
      <c r="M66">
        <v>1373161600</v>
      </c>
      <c r="N66" s="19">
        <v>2020</v>
      </c>
      <c r="O66" s="3">
        <v>54080798720</v>
      </c>
      <c r="P66">
        <v>2021</v>
      </c>
      <c r="Q66" s="20">
        <f t="shared" si="0"/>
        <v>683512.2386566468</v>
      </c>
      <c r="R66" s="21">
        <f t="shared" si="1"/>
        <v>82813343896.64859</v>
      </c>
      <c r="S66" s="21">
        <f t="shared" si="2"/>
        <v>0</v>
      </c>
      <c r="T66" s="3">
        <f t="shared" si="3"/>
        <v>1192269.986338902</v>
      </c>
      <c r="U66" s="21">
        <f t="shared" si="4"/>
        <v>50005452479.670113</v>
      </c>
      <c r="V66" s="21">
        <f t="shared" si="5"/>
        <v>850092692.154392</v>
      </c>
      <c r="W66" s="3">
        <f t="shared" si="6"/>
        <v>2269099.6708481158</v>
      </c>
      <c r="X66" s="21">
        <f t="shared" si="7"/>
        <v>26730917747.391487</v>
      </c>
      <c r="Y66" s="21">
        <f t="shared" si="8"/>
        <v>106923670.98956595</v>
      </c>
      <c r="Z66" s="3">
        <f t="shared" si="9"/>
        <v>3077574.808255292</v>
      </c>
      <c r="AA66" s="21">
        <f t="shared" si="10"/>
        <v>21508857950.118584</v>
      </c>
      <c r="AB66" s="21">
        <f t="shared" si="11"/>
        <v>301124011.30166024</v>
      </c>
      <c r="AC66" s="3">
        <f t="shared" si="12"/>
        <v>4779420.998559189</v>
      </c>
      <c r="AD66" s="3">
        <f t="shared" si="13"/>
        <v>17829728054.855705</v>
      </c>
      <c r="AE66" s="21">
        <f t="shared" si="14"/>
        <v>0</v>
      </c>
      <c r="AF66" s="3">
        <f t="shared" si="15"/>
        <v>1258140374.4456182</v>
      </c>
      <c r="AG66" s="3">
        <f t="shared" si="16"/>
        <v>0</v>
      </c>
      <c r="AH66" s="22">
        <f t="shared" si="18"/>
        <v>0</v>
      </c>
      <c r="AI66" s="3">
        <f t="shared" si="17"/>
        <v>0</v>
      </c>
    </row>
    <row r="67" spans="1:35" x14ac:dyDescent="0.3">
      <c r="A67" t="s">
        <v>117</v>
      </c>
      <c r="B67">
        <v>9924530</v>
      </c>
      <c r="C67">
        <v>136234.9228046925</v>
      </c>
      <c r="D67">
        <v>425356.31138657581</v>
      </c>
      <c r="E67">
        <v>235707.5203833642</v>
      </c>
      <c r="F67">
        <v>664979.29329371522</v>
      </c>
      <c r="G67">
        <v>578177.13525687868</v>
      </c>
      <c r="H67">
        <v>1922209.258762032</v>
      </c>
      <c r="I67">
        <v>1021897.096559423</v>
      </c>
      <c r="J67">
        <v>3056647.2131693671</v>
      </c>
      <c r="K67">
        <v>2697956.8456908138</v>
      </c>
      <c r="L67">
        <v>8999881.2235794067</v>
      </c>
      <c r="M67">
        <v>0</v>
      </c>
      <c r="N67" s="19">
        <v>2021</v>
      </c>
      <c r="O67" s="3">
        <v>10209209344</v>
      </c>
      <c r="P67">
        <v>2021</v>
      </c>
      <c r="Q67" s="20">
        <f t="shared" si="0"/>
        <v>136234.9228046925</v>
      </c>
      <c r="R67" s="21">
        <f t="shared" si="1"/>
        <v>28693938946.225582</v>
      </c>
      <c r="S67" s="21">
        <f t="shared" si="2"/>
        <v>0</v>
      </c>
      <c r="T67" s="3">
        <f t="shared" si="3"/>
        <v>235707.5203833642</v>
      </c>
      <c r="U67" s="21">
        <f t="shared" si="4"/>
        <v>21301602942.00983</v>
      </c>
      <c r="V67" s="21">
        <f t="shared" si="5"/>
        <v>362127250.01416713</v>
      </c>
      <c r="W67" s="3">
        <f t="shared" si="6"/>
        <v>578177.13525687868</v>
      </c>
      <c r="X67" s="21">
        <f t="shared" si="7"/>
        <v>13338887130.690599</v>
      </c>
      <c r="Y67" s="21">
        <f t="shared" si="8"/>
        <v>53355548.522762395</v>
      </c>
      <c r="Z67" s="3">
        <f t="shared" si="9"/>
        <v>1021897.096559423</v>
      </c>
      <c r="AA67" s="21">
        <f t="shared" si="10"/>
        <v>10096969287.399445</v>
      </c>
      <c r="AB67" s="21">
        <f t="shared" si="11"/>
        <v>141357570.02359223</v>
      </c>
      <c r="AC67" s="3">
        <f t="shared" si="12"/>
        <v>2697956.8456908138</v>
      </c>
      <c r="AD67" s="3">
        <f t="shared" si="13"/>
        <v>6254363754.6086683</v>
      </c>
      <c r="AE67" s="21">
        <f t="shared" si="14"/>
        <v>0</v>
      </c>
      <c r="AF67" s="3">
        <f t="shared" si="15"/>
        <v>556840368.56052184</v>
      </c>
      <c r="AG67" s="3">
        <f t="shared" si="16"/>
        <v>556840368.56052184</v>
      </c>
      <c r="AH67" s="22">
        <f t="shared" si="18"/>
        <v>5.4542947430868342E-2</v>
      </c>
      <c r="AI67" s="3">
        <f t="shared" si="17"/>
        <v>539021476.76658511</v>
      </c>
    </row>
    <row r="68" spans="1:35" x14ac:dyDescent="0.3">
      <c r="A68" t="s">
        <v>118</v>
      </c>
      <c r="B68">
        <v>6405472</v>
      </c>
      <c r="C68">
        <v>38632.652182865553</v>
      </c>
      <c r="D68">
        <v>107861.6408688769</v>
      </c>
      <c r="E68">
        <v>64412.318472349558</v>
      </c>
      <c r="F68">
        <v>163878.74286081301</v>
      </c>
      <c r="G68">
        <v>146156.22868345419</v>
      </c>
      <c r="H68">
        <v>450840.13878280588</v>
      </c>
      <c r="I68">
        <v>244884.1089073935</v>
      </c>
      <c r="J68">
        <v>707953.62333862239</v>
      </c>
      <c r="K68">
        <v>618884.73972357856</v>
      </c>
      <c r="L68">
        <v>2071877.87837588</v>
      </c>
      <c r="M68">
        <v>0</v>
      </c>
      <c r="N68" s="19">
        <v>2023</v>
      </c>
      <c r="O68" s="3"/>
      <c r="Q68" s="20">
        <f t="shared" si="0"/>
        <v>38632.652182865553</v>
      </c>
      <c r="R68" s="21">
        <f t="shared" si="1"/>
        <v>4434443486.1656246</v>
      </c>
      <c r="S68" s="21">
        <f t="shared" si="2"/>
        <v>0</v>
      </c>
      <c r="T68" s="3">
        <f t="shared" si="3"/>
        <v>64412.318472349558</v>
      </c>
      <c r="U68" s="21">
        <f t="shared" si="4"/>
        <v>3185646981.8020992</v>
      </c>
      <c r="V68" s="21">
        <f t="shared" si="5"/>
        <v>54155998.690635689</v>
      </c>
      <c r="W68" s="3">
        <f t="shared" si="6"/>
        <v>146156.22868345419</v>
      </c>
      <c r="X68" s="21">
        <f t="shared" si="7"/>
        <v>1951644254.9919143</v>
      </c>
      <c r="Y68" s="21">
        <f t="shared" si="8"/>
        <v>7806577.0199676575</v>
      </c>
      <c r="Z68" s="3">
        <f t="shared" si="9"/>
        <v>244884.1089073935</v>
      </c>
      <c r="AA68" s="21">
        <f t="shared" si="10"/>
        <v>1483089404.3714161</v>
      </c>
      <c r="AB68" s="21">
        <f t="shared" si="11"/>
        <v>20763251.661199827</v>
      </c>
      <c r="AC68" s="3">
        <f t="shared" si="12"/>
        <v>618884.73972357856</v>
      </c>
      <c r="AD68" s="3">
        <f t="shared" si="13"/>
        <v>930710686.58294344</v>
      </c>
      <c r="AE68" s="21">
        <f t="shared" si="14"/>
        <v>0</v>
      </c>
      <c r="AF68" s="3">
        <f t="shared" si="15"/>
        <v>82725827.371803179</v>
      </c>
      <c r="AG68" s="3">
        <f t="shared" si="16"/>
        <v>82725827.371803179</v>
      </c>
      <c r="AH68" s="22"/>
      <c r="AI68" s="3">
        <f t="shared" si="17"/>
        <v>80078600.89590548</v>
      </c>
    </row>
    <row r="69" spans="1:35" x14ac:dyDescent="0.3">
      <c r="A69" t="s">
        <v>119</v>
      </c>
      <c r="B69">
        <v>999263</v>
      </c>
      <c r="C69">
        <v>30117.264886167741</v>
      </c>
      <c r="D69">
        <v>134750.03387167869</v>
      </c>
      <c r="E69">
        <v>60661.824419336823</v>
      </c>
      <c r="F69">
        <v>225510.1963621538</v>
      </c>
      <c r="G69">
        <v>205595.8305995609</v>
      </c>
      <c r="H69">
        <v>698479.3377941451</v>
      </c>
      <c r="I69">
        <v>407032.75710750523</v>
      </c>
      <c r="J69">
        <v>1098918.0700884301</v>
      </c>
      <c r="K69">
        <v>1072631.050484231</v>
      </c>
      <c r="L69">
        <v>2997781.716054196</v>
      </c>
      <c r="M69">
        <v>0</v>
      </c>
      <c r="N69" s="19">
        <v>2023</v>
      </c>
      <c r="O69" s="3"/>
      <c r="Q69" s="20">
        <f t="shared" si="0"/>
        <v>30117.264886167741</v>
      </c>
      <c r="R69" s="21">
        <f t="shared" si="1"/>
        <v>1045556546.3476864</v>
      </c>
      <c r="S69" s="21">
        <f t="shared" si="2"/>
        <v>0</v>
      </c>
      <c r="T69" s="3">
        <f t="shared" si="3"/>
        <v>60661.824419336823</v>
      </c>
      <c r="U69" s="21">
        <f t="shared" si="4"/>
        <v>823634393.4634757</v>
      </c>
      <c r="V69" s="21">
        <f t="shared" si="5"/>
        <v>14001784.688879088</v>
      </c>
      <c r="W69" s="3">
        <f t="shared" si="6"/>
        <v>205595.8305995609</v>
      </c>
      <c r="X69" s="21">
        <f t="shared" si="7"/>
        <v>492520252.04978186</v>
      </c>
      <c r="Y69" s="21">
        <f t="shared" si="8"/>
        <v>1970081.0081991274</v>
      </c>
      <c r="Z69" s="3">
        <f t="shared" si="9"/>
        <v>407032.75710750523</v>
      </c>
      <c r="AA69" s="21">
        <f t="shared" si="10"/>
        <v>345687696.75262898</v>
      </c>
      <c r="AB69" s="21">
        <f t="shared" si="11"/>
        <v>4839627.7545368066</v>
      </c>
      <c r="AC69" s="3">
        <f t="shared" si="12"/>
        <v>1072631.050484231</v>
      </c>
      <c r="AD69" s="3">
        <f t="shared" si="13"/>
        <v>192373182.95294398</v>
      </c>
      <c r="AE69" s="21">
        <f t="shared" si="14"/>
        <v>0</v>
      </c>
      <c r="AF69" s="3">
        <f t="shared" si="15"/>
        <v>20811493.451615021</v>
      </c>
      <c r="AG69" s="3">
        <f t="shared" si="16"/>
        <v>20811493.451615021</v>
      </c>
      <c r="AH69" s="22"/>
      <c r="AI69" s="3">
        <f t="shared" si="17"/>
        <v>20145525.661163338</v>
      </c>
    </row>
    <row r="70" spans="1:35" x14ac:dyDescent="0.3">
      <c r="A70" t="s">
        <v>120</v>
      </c>
      <c r="B70">
        <v>500259</v>
      </c>
      <c r="C70">
        <v>499753.47721822542</v>
      </c>
      <c r="D70">
        <v>1553304.414868105</v>
      </c>
      <c r="E70">
        <v>863284.18225419661</v>
      </c>
      <c r="F70">
        <v>2425731.597601919</v>
      </c>
      <c r="G70">
        <v>2110311.4436450838</v>
      </c>
      <c r="H70">
        <v>7000273.5467625903</v>
      </c>
      <c r="I70">
        <v>3722182.2925659469</v>
      </c>
      <c r="J70">
        <v>11128368.523741011</v>
      </c>
      <c r="K70">
        <v>9816065.2278177459</v>
      </c>
      <c r="L70">
        <v>32770456.721342921</v>
      </c>
      <c r="M70">
        <v>0</v>
      </c>
      <c r="N70" s="19">
        <v>2021</v>
      </c>
      <c r="O70" s="3">
        <v>1226057472</v>
      </c>
      <c r="P70">
        <v>2021</v>
      </c>
      <c r="Q70" s="20">
        <f t="shared" ref="Q70:Q133" si="19">C70</f>
        <v>499753.47721822542</v>
      </c>
      <c r="R70" s="21">
        <f t="shared" ref="R70:R133" si="20">0.01*B70*(D70-Q70)</f>
        <v>5270483385.1779118</v>
      </c>
      <c r="S70" s="21">
        <f t="shared" ref="S70:S133" si="21">R70*$R$4</f>
        <v>0</v>
      </c>
      <c r="T70" s="3">
        <f t="shared" ref="T70:T133" si="22">E70</f>
        <v>863284.18225419661</v>
      </c>
      <c r="U70" s="21">
        <f t="shared" ref="U70:U133" si="23">0.005*B70*(F70-T70)</f>
        <v>3908141907.7721815</v>
      </c>
      <c r="V70" s="21">
        <f t="shared" ref="V70:V133" si="24">U70*$U$4</f>
        <v>66438412.432127088</v>
      </c>
      <c r="W70" s="3">
        <f t="shared" ref="W70:W133" si="25">G70</f>
        <v>2110311.4436450838</v>
      </c>
      <c r="X70" s="21">
        <f t="shared" ref="X70:X133" si="26">0.001*B70*(H70-W70)</f>
        <v>2446247551.7434611</v>
      </c>
      <c r="Y70" s="21">
        <f t="shared" ref="Y70:Y133" si="27">X70*$X$4</f>
        <v>9784990.2069738451</v>
      </c>
      <c r="Z70" s="3">
        <f t="shared" ref="Z70:Z133" si="28">I70</f>
        <v>3722182.2925659469</v>
      </c>
      <c r="AA70" s="21">
        <f t="shared" ref="AA70:AA133" si="29">0.0005*B70*(J70-Z70)</f>
        <v>1852505658.9107029</v>
      </c>
      <c r="AB70" s="21">
        <f t="shared" ref="AB70:AB133" si="30">AA70*$AA$4</f>
        <v>25935079.224749845</v>
      </c>
      <c r="AC70" s="3">
        <f t="shared" ref="AC70:AC133" si="31">K70</f>
        <v>9816065.2278177459</v>
      </c>
      <c r="AD70" s="3">
        <f t="shared" ref="AD70:AD133" si="32">0.0001*B70*(L70-AC70)</f>
        <v>1148314093.4159412</v>
      </c>
      <c r="AE70" s="21">
        <f t="shared" ref="AE70:AE133" si="33">AD70*$AD$4</f>
        <v>0</v>
      </c>
      <c r="AF70" s="3">
        <f t="shared" ref="AF70:AF133" si="34">SUM(S70,V70,Y70,AB70,AE70)</f>
        <v>102158481.86385079</v>
      </c>
      <c r="AG70" s="3">
        <f t="shared" ref="AG70:AG133" si="35">MAX(AF70-M70,0)</f>
        <v>102158481.86385079</v>
      </c>
      <c r="AH70" s="22">
        <f t="shared" si="18"/>
        <v>8.3322751336611725E-2</v>
      </c>
      <c r="AI70" s="3">
        <f t="shared" si="17"/>
        <v>98889410.444207564</v>
      </c>
    </row>
    <row r="71" spans="1:35" x14ac:dyDescent="0.3">
      <c r="A71" t="s">
        <v>121</v>
      </c>
      <c r="B71">
        <v>6600688</v>
      </c>
      <c r="C71">
        <v>54529.836221177502</v>
      </c>
      <c r="D71">
        <v>170372.32048050151</v>
      </c>
      <c r="E71">
        <v>94367.972545115859</v>
      </c>
      <c r="F71">
        <v>266394.82581980817</v>
      </c>
      <c r="G71">
        <v>231601.59655596351</v>
      </c>
      <c r="H71">
        <v>770242.52318539203</v>
      </c>
      <c r="I71">
        <v>409472.06455208559</v>
      </c>
      <c r="J71">
        <v>1224873.268535767</v>
      </c>
      <c r="K71">
        <v>1081247.319231604</v>
      </c>
      <c r="L71">
        <v>3606388.2193647712</v>
      </c>
      <c r="M71">
        <v>0</v>
      </c>
      <c r="N71" s="19">
        <v>2023</v>
      </c>
      <c r="O71" s="3"/>
      <c r="Q71" s="20">
        <f t="shared" si="19"/>
        <v>54529.836221177502</v>
      </c>
      <c r="R71" s="21">
        <f t="shared" si="20"/>
        <v>7646400957.4070892</v>
      </c>
      <c r="S71" s="21">
        <f t="shared" si="21"/>
        <v>0</v>
      </c>
      <c r="T71" s="3">
        <f t="shared" si="22"/>
        <v>94367.972545115859</v>
      </c>
      <c r="U71" s="21">
        <f t="shared" si="23"/>
        <v>5677477930.4401121</v>
      </c>
      <c r="V71" s="21">
        <f t="shared" si="24"/>
        <v>96517124.81748192</v>
      </c>
      <c r="W71" s="3">
        <f t="shared" si="25"/>
        <v>231601.59655596351</v>
      </c>
      <c r="X71" s="21">
        <f t="shared" si="26"/>
        <v>3555400700.7117496</v>
      </c>
      <c r="Y71" s="21">
        <f t="shared" si="27"/>
        <v>14221602.802846998</v>
      </c>
      <c r="Z71" s="3">
        <f t="shared" si="28"/>
        <v>409472.06455208559</v>
      </c>
      <c r="AA71" s="21">
        <f t="shared" si="29"/>
        <v>2691104471.1603189</v>
      </c>
      <c r="AB71" s="21">
        <f t="shared" si="30"/>
        <v>37675462.596244469</v>
      </c>
      <c r="AC71" s="3">
        <f t="shared" si="31"/>
        <v>1081247.319231604</v>
      </c>
      <c r="AD71" s="3">
        <f t="shared" si="32"/>
        <v>1666766723.7818196</v>
      </c>
      <c r="AE71" s="21">
        <f t="shared" si="33"/>
        <v>0</v>
      </c>
      <c r="AF71" s="3">
        <f t="shared" si="34"/>
        <v>148414190.21657339</v>
      </c>
      <c r="AG71" s="3">
        <f t="shared" si="35"/>
        <v>148414190.21657339</v>
      </c>
      <c r="AH71" s="22"/>
      <c r="AI71" s="3">
        <f t="shared" ref="AI71:AI134" si="36">AG71*0.968</f>
        <v>143664936.12964302</v>
      </c>
    </row>
    <row r="72" spans="1:35" x14ac:dyDescent="0.3">
      <c r="A72" t="s">
        <v>122</v>
      </c>
      <c r="B72">
        <v>6064497</v>
      </c>
      <c r="C72">
        <v>63081.719831596303</v>
      </c>
      <c r="D72">
        <v>196146.9074783882</v>
      </c>
      <c r="E72">
        <v>108984.1530162702</v>
      </c>
      <c r="F72">
        <v>306344.50591570121</v>
      </c>
      <c r="G72">
        <v>266495.93827525643</v>
      </c>
      <c r="H72">
        <v>884194.54449684324</v>
      </c>
      <c r="I72">
        <v>470135.07979863498</v>
      </c>
      <c r="J72">
        <v>1405646.5084172981</v>
      </c>
      <c r="K72">
        <v>1239958.771916996</v>
      </c>
      <c r="L72">
        <v>4139255.6095498279</v>
      </c>
      <c r="M72">
        <v>19531782</v>
      </c>
      <c r="N72" s="19">
        <v>2021</v>
      </c>
      <c r="O72" s="3">
        <v>4839817216</v>
      </c>
      <c r="P72">
        <v>2021</v>
      </c>
      <c r="Q72" s="20">
        <f t="shared" si="19"/>
        <v>63081.719831596303</v>
      </c>
      <c r="R72" s="21">
        <f t="shared" si="20"/>
        <v>8069734312.8840647</v>
      </c>
      <c r="S72" s="21">
        <f t="shared" si="21"/>
        <v>0</v>
      </c>
      <c r="T72" s="3">
        <f t="shared" si="22"/>
        <v>108984.1530162702</v>
      </c>
      <c r="U72" s="21">
        <f t="shared" si="23"/>
        <v>5984456340.3877039</v>
      </c>
      <c r="V72" s="21">
        <f t="shared" si="24"/>
        <v>101735757.78659098</v>
      </c>
      <c r="W72" s="3">
        <f t="shared" si="25"/>
        <v>266495.93827525643</v>
      </c>
      <c r="X72" s="21">
        <f t="shared" si="26"/>
        <v>3746031344.3349948</v>
      </c>
      <c r="Y72" s="21">
        <f t="shared" si="27"/>
        <v>14984125.37733998</v>
      </c>
      <c r="Z72" s="3">
        <f t="shared" si="28"/>
        <v>470135.07979863498</v>
      </c>
      <c r="AA72" s="21">
        <f t="shared" si="29"/>
        <v>2836703126.1617985</v>
      </c>
      <c r="AB72" s="21">
        <f t="shared" si="30"/>
        <v>39713843.766265184</v>
      </c>
      <c r="AC72" s="3">
        <f t="shared" si="31"/>
        <v>1239958.771916996</v>
      </c>
      <c r="AD72" s="3">
        <f t="shared" si="32"/>
        <v>1758277697.3933797</v>
      </c>
      <c r="AE72" s="21">
        <f t="shared" si="33"/>
        <v>0</v>
      </c>
      <c r="AF72" s="3">
        <f t="shared" si="34"/>
        <v>156433726.93019614</v>
      </c>
      <c r="AG72" s="3">
        <f t="shared" si="35"/>
        <v>136901944.93019614</v>
      </c>
      <c r="AH72" s="22">
        <f t="shared" si="18"/>
        <v>2.8286594063430873E-2</v>
      </c>
      <c r="AI72" s="3">
        <f t="shared" si="36"/>
        <v>132521082.69242986</v>
      </c>
    </row>
    <row r="73" spans="1:35" x14ac:dyDescent="0.3">
      <c r="A73" t="s">
        <v>123</v>
      </c>
      <c r="B73">
        <v>6315516</v>
      </c>
      <c r="C73">
        <v>2578890.9059122521</v>
      </c>
      <c r="D73">
        <v>9804874.6521891095</v>
      </c>
      <c r="E73">
        <v>3668584.1343257278</v>
      </c>
      <c r="F73">
        <v>16461170.656360161</v>
      </c>
      <c r="G73">
        <v>6881108.3255096208</v>
      </c>
      <c r="H73">
        <v>63373302.21885965</v>
      </c>
      <c r="I73">
        <v>12224370.33942413</v>
      </c>
      <c r="J73">
        <v>117583843.3974511</v>
      </c>
      <c r="K73">
        <v>54431504.247737773</v>
      </c>
      <c r="L73">
        <v>492136663.27616942</v>
      </c>
      <c r="M73">
        <v>0</v>
      </c>
      <c r="N73" s="19">
        <v>2023</v>
      </c>
      <c r="O73" s="3"/>
      <c r="Q73" s="20">
        <f t="shared" si="19"/>
        <v>2578890.9059122521</v>
      </c>
      <c r="R73" s="21">
        <f t="shared" si="20"/>
        <v>456358159653.51434</v>
      </c>
      <c r="S73" s="21">
        <f t="shared" si="21"/>
        <v>0</v>
      </c>
      <c r="T73" s="3">
        <f t="shared" si="22"/>
        <v>3668584.1343257278</v>
      </c>
      <c r="U73" s="21">
        <f t="shared" si="23"/>
        <v>403958924306.46411</v>
      </c>
      <c r="V73" s="21">
        <f t="shared" si="24"/>
        <v>6867301713.2098904</v>
      </c>
      <c r="W73" s="3">
        <f t="shared" si="25"/>
        <v>6881108.3255096208</v>
      </c>
      <c r="X73" s="21">
        <f t="shared" si="26"/>
        <v>356777354408.55444</v>
      </c>
      <c r="Y73" s="21">
        <f t="shared" si="27"/>
        <v>1427109417.6342177</v>
      </c>
      <c r="Z73" s="3">
        <f t="shared" si="28"/>
        <v>12224370.33942413</v>
      </c>
      <c r="AA73" s="21">
        <f t="shared" si="29"/>
        <v>332699718924.76917</v>
      </c>
      <c r="AB73" s="21">
        <f t="shared" si="30"/>
        <v>4657796064.9467688</v>
      </c>
      <c r="AC73" s="3">
        <f t="shared" si="31"/>
        <v>54431504.247737773</v>
      </c>
      <c r="AD73" s="3">
        <f t="shared" si="32"/>
        <v>276433393512.66046</v>
      </c>
      <c r="AE73" s="21">
        <f t="shared" si="33"/>
        <v>0</v>
      </c>
      <c r="AF73" s="3">
        <f t="shared" si="34"/>
        <v>12952207195.790878</v>
      </c>
      <c r="AG73" s="3">
        <f t="shared" si="35"/>
        <v>12952207195.790878</v>
      </c>
      <c r="AH73" s="22"/>
      <c r="AI73" s="3">
        <f t="shared" si="36"/>
        <v>12537736565.52557</v>
      </c>
    </row>
    <row r="74" spans="1:35" x14ac:dyDescent="0.3">
      <c r="A74" t="s">
        <v>124</v>
      </c>
      <c r="B74">
        <v>8324024</v>
      </c>
      <c r="C74">
        <v>627113.81568879425</v>
      </c>
      <c r="D74">
        <v>2131632.1912783431</v>
      </c>
      <c r="E74">
        <v>1044536.6894090479</v>
      </c>
      <c r="F74">
        <v>3441292.4670212632</v>
      </c>
      <c r="G74">
        <v>2759636.3056851379</v>
      </c>
      <c r="H74">
        <v>10783642.085469481</v>
      </c>
      <c r="I74">
        <v>5001644.6444069678</v>
      </c>
      <c r="J74">
        <v>17751197.25287614</v>
      </c>
      <c r="K74">
        <v>14142480.476974109</v>
      </c>
      <c r="L74">
        <v>56785877.264480382</v>
      </c>
      <c r="M74">
        <v>162112768</v>
      </c>
      <c r="N74" s="19">
        <v>2021</v>
      </c>
      <c r="O74" s="3">
        <v>40564359168</v>
      </c>
      <c r="P74">
        <v>2021</v>
      </c>
      <c r="Q74" s="20">
        <f t="shared" si="19"/>
        <v>627113.81568879425</v>
      </c>
      <c r="R74" s="21">
        <f t="shared" si="20"/>
        <v>125236470668.48419</v>
      </c>
      <c r="S74" s="21">
        <f t="shared" si="21"/>
        <v>0</v>
      </c>
      <c r="T74" s="3">
        <f t="shared" si="22"/>
        <v>1044536.6894090479</v>
      </c>
      <c r="U74" s="21">
        <f t="shared" si="23"/>
        <v>99753263074.913727</v>
      </c>
      <c r="V74" s="21">
        <f t="shared" si="24"/>
        <v>1695805472.2735336</v>
      </c>
      <c r="W74" s="3">
        <f t="shared" si="25"/>
        <v>2759636.3056851379</v>
      </c>
      <c r="X74" s="21">
        <f t="shared" si="26"/>
        <v>66792016687.063576</v>
      </c>
      <c r="Y74" s="21">
        <f t="shared" si="27"/>
        <v>267168066.7482543</v>
      </c>
      <c r="Z74" s="3">
        <f t="shared" si="28"/>
        <v>5001644.6444069678</v>
      </c>
      <c r="AA74" s="21">
        <f t="shared" si="29"/>
        <v>53063790951.079994</v>
      </c>
      <c r="AB74" s="21">
        <f t="shared" si="30"/>
        <v>742893073.31511998</v>
      </c>
      <c r="AC74" s="3">
        <f t="shared" si="31"/>
        <v>14142480.476974109</v>
      </c>
      <c r="AD74" s="3">
        <f t="shared" si="32"/>
        <v>35496465830.072517</v>
      </c>
      <c r="AE74" s="21">
        <f t="shared" si="33"/>
        <v>0</v>
      </c>
      <c r="AF74" s="3">
        <f t="shared" si="34"/>
        <v>2705866612.3369079</v>
      </c>
      <c r="AG74" s="3">
        <f t="shared" si="35"/>
        <v>2543753844.3369079</v>
      </c>
      <c r="AH74" s="22">
        <f t="shared" si="18"/>
        <v>6.270908493344568E-2</v>
      </c>
      <c r="AI74" s="3">
        <f t="shared" si="36"/>
        <v>2462353721.3181267</v>
      </c>
    </row>
    <row r="75" spans="1:35" x14ac:dyDescent="0.3">
      <c r="A75" t="s">
        <v>125</v>
      </c>
      <c r="B75">
        <v>278956</v>
      </c>
      <c r="C75">
        <v>3293536.8695321679</v>
      </c>
      <c r="D75">
        <v>9516964.7391413897</v>
      </c>
      <c r="E75">
        <v>5359765.5903840689</v>
      </c>
      <c r="F75">
        <v>14670452.81214009</v>
      </c>
      <c r="G75">
        <v>11715400.069743861</v>
      </c>
      <c r="H75">
        <v>43255312.348751947</v>
      </c>
      <c r="I75">
        <v>18980077.555038288</v>
      </c>
      <c r="J75">
        <v>71227081.814822048</v>
      </c>
      <c r="K75">
        <v>45580641.314453207</v>
      </c>
      <c r="L75">
        <v>245525734.63573131</v>
      </c>
      <c r="M75">
        <v>112781.546875</v>
      </c>
      <c r="N75" s="19">
        <v>2021</v>
      </c>
      <c r="O75" s="3">
        <v>6291169280</v>
      </c>
      <c r="P75">
        <v>2021</v>
      </c>
      <c r="Q75" s="20">
        <f t="shared" si="19"/>
        <v>3293536.8695321679</v>
      </c>
      <c r="R75" s="21">
        <f t="shared" si="20"/>
        <v>17360625447.947102</v>
      </c>
      <c r="S75" s="21">
        <f t="shared" si="21"/>
        <v>0</v>
      </c>
      <c r="T75" s="3">
        <f t="shared" si="22"/>
        <v>5359765.5903840689</v>
      </c>
      <c r="U75" s="21">
        <f t="shared" si="23"/>
        <v>12986360323.160864</v>
      </c>
      <c r="V75" s="21">
        <f t="shared" si="24"/>
        <v>220768125.49373469</v>
      </c>
      <c r="W75" s="3">
        <f t="shared" si="25"/>
        <v>11715400.069743861</v>
      </c>
      <c r="X75" s="21">
        <f t="shared" si="26"/>
        <v>8798247769.70298</v>
      </c>
      <c r="Y75" s="21">
        <f t="shared" si="27"/>
        <v>35192991.078811921</v>
      </c>
      <c r="Z75" s="3">
        <f t="shared" si="28"/>
        <v>18980077.555038288</v>
      </c>
      <c r="AA75" s="21">
        <f t="shared" si="29"/>
        <v>7287307660.1461201</v>
      </c>
      <c r="AB75" s="21">
        <f t="shared" si="30"/>
        <v>102022307.2420457</v>
      </c>
      <c r="AC75" s="3">
        <f t="shared" si="31"/>
        <v>45580641.314453207</v>
      </c>
      <c r="AD75" s="3">
        <f t="shared" si="32"/>
        <v>5577588345.253046</v>
      </c>
      <c r="AE75" s="21">
        <f t="shared" si="33"/>
        <v>0</v>
      </c>
      <c r="AF75" s="3">
        <f t="shared" si="34"/>
        <v>357983423.8145923</v>
      </c>
      <c r="AG75" s="3">
        <f t="shared" si="35"/>
        <v>357870642.2677173</v>
      </c>
      <c r="AH75" s="22">
        <f t="shared" ref="AH75:AH137" si="37">AG75/O75</f>
        <v>5.6884599084848865E-2</v>
      </c>
      <c r="AI75" s="3">
        <f t="shared" si="36"/>
        <v>346418781.71515036</v>
      </c>
    </row>
    <row r="76" spans="1:35" x14ac:dyDescent="0.3">
      <c r="A76" t="s">
        <v>126</v>
      </c>
      <c r="B76">
        <v>908937280</v>
      </c>
      <c r="C76">
        <v>112302.8540903096</v>
      </c>
      <c r="D76">
        <v>454773.67750467488</v>
      </c>
      <c r="E76">
        <v>177990.84680916151</v>
      </c>
      <c r="F76">
        <v>765206.04161822633</v>
      </c>
      <c r="G76">
        <v>423689.68106994388</v>
      </c>
      <c r="H76">
        <v>2806622.9136335528</v>
      </c>
      <c r="I76">
        <v>792869.13177428837</v>
      </c>
      <c r="J76">
        <v>5032041.2782099172</v>
      </c>
      <c r="K76">
        <v>2762446.925940658</v>
      </c>
      <c r="L76">
        <v>19529690.672157548</v>
      </c>
      <c r="M76">
        <v>146919536</v>
      </c>
      <c r="N76" s="19">
        <v>2015</v>
      </c>
      <c r="O76" s="3"/>
      <c r="Q76" s="20">
        <f t="shared" si="19"/>
        <v>112302.8540903096</v>
      </c>
      <c r="R76" s="21">
        <f t="shared" si="20"/>
        <v>3112844987136.1353</v>
      </c>
      <c r="S76" s="21">
        <f t="shared" si="21"/>
        <v>0</v>
      </c>
      <c r="T76" s="3">
        <f t="shared" si="22"/>
        <v>177990.84680916151</v>
      </c>
      <c r="U76" s="21">
        <f t="shared" si="23"/>
        <v>2668708909722.1079</v>
      </c>
      <c r="V76" s="21">
        <f t="shared" si="24"/>
        <v>45368051465.275841</v>
      </c>
      <c r="W76" s="3">
        <f t="shared" si="25"/>
        <v>423689.68106994388</v>
      </c>
      <c r="X76" s="21">
        <f t="shared" si="26"/>
        <v>2165936850827.9741</v>
      </c>
      <c r="Y76" s="21">
        <f t="shared" si="27"/>
        <v>8663747403.3118973</v>
      </c>
      <c r="Z76" s="3">
        <f t="shared" si="28"/>
        <v>792869.13177428837</v>
      </c>
      <c r="AA76" s="21">
        <f t="shared" si="29"/>
        <v>1926570800116.481</v>
      </c>
      <c r="AB76" s="21">
        <f t="shared" si="30"/>
        <v>26971991201.630737</v>
      </c>
      <c r="AC76" s="3">
        <f t="shared" si="31"/>
        <v>2762446.925940658</v>
      </c>
      <c r="AD76" s="3">
        <f t="shared" si="32"/>
        <v>1524037292378.3391</v>
      </c>
      <c r="AE76" s="21">
        <f t="shared" si="33"/>
        <v>0</v>
      </c>
      <c r="AF76" s="3">
        <f t="shared" si="34"/>
        <v>81003790070.218475</v>
      </c>
      <c r="AG76" s="3">
        <f t="shared" si="35"/>
        <v>80856870534.218475</v>
      </c>
      <c r="AH76" s="22"/>
      <c r="AI76" s="3">
        <f t="shared" si="36"/>
        <v>78269450677.123489</v>
      </c>
    </row>
    <row r="77" spans="1:35" x14ac:dyDescent="0.3">
      <c r="A77" t="s">
        <v>127</v>
      </c>
      <c r="B77">
        <v>181790576</v>
      </c>
      <c r="C77">
        <v>43325.525609289238</v>
      </c>
      <c r="D77">
        <v>157937.05682800969</v>
      </c>
      <c r="E77">
        <v>71917.117973204047</v>
      </c>
      <c r="F77">
        <v>257849.12068423661</v>
      </c>
      <c r="G77">
        <v>161804.2250660494</v>
      </c>
      <c r="H77">
        <v>879494.88071618963</v>
      </c>
      <c r="I77">
        <v>269235.70855129958</v>
      </c>
      <c r="J77">
        <v>1545253.3902664559</v>
      </c>
      <c r="K77">
        <v>674743.24416022096</v>
      </c>
      <c r="L77">
        <v>6120062.4815168427</v>
      </c>
      <c r="M77">
        <v>0</v>
      </c>
      <c r="N77" s="19">
        <v>2021</v>
      </c>
      <c r="O77" s="3">
        <v>108179021824</v>
      </c>
      <c r="P77">
        <v>2021</v>
      </c>
      <c r="Q77" s="20">
        <f t="shared" si="19"/>
        <v>43325.525609289238</v>
      </c>
      <c r="R77" s="21">
        <f t="shared" si="20"/>
        <v>208352962764.93173</v>
      </c>
      <c r="S77" s="21">
        <f t="shared" si="21"/>
        <v>0</v>
      </c>
      <c r="T77" s="3">
        <f t="shared" si="22"/>
        <v>71917.117973204047</v>
      </c>
      <c r="U77" s="21">
        <f t="shared" si="23"/>
        <v>169003429348.36087</v>
      </c>
      <c r="V77" s="21">
        <f t="shared" si="24"/>
        <v>2873058298.9221349</v>
      </c>
      <c r="W77" s="3">
        <f t="shared" si="25"/>
        <v>161804.2250660494</v>
      </c>
      <c r="X77" s="21">
        <f t="shared" si="26"/>
        <v>130469397680.45665</v>
      </c>
      <c r="Y77" s="21">
        <f t="shared" si="27"/>
        <v>521877590.72182661</v>
      </c>
      <c r="Z77" s="3">
        <f t="shared" si="28"/>
        <v>269235.70855129958</v>
      </c>
      <c r="AA77" s="21">
        <f t="shared" si="29"/>
        <v>115983994672.59148</v>
      </c>
      <c r="AB77" s="21">
        <f t="shared" si="30"/>
        <v>1623775925.416281</v>
      </c>
      <c r="AC77" s="3">
        <f t="shared" si="31"/>
        <v>674743.24416022096</v>
      </c>
      <c r="AD77" s="3">
        <f t="shared" si="32"/>
        <v>98990772066.294098</v>
      </c>
      <c r="AE77" s="21">
        <f t="shared" si="33"/>
        <v>0</v>
      </c>
      <c r="AF77" s="3">
        <f t="shared" si="34"/>
        <v>5018711815.0602427</v>
      </c>
      <c r="AG77" s="3">
        <f t="shared" si="35"/>
        <v>5018711815.0602427</v>
      </c>
      <c r="AH77" s="22">
        <f t="shared" si="37"/>
        <v>4.6392652941763049E-2</v>
      </c>
      <c r="AI77" s="3">
        <f t="shared" si="36"/>
        <v>4858113036.9783144</v>
      </c>
    </row>
    <row r="78" spans="1:35" x14ac:dyDescent="0.3">
      <c r="A78" t="s">
        <v>128</v>
      </c>
      <c r="B78">
        <v>61291076</v>
      </c>
      <c r="C78">
        <v>263286.73523809522</v>
      </c>
      <c r="D78">
        <v>832314.93053571426</v>
      </c>
      <c r="E78">
        <v>457529.5878095238</v>
      </c>
      <c r="F78">
        <v>1305020.4211166671</v>
      </c>
      <c r="G78">
        <v>1133074.529523809</v>
      </c>
      <c r="H78">
        <v>3789057.9050333332</v>
      </c>
      <c r="I78">
        <v>2013904.5059047621</v>
      </c>
      <c r="J78">
        <v>6029683.8495595241</v>
      </c>
      <c r="K78">
        <v>5332235.9954285705</v>
      </c>
      <c r="L78">
        <v>17744427.460823812</v>
      </c>
      <c r="M78">
        <v>0</v>
      </c>
      <c r="N78" s="19">
        <v>2023</v>
      </c>
      <c r="O78" s="3"/>
      <c r="Q78" s="20">
        <f t="shared" si="19"/>
        <v>263286.73523809522</v>
      </c>
      <c r="R78" s="21">
        <f t="shared" si="20"/>
        <v>348763503641.29218</v>
      </c>
      <c r="S78" s="21">
        <f t="shared" si="21"/>
        <v>0</v>
      </c>
      <c r="T78" s="3">
        <f t="shared" si="22"/>
        <v>457529.5878095238</v>
      </c>
      <c r="U78" s="21">
        <f t="shared" si="23"/>
        <v>259718125367.65726</v>
      </c>
      <c r="V78" s="21">
        <f t="shared" si="24"/>
        <v>4415208131.2501736</v>
      </c>
      <c r="W78" s="3">
        <f t="shared" si="25"/>
        <v>1133074.529523809</v>
      </c>
      <c r="X78" s="21">
        <f t="shared" si="26"/>
        <v>162788078923.09079</v>
      </c>
      <c r="Y78" s="21">
        <f t="shared" si="27"/>
        <v>651152315.69236314</v>
      </c>
      <c r="Z78" s="3">
        <f t="shared" si="28"/>
        <v>2013904.5059047621</v>
      </c>
      <c r="AA78" s="21">
        <f t="shared" si="29"/>
        <v>123065718475.58707</v>
      </c>
      <c r="AB78" s="21">
        <f t="shared" si="30"/>
        <v>1722920058.6582191</v>
      </c>
      <c r="AC78" s="3">
        <f t="shared" si="31"/>
        <v>5332235.9954285705</v>
      </c>
      <c r="AD78" s="3">
        <f t="shared" si="32"/>
        <v>76075657043.209122</v>
      </c>
      <c r="AE78" s="21">
        <f t="shared" si="33"/>
        <v>0</v>
      </c>
      <c r="AF78" s="3">
        <f t="shared" si="34"/>
        <v>6789280505.6007557</v>
      </c>
      <c r="AG78" s="3">
        <f t="shared" si="35"/>
        <v>6789280505.6007557</v>
      </c>
      <c r="AH78" s="22"/>
      <c r="AI78" s="3">
        <f t="shared" si="36"/>
        <v>6572023529.4215317</v>
      </c>
    </row>
    <row r="79" spans="1:35" x14ac:dyDescent="0.3">
      <c r="A79" t="s">
        <v>129</v>
      </c>
      <c r="B79">
        <v>22442072</v>
      </c>
      <c r="C79">
        <v>74904.353103448273</v>
      </c>
      <c r="D79">
        <v>304439.3590344828</v>
      </c>
      <c r="E79">
        <v>144119.59172413789</v>
      </c>
      <c r="F79">
        <v>501897.80586206901</v>
      </c>
      <c r="G79">
        <v>444147.02344827593</v>
      </c>
      <c r="H79">
        <v>1542192.101862069</v>
      </c>
      <c r="I79">
        <v>864129.58896551724</v>
      </c>
      <c r="J79">
        <v>2446543.003862069</v>
      </c>
      <c r="K79">
        <v>2306818.8248275858</v>
      </c>
      <c r="L79">
        <v>6887348.694551724</v>
      </c>
      <c r="M79">
        <v>0</v>
      </c>
      <c r="N79" s="19">
        <v>2023</v>
      </c>
      <c r="O79" s="3"/>
      <c r="Q79" s="20">
        <f t="shared" si="19"/>
        <v>74904.353103448273</v>
      </c>
      <c r="R79" s="21">
        <f t="shared" si="20"/>
        <v>51512411296.247032</v>
      </c>
      <c r="S79" s="21">
        <f t="shared" si="21"/>
        <v>0</v>
      </c>
      <c r="T79" s="3">
        <f t="shared" si="22"/>
        <v>144119.59172413789</v>
      </c>
      <c r="U79" s="21">
        <f t="shared" si="23"/>
        <v>40146422208.574341</v>
      </c>
      <c r="V79" s="21">
        <f t="shared" si="24"/>
        <v>682489177.54576385</v>
      </c>
      <c r="W79" s="3">
        <f t="shared" si="25"/>
        <v>444147.02344827593</v>
      </c>
      <c r="X79" s="21">
        <f t="shared" si="26"/>
        <v>24642406709.007992</v>
      </c>
      <c r="Y79" s="21">
        <f t="shared" si="27"/>
        <v>98569626.836031973</v>
      </c>
      <c r="Z79" s="3">
        <f t="shared" si="28"/>
        <v>864129.58896551724</v>
      </c>
      <c r="AA79" s="21">
        <f t="shared" si="29"/>
        <v>17756317895.437145</v>
      </c>
      <c r="AB79" s="21">
        <f t="shared" si="30"/>
        <v>248588450.53612006</v>
      </c>
      <c r="AC79" s="3">
        <f t="shared" si="31"/>
        <v>2306818.8248275858</v>
      </c>
      <c r="AD79" s="3">
        <f t="shared" si="32"/>
        <v>10279658113.449974</v>
      </c>
      <c r="AE79" s="21">
        <f t="shared" si="33"/>
        <v>0</v>
      </c>
      <c r="AF79" s="3">
        <f t="shared" si="34"/>
        <v>1029647254.9179159</v>
      </c>
      <c r="AG79" s="3">
        <f t="shared" si="35"/>
        <v>1029647254.9179159</v>
      </c>
      <c r="AH79" s="22"/>
      <c r="AI79" s="3">
        <f t="shared" si="36"/>
        <v>996698542.76054263</v>
      </c>
    </row>
    <row r="80" spans="1:35" x14ac:dyDescent="0.3">
      <c r="A80" t="s">
        <v>130</v>
      </c>
      <c r="B80">
        <v>3667357</v>
      </c>
      <c r="C80">
        <v>3929039.5984614231</v>
      </c>
      <c r="D80">
        <v>8141230.4164601648</v>
      </c>
      <c r="E80">
        <v>5975703.0765199251</v>
      </c>
      <c r="F80">
        <v>11252524.086001949</v>
      </c>
      <c r="G80">
        <v>9518165.1929623354</v>
      </c>
      <c r="H80">
        <v>26571132.95267874</v>
      </c>
      <c r="I80">
        <v>11721022.536851579</v>
      </c>
      <c r="J80">
        <v>42425939.851479024</v>
      </c>
      <c r="K80">
        <v>15484154.42345605</v>
      </c>
      <c r="L80">
        <v>159096086.73524421</v>
      </c>
      <c r="M80">
        <v>141928.828125</v>
      </c>
      <c r="N80" s="19">
        <v>2021</v>
      </c>
      <c r="O80" s="3">
        <v>89662537728</v>
      </c>
      <c r="P80">
        <v>2021</v>
      </c>
      <c r="Q80" s="20">
        <f t="shared" si="19"/>
        <v>3929039.5984614231</v>
      </c>
      <c r="R80" s="21">
        <f t="shared" si="20"/>
        <v>154476074817.2341</v>
      </c>
      <c r="S80" s="21">
        <f t="shared" si="21"/>
        <v>0</v>
      </c>
      <c r="T80" s="3">
        <f t="shared" si="22"/>
        <v>5975703.0765199251</v>
      </c>
      <c r="U80" s="21">
        <f t="shared" si="23"/>
        <v>96759932334.354843</v>
      </c>
      <c r="V80" s="21">
        <f t="shared" si="24"/>
        <v>1644918849.6840324</v>
      </c>
      <c r="W80" s="3">
        <f t="shared" si="25"/>
        <v>9518165.1929623354</v>
      </c>
      <c r="X80" s="21">
        <f t="shared" si="26"/>
        <v>62539320684.370277</v>
      </c>
      <c r="Y80" s="21">
        <f t="shared" si="27"/>
        <v>250157282.73748112</v>
      </c>
      <c r="Z80" s="3">
        <f t="shared" si="28"/>
        <v>11721022.536851579</v>
      </c>
      <c r="AA80" s="21">
        <f t="shared" si="29"/>
        <v>56302946724.110085</v>
      </c>
      <c r="AB80" s="21">
        <f t="shared" si="30"/>
        <v>788241254.13754129</v>
      </c>
      <c r="AC80" s="3">
        <f t="shared" si="31"/>
        <v>15484154.42345605</v>
      </c>
      <c r="AD80" s="3">
        <f t="shared" si="32"/>
        <v>52667622524.716255</v>
      </c>
      <c r="AE80" s="21">
        <f t="shared" si="33"/>
        <v>0</v>
      </c>
      <c r="AF80" s="3">
        <f t="shared" si="34"/>
        <v>2683317386.5590549</v>
      </c>
      <c r="AG80" s="3">
        <f t="shared" si="35"/>
        <v>2683175457.7309299</v>
      </c>
      <c r="AH80" s="22">
        <f t="shared" si="37"/>
        <v>2.9925267851224586E-2</v>
      </c>
      <c r="AI80" s="3">
        <f t="shared" si="36"/>
        <v>2597313843.08354</v>
      </c>
    </row>
    <row r="81" spans="1:35" x14ac:dyDescent="0.3">
      <c r="A81" t="s">
        <v>131</v>
      </c>
      <c r="B81">
        <v>5697178</v>
      </c>
      <c r="C81">
        <v>1523622.8292964329</v>
      </c>
      <c r="D81">
        <v>5893831.1647490449</v>
      </c>
      <c r="E81">
        <v>2602860.5683744689</v>
      </c>
      <c r="F81">
        <v>9721503.4723702502</v>
      </c>
      <c r="G81">
        <v>6211700.217404902</v>
      </c>
      <c r="H81">
        <v>33332245.460713871</v>
      </c>
      <c r="I81">
        <v>10792372.437524211</v>
      </c>
      <c r="J81">
        <v>58276950.410043232</v>
      </c>
      <c r="K81">
        <v>28193924.085268591</v>
      </c>
      <c r="L81">
        <v>225438847.02492961</v>
      </c>
      <c r="M81">
        <v>0</v>
      </c>
      <c r="N81" s="19">
        <v>2021</v>
      </c>
      <c r="O81" s="3">
        <v>121182191616</v>
      </c>
      <c r="P81">
        <v>2021</v>
      </c>
      <c r="Q81" s="20">
        <f t="shared" si="19"/>
        <v>1523622.8292964329</v>
      </c>
      <c r="R81" s="21">
        <f t="shared" si="20"/>
        <v>248978547841.57245</v>
      </c>
      <c r="S81" s="21">
        <f t="shared" si="21"/>
        <v>0</v>
      </c>
      <c r="T81" s="3">
        <f t="shared" si="22"/>
        <v>2602860.5683744689</v>
      </c>
      <c r="U81" s="21">
        <f t="shared" si="23"/>
        <v>202780878712.50439</v>
      </c>
      <c r="V81" s="21">
        <f t="shared" si="24"/>
        <v>3447274938.1125751</v>
      </c>
      <c r="W81" s="3">
        <f t="shared" si="25"/>
        <v>6211700.217404902</v>
      </c>
      <c r="X81" s="21">
        <f t="shared" si="26"/>
        <v>154510573708.18451</v>
      </c>
      <c r="Y81" s="21">
        <f t="shared" si="27"/>
        <v>618042294.83273804</v>
      </c>
      <c r="Z81" s="3">
        <f t="shared" si="28"/>
        <v>10792372.437524211</v>
      </c>
      <c r="AA81" s="21">
        <f t="shared" si="29"/>
        <v>135264046482.15999</v>
      </c>
      <c r="AB81" s="21">
        <f t="shared" si="30"/>
        <v>1893696650.7502401</v>
      </c>
      <c r="AC81" s="3">
        <f t="shared" si="31"/>
        <v>28193924.085268591</v>
      </c>
      <c r="AD81" s="3">
        <f t="shared" si="32"/>
        <v>112373943558.35321</v>
      </c>
      <c r="AE81" s="21">
        <f t="shared" si="33"/>
        <v>0</v>
      </c>
      <c r="AF81" s="3">
        <f t="shared" si="34"/>
        <v>5959013883.6955528</v>
      </c>
      <c r="AG81" s="3">
        <f t="shared" si="35"/>
        <v>5959013883.6955528</v>
      </c>
      <c r="AH81" s="22">
        <f t="shared" si="37"/>
        <v>4.9174006545271695E-2</v>
      </c>
      <c r="AI81" s="3">
        <f t="shared" si="36"/>
        <v>5768325439.4172945</v>
      </c>
    </row>
    <row r="82" spans="1:35" x14ac:dyDescent="0.3">
      <c r="A82" t="s">
        <v>132</v>
      </c>
      <c r="B82">
        <v>49265488</v>
      </c>
      <c r="C82">
        <v>2020464.9526508721</v>
      </c>
      <c r="D82">
        <v>5054968.2624789327</v>
      </c>
      <c r="E82">
        <v>2986118.8237307519</v>
      </c>
      <c r="F82">
        <v>7502401.0416058991</v>
      </c>
      <c r="G82">
        <v>6406216.9949424211</v>
      </c>
      <c r="H82">
        <v>21119091.570820931</v>
      </c>
      <c r="I82">
        <v>9892695.2823570911</v>
      </c>
      <c r="J82">
        <v>33972725.727441452</v>
      </c>
      <c r="K82">
        <v>24384942.19362798</v>
      </c>
      <c r="L82">
        <v>111143400.076782</v>
      </c>
      <c r="M82">
        <v>684806656</v>
      </c>
      <c r="N82" s="19">
        <v>2021</v>
      </c>
      <c r="O82" s="3">
        <v>522358325248</v>
      </c>
      <c r="P82">
        <v>2021</v>
      </c>
      <c r="Q82" s="20">
        <f t="shared" si="19"/>
        <v>2020464.9526508721</v>
      </c>
      <c r="R82" s="21">
        <f t="shared" si="20"/>
        <v>1494962863962.946</v>
      </c>
      <c r="S82" s="21">
        <f t="shared" si="21"/>
        <v>0</v>
      </c>
      <c r="T82" s="3">
        <f t="shared" si="22"/>
        <v>2986118.8237307519</v>
      </c>
      <c r="U82" s="21">
        <f t="shared" si="23"/>
        <v>1112484237046.7073</v>
      </c>
      <c r="V82" s="21">
        <f t="shared" si="24"/>
        <v>18912232029.794025</v>
      </c>
      <c r="W82" s="3">
        <f t="shared" si="25"/>
        <v>6406216.9949424211</v>
      </c>
      <c r="X82" s="21">
        <f t="shared" si="26"/>
        <v>724836945863.44775</v>
      </c>
      <c r="Y82" s="21">
        <f t="shared" si="27"/>
        <v>2899347783.4537911</v>
      </c>
      <c r="Z82" s="3">
        <f t="shared" si="28"/>
        <v>9892695.2823570911</v>
      </c>
      <c r="AA82" s="21">
        <f t="shared" si="29"/>
        <v>593157225465.96912</v>
      </c>
      <c r="AB82" s="21">
        <f t="shared" si="30"/>
        <v>8304201156.5235691</v>
      </c>
      <c r="AC82" s="3">
        <f t="shared" si="31"/>
        <v>24384942.19362798</v>
      </c>
      <c r="AD82" s="3">
        <f t="shared" si="32"/>
        <v>427419776574.10303</v>
      </c>
      <c r="AE82" s="21">
        <f t="shared" si="33"/>
        <v>0</v>
      </c>
      <c r="AF82" s="3">
        <f t="shared" si="34"/>
        <v>30115780969.771385</v>
      </c>
      <c r="AG82" s="3">
        <f t="shared" si="35"/>
        <v>29430974313.771385</v>
      </c>
      <c r="AH82" s="22">
        <f t="shared" si="37"/>
        <v>5.6342500714999508E-2</v>
      </c>
      <c r="AI82" s="3">
        <f t="shared" si="36"/>
        <v>28489183135.730701</v>
      </c>
    </row>
    <row r="83" spans="1:35" x14ac:dyDescent="0.3">
      <c r="A83" t="s">
        <v>133</v>
      </c>
      <c r="B83">
        <v>2024323</v>
      </c>
      <c r="C83">
        <v>55732.100413471613</v>
      </c>
      <c r="D83">
        <v>174201.0774115026</v>
      </c>
      <c r="E83">
        <v>96462.672221716421</v>
      </c>
      <c r="F83">
        <v>272408.3986508245</v>
      </c>
      <c r="G83">
        <v>236817.72196499191</v>
      </c>
      <c r="H83">
        <v>787748.83114389866</v>
      </c>
      <c r="I83">
        <v>418773.27463211631</v>
      </c>
      <c r="J83">
        <v>1252745.266285134</v>
      </c>
      <c r="K83">
        <v>1105918.9687651929</v>
      </c>
      <c r="L83">
        <v>3688398.4800050249</v>
      </c>
      <c r="M83">
        <v>0</v>
      </c>
      <c r="N83" s="19">
        <v>2021</v>
      </c>
      <c r="O83" s="3">
        <v>3814910208</v>
      </c>
      <c r="P83">
        <v>2021</v>
      </c>
      <c r="Q83" s="20">
        <f t="shared" si="19"/>
        <v>55732.100413471613</v>
      </c>
      <c r="R83" s="21">
        <f t="shared" si="20"/>
        <v>2398194749.2358508</v>
      </c>
      <c r="S83" s="21">
        <f t="shared" si="21"/>
        <v>0</v>
      </c>
      <c r="T83" s="3">
        <f t="shared" si="22"/>
        <v>96462.672221716421</v>
      </c>
      <c r="U83" s="21">
        <f t="shared" si="23"/>
        <v>1780854903.8107567</v>
      </c>
      <c r="V83" s="21">
        <f t="shared" si="24"/>
        <v>30274533.364782866</v>
      </c>
      <c r="W83" s="3">
        <f t="shared" si="25"/>
        <v>236817.72196499191</v>
      </c>
      <c r="X83" s="21">
        <f t="shared" si="26"/>
        <v>1115262515.7263722</v>
      </c>
      <c r="Y83" s="21">
        <f t="shared" si="27"/>
        <v>4461050.0629054895</v>
      </c>
      <c r="Z83" s="3">
        <f t="shared" si="28"/>
        <v>418773.27463211631</v>
      </c>
      <c r="AA83" s="21">
        <f t="shared" si="29"/>
        <v>844114342.02950597</v>
      </c>
      <c r="AB83" s="21">
        <f t="shared" si="30"/>
        <v>11817600.788413085</v>
      </c>
      <c r="AC83" s="3">
        <f t="shared" si="31"/>
        <v>1105918.9687651929</v>
      </c>
      <c r="AD83" s="3">
        <f t="shared" si="32"/>
        <v>522777267.16315508</v>
      </c>
      <c r="AE83" s="21">
        <f t="shared" si="33"/>
        <v>0</v>
      </c>
      <c r="AF83" s="3">
        <f t="shared" si="34"/>
        <v>46553184.216101438</v>
      </c>
      <c r="AG83" s="3">
        <f t="shared" si="35"/>
        <v>46553184.216101438</v>
      </c>
      <c r="AH83" s="22">
        <f t="shared" si="37"/>
        <v>1.2202956734991504E-2</v>
      </c>
      <c r="AI83" s="3">
        <f t="shared" si="36"/>
        <v>45063482.321186192</v>
      </c>
    </row>
    <row r="84" spans="1:35" x14ac:dyDescent="0.3">
      <c r="A84" t="s">
        <v>134</v>
      </c>
      <c r="B84">
        <v>104046120</v>
      </c>
      <c r="C84">
        <v>2048319.009066148</v>
      </c>
      <c r="D84">
        <v>5762131.712859299</v>
      </c>
      <c r="E84">
        <v>3423324.493435754</v>
      </c>
      <c r="F84">
        <v>8772523.9510776661</v>
      </c>
      <c r="G84">
        <v>7804425.6136230808</v>
      </c>
      <c r="H84">
        <v>24228922.953157581</v>
      </c>
      <c r="I84">
        <v>13124881.41697084</v>
      </c>
      <c r="J84">
        <v>38094083.759194873</v>
      </c>
      <c r="K84">
        <v>33309052.55105963</v>
      </c>
      <c r="L84">
        <v>111608756.92387339</v>
      </c>
      <c r="M84">
        <v>0</v>
      </c>
      <c r="N84" s="19">
        <v>2020</v>
      </c>
      <c r="O84" s="3">
        <v>591622242304</v>
      </c>
      <c r="P84">
        <v>2020</v>
      </c>
      <c r="Q84" s="20">
        <f t="shared" si="19"/>
        <v>2048319.009066148</v>
      </c>
      <c r="R84" s="21">
        <f t="shared" si="20"/>
        <v>3864078022363.8672</v>
      </c>
      <c r="S84" s="21">
        <f t="shared" si="21"/>
        <v>0</v>
      </c>
      <c r="T84" s="3">
        <f t="shared" si="22"/>
        <v>3423324.493435754</v>
      </c>
      <c r="U84" s="21">
        <f t="shared" si="23"/>
        <v>2782817243368.7271</v>
      </c>
      <c r="V84" s="21">
        <f t="shared" si="24"/>
        <v>47307893137.268364</v>
      </c>
      <c r="W84" s="3">
        <f t="shared" si="25"/>
        <v>7804425.6136230808</v>
      </c>
      <c r="X84" s="21">
        <f t="shared" si="26"/>
        <v>1708905221128.8872</v>
      </c>
      <c r="Y84" s="21">
        <f t="shared" si="27"/>
        <v>6835620884.5155487</v>
      </c>
      <c r="Z84" s="3">
        <f t="shared" si="28"/>
        <v>13124881.41697084</v>
      </c>
      <c r="AA84" s="21">
        <f t="shared" si="29"/>
        <v>1298974311601.6614</v>
      </c>
      <c r="AB84" s="21">
        <f t="shared" si="30"/>
        <v>18185640362.423264</v>
      </c>
      <c r="AC84" s="3">
        <f t="shared" si="31"/>
        <v>33309052.55105963</v>
      </c>
      <c r="AD84" s="3">
        <f t="shared" si="32"/>
        <v>814678043713.83057</v>
      </c>
      <c r="AE84" s="21">
        <f t="shared" si="33"/>
        <v>0</v>
      </c>
      <c r="AF84" s="3">
        <f t="shared" si="34"/>
        <v>72329154384.207184</v>
      </c>
      <c r="AG84" s="3">
        <f t="shared" si="35"/>
        <v>72329154384.207184</v>
      </c>
      <c r="AH84" s="22">
        <f t="shared" si="37"/>
        <v>0.12225563748673511</v>
      </c>
      <c r="AI84" s="3">
        <f t="shared" si="36"/>
        <v>70014621443.912552</v>
      </c>
    </row>
    <row r="85" spans="1:35" x14ac:dyDescent="0.3">
      <c r="A85" t="s">
        <v>135</v>
      </c>
      <c r="B85">
        <v>6449301</v>
      </c>
      <c r="C85">
        <v>100499.2988119451</v>
      </c>
      <c r="D85">
        <v>308097.75579022622</v>
      </c>
      <c r="E85">
        <v>172779.3009963966</v>
      </c>
      <c r="F85">
        <v>479546.35252105398</v>
      </c>
      <c r="G85">
        <v>418016.35066148982</v>
      </c>
      <c r="H85">
        <v>1376703.703578671</v>
      </c>
      <c r="I85">
        <v>732643.1207335433</v>
      </c>
      <c r="J85">
        <v>2186378.2350909682</v>
      </c>
      <c r="K85">
        <v>1924970.4807118101</v>
      </c>
      <c r="L85">
        <v>6439943.5749101359</v>
      </c>
      <c r="M85">
        <v>0</v>
      </c>
      <c r="N85" s="19">
        <v>2023</v>
      </c>
      <c r="O85" s="3"/>
      <c r="Q85" s="20">
        <f t="shared" si="19"/>
        <v>100499.2988119451</v>
      </c>
      <c r="R85" s="21">
        <f t="shared" si="20"/>
        <v>13388649361.884853</v>
      </c>
      <c r="S85" s="21">
        <f t="shared" si="21"/>
        <v>0</v>
      </c>
      <c r="T85" s="3">
        <f t="shared" si="22"/>
        <v>172779.3009963966</v>
      </c>
      <c r="U85" s="21">
        <f t="shared" si="23"/>
        <v>9892165260.8251228</v>
      </c>
      <c r="V85" s="21">
        <f t="shared" si="24"/>
        <v>168166809.43402711</v>
      </c>
      <c r="W85" s="3">
        <f t="shared" si="25"/>
        <v>418016.35066148982</v>
      </c>
      <c r="X85" s="21">
        <f t="shared" si="26"/>
        <v>6182863303.8561296</v>
      </c>
      <c r="Y85" s="21">
        <f t="shared" si="27"/>
        <v>24731453.215424519</v>
      </c>
      <c r="Z85" s="3">
        <f t="shared" si="28"/>
        <v>732643.1207335433</v>
      </c>
      <c r="AA85" s="21">
        <f t="shared" si="29"/>
        <v>4687787663.380228</v>
      </c>
      <c r="AB85" s="21">
        <f t="shared" si="30"/>
        <v>65629027.287323199</v>
      </c>
      <c r="AC85" s="3">
        <f t="shared" si="31"/>
        <v>1924970.4807118101</v>
      </c>
      <c r="AD85" s="3">
        <f t="shared" si="32"/>
        <v>2911842049.1386356</v>
      </c>
      <c r="AE85" s="21">
        <f t="shared" si="33"/>
        <v>0</v>
      </c>
      <c r="AF85" s="3">
        <f t="shared" si="34"/>
        <v>258527289.93677482</v>
      </c>
      <c r="AG85" s="3">
        <f t="shared" si="35"/>
        <v>258527289.93677482</v>
      </c>
      <c r="AH85" s="22"/>
      <c r="AI85" s="3">
        <f t="shared" si="36"/>
        <v>250254416.65879801</v>
      </c>
    </row>
    <row r="86" spans="1:35" x14ac:dyDescent="0.3">
      <c r="A86" t="s">
        <v>136</v>
      </c>
      <c r="B86">
        <v>12228188</v>
      </c>
      <c r="C86">
        <v>160943.34052238101</v>
      </c>
      <c r="D86">
        <v>581730.43768865278</v>
      </c>
      <c r="E86">
        <v>266062.61612020578</v>
      </c>
      <c r="F86">
        <v>948329.79354054807</v>
      </c>
      <c r="G86">
        <v>594159.05865641776</v>
      </c>
      <c r="H86">
        <v>3231384.0152038638</v>
      </c>
      <c r="I86">
        <v>982428.75460222294</v>
      </c>
      <c r="J86">
        <v>5680322.1492131827</v>
      </c>
      <c r="K86">
        <v>2441446.5512340558</v>
      </c>
      <c r="L86">
        <v>22568301.086153232</v>
      </c>
      <c r="M86">
        <v>0</v>
      </c>
      <c r="N86" s="19">
        <v>2021</v>
      </c>
      <c r="O86" s="3">
        <v>20524191744</v>
      </c>
      <c r="P86">
        <v>2021</v>
      </c>
      <c r="Q86" s="20">
        <f t="shared" si="19"/>
        <v>160943.34052238101</v>
      </c>
      <c r="R86" s="21">
        <f t="shared" si="20"/>
        <v>51454637321.234383</v>
      </c>
      <c r="S86" s="21">
        <f t="shared" si="21"/>
        <v>0</v>
      </c>
      <c r="T86" s="3">
        <f t="shared" si="22"/>
        <v>266062.61612020578</v>
      </c>
      <c r="U86" s="21">
        <f t="shared" si="23"/>
        <v>41714456558.626511</v>
      </c>
      <c r="V86" s="21">
        <f t="shared" si="24"/>
        <v>709145761.4966507</v>
      </c>
      <c r="W86" s="3">
        <f t="shared" si="25"/>
        <v>594159.05865641776</v>
      </c>
      <c r="X86" s="21">
        <f t="shared" si="26"/>
        <v>32248482566.954002</v>
      </c>
      <c r="Y86" s="21">
        <f t="shared" si="27"/>
        <v>128993930.26781601</v>
      </c>
      <c r="Z86" s="3">
        <f t="shared" si="28"/>
        <v>982428.75460222294</v>
      </c>
      <c r="AA86" s="21">
        <f t="shared" si="29"/>
        <v>28723361816.630505</v>
      </c>
      <c r="AB86" s="21">
        <f t="shared" si="30"/>
        <v>402127065.43282712</v>
      </c>
      <c r="AC86" s="3">
        <f t="shared" si="31"/>
        <v>2441446.5512340558</v>
      </c>
      <c r="AD86" s="3">
        <f t="shared" si="32"/>
        <v>24611496110.164425</v>
      </c>
      <c r="AE86" s="21">
        <f t="shared" si="33"/>
        <v>0</v>
      </c>
      <c r="AF86" s="3">
        <f t="shared" si="34"/>
        <v>1240266757.1972938</v>
      </c>
      <c r="AG86" s="3">
        <f t="shared" si="35"/>
        <v>1240266757.1972938</v>
      </c>
      <c r="AH86" s="22">
        <f t="shared" si="37"/>
        <v>6.0429505466877684E-2</v>
      </c>
      <c r="AI86" s="3">
        <f t="shared" si="36"/>
        <v>1200578220.9669802</v>
      </c>
    </row>
    <row r="87" spans="1:35" x14ac:dyDescent="0.3">
      <c r="A87" t="s">
        <v>137</v>
      </c>
      <c r="B87">
        <v>26672794</v>
      </c>
      <c r="C87">
        <v>55167.048491141977</v>
      </c>
      <c r="D87">
        <v>174046.40119923919</v>
      </c>
      <c r="E87">
        <v>95798.720083081411</v>
      </c>
      <c r="F87">
        <v>272765.70843175979</v>
      </c>
      <c r="G87">
        <v>236876.66249639209</v>
      </c>
      <c r="H87">
        <v>791403.85509892704</v>
      </c>
      <c r="I87">
        <v>420640.5233521387</v>
      </c>
      <c r="J87">
        <v>1259253.4196846699</v>
      </c>
      <c r="K87">
        <v>1113242.8513617399</v>
      </c>
      <c r="L87">
        <v>3706148.1173255639</v>
      </c>
      <c r="M87">
        <v>0</v>
      </c>
      <c r="N87" s="19">
        <v>2021</v>
      </c>
      <c r="O87" s="3">
        <v>15438680064</v>
      </c>
      <c r="P87">
        <v>2021</v>
      </c>
      <c r="Q87" s="20">
        <f t="shared" si="19"/>
        <v>55167.048491141977</v>
      </c>
      <c r="R87" s="21">
        <f t="shared" si="20"/>
        <v>31708444856.364193</v>
      </c>
      <c r="S87" s="21">
        <f t="shared" si="21"/>
        <v>0</v>
      </c>
      <c r="T87" s="3">
        <f t="shared" si="22"/>
        <v>95798.720083081411</v>
      </c>
      <c r="U87" s="21">
        <f t="shared" si="23"/>
        <v>23601020125.123497</v>
      </c>
      <c r="V87" s="21">
        <f t="shared" si="24"/>
        <v>401217342.12709945</v>
      </c>
      <c r="W87" s="3">
        <f t="shared" si="25"/>
        <v>236876.66249639209</v>
      </c>
      <c r="X87" s="21">
        <f t="shared" si="26"/>
        <v>14790789575.685741</v>
      </c>
      <c r="Y87" s="21">
        <f t="shared" si="27"/>
        <v>59163158.302742966</v>
      </c>
      <c r="Z87" s="3">
        <f t="shared" si="28"/>
        <v>420640.5233521387</v>
      </c>
      <c r="AA87" s="21">
        <f t="shared" si="29"/>
        <v>11184074514.810482</v>
      </c>
      <c r="AB87" s="21">
        <f t="shared" si="30"/>
        <v>156577043.20734677</v>
      </c>
      <c r="AC87" s="3">
        <f t="shared" si="31"/>
        <v>1113242.8513617399</v>
      </c>
      <c r="AD87" s="3">
        <f t="shared" si="32"/>
        <v>6916002802.0568295</v>
      </c>
      <c r="AE87" s="21">
        <f t="shared" si="33"/>
        <v>0</v>
      </c>
      <c r="AF87" s="3">
        <f t="shared" si="34"/>
        <v>616957543.63718915</v>
      </c>
      <c r="AG87" s="3">
        <f t="shared" si="35"/>
        <v>616957543.63718915</v>
      </c>
      <c r="AH87" s="22">
        <f t="shared" si="37"/>
        <v>3.9961806390159879E-2</v>
      </c>
      <c r="AI87" s="3">
        <f t="shared" si="36"/>
        <v>597214902.24079907</v>
      </c>
    </row>
    <row r="88" spans="1:35" x14ac:dyDescent="0.3">
      <c r="A88" t="s">
        <v>138</v>
      </c>
      <c r="B88">
        <v>3123944</v>
      </c>
      <c r="C88">
        <v>815204.11791283474</v>
      </c>
      <c r="D88">
        <v>3363153.305001853</v>
      </c>
      <c r="E88">
        <v>1579271.9763583569</v>
      </c>
      <c r="F88">
        <v>5558270.2913407637</v>
      </c>
      <c r="G88">
        <v>4936963.5287736533</v>
      </c>
      <c r="H88">
        <v>17108648.407656629</v>
      </c>
      <c r="I88">
        <v>9640720.3333883174</v>
      </c>
      <c r="J88">
        <v>27112784.641420301</v>
      </c>
      <c r="K88">
        <v>25694693.21074076</v>
      </c>
      <c r="L88">
        <v>75990596.650762856</v>
      </c>
      <c r="M88">
        <v>0</v>
      </c>
      <c r="N88" s="19">
        <v>2023</v>
      </c>
      <c r="O88" s="3"/>
      <c r="Q88" s="20">
        <f t="shared" si="19"/>
        <v>815204.11791283474</v>
      </c>
      <c r="R88" s="21">
        <f t="shared" si="20"/>
        <v>79596505753.11618</v>
      </c>
      <c r="S88" s="21">
        <f t="shared" si="21"/>
        <v>0</v>
      </c>
      <c r="T88" s="3">
        <f t="shared" si="22"/>
        <v>1579271.9763583569</v>
      </c>
      <c r="U88" s="21">
        <f t="shared" si="23"/>
        <v>62150839560.497002</v>
      </c>
      <c r="V88" s="21">
        <f t="shared" si="24"/>
        <v>1056564272.5284491</v>
      </c>
      <c r="W88" s="3">
        <f t="shared" si="25"/>
        <v>4936963.5287736533</v>
      </c>
      <c r="X88" s="21">
        <f t="shared" si="26"/>
        <v>38023661947.277191</v>
      </c>
      <c r="Y88" s="21">
        <f t="shared" si="27"/>
        <v>152094647.78910875</v>
      </c>
      <c r="Z88" s="3">
        <f t="shared" si="28"/>
        <v>9640720.3333883174</v>
      </c>
      <c r="AA88" s="21">
        <f t="shared" si="29"/>
        <v>27290875231.345333</v>
      </c>
      <c r="AB88" s="21">
        <f t="shared" si="30"/>
        <v>382072253.23883474</v>
      </c>
      <c r="AC88" s="3">
        <f t="shared" si="31"/>
        <v>25694693.21074076</v>
      </c>
      <c r="AD88" s="3">
        <f t="shared" si="32"/>
        <v>15712158577.60364</v>
      </c>
      <c r="AE88" s="21">
        <f t="shared" si="33"/>
        <v>0</v>
      </c>
      <c r="AF88" s="3">
        <f t="shared" si="34"/>
        <v>1590731173.5563927</v>
      </c>
      <c r="AG88" s="3">
        <f t="shared" si="35"/>
        <v>1590731173.5563927</v>
      </c>
      <c r="AH88" s="22"/>
      <c r="AI88" s="3">
        <f t="shared" si="36"/>
        <v>1539827776.002588</v>
      </c>
    </row>
    <row r="89" spans="1:35" x14ac:dyDescent="0.3">
      <c r="A89" t="s">
        <v>139</v>
      </c>
      <c r="B89">
        <v>3750792</v>
      </c>
      <c r="C89">
        <v>28596.933533873409</v>
      </c>
      <c r="D89">
        <v>77563.738619918702</v>
      </c>
      <c r="E89">
        <v>47243.477096048497</v>
      </c>
      <c r="F89">
        <v>116914.640083461</v>
      </c>
      <c r="G89">
        <v>105379.0788590849</v>
      </c>
      <c r="H89">
        <v>316558.79084128223</v>
      </c>
      <c r="I89">
        <v>174065.63894818499</v>
      </c>
      <c r="J89">
        <v>494412.11387921561</v>
      </c>
      <c r="K89">
        <v>431956.95111159672</v>
      </c>
      <c r="L89">
        <v>1439342.2967509229</v>
      </c>
      <c r="M89">
        <v>0</v>
      </c>
      <c r="N89" s="19">
        <v>2021</v>
      </c>
      <c r="O89" s="3">
        <v>1750553216</v>
      </c>
      <c r="P89">
        <v>2021</v>
      </c>
      <c r="Q89" s="20">
        <f t="shared" si="19"/>
        <v>28596.933533873409</v>
      </c>
      <c r="R89" s="21">
        <f t="shared" si="20"/>
        <v>1836643007.8229799</v>
      </c>
      <c r="S89" s="21">
        <f t="shared" si="21"/>
        <v>0</v>
      </c>
      <c r="T89" s="3">
        <f t="shared" si="22"/>
        <v>47243.477096048497</v>
      </c>
      <c r="U89" s="21">
        <f t="shared" si="23"/>
        <v>1306610203.8194146</v>
      </c>
      <c r="V89" s="21">
        <f t="shared" si="24"/>
        <v>22212373.46493005</v>
      </c>
      <c r="W89" s="3">
        <f t="shared" si="25"/>
        <v>105379.0788590849</v>
      </c>
      <c r="X89" s="21">
        <f t="shared" si="26"/>
        <v>792091174.26512992</v>
      </c>
      <c r="Y89" s="21">
        <f t="shared" si="27"/>
        <v>3168364.6970605198</v>
      </c>
      <c r="Z89" s="3">
        <f t="shared" si="28"/>
        <v>174065.63894818499</v>
      </c>
      <c r="AA89" s="21">
        <f t="shared" si="29"/>
        <v>600776497.69975519</v>
      </c>
      <c r="AB89" s="21">
        <f t="shared" si="30"/>
        <v>8410870.9677965734</v>
      </c>
      <c r="AC89" s="3">
        <f t="shared" si="31"/>
        <v>431956.95111159672</v>
      </c>
      <c r="AD89" s="3">
        <f t="shared" si="32"/>
        <v>377849289.53412193</v>
      </c>
      <c r="AE89" s="21">
        <f t="shared" si="33"/>
        <v>0</v>
      </c>
      <c r="AF89" s="3">
        <f t="shared" si="34"/>
        <v>33791609.12978714</v>
      </c>
      <c r="AG89" s="3">
        <f t="shared" si="35"/>
        <v>33791609.12978714</v>
      </c>
      <c r="AH89" s="22">
        <f t="shared" si="37"/>
        <v>1.9303388677895033E-2</v>
      </c>
      <c r="AI89" s="3">
        <f t="shared" si="36"/>
        <v>32710277.63763395</v>
      </c>
    </row>
    <row r="90" spans="1:35" x14ac:dyDescent="0.3">
      <c r="A90" t="s">
        <v>140</v>
      </c>
      <c r="B90">
        <v>4399332</v>
      </c>
      <c r="C90">
        <v>92238.993878557594</v>
      </c>
      <c r="D90">
        <v>273321.73730205011</v>
      </c>
      <c r="E90">
        <v>156769.4830054701</v>
      </c>
      <c r="F90">
        <v>421829.83655549388</v>
      </c>
      <c r="G90">
        <v>370050.80867043562</v>
      </c>
      <c r="H90">
        <v>1194198.084860774</v>
      </c>
      <c r="I90">
        <v>638258.03296576487</v>
      </c>
      <c r="J90">
        <v>1890617.2867819341</v>
      </c>
      <c r="K90">
        <v>1658398.7279419119</v>
      </c>
      <c r="L90">
        <v>5565418.0508410614</v>
      </c>
      <c r="M90">
        <v>0</v>
      </c>
      <c r="N90" s="19">
        <v>2021</v>
      </c>
      <c r="O90" s="3">
        <v>1808674048</v>
      </c>
      <c r="P90">
        <v>2021</v>
      </c>
      <c r="Q90" s="20">
        <f t="shared" si="19"/>
        <v>92238.993878557594</v>
      </c>
      <c r="R90" s="21">
        <f t="shared" si="20"/>
        <v>7966431077.9076023</v>
      </c>
      <c r="S90" s="21">
        <f t="shared" si="21"/>
        <v>0</v>
      </c>
      <c r="T90" s="3">
        <f t="shared" si="22"/>
        <v>156769.4830054701</v>
      </c>
      <c r="U90" s="21">
        <f t="shared" si="23"/>
        <v>5830442476.5196657</v>
      </c>
      <c r="V90" s="21">
        <f t="shared" si="24"/>
        <v>99117522.100834325</v>
      </c>
      <c r="W90" s="3">
        <f t="shared" si="25"/>
        <v>370050.80867043562</v>
      </c>
      <c r="X90" s="21">
        <f t="shared" si="26"/>
        <v>3625697484.8569942</v>
      </c>
      <c r="Y90" s="21">
        <f t="shared" si="27"/>
        <v>14502789.939427977</v>
      </c>
      <c r="Z90" s="3">
        <f t="shared" si="28"/>
        <v>638258.03296576487</v>
      </c>
      <c r="AA90" s="21">
        <f t="shared" si="29"/>
        <v>2754772070.404798</v>
      </c>
      <c r="AB90" s="21">
        <f t="shared" si="30"/>
        <v>38566808.985667177</v>
      </c>
      <c r="AC90" s="3">
        <f t="shared" si="31"/>
        <v>1658398.7279419119</v>
      </c>
      <c r="AD90" s="3">
        <f t="shared" si="32"/>
        <v>1718827513.1848562</v>
      </c>
      <c r="AE90" s="21">
        <f t="shared" si="33"/>
        <v>0</v>
      </c>
      <c r="AF90" s="3">
        <f t="shared" si="34"/>
        <v>152187121.02592948</v>
      </c>
      <c r="AG90" s="3">
        <f t="shared" si="35"/>
        <v>152187121.02592948</v>
      </c>
      <c r="AH90" s="22">
        <f t="shared" si="37"/>
        <v>8.4142922929764663E-2</v>
      </c>
      <c r="AI90" s="3">
        <f t="shared" si="36"/>
        <v>147317133.15309975</v>
      </c>
    </row>
    <row r="91" spans="1:35" x14ac:dyDescent="0.3">
      <c r="A91" t="s">
        <v>141</v>
      </c>
      <c r="B91">
        <v>1489926</v>
      </c>
      <c r="C91">
        <v>641233.76759585738</v>
      </c>
      <c r="D91">
        <v>2093356.527262826</v>
      </c>
      <c r="E91">
        <v>1183613.6284086381</v>
      </c>
      <c r="F91">
        <v>3283597.6409031558</v>
      </c>
      <c r="G91">
        <v>3101076.2126988182</v>
      </c>
      <c r="H91">
        <v>9079528.8055778258</v>
      </c>
      <c r="I91">
        <v>5324729.9157075249</v>
      </c>
      <c r="J91">
        <v>13982850.60210445</v>
      </c>
      <c r="K91">
        <v>13173245.474621359</v>
      </c>
      <c r="L91">
        <v>37963446.060099803</v>
      </c>
      <c r="M91">
        <v>0</v>
      </c>
      <c r="N91" s="19">
        <v>2021</v>
      </c>
      <c r="O91" s="3">
        <v>6209916928</v>
      </c>
      <c r="P91">
        <v>2021</v>
      </c>
      <c r="Q91" s="20">
        <f t="shared" si="19"/>
        <v>641233.76759585738</v>
      </c>
      <c r="R91" s="21">
        <f t="shared" si="20"/>
        <v>21635554548.195679</v>
      </c>
      <c r="S91" s="21">
        <f t="shared" si="21"/>
        <v>0</v>
      </c>
      <c r="T91" s="3">
        <f t="shared" si="22"/>
        <v>1183613.6284086381</v>
      </c>
      <c r="U91" s="21">
        <f t="shared" si="23"/>
        <v>15644103898.999533</v>
      </c>
      <c r="V91" s="21">
        <f t="shared" si="24"/>
        <v>265949766.28299206</v>
      </c>
      <c r="W91" s="3">
        <f t="shared" si="25"/>
        <v>3101076.2126988182</v>
      </c>
      <c r="X91" s="21">
        <f t="shared" si="26"/>
        <v>8907451957.8978481</v>
      </c>
      <c r="Y91" s="21">
        <f t="shared" si="27"/>
        <v>35629807.83159139</v>
      </c>
      <c r="Z91" s="3">
        <f t="shared" si="28"/>
        <v>5324729.9157075249</v>
      </c>
      <c r="AA91" s="21">
        <f t="shared" si="29"/>
        <v>6449979560.9003124</v>
      </c>
      <c r="AB91" s="21">
        <f t="shared" si="30"/>
        <v>90299713.852604389</v>
      </c>
      <c r="AC91" s="3">
        <f t="shared" si="31"/>
        <v>13173245.474621359</v>
      </c>
      <c r="AD91" s="3">
        <f t="shared" si="32"/>
        <v>3693556439.751956</v>
      </c>
      <c r="AE91" s="21">
        <f t="shared" si="33"/>
        <v>0</v>
      </c>
      <c r="AF91" s="3">
        <f t="shared" si="34"/>
        <v>391879287.96718782</v>
      </c>
      <c r="AG91" s="3">
        <f t="shared" si="35"/>
        <v>391879287.96718782</v>
      </c>
      <c r="AH91" s="22">
        <f t="shared" si="37"/>
        <v>6.3105399397572717E-2</v>
      </c>
      <c r="AI91" s="3">
        <f t="shared" si="36"/>
        <v>379339150.7522378</v>
      </c>
    </row>
    <row r="92" spans="1:35" x14ac:dyDescent="0.3">
      <c r="A92" t="s">
        <v>142</v>
      </c>
      <c r="B92">
        <v>3554921</v>
      </c>
      <c r="C92">
        <v>279311.45339966827</v>
      </c>
      <c r="D92">
        <v>1439198.2018573801</v>
      </c>
      <c r="E92">
        <v>556580.97777777782</v>
      </c>
      <c r="F92">
        <v>2472683.6135986731</v>
      </c>
      <c r="G92">
        <v>1844825.8334991711</v>
      </c>
      <c r="H92">
        <v>8475043.2968490887</v>
      </c>
      <c r="I92">
        <v>3644288.976451078</v>
      </c>
      <c r="J92">
        <v>14278560.6119403</v>
      </c>
      <c r="K92">
        <v>9635392.3608623557</v>
      </c>
      <c r="L92">
        <v>48990125.227661692</v>
      </c>
      <c r="M92">
        <v>0</v>
      </c>
      <c r="N92" s="19">
        <v>2023</v>
      </c>
      <c r="O92" s="3"/>
      <c r="Q92" s="20">
        <f t="shared" si="19"/>
        <v>279311.45339966827</v>
      </c>
      <c r="R92" s="21">
        <f t="shared" si="20"/>
        <v>41233057597.140373</v>
      </c>
      <c r="S92" s="21">
        <f t="shared" si="21"/>
        <v>0</v>
      </c>
      <c r="T92" s="3">
        <f t="shared" si="22"/>
        <v>556580.97777777782</v>
      </c>
      <c r="U92" s="21">
        <f t="shared" si="23"/>
        <v>34057967491.175266</v>
      </c>
      <c r="V92" s="21">
        <f t="shared" si="24"/>
        <v>578985447.34997952</v>
      </c>
      <c r="W92" s="3">
        <f t="shared" si="25"/>
        <v>1844825.8334991711</v>
      </c>
      <c r="X92" s="21">
        <f t="shared" si="26"/>
        <v>23569899295.029354</v>
      </c>
      <c r="Y92" s="21">
        <f t="shared" si="27"/>
        <v>94279597.180117413</v>
      </c>
      <c r="Z92" s="3">
        <f t="shared" si="28"/>
        <v>3644288.976451078</v>
      </c>
      <c r="AA92" s="21">
        <f t="shared" si="29"/>
        <v>18901997778.352489</v>
      </c>
      <c r="AB92" s="21">
        <f t="shared" si="30"/>
        <v>264627968.8969349</v>
      </c>
      <c r="AC92" s="3">
        <f t="shared" si="31"/>
        <v>9635392.3608623557</v>
      </c>
      <c r="AD92" s="3">
        <f t="shared" si="32"/>
        <v>13990296631.757517</v>
      </c>
      <c r="AE92" s="21">
        <f t="shared" si="33"/>
        <v>0</v>
      </c>
      <c r="AF92" s="3">
        <f t="shared" si="34"/>
        <v>937893013.42703176</v>
      </c>
      <c r="AG92" s="3">
        <f t="shared" si="35"/>
        <v>937893013.42703176</v>
      </c>
      <c r="AH92" s="22"/>
      <c r="AI92" s="3">
        <f t="shared" si="36"/>
        <v>907880436.99736667</v>
      </c>
    </row>
    <row r="93" spans="1:35" x14ac:dyDescent="0.3">
      <c r="A93" t="s">
        <v>143</v>
      </c>
      <c r="B93">
        <v>1274823</v>
      </c>
      <c r="C93">
        <v>19241.491095982681</v>
      </c>
      <c r="D93">
        <v>64232.078392278541</v>
      </c>
      <c r="E93">
        <v>34111.021434669899</v>
      </c>
      <c r="F93">
        <v>101960.73059309171</v>
      </c>
      <c r="G93">
        <v>88240.741510296808</v>
      </c>
      <c r="H93">
        <v>301197.11776390119</v>
      </c>
      <c r="I93">
        <v>160566.5141073369</v>
      </c>
      <c r="J93">
        <v>480272.77058470919</v>
      </c>
      <c r="K93">
        <v>428995.8835006475</v>
      </c>
      <c r="L93">
        <v>1407073.6153738259</v>
      </c>
      <c r="M93">
        <v>0</v>
      </c>
      <c r="N93" s="19">
        <v>2023</v>
      </c>
      <c r="O93" s="3"/>
      <c r="Q93" s="20">
        <f t="shared" si="19"/>
        <v>19241.491095982681</v>
      </c>
      <c r="R93" s="21">
        <f t="shared" si="20"/>
        <v>573550354.68825769</v>
      </c>
      <c r="S93" s="21">
        <f t="shared" si="21"/>
        <v>0</v>
      </c>
      <c r="T93" s="3">
        <f t="shared" si="22"/>
        <v>34111.021434669899</v>
      </c>
      <c r="U93" s="21">
        <f t="shared" si="23"/>
        <v>432481848.89233387</v>
      </c>
      <c r="V93" s="21">
        <f t="shared" si="24"/>
        <v>7352191.4311696766</v>
      </c>
      <c r="W93" s="3">
        <f t="shared" si="25"/>
        <v>88240.741510296808</v>
      </c>
      <c r="X93" s="21">
        <f t="shared" si="26"/>
        <v>271481686.4447487</v>
      </c>
      <c r="Y93" s="21">
        <f t="shared" si="27"/>
        <v>1085926.7457789949</v>
      </c>
      <c r="Z93" s="3">
        <f t="shared" si="28"/>
        <v>160566.5141073369</v>
      </c>
      <c r="AA93" s="21">
        <f t="shared" si="29"/>
        <v>203784444.50062659</v>
      </c>
      <c r="AB93" s="21">
        <f t="shared" si="30"/>
        <v>2852982.2230087728</v>
      </c>
      <c r="AC93" s="3">
        <f t="shared" si="31"/>
        <v>428995.8835006475</v>
      </c>
      <c r="AD93" s="3">
        <f t="shared" si="32"/>
        <v>124687598.8379761</v>
      </c>
      <c r="AE93" s="21">
        <f t="shared" si="33"/>
        <v>0</v>
      </c>
      <c r="AF93" s="3">
        <f t="shared" si="34"/>
        <v>11291100.399957445</v>
      </c>
      <c r="AG93" s="3">
        <f t="shared" si="35"/>
        <v>11291100.399957445</v>
      </c>
      <c r="AH93" s="22"/>
      <c r="AI93" s="3">
        <f t="shared" si="36"/>
        <v>10929785.187158806</v>
      </c>
    </row>
    <row r="94" spans="1:35" x14ac:dyDescent="0.3">
      <c r="A94" t="s">
        <v>144</v>
      </c>
      <c r="B94">
        <v>2483358</v>
      </c>
      <c r="C94">
        <v>11120.5</v>
      </c>
      <c r="D94">
        <v>31323.5</v>
      </c>
      <c r="E94">
        <v>18593.2</v>
      </c>
      <c r="F94">
        <v>47704.800000000003</v>
      </c>
      <c r="G94">
        <v>42422.8</v>
      </c>
      <c r="H94">
        <v>131843.5</v>
      </c>
      <c r="I94">
        <v>71388.5</v>
      </c>
      <c r="J94">
        <v>207334.6</v>
      </c>
      <c r="K94">
        <v>181299.1</v>
      </c>
      <c r="L94">
        <v>607560.9</v>
      </c>
      <c r="M94">
        <v>0</v>
      </c>
      <c r="N94" s="19">
        <v>2001</v>
      </c>
      <c r="O94" s="3"/>
      <c r="Q94" s="20">
        <f t="shared" si="19"/>
        <v>11120.5</v>
      </c>
      <c r="R94" s="21">
        <f t="shared" si="20"/>
        <v>501712816.74000001</v>
      </c>
      <c r="S94" s="21">
        <f t="shared" si="21"/>
        <v>0</v>
      </c>
      <c r="T94" s="3">
        <f t="shared" si="22"/>
        <v>18593.2</v>
      </c>
      <c r="U94" s="21">
        <f t="shared" si="23"/>
        <v>361472623.76400006</v>
      </c>
      <c r="V94" s="21">
        <f t="shared" si="24"/>
        <v>6145034.6039880011</v>
      </c>
      <c r="W94" s="3">
        <f t="shared" si="25"/>
        <v>42422.8</v>
      </c>
      <c r="X94" s="21">
        <f t="shared" si="26"/>
        <v>222063610.71060002</v>
      </c>
      <c r="Y94" s="21">
        <f t="shared" si="27"/>
        <v>888254.44284240005</v>
      </c>
      <c r="Z94" s="3">
        <f t="shared" si="28"/>
        <v>71388.5</v>
      </c>
      <c r="AA94" s="21">
        <f t="shared" si="29"/>
        <v>168801417.50190002</v>
      </c>
      <c r="AB94" s="21">
        <f t="shared" si="30"/>
        <v>2363219.8450266006</v>
      </c>
      <c r="AC94" s="3">
        <f t="shared" si="31"/>
        <v>181299.1</v>
      </c>
      <c r="AD94" s="3">
        <f t="shared" si="32"/>
        <v>105856065.11244002</v>
      </c>
      <c r="AE94" s="21">
        <f t="shared" si="33"/>
        <v>0</v>
      </c>
      <c r="AF94" s="3">
        <f t="shared" si="34"/>
        <v>9396508.8918570019</v>
      </c>
      <c r="AG94" s="3">
        <f t="shared" si="35"/>
        <v>9396508.8918570019</v>
      </c>
      <c r="AH94" s="22"/>
      <c r="AI94" s="3">
        <f t="shared" si="36"/>
        <v>9095820.607317578</v>
      </c>
    </row>
    <row r="95" spans="1:35" x14ac:dyDescent="0.3">
      <c r="A95" t="s">
        <v>145</v>
      </c>
      <c r="B95">
        <v>4160466</v>
      </c>
      <c r="C95">
        <v>126540.8164268359</v>
      </c>
      <c r="D95">
        <v>359453.58967686619</v>
      </c>
      <c r="E95">
        <v>212140.82463281779</v>
      </c>
      <c r="F95">
        <v>548679.53488141228</v>
      </c>
      <c r="G95">
        <v>486649.37326572638</v>
      </c>
      <c r="H95">
        <v>1522922.056132332</v>
      </c>
      <c r="I95">
        <v>822331.56243565492</v>
      </c>
      <c r="J95">
        <v>2398050.9317392949</v>
      </c>
      <c r="K95">
        <v>2097613.8528587739</v>
      </c>
      <c r="L95">
        <v>7034768.481216046</v>
      </c>
      <c r="M95">
        <v>0</v>
      </c>
      <c r="N95" s="19">
        <v>2023</v>
      </c>
      <c r="O95" s="3"/>
      <c r="Q95" s="20">
        <f t="shared" si="19"/>
        <v>126540.8164268359</v>
      </c>
      <c r="R95" s="21">
        <f t="shared" si="20"/>
        <v>9690256740.7246056</v>
      </c>
      <c r="S95" s="21">
        <f t="shared" si="21"/>
        <v>0</v>
      </c>
      <c r="T95" s="3">
        <f t="shared" si="22"/>
        <v>212140.82463281779</v>
      </c>
      <c r="U95" s="21">
        <f t="shared" si="23"/>
        <v>7000789308.3656454</v>
      </c>
      <c r="V95" s="21">
        <f t="shared" si="24"/>
        <v>119013418.24221598</v>
      </c>
      <c r="W95" s="3">
        <f t="shared" si="25"/>
        <v>486649.37326572638</v>
      </c>
      <c r="X95" s="21">
        <f t="shared" si="26"/>
        <v>4311377263.7952957</v>
      </c>
      <c r="Y95" s="21">
        <f t="shared" si="27"/>
        <v>17245509.055181183</v>
      </c>
      <c r="Z95" s="3">
        <f t="shared" si="28"/>
        <v>822331.56243565492</v>
      </c>
      <c r="AA95" s="21">
        <f t="shared" si="29"/>
        <v>3277863430.7646194</v>
      </c>
      <c r="AB95" s="21">
        <f t="shared" si="30"/>
        <v>45890088.030704677</v>
      </c>
      <c r="AC95" s="3">
        <f t="shared" si="31"/>
        <v>2097613.8528587739</v>
      </c>
      <c r="AD95" s="3">
        <f t="shared" si="32"/>
        <v>2054086396.8023069</v>
      </c>
      <c r="AE95" s="21">
        <f t="shared" si="33"/>
        <v>0</v>
      </c>
      <c r="AF95" s="3">
        <f t="shared" si="34"/>
        <v>182149015.32810184</v>
      </c>
      <c r="AG95" s="3">
        <f t="shared" si="35"/>
        <v>182149015.32810184</v>
      </c>
      <c r="AH95" s="22"/>
      <c r="AI95" s="3">
        <f t="shared" si="36"/>
        <v>176320246.83760259</v>
      </c>
    </row>
    <row r="96" spans="1:35" x14ac:dyDescent="0.3">
      <c r="A96" t="s">
        <v>146</v>
      </c>
      <c r="B96">
        <v>2236909</v>
      </c>
      <c r="C96">
        <v>460933.88048381708</v>
      </c>
      <c r="D96">
        <v>1249592.5591042619</v>
      </c>
      <c r="E96">
        <v>761366.11844181211</v>
      </c>
      <c r="F96">
        <v>1883306.1090952889</v>
      </c>
      <c r="G96">
        <v>1697808.196669647</v>
      </c>
      <c r="H96">
        <v>5097849.8128151111</v>
      </c>
      <c r="I96">
        <v>2803784.6233147932</v>
      </c>
      <c r="J96">
        <v>7961209.6560572674</v>
      </c>
      <c r="K96">
        <v>6955468.5768573936</v>
      </c>
      <c r="L96">
        <v>23174514.778311301</v>
      </c>
      <c r="M96">
        <v>0</v>
      </c>
      <c r="N96" s="19">
        <v>2023</v>
      </c>
      <c r="O96" s="3"/>
      <c r="Q96" s="20">
        <f t="shared" si="19"/>
        <v>460933.88048381708</v>
      </c>
      <c r="R96" s="21">
        <f t="shared" si="20"/>
        <v>17641576961.341808</v>
      </c>
      <c r="S96" s="21">
        <f t="shared" si="21"/>
        <v>0</v>
      </c>
      <c r="T96" s="3">
        <f t="shared" si="22"/>
        <v>761366.11844181211</v>
      </c>
      <c r="U96" s="21">
        <f t="shared" si="23"/>
        <v>12548388312.76339</v>
      </c>
      <c r="V96" s="21">
        <f t="shared" si="24"/>
        <v>213322601.31697765</v>
      </c>
      <c r="W96" s="3">
        <f t="shared" si="25"/>
        <v>1697808.196669647</v>
      </c>
      <c r="X96" s="21">
        <f t="shared" si="26"/>
        <v>7605583691.5303345</v>
      </c>
      <c r="Y96" s="21">
        <f t="shared" si="27"/>
        <v>30422334.766121339</v>
      </c>
      <c r="Z96" s="3">
        <f t="shared" si="28"/>
        <v>2803784.6233147932</v>
      </c>
      <c r="AA96" s="21">
        <f t="shared" si="29"/>
        <v>5768345236.2834682</v>
      </c>
      <c r="AB96" s="21">
        <f t="shared" si="30"/>
        <v>80756833.307968572</v>
      </c>
      <c r="AC96" s="3">
        <f t="shared" si="31"/>
        <v>6955468.5768573936</v>
      </c>
      <c r="AD96" s="3">
        <f t="shared" si="32"/>
        <v>3628053041.9448056</v>
      </c>
      <c r="AE96" s="21">
        <f t="shared" si="33"/>
        <v>0</v>
      </c>
      <c r="AF96" s="3">
        <f t="shared" si="34"/>
        <v>324501769.39106756</v>
      </c>
      <c r="AG96" s="3">
        <f t="shared" si="35"/>
        <v>324501769.39106756</v>
      </c>
      <c r="AH96" s="22"/>
      <c r="AI96" s="3">
        <f t="shared" si="36"/>
        <v>314117712.77055341</v>
      </c>
    </row>
    <row r="97" spans="1:35" x14ac:dyDescent="0.3">
      <c r="A97" t="s">
        <v>147</v>
      </c>
      <c r="B97">
        <v>504241</v>
      </c>
      <c r="C97">
        <v>1714741.0163480709</v>
      </c>
      <c r="D97">
        <v>6989759.884445685</v>
      </c>
      <c r="E97">
        <v>2534255.8516498879</v>
      </c>
      <c r="F97">
        <v>11877637.813048709</v>
      </c>
      <c r="G97">
        <v>6395891.6721847374</v>
      </c>
      <c r="H97">
        <v>44423092.874681309</v>
      </c>
      <c r="I97">
        <v>12174213.13491131</v>
      </c>
      <c r="J97">
        <v>79803492.680565342</v>
      </c>
      <c r="K97">
        <v>40155348.153751321</v>
      </c>
      <c r="L97">
        <v>315338193.94050968</v>
      </c>
      <c r="M97">
        <v>2524674048</v>
      </c>
      <c r="N97" s="19">
        <v>2021</v>
      </c>
      <c r="O97" s="3">
        <v>22578309120</v>
      </c>
      <c r="P97">
        <v>2021</v>
      </c>
      <c r="Q97" s="20">
        <f t="shared" si="19"/>
        <v>1714741.0163480709</v>
      </c>
      <c r="R97" s="21">
        <f t="shared" si="20"/>
        <v>26598807890.68409</v>
      </c>
      <c r="S97" s="21">
        <f t="shared" si="21"/>
        <v>0</v>
      </c>
      <c r="T97" s="3">
        <f t="shared" si="22"/>
        <v>2534255.8516498879</v>
      </c>
      <c r="U97" s="21">
        <f t="shared" si="23"/>
        <v>23556581317.988514</v>
      </c>
      <c r="V97" s="21">
        <f t="shared" si="24"/>
        <v>400461882.40580475</v>
      </c>
      <c r="W97" s="3">
        <f t="shared" si="25"/>
        <v>6395891.6721847374</v>
      </c>
      <c r="X97" s="21">
        <f t="shared" si="26"/>
        <v>19174873961.548073</v>
      </c>
      <c r="Y97" s="21">
        <f t="shared" si="27"/>
        <v>76699495.846192285</v>
      </c>
      <c r="Z97" s="3">
        <f t="shared" si="28"/>
        <v>12174213.13491131</v>
      </c>
      <c r="AA97" s="21">
        <f t="shared" si="29"/>
        <v>17050727773.690065</v>
      </c>
      <c r="AB97" s="21">
        <f t="shared" si="30"/>
        <v>238710188.83166096</v>
      </c>
      <c r="AC97" s="3">
        <f t="shared" si="31"/>
        <v>40155348.153751321</v>
      </c>
      <c r="AD97" s="3">
        <f t="shared" si="32"/>
        <v>13875847334.236084</v>
      </c>
      <c r="AE97" s="21">
        <f t="shared" si="33"/>
        <v>0</v>
      </c>
      <c r="AF97" s="3">
        <f t="shared" si="34"/>
        <v>715871567.08365798</v>
      </c>
      <c r="AG97" s="3">
        <f t="shared" si="35"/>
        <v>0</v>
      </c>
      <c r="AH97" s="22">
        <f t="shared" si="37"/>
        <v>0</v>
      </c>
      <c r="AI97" s="3">
        <f t="shared" si="36"/>
        <v>0</v>
      </c>
    </row>
    <row r="98" spans="1:35" x14ac:dyDescent="0.3">
      <c r="A98" t="s">
        <v>148</v>
      </c>
      <c r="B98">
        <v>559725</v>
      </c>
      <c r="C98">
        <v>947589.01130562113</v>
      </c>
      <c r="D98">
        <v>3196176.6441072659</v>
      </c>
      <c r="E98">
        <v>1574563.2001494321</v>
      </c>
      <c r="F98">
        <v>5122657.0113429781</v>
      </c>
      <c r="G98">
        <v>3549509.8196456479</v>
      </c>
      <c r="H98">
        <v>16633363.96129613</v>
      </c>
      <c r="I98">
        <v>5915806.7291196687</v>
      </c>
      <c r="J98">
        <v>28574246.50687189</v>
      </c>
      <c r="K98">
        <v>14856106.28192291</v>
      </c>
      <c r="L98">
        <v>107538114.6549636</v>
      </c>
      <c r="M98">
        <v>0</v>
      </c>
      <c r="N98" s="19">
        <v>2023</v>
      </c>
      <c r="O98" s="3"/>
      <c r="Q98" s="20">
        <f t="shared" si="19"/>
        <v>947589.01130562113</v>
      </c>
      <c r="R98" s="21">
        <f t="shared" si="20"/>
        <v>12585907127.699005</v>
      </c>
      <c r="S98" s="21">
        <f t="shared" si="21"/>
        <v>0</v>
      </c>
      <c r="T98" s="3">
        <f t="shared" si="22"/>
        <v>1574563.2001494321</v>
      </c>
      <c r="U98" s="21">
        <f t="shared" si="23"/>
        <v>9929784042.3515377</v>
      </c>
      <c r="V98" s="21">
        <f t="shared" si="24"/>
        <v>168806328.71997616</v>
      </c>
      <c r="W98" s="3">
        <f t="shared" si="25"/>
        <v>3549509.8196456479</v>
      </c>
      <c r="X98" s="21">
        <f t="shared" si="26"/>
        <v>7323360259.435317</v>
      </c>
      <c r="Y98" s="21">
        <f t="shared" si="27"/>
        <v>29293441.03774127</v>
      </c>
      <c r="Z98" s="3">
        <f t="shared" si="28"/>
        <v>5915806.7291196687</v>
      </c>
      <c r="AA98" s="21">
        <f t="shared" si="29"/>
        <v>6341247602.3011808</v>
      </c>
      <c r="AB98" s="21">
        <f t="shared" si="30"/>
        <v>88777466.43221654</v>
      </c>
      <c r="AC98" s="3">
        <f t="shared" si="31"/>
        <v>14856106.28192291</v>
      </c>
      <c r="AD98" s="3">
        <f t="shared" si="32"/>
        <v>5187643713.6600208</v>
      </c>
      <c r="AE98" s="21">
        <f t="shared" si="33"/>
        <v>0</v>
      </c>
      <c r="AF98" s="3">
        <f t="shared" si="34"/>
        <v>286877236.18993396</v>
      </c>
      <c r="AG98" s="3">
        <f t="shared" si="35"/>
        <v>286877236.18993396</v>
      </c>
      <c r="AH98" s="22"/>
      <c r="AI98" s="3">
        <f t="shared" si="36"/>
        <v>277697164.63185608</v>
      </c>
    </row>
    <row r="99" spans="1:35" x14ac:dyDescent="0.3">
      <c r="A99" t="s">
        <v>149</v>
      </c>
      <c r="B99">
        <v>1641840</v>
      </c>
      <c r="C99">
        <v>137134.87751975589</v>
      </c>
      <c r="D99">
        <v>357897.13442858221</v>
      </c>
      <c r="E99">
        <v>223443.3762031908</v>
      </c>
      <c r="F99">
        <v>533958.27131463552</v>
      </c>
      <c r="G99">
        <v>488898.06443511031</v>
      </c>
      <c r="H99">
        <v>1414419.5231988139</v>
      </c>
      <c r="I99">
        <v>792952.49772401655</v>
      </c>
      <c r="J99">
        <v>2190735.9401913048</v>
      </c>
      <c r="K99">
        <v>1908694.5453827691</v>
      </c>
      <c r="L99">
        <v>6326877.1895488976</v>
      </c>
      <c r="M99">
        <v>0</v>
      </c>
      <c r="N99" s="19">
        <v>2023</v>
      </c>
      <c r="O99" s="3"/>
      <c r="Q99" s="20">
        <f t="shared" si="19"/>
        <v>137134.87751975589</v>
      </c>
      <c r="R99" s="21">
        <f t="shared" si="20"/>
        <v>3624563038.8318744</v>
      </c>
      <c r="S99" s="21">
        <f t="shared" si="21"/>
        <v>0</v>
      </c>
      <c r="T99" s="3">
        <f t="shared" si="22"/>
        <v>223443.3762031908</v>
      </c>
      <c r="U99" s="21">
        <f t="shared" si="23"/>
        <v>2549078876.9488726</v>
      </c>
      <c r="V99" s="21">
        <f t="shared" si="24"/>
        <v>43334340.908130839</v>
      </c>
      <c r="W99" s="3">
        <f t="shared" si="25"/>
        <v>488898.06443511031</v>
      </c>
      <c r="X99" s="21">
        <f t="shared" si="26"/>
        <v>1519558151.8565993</v>
      </c>
      <c r="Y99" s="21">
        <f t="shared" si="27"/>
        <v>6078232.6074263975</v>
      </c>
      <c r="Z99" s="3">
        <f t="shared" si="28"/>
        <v>792952.49772401655</v>
      </c>
      <c r="AA99" s="21">
        <f t="shared" si="29"/>
        <v>1147468383.5902462</v>
      </c>
      <c r="AB99" s="21">
        <f t="shared" si="30"/>
        <v>16064557.37026345</v>
      </c>
      <c r="AC99" s="3">
        <f t="shared" si="31"/>
        <v>1908694.5453827691</v>
      </c>
      <c r="AD99" s="3">
        <f t="shared" si="32"/>
        <v>725394899.24977171</v>
      </c>
      <c r="AE99" s="21">
        <f t="shared" si="33"/>
        <v>0</v>
      </c>
      <c r="AF99" s="3">
        <f t="shared" si="34"/>
        <v>65477130.885820687</v>
      </c>
      <c r="AG99" s="3">
        <f t="shared" si="35"/>
        <v>65477130.885820687</v>
      </c>
      <c r="AH99" s="22"/>
      <c r="AI99" s="3">
        <f t="shared" si="36"/>
        <v>63381862.69747442</v>
      </c>
    </row>
    <row r="100" spans="1:35" x14ac:dyDescent="0.3">
      <c r="A100" t="s">
        <v>150</v>
      </c>
      <c r="B100">
        <v>14437139</v>
      </c>
      <c r="C100">
        <v>21048.404080448589</v>
      </c>
      <c r="D100">
        <v>74003.262066694995</v>
      </c>
      <c r="E100">
        <v>38071.234940181108</v>
      </c>
      <c r="F100">
        <v>118763.63583487571</v>
      </c>
      <c r="G100">
        <v>102885.3592123048</v>
      </c>
      <c r="H100">
        <v>355632.94431459211</v>
      </c>
      <c r="I100">
        <v>191101.4155773716</v>
      </c>
      <c r="J100">
        <v>567269.37250872725</v>
      </c>
      <c r="K100">
        <v>512705.93803751562</v>
      </c>
      <c r="L100">
        <v>1650089.205090523</v>
      </c>
      <c r="M100">
        <v>0</v>
      </c>
      <c r="N100" s="19">
        <v>2023</v>
      </c>
      <c r="O100" s="3"/>
      <c r="Q100" s="20">
        <f t="shared" si="19"/>
        <v>21048.404080448589</v>
      </c>
      <c r="R100" s="21">
        <f t="shared" si="20"/>
        <v>7645166454.7269955</v>
      </c>
      <c r="S100" s="21">
        <f t="shared" si="21"/>
        <v>0</v>
      </c>
      <c r="T100" s="3">
        <f t="shared" si="22"/>
        <v>38071.234940181108</v>
      </c>
      <c r="U100" s="21">
        <f t="shared" si="23"/>
        <v>5824837039.8021517</v>
      </c>
      <c r="V100" s="21">
        <f t="shared" si="24"/>
        <v>99022229.676636592</v>
      </c>
      <c r="W100" s="3">
        <f t="shared" si="25"/>
        <v>102885.3592123048</v>
      </c>
      <c r="X100" s="21">
        <f t="shared" si="26"/>
        <v>3648952018.0360513</v>
      </c>
      <c r="Y100" s="21">
        <f t="shared" si="27"/>
        <v>14595808.072144205</v>
      </c>
      <c r="Z100" s="3">
        <f t="shared" si="28"/>
        <v>191101.4155773716</v>
      </c>
      <c r="AA100" s="21">
        <f t="shared" si="29"/>
        <v>2715394540.7819977</v>
      </c>
      <c r="AB100" s="21">
        <f t="shared" si="30"/>
        <v>38015523.570947975</v>
      </c>
      <c r="AC100" s="3">
        <f t="shared" si="31"/>
        <v>512705.93803751562</v>
      </c>
      <c r="AD100" s="3">
        <f t="shared" si="32"/>
        <v>1642056032.2718387</v>
      </c>
      <c r="AE100" s="21">
        <f t="shared" si="33"/>
        <v>0</v>
      </c>
      <c r="AF100" s="3">
        <f t="shared" si="34"/>
        <v>151633561.31972879</v>
      </c>
      <c r="AG100" s="3">
        <f t="shared" si="35"/>
        <v>151633561.31972879</v>
      </c>
      <c r="AH100" s="22"/>
      <c r="AI100" s="3">
        <f t="shared" si="36"/>
        <v>146781287.35749745</v>
      </c>
    </row>
    <row r="101" spans="1:35" x14ac:dyDescent="0.3">
      <c r="A101" t="s">
        <v>151</v>
      </c>
      <c r="B101">
        <v>8962190</v>
      </c>
      <c r="C101">
        <v>12658.69240140188</v>
      </c>
      <c r="D101">
        <v>54733.905833225137</v>
      </c>
      <c r="E101">
        <v>25072.71537272778</v>
      </c>
      <c r="F101">
        <v>91135.896176671144</v>
      </c>
      <c r="G101">
        <v>82068.972052628829</v>
      </c>
      <c r="H101">
        <v>281730.48694018723</v>
      </c>
      <c r="I101">
        <v>161812.8474886746</v>
      </c>
      <c r="J101">
        <v>444734.08607920539</v>
      </c>
      <c r="K101">
        <v>428624.27285079821</v>
      </c>
      <c r="L101">
        <v>1227753.4464523881</v>
      </c>
      <c r="M101">
        <v>0</v>
      </c>
      <c r="N101" s="19">
        <v>2023</v>
      </c>
      <c r="O101" s="3"/>
      <c r="Q101" s="20">
        <f t="shared" si="19"/>
        <v>12658.69240140188</v>
      </c>
      <c r="R101" s="21">
        <f t="shared" si="20"/>
        <v>3770860570.6655211</v>
      </c>
      <c r="S101" s="21">
        <f t="shared" si="21"/>
        <v>0</v>
      </c>
      <c r="T101" s="3">
        <f t="shared" si="22"/>
        <v>25072.71537272778</v>
      </c>
      <c r="U101" s="21">
        <f t="shared" si="23"/>
        <v>2960353891.8464665</v>
      </c>
      <c r="V101" s="21">
        <f t="shared" si="24"/>
        <v>50326016.161389932</v>
      </c>
      <c r="W101" s="3">
        <f t="shared" si="25"/>
        <v>82068.972052628829</v>
      </c>
      <c r="X101" s="21">
        <f t="shared" si="26"/>
        <v>1789404432.1101272</v>
      </c>
      <c r="Y101" s="21">
        <f t="shared" si="27"/>
        <v>7157617.7284405092</v>
      </c>
      <c r="Z101" s="3">
        <f t="shared" si="28"/>
        <v>161812.8474886746</v>
      </c>
      <c r="AA101" s="21">
        <f t="shared" si="29"/>
        <v>1267796947.6418347</v>
      </c>
      <c r="AB101" s="21">
        <f t="shared" si="30"/>
        <v>17749157.266985688</v>
      </c>
      <c r="AC101" s="3">
        <f t="shared" si="31"/>
        <v>428624.27285079821</v>
      </c>
      <c r="AD101" s="3">
        <f t="shared" si="32"/>
        <v>716194748.83604336</v>
      </c>
      <c r="AE101" s="21">
        <f t="shared" si="33"/>
        <v>0</v>
      </c>
      <c r="AF101" s="3">
        <f t="shared" si="34"/>
        <v>75232791.156816125</v>
      </c>
      <c r="AG101" s="3">
        <f t="shared" si="35"/>
        <v>75232791.156816125</v>
      </c>
      <c r="AH101" s="22"/>
      <c r="AI101" s="3">
        <f t="shared" si="36"/>
        <v>72825341.839798003</v>
      </c>
    </row>
    <row r="102" spans="1:35" x14ac:dyDescent="0.3">
      <c r="A102" t="s">
        <v>152</v>
      </c>
      <c r="B102">
        <v>23166240</v>
      </c>
      <c r="C102">
        <v>187953.30714749749</v>
      </c>
      <c r="D102">
        <v>681938.59661809413</v>
      </c>
      <c r="E102">
        <v>311289.43706640182</v>
      </c>
      <c r="F102">
        <v>1112419.5181160809</v>
      </c>
      <c r="G102">
        <v>697466.78336426255</v>
      </c>
      <c r="H102">
        <v>3792178.5357471542</v>
      </c>
      <c r="I102">
        <v>1156528.9001725719</v>
      </c>
      <c r="J102">
        <v>6664598.8254229948</v>
      </c>
      <c r="K102">
        <v>2885297.8824100229</v>
      </c>
      <c r="L102">
        <v>26440982.58572216</v>
      </c>
      <c r="M102">
        <v>0</v>
      </c>
      <c r="N102" s="19">
        <v>2016</v>
      </c>
      <c r="O102" s="3">
        <v>42662723584</v>
      </c>
      <c r="P102">
        <v>2021</v>
      </c>
      <c r="Q102" s="20">
        <f t="shared" si="19"/>
        <v>187953.30714749749</v>
      </c>
      <c r="R102" s="21">
        <f t="shared" si="20"/>
        <v>114437817723.45314</v>
      </c>
      <c r="S102" s="21">
        <f t="shared" si="21"/>
        <v>0</v>
      </c>
      <c r="T102" s="3">
        <f t="shared" si="22"/>
        <v>311289.43706640182</v>
      </c>
      <c r="U102" s="21">
        <f t="shared" si="23"/>
        <v>92795858644.081589</v>
      </c>
      <c r="V102" s="21">
        <f t="shared" si="24"/>
        <v>1577529596.9493871</v>
      </c>
      <c r="W102" s="3">
        <f t="shared" si="25"/>
        <v>697466.78336426255</v>
      </c>
      <c r="X102" s="21">
        <f t="shared" si="26"/>
        <v>71692835186.522644</v>
      </c>
      <c r="Y102" s="21">
        <f t="shared" si="27"/>
        <v>286771340.74609059</v>
      </c>
      <c r="Z102" s="3">
        <f t="shared" si="28"/>
        <v>1156528.9001725719</v>
      </c>
      <c r="AA102" s="21">
        <f t="shared" si="29"/>
        <v>63800634912.566689</v>
      </c>
      <c r="AB102" s="21">
        <f t="shared" si="30"/>
        <v>893208888.77593374</v>
      </c>
      <c r="AC102" s="3">
        <f t="shared" si="31"/>
        <v>2885297.8824100229</v>
      </c>
      <c r="AD102" s="3">
        <f t="shared" si="32"/>
        <v>54569664520.125778</v>
      </c>
      <c r="AE102" s="21">
        <f t="shared" si="33"/>
        <v>0</v>
      </c>
      <c r="AF102" s="3">
        <f t="shared" si="34"/>
        <v>2757509826.4714117</v>
      </c>
      <c r="AG102" s="3">
        <f t="shared" si="35"/>
        <v>2757509826.4714117</v>
      </c>
      <c r="AH102" s="22">
        <f t="shared" si="37"/>
        <v>6.4635109876238037E-2</v>
      </c>
      <c r="AI102" s="3">
        <f t="shared" si="36"/>
        <v>2669269512.0243263</v>
      </c>
    </row>
    <row r="103" spans="1:35" x14ac:dyDescent="0.3">
      <c r="A103" t="s">
        <v>153</v>
      </c>
      <c r="B103">
        <v>377376</v>
      </c>
      <c r="C103">
        <v>143395.79087520589</v>
      </c>
      <c r="D103">
        <v>424631.31501980592</v>
      </c>
      <c r="E103">
        <v>243662.8761586863</v>
      </c>
      <c r="F103">
        <v>655243.71105001634</v>
      </c>
      <c r="G103">
        <v>574895.9323440647</v>
      </c>
      <c r="H103">
        <v>1854462.674433206</v>
      </c>
      <c r="I103">
        <v>991261.27521503146</v>
      </c>
      <c r="J103">
        <v>2935721.7970952489</v>
      </c>
      <c r="K103">
        <v>2574984.9493911192</v>
      </c>
      <c r="L103">
        <v>8641640.2069460172</v>
      </c>
      <c r="M103">
        <v>0</v>
      </c>
      <c r="N103" s="19">
        <v>2021</v>
      </c>
      <c r="O103" s="3">
        <v>958243584</v>
      </c>
      <c r="P103">
        <v>2021</v>
      </c>
      <c r="Q103" s="20">
        <f t="shared" si="19"/>
        <v>143395.79087520589</v>
      </c>
      <c r="R103" s="21">
        <f t="shared" si="20"/>
        <v>1061315371.5959258</v>
      </c>
      <c r="S103" s="21">
        <f t="shared" si="21"/>
        <v>0</v>
      </c>
      <c r="T103" s="3">
        <f t="shared" si="22"/>
        <v>243662.8761586863</v>
      </c>
      <c r="U103" s="21">
        <f t="shared" si="23"/>
        <v>776603645.73975289</v>
      </c>
      <c r="V103" s="21">
        <f t="shared" si="24"/>
        <v>13202261.977575799</v>
      </c>
      <c r="W103" s="3">
        <f t="shared" si="25"/>
        <v>574895.9323440647</v>
      </c>
      <c r="X103" s="21">
        <f t="shared" si="26"/>
        <v>482877778.8626318</v>
      </c>
      <c r="Y103" s="21">
        <f t="shared" si="27"/>
        <v>1931511.1154505273</v>
      </c>
      <c r="Z103" s="3">
        <f t="shared" si="28"/>
        <v>991261.27521503146</v>
      </c>
      <c r="AA103" s="21">
        <f t="shared" si="29"/>
        <v>366896366.9525345</v>
      </c>
      <c r="AB103" s="21">
        <f t="shared" si="30"/>
        <v>5136549.1373354839</v>
      </c>
      <c r="AC103" s="3">
        <f t="shared" si="31"/>
        <v>2574984.9493911192</v>
      </c>
      <c r="AD103" s="3">
        <f t="shared" si="32"/>
        <v>228941009.44750372</v>
      </c>
      <c r="AE103" s="21">
        <f t="shared" si="33"/>
        <v>0</v>
      </c>
      <c r="AF103" s="3">
        <f t="shared" si="34"/>
        <v>20270322.230361812</v>
      </c>
      <c r="AG103" s="3">
        <f t="shared" si="35"/>
        <v>20270322.230361812</v>
      </c>
      <c r="AH103" s="22">
        <f t="shared" si="37"/>
        <v>2.1153621656142298E-2</v>
      </c>
      <c r="AI103" s="3">
        <f t="shared" si="36"/>
        <v>19621671.918990232</v>
      </c>
    </row>
    <row r="104" spans="1:35" x14ac:dyDescent="0.3">
      <c r="A104" t="s">
        <v>154</v>
      </c>
      <c r="B104">
        <v>9098566</v>
      </c>
      <c r="C104">
        <v>50154.994062031823</v>
      </c>
      <c r="D104">
        <v>137934.1872428506</v>
      </c>
      <c r="E104">
        <v>83225.415550676655</v>
      </c>
      <c r="F104">
        <v>208707.33370998019</v>
      </c>
      <c r="G104">
        <v>187128.23631239939</v>
      </c>
      <c r="H104">
        <v>569506.09030426829</v>
      </c>
      <c r="I104">
        <v>311210.32575339562</v>
      </c>
      <c r="J104">
        <v>891887.5703190302</v>
      </c>
      <c r="K104">
        <v>779414.28935710341</v>
      </c>
      <c r="L104">
        <v>2603524.3679389548</v>
      </c>
      <c r="M104">
        <v>0</v>
      </c>
      <c r="N104" s="19">
        <v>2021</v>
      </c>
      <c r="O104" s="3"/>
      <c r="Q104" s="20">
        <f t="shared" si="19"/>
        <v>50154.994062031823</v>
      </c>
      <c r="R104" s="21">
        <f t="shared" si="20"/>
        <v>7986647825.824296</v>
      </c>
      <c r="S104" s="21">
        <f t="shared" si="21"/>
        <v>0</v>
      </c>
      <c r="T104" s="3">
        <f t="shared" si="22"/>
        <v>83225.415550676655</v>
      </c>
      <c r="U104" s="21">
        <f t="shared" si="23"/>
        <v>5708527570.8951092</v>
      </c>
      <c r="V104" s="21">
        <f t="shared" si="24"/>
        <v>97044968.70521687</v>
      </c>
      <c r="W104" s="3">
        <f t="shared" si="25"/>
        <v>187128.23631239939</v>
      </c>
      <c r="X104" s="21">
        <f t="shared" si="26"/>
        <v>3479090141.4833832</v>
      </c>
      <c r="Y104" s="21">
        <f t="shared" si="27"/>
        <v>13916360.565933533</v>
      </c>
      <c r="Z104" s="3">
        <f t="shared" si="28"/>
        <v>311210.32575339562</v>
      </c>
      <c r="AA104" s="21">
        <f t="shared" si="29"/>
        <v>2641665117.1892838</v>
      </c>
      <c r="AB104" s="21">
        <f t="shared" si="30"/>
        <v>36983311.640649982</v>
      </c>
      <c r="AC104" s="3">
        <f t="shared" si="31"/>
        <v>779414.28935710341</v>
      </c>
      <c r="AD104" s="3">
        <f t="shared" si="32"/>
        <v>1659678594.1242163</v>
      </c>
      <c r="AE104" s="21">
        <f t="shared" si="33"/>
        <v>0</v>
      </c>
      <c r="AF104" s="3">
        <f t="shared" si="34"/>
        <v>147944640.91180038</v>
      </c>
      <c r="AG104" s="3">
        <f t="shared" si="35"/>
        <v>147944640.91180038</v>
      </c>
      <c r="AH104" s="22"/>
      <c r="AI104" s="3">
        <f t="shared" si="36"/>
        <v>143210412.40262276</v>
      </c>
    </row>
    <row r="105" spans="1:35" x14ac:dyDescent="0.3">
      <c r="A105" t="s">
        <v>155</v>
      </c>
      <c r="B105">
        <v>435882</v>
      </c>
      <c r="C105">
        <v>1161817.9720156409</v>
      </c>
      <c r="D105">
        <v>2402051.7437296412</v>
      </c>
      <c r="E105">
        <v>2023749.658992525</v>
      </c>
      <c r="F105">
        <v>3164541.8202718692</v>
      </c>
      <c r="G105">
        <v>3609209.4735063822</v>
      </c>
      <c r="H105">
        <v>5212072.1286910931</v>
      </c>
      <c r="I105">
        <v>4707481.4116090517</v>
      </c>
      <c r="J105">
        <v>6229060.7132550832</v>
      </c>
      <c r="K105">
        <v>6822010.5276785335</v>
      </c>
      <c r="L105">
        <v>8960347.259653395</v>
      </c>
      <c r="M105">
        <v>0</v>
      </c>
      <c r="N105" s="19">
        <v>2023</v>
      </c>
      <c r="O105" s="3"/>
      <c r="Q105" s="20">
        <f t="shared" si="19"/>
        <v>1161817.9720156409</v>
      </c>
      <c r="R105" s="21">
        <f t="shared" si="20"/>
        <v>5405955768.8224182</v>
      </c>
      <c r="S105" s="21">
        <f t="shared" si="21"/>
        <v>0</v>
      </c>
      <c r="T105" s="3">
        <f t="shared" si="22"/>
        <v>2023749.658992525</v>
      </c>
      <c r="U105" s="21">
        <f t="shared" si="23"/>
        <v>2486253844.2138152</v>
      </c>
      <c r="V105" s="21">
        <f t="shared" si="24"/>
        <v>42266315.35163486</v>
      </c>
      <c r="W105" s="3">
        <f t="shared" si="25"/>
        <v>3609209.4735063822</v>
      </c>
      <c r="X105" s="21">
        <f t="shared" si="26"/>
        <v>698658979.86722219</v>
      </c>
      <c r="Y105" s="21">
        <f t="shared" si="27"/>
        <v>2794635.919468889</v>
      </c>
      <c r="Z105" s="3">
        <f t="shared" si="28"/>
        <v>4707481.4116090517</v>
      </c>
      <c r="AA105" s="21">
        <f t="shared" si="29"/>
        <v>331614514.58003771</v>
      </c>
      <c r="AB105" s="21">
        <f t="shared" si="30"/>
        <v>4642603.2041205289</v>
      </c>
      <c r="AC105" s="3">
        <f t="shared" si="31"/>
        <v>6822010.5276785335</v>
      </c>
      <c r="AD105" s="3">
        <f t="shared" si="32"/>
        <v>93206249.140666664</v>
      </c>
      <c r="AE105" s="21">
        <f t="shared" si="33"/>
        <v>0</v>
      </c>
      <c r="AF105" s="3">
        <f t="shared" si="34"/>
        <v>49703554.475224279</v>
      </c>
      <c r="AG105" s="3">
        <f t="shared" si="35"/>
        <v>49703554.475224279</v>
      </c>
      <c r="AH105" s="22"/>
      <c r="AI105" s="3">
        <f t="shared" si="36"/>
        <v>48113040.7320171</v>
      </c>
    </row>
    <row r="106" spans="1:35" x14ac:dyDescent="0.3">
      <c r="A106" t="s">
        <v>156</v>
      </c>
      <c r="B106">
        <v>2173423</v>
      </c>
      <c r="C106">
        <v>65688.634261871397</v>
      </c>
      <c r="D106">
        <v>179830.0908860006</v>
      </c>
      <c r="E106">
        <v>108843.34933614959</v>
      </c>
      <c r="F106">
        <v>271758.24761880591</v>
      </c>
      <c r="G106">
        <v>244073.67840143619</v>
      </c>
      <c r="H106">
        <v>739677.19324740383</v>
      </c>
      <c r="I106">
        <v>405003.51327436452</v>
      </c>
      <c r="J106">
        <v>1157380.9807235331</v>
      </c>
      <c r="K106">
        <v>1011344.498076009</v>
      </c>
      <c r="L106">
        <v>3375635.8879079348</v>
      </c>
      <c r="M106">
        <v>0</v>
      </c>
      <c r="N106" s="19">
        <v>2023</v>
      </c>
      <c r="O106" s="3"/>
      <c r="Q106" s="20">
        <f t="shared" si="19"/>
        <v>65688.634261871397</v>
      </c>
      <c r="R106" s="21">
        <f t="shared" si="20"/>
        <v>2480776670.8038478</v>
      </c>
      <c r="S106" s="21">
        <f t="shared" si="21"/>
        <v>0</v>
      </c>
      <c r="T106" s="3">
        <f t="shared" si="22"/>
        <v>108843.34933614959</v>
      </c>
      <c r="U106" s="21">
        <f t="shared" si="23"/>
        <v>1770414934.8509288</v>
      </c>
      <c r="V106" s="21">
        <f t="shared" si="24"/>
        <v>30097053.892465793</v>
      </c>
      <c r="W106" s="3">
        <f t="shared" si="25"/>
        <v>244073.67840143619</v>
      </c>
      <c r="X106" s="21">
        <f t="shared" si="26"/>
        <v>1077156078.0470676</v>
      </c>
      <c r="Y106" s="21">
        <f t="shared" si="27"/>
        <v>4308624.3121882705</v>
      </c>
      <c r="Z106" s="3">
        <f t="shared" si="28"/>
        <v>405003.51327436452</v>
      </c>
      <c r="AA106" s="21">
        <f t="shared" si="29"/>
        <v>817617246.21788728</v>
      </c>
      <c r="AB106" s="21">
        <f t="shared" si="30"/>
        <v>11446641.447050424</v>
      </c>
      <c r="AC106" s="3">
        <f t="shared" si="31"/>
        <v>1011344.498076009</v>
      </c>
      <c r="AD106" s="3">
        <f t="shared" si="32"/>
        <v>513860528.5362674</v>
      </c>
      <c r="AE106" s="21">
        <f t="shared" si="33"/>
        <v>0</v>
      </c>
      <c r="AF106" s="3">
        <f t="shared" si="34"/>
        <v>45852319.651704483</v>
      </c>
      <c r="AG106" s="3">
        <f t="shared" si="35"/>
        <v>45852319.651704483</v>
      </c>
      <c r="AH106" s="22"/>
      <c r="AI106" s="3">
        <f t="shared" si="36"/>
        <v>44385045.422849938</v>
      </c>
    </row>
    <row r="107" spans="1:35" x14ac:dyDescent="0.3">
      <c r="A107" t="s">
        <v>157</v>
      </c>
      <c r="B107">
        <v>988473</v>
      </c>
      <c r="C107">
        <v>182337.70052893399</v>
      </c>
      <c r="D107">
        <v>548078.13459967403</v>
      </c>
      <c r="E107">
        <v>311382.90338147519</v>
      </c>
      <c r="F107">
        <v>848928.41590496409</v>
      </c>
      <c r="G107">
        <v>742542.16307348094</v>
      </c>
      <c r="H107">
        <v>2417954.0372623699</v>
      </c>
      <c r="I107">
        <v>1289464.9838432199</v>
      </c>
      <c r="J107">
        <v>3833530.1549684028</v>
      </c>
      <c r="K107">
        <v>3367399.6421852652</v>
      </c>
      <c r="L107">
        <v>11290122.552190751</v>
      </c>
      <c r="M107">
        <v>0</v>
      </c>
      <c r="N107" s="19">
        <v>2021</v>
      </c>
      <c r="O107" s="3">
        <v>2196320000</v>
      </c>
      <c r="P107">
        <v>2021</v>
      </c>
      <c r="Q107" s="20">
        <f t="shared" si="19"/>
        <v>182337.70052893399</v>
      </c>
      <c r="R107" s="21">
        <f t="shared" si="20"/>
        <v>3615245440.8720655</v>
      </c>
      <c r="S107" s="21">
        <f t="shared" si="21"/>
        <v>0</v>
      </c>
      <c r="T107" s="3">
        <f t="shared" si="22"/>
        <v>311382.90338147519</v>
      </c>
      <c r="U107" s="21">
        <f t="shared" si="23"/>
        <v>2656746127.0031528</v>
      </c>
      <c r="V107" s="21">
        <f t="shared" si="24"/>
        <v>45164684.159053601</v>
      </c>
      <c r="W107" s="3">
        <f t="shared" si="25"/>
        <v>742542.16307348094</v>
      </c>
      <c r="X107" s="21">
        <f t="shared" si="26"/>
        <v>1656099401.5151136</v>
      </c>
      <c r="Y107" s="21">
        <f t="shared" si="27"/>
        <v>6624397.6060604546</v>
      </c>
      <c r="Z107" s="3">
        <f t="shared" si="28"/>
        <v>1289464.9838432199</v>
      </c>
      <c r="AA107" s="21">
        <f t="shared" si="29"/>
        <v>1257369865.9488115</v>
      </c>
      <c r="AB107" s="21">
        <f t="shared" si="30"/>
        <v>17603178.123283364</v>
      </c>
      <c r="AC107" s="3">
        <f t="shared" si="31"/>
        <v>3367399.6421852652</v>
      </c>
      <c r="AD107" s="3">
        <f t="shared" si="32"/>
        <v>783139768.3021853</v>
      </c>
      <c r="AE107" s="21">
        <f t="shared" si="33"/>
        <v>0</v>
      </c>
      <c r="AF107" s="3">
        <f t="shared" si="34"/>
        <v>69392259.888397425</v>
      </c>
      <c r="AG107" s="3">
        <f t="shared" si="35"/>
        <v>69392259.888397425</v>
      </c>
      <c r="AH107" s="22">
        <f t="shared" si="37"/>
        <v>3.1594785772745972E-2</v>
      </c>
      <c r="AI107" s="3">
        <f t="shared" si="36"/>
        <v>67171707.571968704</v>
      </c>
    </row>
    <row r="108" spans="1:35" x14ac:dyDescent="0.3">
      <c r="A108" t="s">
        <v>158</v>
      </c>
      <c r="B108">
        <v>85073680</v>
      </c>
      <c r="C108">
        <v>379073.08187095512</v>
      </c>
      <c r="D108">
        <v>1814995.8085834221</v>
      </c>
      <c r="E108">
        <v>759692.89665712568</v>
      </c>
      <c r="F108">
        <v>3077767.0832789298</v>
      </c>
      <c r="G108">
        <v>2548020.2052533808</v>
      </c>
      <c r="H108">
        <v>10046505.7088627</v>
      </c>
      <c r="I108">
        <v>5040390.3848137716</v>
      </c>
      <c r="J108">
        <v>16400608.25432167</v>
      </c>
      <c r="K108">
        <v>13303045.9050206</v>
      </c>
      <c r="L108">
        <v>51053627.275381312</v>
      </c>
      <c r="M108">
        <v>0</v>
      </c>
      <c r="N108" s="19">
        <v>2021</v>
      </c>
      <c r="O108" s="3">
        <v>176568582144</v>
      </c>
      <c r="P108">
        <v>2021</v>
      </c>
      <c r="Q108" s="20">
        <f t="shared" si="19"/>
        <v>379073.08187095512</v>
      </c>
      <c r="R108" s="21">
        <f t="shared" si="20"/>
        <v>1221592305570.6387</v>
      </c>
      <c r="S108" s="21">
        <f t="shared" si="21"/>
        <v>0</v>
      </c>
      <c r="T108" s="3">
        <f t="shared" si="22"/>
        <v>759692.89665712568</v>
      </c>
      <c r="U108" s="21">
        <f t="shared" si="23"/>
        <v>986035507844.61829</v>
      </c>
      <c r="V108" s="21">
        <f t="shared" si="24"/>
        <v>16762603633.358513</v>
      </c>
      <c r="W108" s="3">
        <f t="shared" si="25"/>
        <v>2548020.2052533808</v>
      </c>
      <c r="X108" s="21">
        <f t="shared" si="26"/>
        <v>637923756218.698</v>
      </c>
      <c r="Y108" s="21">
        <f t="shared" si="27"/>
        <v>2551695024.8747921</v>
      </c>
      <c r="Z108" s="3">
        <f t="shared" si="28"/>
        <v>5040390.3848137716</v>
      </c>
      <c r="AA108" s="21">
        <f t="shared" si="29"/>
        <v>483227769880.39838</v>
      </c>
      <c r="AB108" s="21">
        <f t="shared" si="30"/>
        <v>6765188778.3255787</v>
      </c>
      <c r="AC108" s="3">
        <f t="shared" si="31"/>
        <v>13303045.9050206</v>
      </c>
      <c r="AD108" s="3">
        <f t="shared" si="32"/>
        <v>321158087931.60284</v>
      </c>
      <c r="AE108" s="21">
        <f t="shared" si="33"/>
        <v>0</v>
      </c>
      <c r="AF108" s="3">
        <f t="shared" si="34"/>
        <v>26079487436.558884</v>
      </c>
      <c r="AG108" s="3">
        <f t="shared" si="35"/>
        <v>26079487436.558884</v>
      </c>
      <c r="AH108" s="22">
        <f t="shared" si="37"/>
        <v>0.14770174353719301</v>
      </c>
      <c r="AI108" s="3">
        <f t="shared" si="36"/>
        <v>25244943838.588997</v>
      </c>
    </row>
    <row r="109" spans="1:35" x14ac:dyDescent="0.3">
      <c r="A109" t="s">
        <v>159</v>
      </c>
      <c r="B109">
        <v>2288248</v>
      </c>
      <c r="C109">
        <v>47657.641737557431</v>
      </c>
      <c r="D109">
        <v>125549.30610344109</v>
      </c>
      <c r="E109">
        <v>77952.222725503452</v>
      </c>
      <c r="F109">
        <v>187753.23323808331</v>
      </c>
      <c r="G109">
        <v>171260.42105899061</v>
      </c>
      <c r="H109">
        <v>499891.17655869818</v>
      </c>
      <c r="I109">
        <v>278952.01315259142</v>
      </c>
      <c r="J109">
        <v>775837.29038108792</v>
      </c>
      <c r="K109">
        <v>676930.07663196942</v>
      </c>
      <c r="L109">
        <v>2244399.2866061889</v>
      </c>
      <c r="M109">
        <v>16621461</v>
      </c>
      <c r="N109" s="19">
        <v>2021</v>
      </c>
      <c r="O109" s="3"/>
      <c r="Q109" s="20">
        <f t="shared" si="19"/>
        <v>47657.641737557431</v>
      </c>
      <c r="R109" s="21">
        <f t="shared" si="20"/>
        <v>1782354452.0190454</v>
      </c>
      <c r="S109" s="21">
        <f t="shared" si="21"/>
        <v>0</v>
      </c>
      <c r="T109" s="3">
        <f t="shared" si="22"/>
        <v>77952.222725503452</v>
      </c>
      <c r="U109" s="21">
        <f t="shared" si="23"/>
        <v>1256259713.5169492</v>
      </c>
      <c r="V109" s="21">
        <f t="shared" si="24"/>
        <v>21356415.129788138</v>
      </c>
      <c r="W109" s="3">
        <f t="shared" si="25"/>
        <v>171260.42105899061</v>
      </c>
      <c r="X109" s="21">
        <f t="shared" si="26"/>
        <v>751988669.01069474</v>
      </c>
      <c r="Y109" s="21">
        <f t="shared" si="27"/>
        <v>3007954.6760427789</v>
      </c>
      <c r="Z109" s="3">
        <f t="shared" si="28"/>
        <v>278952.01315259142</v>
      </c>
      <c r="AA109" s="21">
        <f t="shared" si="29"/>
        <v>568498370.92377639</v>
      </c>
      <c r="AB109" s="21">
        <f t="shared" si="30"/>
        <v>7958977.1929328702</v>
      </c>
      <c r="AC109" s="3">
        <f t="shared" si="31"/>
        <v>676930.07663196942</v>
      </c>
      <c r="AD109" s="3">
        <f t="shared" si="32"/>
        <v>358675828.47850883</v>
      </c>
      <c r="AE109" s="21">
        <f t="shared" si="33"/>
        <v>0</v>
      </c>
      <c r="AF109" s="3">
        <f t="shared" si="34"/>
        <v>32323346.998763788</v>
      </c>
      <c r="AG109" s="3">
        <f t="shared" si="35"/>
        <v>15701885.998763788</v>
      </c>
      <c r="AH109" s="22"/>
      <c r="AI109" s="3">
        <f t="shared" si="36"/>
        <v>15199425.646803347</v>
      </c>
    </row>
    <row r="110" spans="1:35" x14ac:dyDescent="0.3">
      <c r="A110" t="s">
        <v>160</v>
      </c>
      <c r="B110">
        <v>2039423</v>
      </c>
      <c r="C110">
        <v>209345.10228173391</v>
      </c>
      <c r="D110">
        <v>579040.36162864813</v>
      </c>
      <c r="E110">
        <v>348010.20611676131</v>
      </c>
      <c r="F110">
        <v>877518.4265025038</v>
      </c>
      <c r="G110">
        <v>785161.96788295044</v>
      </c>
      <c r="H110">
        <v>2402028.8873255271</v>
      </c>
      <c r="I110">
        <v>1309481.414329201</v>
      </c>
      <c r="J110">
        <v>3765719.7673078692</v>
      </c>
      <c r="K110">
        <v>3291207.346581683</v>
      </c>
      <c r="L110">
        <v>11003791.92697135</v>
      </c>
      <c r="M110">
        <v>45916724</v>
      </c>
      <c r="N110" s="19">
        <v>2021</v>
      </c>
      <c r="O110" s="3">
        <v>2430069760</v>
      </c>
      <c r="P110">
        <v>2021</v>
      </c>
      <c r="Q110" s="20">
        <f t="shared" si="19"/>
        <v>209345.10228173391</v>
      </c>
      <c r="R110" s="21">
        <f t="shared" si="20"/>
        <v>7539650149.0306187</v>
      </c>
      <c r="S110" s="21">
        <f t="shared" si="21"/>
        <v>0</v>
      </c>
      <c r="T110" s="3">
        <f t="shared" si="22"/>
        <v>348010.20611676131</v>
      </c>
      <c r="U110" s="21">
        <f t="shared" si="23"/>
        <v>5399456216.7187605</v>
      </c>
      <c r="V110" s="21">
        <f t="shared" si="24"/>
        <v>91790755.684218928</v>
      </c>
      <c r="W110" s="3">
        <f t="shared" si="25"/>
        <v>785161.96788295044</v>
      </c>
      <c r="X110" s="21">
        <f t="shared" si="26"/>
        <v>3297475583.4503384</v>
      </c>
      <c r="Y110" s="21">
        <f t="shared" si="27"/>
        <v>13189902.333801353</v>
      </c>
      <c r="Z110" s="3">
        <f t="shared" si="28"/>
        <v>1309481.414329201</v>
      </c>
      <c r="AA110" s="21">
        <f t="shared" si="29"/>
        <v>2504654495.273407</v>
      </c>
      <c r="AB110" s="21">
        <f t="shared" si="30"/>
        <v>35065162.933827706</v>
      </c>
      <c r="AC110" s="3">
        <f t="shared" si="31"/>
        <v>3291207.346581683</v>
      </c>
      <c r="AD110" s="3">
        <f t="shared" si="32"/>
        <v>1572922238.2692037</v>
      </c>
      <c r="AE110" s="21">
        <f t="shared" si="33"/>
        <v>0</v>
      </c>
      <c r="AF110" s="3">
        <f t="shared" si="34"/>
        <v>140045820.951848</v>
      </c>
      <c r="AG110" s="3">
        <f t="shared" si="35"/>
        <v>94129096.951848</v>
      </c>
      <c r="AH110" s="22">
        <f t="shared" si="37"/>
        <v>3.8735141888209826E-2</v>
      </c>
      <c r="AI110" s="3">
        <f t="shared" si="36"/>
        <v>91116965.849388868</v>
      </c>
    </row>
    <row r="111" spans="1:35" x14ac:dyDescent="0.3">
      <c r="A111" t="s">
        <v>161</v>
      </c>
      <c r="B111">
        <v>475453</v>
      </c>
      <c r="C111">
        <v>198253.42892673751</v>
      </c>
      <c r="D111">
        <v>530081.41684286133</v>
      </c>
      <c r="E111">
        <v>325988.22338364791</v>
      </c>
      <c r="F111">
        <v>795874.80760346202</v>
      </c>
      <c r="G111">
        <v>721496.35469467251</v>
      </c>
      <c r="H111">
        <v>2137217.3116695429</v>
      </c>
      <c r="I111">
        <v>1183496.9856183829</v>
      </c>
      <c r="J111">
        <v>3327911.0902338801</v>
      </c>
      <c r="K111">
        <v>2906439.735824096</v>
      </c>
      <c r="L111">
        <v>9658427.3468201645</v>
      </c>
      <c r="M111">
        <v>0</v>
      </c>
      <c r="N111" s="19">
        <v>2023</v>
      </c>
      <c r="O111" s="3"/>
      <c r="Q111" s="20">
        <f t="shared" si="19"/>
        <v>198253.42892673751</v>
      </c>
      <c r="R111" s="21">
        <f t="shared" si="20"/>
        <v>1577686123.3868482</v>
      </c>
      <c r="S111" s="21">
        <f t="shared" si="21"/>
        <v>0</v>
      </c>
      <c r="T111" s="3">
        <f t="shared" si="22"/>
        <v>325988.22338364791</v>
      </c>
      <c r="U111" s="21">
        <f t="shared" si="23"/>
        <v>1117044930.6353164</v>
      </c>
      <c r="V111" s="21">
        <f t="shared" si="24"/>
        <v>18989763.820800379</v>
      </c>
      <c r="W111" s="3">
        <f t="shared" si="25"/>
        <v>721496.35469467251</v>
      </c>
      <c r="X111" s="21">
        <f t="shared" si="26"/>
        <v>673108776.15657318</v>
      </c>
      <c r="Y111" s="21">
        <f t="shared" si="27"/>
        <v>2692435.1046262928</v>
      </c>
      <c r="Z111" s="3">
        <f t="shared" si="28"/>
        <v>1183496.9856183829</v>
      </c>
      <c r="AA111" s="21">
        <f t="shared" si="29"/>
        <v>509784059.64087605</v>
      </c>
      <c r="AB111" s="21">
        <f t="shared" si="30"/>
        <v>7136976.8349722661</v>
      </c>
      <c r="AC111" s="3">
        <f t="shared" si="31"/>
        <v>2906439.735824096</v>
      </c>
      <c r="AD111" s="3">
        <f t="shared" si="32"/>
        <v>321025276.56109142</v>
      </c>
      <c r="AE111" s="21">
        <f t="shared" si="33"/>
        <v>0</v>
      </c>
      <c r="AF111" s="3">
        <f t="shared" si="34"/>
        <v>28819175.760398939</v>
      </c>
      <c r="AG111" s="3">
        <f t="shared" si="35"/>
        <v>28819175.760398939</v>
      </c>
      <c r="AH111" s="22"/>
      <c r="AI111" s="3">
        <f t="shared" si="36"/>
        <v>27896962.136066172</v>
      </c>
    </row>
    <row r="112" spans="1:35" x14ac:dyDescent="0.3">
      <c r="A112" t="s">
        <v>162</v>
      </c>
      <c r="B112">
        <v>24115928</v>
      </c>
      <c r="C112">
        <v>101001.1656419465</v>
      </c>
      <c r="D112">
        <v>344445.80067171663</v>
      </c>
      <c r="E112">
        <v>178699.24801828829</v>
      </c>
      <c r="F112">
        <v>549888.53399488574</v>
      </c>
      <c r="G112">
        <v>460277.31972203212</v>
      </c>
      <c r="H112">
        <v>1659043.5233796029</v>
      </c>
      <c r="I112">
        <v>835708.24404131609</v>
      </c>
      <c r="J112">
        <v>2681838.4695183062</v>
      </c>
      <c r="K112">
        <v>2231370.6233678591</v>
      </c>
      <c r="L112">
        <v>8236148.7263711486</v>
      </c>
      <c r="M112">
        <v>0</v>
      </c>
      <c r="N112" s="19">
        <v>2021</v>
      </c>
      <c r="O112" s="3">
        <v>28226654208</v>
      </c>
      <c r="P112">
        <v>2021</v>
      </c>
      <c r="Q112" s="20">
        <f t="shared" si="19"/>
        <v>101001.1656419465</v>
      </c>
      <c r="R112" s="21">
        <f t="shared" si="20"/>
        <v>58708932903.642143</v>
      </c>
      <c r="S112" s="21">
        <f t="shared" si="21"/>
        <v>0</v>
      </c>
      <c r="T112" s="3">
        <f t="shared" si="22"/>
        <v>178699.24801828829</v>
      </c>
      <c r="U112" s="21">
        <f t="shared" si="23"/>
        <v>44757870474.915169</v>
      </c>
      <c r="V112" s="21">
        <f t="shared" si="24"/>
        <v>760883798.07355797</v>
      </c>
      <c r="W112" s="3">
        <f t="shared" si="25"/>
        <v>460277.31972203212</v>
      </c>
      <c r="X112" s="21">
        <f t="shared" si="26"/>
        <v>28909359456.239311</v>
      </c>
      <c r="Y112" s="21">
        <f t="shared" si="27"/>
        <v>115637437.82495725</v>
      </c>
      <c r="Z112" s="3">
        <f t="shared" si="28"/>
        <v>835708.24404131609</v>
      </c>
      <c r="AA112" s="21">
        <f t="shared" si="29"/>
        <v>22260571798.113426</v>
      </c>
      <c r="AB112" s="21">
        <f t="shared" si="30"/>
        <v>311648005.17358804</v>
      </c>
      <c r="AC112" s="3">
        <f t="shared" si="31"/>
        <v>2231370.6233678591</v>
      </c>
      <c r="AD112" s="3">
        <f t="shared" si="32"/>
        <v>14481079638.80039</v>
      </c>
      <c r="AE112" s="21">
        <f t="shared" si="33"/>
        <v>0</v>
      </c>
      <c r="AF112" s="3">
        <f t="shared" si="34"/>
        <v>1188169241.0721033</v>
      </c>
      <c r="AG112" s="3">
        <f t="shared" si="35"/>
        <v>1188169241.0721033</v>
      </c>
      <c r="AH112" s="22">
        <f t="shared" si="37"/>
        <v>4.2093874545547527E-2</v>
      </c>
      <c r="AI112" s="3">
        <f t="shared" si="36"/>
        <v>1150147825.357796</v>
      </c>
    </row>
    <row r="113" spans="1:35" x14ac:dyDescent="0.3">
      <c r="A113" t="s">
        <v>163</v>
      </c>
      <c r="B113">
        <v>14567236</v>
      </c>
      <c r="C113">
        <v>18380.82742400674</v>
      </c>
      <c r="D113">
        <v>83369.076686881221</v>
      </c>
      <c r="E113">
        <v>37277.669541203759</v>
      </c>
      <c r="F113">
        <v>139789.84208242109</v>
      </c>
      <c r="G113">
        <v>128148.6667577246</v>
      </c>
      <c r="H113">
        <v>433183.80487843102</v>
      </c>
      <c r="I113">
        <v>253756.92246674729</v>
      </c>
      <c r="J113">
        <v>680613.56133019656</v>
      </c>
      <c r="K113">
        <v>667454.76887332753</v>
      </c>
      <c r="L113">
        <v>1848389.885725288</v>
      </c>
      <c r="M113">
        <v>0</v>
      </c>
      <c r="N113" s="19">
        <v>2023</v>
      </c>
      <c r="O113" s="3"/>
      <c r="Q113" s="20">
        <f t="shared" si="19"/>
        <v>18380.82742400674</v>
      </c>
      <c r="R113" s="21">
        <f t="shared" si="20"/>
        <v>9466991642.3911877</v>
      </c>
      <c r="S113" s="21">
        <f t="shared" si="21"/>
        <v>0</v>
      </c>
      <c r="T113" s="3">
        <f t="shared" si="22"/>
        <v>37277.669541203759</v>
      </c>
      <c r="U113" s="21">
        <f t="shared" si="23"/>
        <v>7466595051.403163</v>
      </c>
      <c r="V113" s="21">
        <f t="shared" si="24"/>
        <v>126932115.87385377</v>
      </c>
      <c r="W113" s="3">
        <f t="shared" si="25"/>
        <v>128148.6667577246</v>
      </c>
      <c r="X113" s="21">
        <f t="shared" si="26"/>
        <v>4443518845.2969275</v>
      </c>
      <c r="Y113" s="21">
        <f t="shared" si="27"/>
        <v>17774075.381187711</v>
      </c>
      <c r="Z113" s="3">
        <f t="shared" si="28"/>
        <v>253756.92246674729</v>
      </c>
      <c r="AA113" s="21">
        <f t="shared" si="29"/>
        <v>3109060698.2453189</v>
      </c>
      <c r="AB113" s="21">
        <f t="shared" si="30"/>
        <v>43526849.775434472</v>
      </c>
      <c r="AC113" s="3">
        <f t="shared" si="31"/>
        <v>667454.76887332753</v>
      </c>
      <c r="AD113" s="3">
        <f t="shared" si="32"/>
        <v>1720296054.7870083</v>
      </c>
      <c r="AE113" s="21">
        <f t="shared" si="33"/>
        <v>0</v>
      </c>
      <c r="AF113" s="3">
        <f t="shared" si="34"/>
        <v>188233041.03047594</v>
      </c>
      <c r="AG113" s="3">
        <f t="shared" si="35"/>
        <v>188233041.03047594</v>
      </c>
      <c r="AH113" s="22"/>
      <c r="AI113" s="3">
        <f t="shared" si="36"/>
        <v>182209583.71750072</v>
      </c>
    </row>
    <row r="114" spans="1:35" x14ac:dyDescent="0.3">
      <c r="A114" t="s">
        <v>164</v>
      </c>
      <c r="B114">
        <v>35811792</v>
      </c>
      <c r="C114">
        <v>65802.621713431974</v>
      </c>
      <c r="D114">
        <v>243307.2490035652</v>
      </c>
      <c r="E114">
        <v>121488.8346871312</v>
      </c>
      <c r="F114">
        <v>394370.76524523093</v>
      </c>
      <c r="G114">
        <v>343156.32672769658</v>
      </c>
      <c r="H114">
        <v>1193835.807543694</v>
      </c>
      <c r="I114">
        <v>649017.81475783524</v>
      </c>
      <c r="J114">
        <v>1902572.4876584851</v>
      </c>
      <c r="K114">
        <v>1742477.2499036861</v>
      </c>
      <c r="L114">
        <v>5482841.2200433658</v>
      </c>
      <c r="M114">
        <v>0</v>
      </c>
      <c r="N114" s="19">
        <v>2023</v>
      </c>
      <c r="O114" s="3"/>
      <c r="Q114" s="20">
        <f t="shared" si="19"/>
        <v>65802.621713431974</v>
      </c>
      <c r="R114" s="21">
        <f t="shared" si="20"/>
        <v>63567587915.517738</v>
      </c>
      <c r="S114" s="21">
        <f t="shared" si="21"/>
        <v>0</v>
      </c>
      <c r="T114" s="3">
        <f t="shared" si="22"/>
        <v>121488.8346871312</v>
      </c>
      <c r="U114" s="21">
        <f t="shared" si="23"/>
        <v>48861954688.525558</v>
      </c>
      <c r="V114" s="21">
        <f t="shared" si="24"/>
        <v>830653229.7049346</v>
      </c>
      <c r="W114" s="3">
        <f t="shared" si="25"/>
        <v>343156.32672769658</v>
      </c>
      <c r="X114" s="21">
        <f t="shared" si="26"/>
        <v>30464356625.650494</v>
      </c>
      <c r="Y114" s="21">
        <f t="shared" si="27"/>
        <v>121857426.50260198</v>
      </c>
      <c r="Z114" s="3">
        <f t="shared" si="28"/>
        <v>649017.81475783524</v>
      </c>
      <c r="AA114" s="21">
        <f t="shared" si="29"/>
        <v>22446019603.273052</v>
      </c>
      <c r="AB114" s="21">
        <f t="shared" si="30"/>
        <v>314244274.44582278</v>
      </c>
      <c r="AC114" s="3">
        <f t="shared" si="31"/>
        <v>1742477.2499036861</v>
      </c>
      <c r="AD114" s="3">
        <f t="shared" si="32"/>
        <v>13394913650.293642</v>
      </c>
      <c r="AE114" s="21">
        <f t="shared" si="33"/>
        <v>0</v>
      </c>
      <c r="AF114" s="3">
        <f t="shared" si="34"/>
        <v>1266754930.6533594</v>
      </c>
      <c r="AG114" s="3">
        <f t="shared" si="35"/>
        <v>1266754930.6533594</v>
      </c>
      <c r="AH114" s="22"/>
      <c r="AI114" s="3">
        <f t="shared" si="36"/>
        <v>1226218772.8724518</v>
      </c>
    </row>
    <row r="115" spans="1:35" x14ac:dyDescent="0.3">
      <c r="A115" t="s">
        <v>165</v>
      </c>
      <c r="B115">
        <v>1376078</v>
      </c>
      <c r="C115">
        <v>170090.48419456079</v>
      </c>
      <c r="D115">
        <v>771059.88451736805</v>
      </c>
      <c r="E115">
        <v>344862.57886019128</v>
      </c>
      <c r="F115">
        <v>1292786.3693749921</v>
      </c>
      <c r="G115">
        <v>1184867.784560242</v>
      </c>
      <c r="H115">
        <v>4006049.526235417</v>
      </c>
      <c r="I115">
        <v>2346290.436309882</v>
      </c>
      <c r="J115">
        <v>6294574.5407184726</v>
      </c>
      <c r="K115">
        <v>6171830.12078497</v>
      </c>
      <c r="L115">
        <v>17097376.452449001</v>
      </c>
      <c r="M115">
        <v>0</v>
      </c>
      <c r="N115" s="19">
        <v>2023</v>
      </c>
      <c r="O115" s="3"/>
      <c r="Q115" s="20">
        <f t="shared" si="19"/>
        <v>170090.48419456079</v>
      </c>
      <c r="R115" s="21">
        <f t="shared" si="20"/>
        <v>8269807704.5740805</v>
      </c>
      <c r="S115" s="21">
        <f t="shared" si="21"/>
        <v>0</v>
      </c>
      <c r="T115" s="3">
        <f t="shared" si="22"/>
        <v>344862.57886019128</v>
      </c>
      <c r="U115" s="21">
        <f t="shared" si="23"/>
        <v>6522085369.0201311</v>
      </c>
      <c r="V115" s="21">
        <f t="shared" si="24"/>
        <v>110875451.27334224</v>
      </c>
      <c r="W115" s="3">
        <f t="shared" si="25"/>
        <v>1184867.784560242</v>
      </c>
      <c r="X115" s="21">
        <f t="shared" si="26"/>
        <v>3882166128.720891</v>
      </c>
      <c r="Y115" s="21">
        <f t="shared" si="27"/>
        <v>15528664.514883565</v>
      </c>
      <c r="Z115" s="3">
        <f t="shared" si="28"/>
        <v>2346290.436309882</v>
      </c>
      <c r="AA115" s="21">
        <f t="shared" si="29"/>
        <v>2716573446.9131823</v>
      </c>
      <c r="AB115" s="21">
        <f t="shared" si="30"/>
        <v>38032028.256784558</v>
      </c>
      <c r="AC115" s="3">
        <f t="shared" si="31"/>
        <v>6171830.12078497</v>
      </c>
      <c r="AD115" s="3">
        <f t="shared" si="32"/>
        <v>1503440394.4983578</v>
      </c>
      <c r="AE115" s="21">
        <f t="shared" si="33"/>
        <v>0</v>
      </c>
      <c r="AF115" s="3">
        <f t="shared" si="34"/>
        <v>164436144.04501036</v>
      </c>
      <c r="AG115" s="3">
        <f t="shared" si="35"/>
        <v>164436144.04501036</v>
      </c>
      <c r="AH115" s="22"/>
      <c r="AI115" s="3">
        <f t="shared" si="36"/>
        <v>159174187.43557003</v>
      </c>
    </row>
    <row r="116" spans="1:35" x14ac:dyDescent="0.3">
      <c r="A116" t="s">
        <v>166</v>
      </c>
      <c r="B116">
        <v>17985084</v>
      </c>
      <c r="C116">
        <v>44694.368006344652</v>
      </c>
      <c r="D116">
        <v>130471.2250109954</v>
      </c>
      <c r="E116">
        <v>74182.311113809337</v>
      </c>
      <c r="F116">
        <v>201086.79904402429</v>
      </c>
      <c r="G116">
        <v>166871.1702016333</v>
      </c>
      <c r="H116">
        <v>582814.57048437616</v>
      </c>
      <c r="I116">
        <v>277626.17090106203</v>
      </c>
      <c r="J116">
        <v>945215.41594601562</v>
      </c>
      <c r="K116">
        <v>695641.02678843588</v>
      </c>
      <c r="L116">
        <v>3069991.5183912292</v>
      </c>
      <c r="M116">
        <v>652.35614013671875</v>
      </c>
      <c r="N116" s="19">
        <v>2021</v>
      </c>
      <c r="O116" s="3"/>
      <c r="Q116" s="20">
        <f t="shared" si="19"/>
        <v>44694.368006344652</v>
      </c>
      <c r="R116" s="21">
        <f t="shared" si="20"/>
        <v>15427039784.846321</v>
      </c>
      <c r="S116" s="21">
        <f t="shared" si="21"/>
        <v>0</v>
      </c>
      <c r="T116" s="3">
        <f t="shared" si="22"/>
        <v>74182.311113809337</v>
      </c>
      <c r="U116" s="21">
        <f t="shared" si="23"/>
        <v>11411939377.00951</v>
      </c>
      <c r="V116" s="21">
        <f t="shared" si="24"/>
        <v>194002969.40916169</v>
      </c>
      <c r="W116" s="3">
        <f t="shared" si="25"/>
        <v>166871.1702016333</v>
      </c>
      <c r="X116" s="21">
        <f t="shared" si="26"/>
        <v>7480776993.3307533</v>
      </c>
      <c r="Y116" s="21">
        <f t="shared" si="27"/>
        <v>29923107.973323014</v>
      </c>
      <c r="Z116" s="3">
        <f t="shared" si="28"/>
        <v>277626.17090106203</v>
      </c>
      <c r="AA116" s="21">
        <f t="shared" si="29"/>
        <v>6003324324.8150377</v>
      </c>
      <c r="AB116" s="21">
        <f t="shared" si="30"/>
        <v>84046540.547410548</v>
      </c>
      <c r="AC116" s="3">
        <f t="shared" si="31"/>
        <v>695641.02678843588</v>
      </c>
      <c r="AD116" s="3">
        <f t="shared" si="32"/>
        <v>4270289303.6917539</v>
      </c>
      <c r="AE116" s="21">
        <f t="shared" si="33"/>
        <v>0</v>
      </c>
      <c r="AF116" s="3">
        <f t="shared" si="34"/>
        <v>307972617.92989528</v>
      </c>
      <c r="AG116" s="3">
        <f t="shared" si="35"/>
        <v>307971965.57375515</v>
      </c>
      <c r="AH116" s="22"/>
      <c r="AI116" s="3">
        <f t="shared" si="36"/>
        <v>298116862.67539495</v>
      </c>
    </row>
    <row r="117" spans="1:35" x14ac:dyDescent="0.3">
      <c r="A117" t="s">
        <v>167</v>
      </c>
      <c r="B117">
        <v>13659052</v>
      </c>
      <c r="C117">
        <v>2374006.7241766159</v>
      </c>
      <c r="D117">
        <v>5567854.9565239679</v>
      </c>
      <c r="E117">
        <v>3693846.1323237079</v>
      </c>
      <c r="F117">
        <v>8107934.8579245303</v>
      </c>
      <c r="G117">
        <v>7687606.107535</v>
      </c>
      <c r="H117">
        <v>20083565.18800094</v>
      </c>
      <c r="I117">
        <v>11776043.615280841</v>
      </c>
      <c r="J117">
        <v>30480959.40817688</v>
      </c>
      <c r="K117">
        <v>24136614.041714668</v>
      </c>
      <c r="L117">
        <v>87717425.723357752</v>
      </c>
      <c r="M117">
        <v>0</v>
      </c>
      <c r="N117" s="19">
        <v>2021</v>
      </c>
      <c r="O117" s="3">
        <v>250716110848</v>
      </c>
      <c r="P117">
        <v>2021</v>
      </c>
      <c r="Q117" s="20">
        <f t="shared" si="19"/>
        <v>2374006.7241766159</v>
      </c>
      <c r="R117" s="21">
        <f t="shared" si="20"/>
        <v>436249390857.40558</v>
      </c>
      <c r="S117" s="21">
        <f t="shared" si="21"/>
        <v>0</v>
      </c>
      <c r="T117" s="3">
        <f t="shared" si="22"/>
        <v>3693846.1323237079</v>
      </c>
      <c r="U117" s="21">
        <f t="shared" si="23"/>
        <v>301461337177.97675</v>
      </c>
      <c r="V117" s="21">
        <f t="shared" si="24"/>
        <v>5124842732.0256052</v>
      </c>
      <c r="W117" s="3">
        <f t="shared" si="25"/>
        <v>7687606.107535</v>
      </c>
      <c r="X117" s="21">
        <f t="shared" si="26"/>
        <v>169317049669.95645</v>
      </c>
      <c r="Y117" s="21">
        <f t="shared" si="27"/>
        <v>677268198.67982578</v>
      </c>
      <c r="Z117" s="3">
        <f t="shared" si="28"/>
        <v>11776043.615280841</v>
      </c>
      <c r="AA117" s="21">
        <f t="shared" si="29"/>
        <v>127745708735.39412</v>
      </c>
      <c r="AB117" s="21">
        <f t="shared" si="30"/>
        <v>1788439922.2955179</v>
      </c>
      <c r="AC117" s="3">
        <f t="shared" si="31"/>
        <v>24136614.041714668</v>
      </c>
      <c r="AD117" s="3">
        <f t="shared" si="32"/>
        <v>86845361296.177048</v>
      </c>
      <c r="AE117" s="21">
        <f t="shared" si="33"/>
        <v>0</v>
      </c>
      <c r="AF117" s="3">
        <f t="shared" si="34"/>
        <v>7590550853.0009489</v>
      </c>
      <c r="AG117" s="3">
        <f t="shared" si="35"/>
        <v>7590550853.0009489</v>
      </c>
      <c r="AH117" s="22">
        <f t="shared" si="37"/>
        <v>3.0275481010483694E-2</v>
      </c>
      <c r="AI117" s="3">
        <f t="shared" si="36"/>
        <v>7347653225.7049179</v>
      </c>
    </row>
    <row r="118" spans="1:35" x14ac:dyDescent="0.3">
      <c r="A118" t="s">
        <v>168</v>
      </c>
      <c r="B118">
        <v>3841462</v>
      </c>
      <c r="C118">
        <v>2985466.1172608589</v>
      </c>
      <c r="D118">
        <v>7917153.9050357398</v>
      </c>
      <c r="E118">
        <v>4895110.3369627856</v>
      </c>
      <c r="F118">
        <v>11860547.59260622</v>
      </c>
      <c r="G118">
        <v>10788854.143197849</v>
      </c>
      <c r="H118">
        <v>31698646.883380782</v>
      </c>
      <c r="I118">
        <v>17627883.703371391</v>
      </c>
      <c r="J118">
        <v>49269422.650739551</v>
      </c>
      <c r="K118">
        <v>43012007.321245313</v>
      </c>
      <c r="L118">
        <v>142732140.1447559</v>
      </c>
      <c r="M118">
        <v>0</v>
      </c>
      <c r="N118" s="19">
        <v>2021</v>
      </c>
      <c r="O118" s="3">
        <v>80490168320</v>
      </c>
      <c r="P118">
        <v>2021</v>
      </c>
      <c r="Q118" s="20">
        <f t="shared" si="19"/>
        <v>2985466.1172608589</v>
      </c>
      <c r="R118" s="21">
        <f t="shared" si="20"/>
        <v>189448912326.01273</v>
      </c>
      <c r="S118" s="21">
        <f t="shared" si="21"/>
        <v>0</v>
      </c>
      <c r="T118" s="3">
        <f t="shared" si="22"/>
        <v>4895110.3369627856</v>
      </c>
      <c r="U118" s="21">
        <f t="shared" si="23"/>
        <v>133787312654.69272</v>
      </c>
      <c r="V118" s="21">
        <f t="shared" si="24"/>
        <v>2274384315.1297765</v>
      </c>
      <c r="W118" s="3">
        <f t="shared" si="25"/>
        <v>10788854.143197849</v>
      </c>
      <c r="X118" s="21">
        <f t="shared" si="26"/>
        <v>80324174239.288605</v>
      </c>
      <c r="Y118" s="21">
        <f t="shared" si="27"/>
        <v>321296696.95715445</v>
      </c>
      <c r="Z118" s="3">
        <f t="shared" si="28"/>
        <v>17627883.703371391</v>
      </c>
      <c r="AA118" s="21">
        <f t="shared" si="29"/>
        <v>60774884743.917397</v>
      </c>
      <c r="AB118" s="21">
        <f t="shared" si="30"/>
        <v>850848386.41484368</v>
      </c>
      <c r="AC118" s="3">
        <f t="shared" si="31"/>
        <v>43012007.321245313</v>
      </c>
      <c r="AD118" s="3">
        <f t="shared" si="32"/>
        <v>38307110087.646866</v>
      </c>
      <c r="AE118" s="21">
        <f t="shared" si="33"/>
        <v>0</v>
      </c>
      <c r="AF118" s="3">
        <f t="shared" si="34"/>
        <v>3446529398.5017743</v>
      </c>
      <c r="AG118" s="3">
        <f t="shared" si="35"/>
        <v>3446529398.5017743</v>
      </c>
      <c r="AH118" s="22">
        <f t="shared" si="37"/>
        <v>4.2819259425568738E-2</v>
      </c>
      <c r="AI118" s="3">
        <f t="shared" si="36"/>
        <v>3336240457.7497172</v>
      </c>
    </row>
    <row r="119" spans="1:35" x14ac:dyDescent="0.3">
      <c r="A119" t="s">
        <v>169</v>
      </c>
      <c r="B119">
        <v>4140141</v>
      </c>
      <c r="C119">
        <v>105284.3462647147</v>
      </c>
      <c r="D119">
        <v>329268.68168320402</v>
      </c>
      <c r="E119">
        <v>182264.62021084689</v>
      </c>
      <c r="F119">
        <v>514964.65564344719</v>
      </c>
      <c r="G119">
        <v>447653.25203357008</v>
      </c>
      <c r="H119">
        <v>1489470.923092613</v>
      </c>
      <c r="I119">
        <v>791800.93777190673</v>
      </c>
      <c r="J119">
        <v>2368765.8399794991</v>
      </c>
      <c r="K119">
        <v>2091310.1444234981</v>
      </c>
      <c r="L119">
        <v>6974108.8959767083</v>
      </c>
      <c r="M119">
        <v>0</v>
      </c>
      <c r="N119" s="19">
        <v>2021</v>
      </c>
      <c r="O119" s="3">
        <v>2673311488</v>
      </c>
      <c r="P119">
        <v>2021</v>
      </c>
      <c r="Q119" s="20">
        <f t="shared" si="19"/>
        <v>105284.3462647147</v>
      </c>
      <c r="R119" s="21">
        <f t="shared" si="20"/>
        <v>9273267304.2383995</v>
      </c>
      <c r="S119" s="21">
        <f t="shared" si="21"/>
        <v>0</v>
      </c>
      <c r="T119" s="3">
        <f t="shared" si="22"/>
        <v>182264.62021084689</v>
      </c>
      <c r="U119" s="21">
        <f t="shared" si="23"/>
        <v>6887125286.9798069</v>
      </c>
      <c r="V119" s="21">
        <f t="shared" si="24"/>
        <v>117081129.87865673</v>
      </c>
      <c r="W119" s="3">
        <f t="shared" si="25"/>
        <v>447653.25203357008</v>
      </c>
      <c r="X119" s="21">
        <f t="shared" si="26"/>
        <v>4313272054.476058</v>
      </c>
      <c r="Y119" s="21">
        <f t="shared" si="27"/>
        <v>17253088.217904232</v>
      </c>
      <c r="Z119" s="3">
        <f t="shared" si="28"/>
        <v>791800.93777190673</v>
      </c>
      <c r="AA119" s="21">
        <f t="shared" si="29"/>
        <v>3264428523.5953226</v>
      </c>
      <c r="AB119" s="21">
        <f t="shared" si="30"/>
        <v>45701999.330334522</v>
      </c>
      <c r="AC119" s="3">
        <f t="shared" si="31"/>
        <v>2091310.1444234981</v>
      </c>
      <c r="AD119" s="3">
        <f t="shared" si="32"/>
        <v>2021547530.6054263</v>
      </c>
      <c r="AE119" s="21">
        <f t="shared" si="33"/>
        <v>0</v>
      </c>
      <c r="AF119" s="3">
        <f t="shared" si="34"/>
        <v>180036217.42689547</v>
      </c>
      <c r="AG119" s="3">
        <f t="shared" si="35"/>
        <v>180036217.42689547</v>
      </c>
      <c r="AH119" s="22">
        <f t="shared" si="37"/>
        <v>6.7345768809599887E-2</v>
      </c>
      <c r="AI119" s="3">
        <f t="shared" si="36"/>
        <v>174275058.46923482</v>
      </c>
    </row>
    <row r="120" spans="1:35" x14ac:dyDescent="0.3">
      <c r="A120" t="s">
        <v>170</v>
      </c>
      <c r="B120">
        <v>10178451</v>
      </c>
      <c r="C120">
        <v>21500.23251246968</v>
      </c>
      <c r="D120">
        <v>60611.020198821578</v>
      </c>
      <c r="E120">
        <v>35957.233703057107</v>
      </c>
      <c r="F120">
        <v>92329.74808587502</v>
      </c>
      <c r="G120">
        <v>82084.833073962</v>
      </c>
      <c r="H120">
        <v>255285.4749529438</v>
      </c>
      <c r="I120">
        <v>138188.28769180019</v>
      </c>
      <c r="J120">
        <v>401510.6217302843</v>
      </c>
      <c r="K120">
        <v>351102.45070288889</v>
      </c>
      <c r="L120">
        <v>1176697.5913066971</v>
      </c>
      <c r="M120">
        <v>0</v>
      </c>
      <c r="N120" s="19">
        <v>2021</v>
      </c>
      <c r="O120" s="3">
        <v>1527596928</v>
      </c>
      <c r="P120">
        <v>2021</v>
      </c>
      <c r="Q120" s="20">
        <f t="shared" si="19"/>
        <v>21500.23251246968</v>
      </c>
      <c r="R120" s="21">
        <f t="shared" si="20"/>
        <v>3980872360.3693619</v>
      </c>
      <c r="S120" s="21">
        <f t="shared" si="21"/>
        <v>0</v>
      </c>
      <c r="T120" s="3">
        <f t="shared" si="22"/>
        <v>35957.233703057107</v>
      </c>
      <c r="U120" s="21">
        <f t="shared" si="23"/>
        <v>2868924376.9615374</v>
      </c>
      <c r="V120" s="21">
        <f t="shared" si="24"/>
        <v>48771714.408346139</v>
      </c>
      <c r="W120" s="3">
        <f t="shared" si="25"/>
        <v>82084.833073962</v>
      </c>
      <c r="X120" s="21">
        <f t="shared" si="26"/>
        <v>1762914246.5337641</v>
      </c>
      <c r="Y120" s="21">
        <f t="shared" si="27"/>
        <v>7051656.9861350562</v>
      </c>
      <c r="Z120" s="3">
        <f t="shared" si="28"/>
        <v>138188.28769180019</v>
      </c>
      <c r="AA120" s="21">
        <f t="shared" si="29"/>
        <v>1340106737.1081717</v>
      </c>
      <c r="AB120" s="21">
        <f t="shared" si="30"/>
        <v>18761494.319514405</v>
      </c>
      <c r="AC120" s="3">
        <f t="shared" si="31"/>
        <v>351102.45070288889</v>
      </c>
      <c r="AD120" s="3">
        <f t="shared" si="32"/>
        <v>840327968.44739723</v>
      </c>
      <c r="AE120" s="21">
        <f t="shared" si="33"/>
        <v>0</v>
      </c>
      <c r="AF120" s="3">
        <f t="shared" si="34"/>
        <v>74584865.713995606</v>
      </c>
      <c r="AG120" s="3">
        <f t="shared" si="35"/>
        <v>74584865.713995606</v>
      </c>
      <c r="AH120" s="22">
        <f t="shared" si="37"/>
        <v>4.8824964456851541E-2</v>
      </c>
      <c r="AI120" s="3">
        <f t="shared" si="36"/>
        <v>72198150.011147738</v>
      </c>
    </row>
    <row r="121" spans="1:35" x14ac:dyDescent="0.3">
      <c r="A121" t="s">
        <v>171</v>
      </c>
      <c r="B121">
        <v>98099224</v>
      </c>
      <c r="C121">
        <v>140187.42998570611</v>
      </c>
      <c r="D121">
        <v>411163.03269083909</v>
      </c>
      <c r="E121">
        <v>233786.67674954521</v>
      </c>
      <c r="F121">
        <v>634177.59518609836</v>
      </c>
      <c r="G121">
        <v>530709.04786036513</v>
      </c>
      <c r="H121">
        <v>1832920.2059117949</v>
      </c>
      <c r="I121">
        <v>889507.62005306873</v>
      </c>
      <c r="J121">
        <v>2962277.1458014678</v>
      </c>
      <c r="K121">
        <v>2248908.788769586</v>
      </c>
      <c r="L121">
        <v>9478267.5086866748</v>
      </c>
      <c r="M121">
        <v>0</v>
      </c>
      <c r="N121" s="19">
        <v>2023</v>
      </c>
      <c r="O121" s="3"/>
      <c r="Q121" s="20">
        <f t="shared" si="19"/>
        <v>140187.42998570611</v>
      </c>
      <c r="R121" s="21">
        <f t="shared" si="20"/>
        <v>265824963483.05844</v>
      </c>
      <c r="S121" s="21">
        <f t="shared" si="21"/>
        <v>0</v>
      </c>
      <c r="T121" s="3">
        <f t="shared" si="22"/>
        <v>233786.67674954521</v>
      </c>
      <c r="U121" s="21">
        <f t="shared" si="23"/>
        <v>196390191976.36578</v>
      </c>
      <c r="V121" s="21">
        <f t="shared" si="24"/>
        <v>3338633263.5982184</v>
      </c>
      <c r="W121" s="3">
        <f t="shared" si="25"/>
        <v>530709.04786036513</v>
      </c>
      <c r="X121" s="21">
        <f t="shared" si="26"/>
        <v>127745904088.98662</v>
      </c>
      <c r="Y121" s="21">
        <f t="shared" si="27"/>
        <v>510983616.35594648</v>
      </c>
      <c r="Z121" s="3">
        <f t="shared" si="28"/>
        <v>889507.62005306873</v>
      </c>
      <c r="AA121" s="21">
        <f t="shared" si="29"/>
        <v>101668541003.38298</v>
      </c>
      <c r="AB121" s="21">
        <f t="shared" si="30"/>
        <v>1423359574.0473619</v>
      </c>
      <c r="AC121" s="3">
        <f t="shared" si="31"/>
        <v>2248908.788769586</v>
      </c>
      <c r="AD121" s="3">
        <f t="shared" si="32"/>
        <v>70919448044.149979</v>
      </c>
      <c r="AE121" s="21">
        <f t="shared" si="33"/>
        <v>0</v>
      </c>
      <c r="AF121" s="3">
        <f t="shared" si="34"/>
        <v>5272976454.0015268</v>
      </c>
      <c r="AG121" s="3">
        <f t="shared" si="35"/>
        <v>5272976454.0015268</v>
      </c>
      <c r="AH121" s="22"/>
      <c r="AI121" s="3">
        <f t="shared" si="36"/>
        <v>5104241207.4734774</v>
      </c>
    </row>
    <row r="122" spans="1:35" x14ac:dyDescent="0.3">
      <c r="A122" t="s">
        <v>172</v>
      </c>
      <c r="B122">
        <v>19322442</v>
      </c>
      <c r="C122">
        <v>1219.288666666667</v>
      </c>
      <c r="D122">
        <v>3401.6273333333329</v>
      </c>
      <c r="E122">
        <v>2032.431444444444</v>
      </c>
      <c r="F122">
        <v>5167.1622222222222</v>
      </c>
      <c r="G122">
        <v>4609.5550000000003</v>
      </c>
      <c r="H122">
        <v>14209.41944444444</v>
      </c>
      <c r="I122">
        <v>7720.38</v>
      </c>
      <c r="J122">
        <v>22310.124888888891</v>
      </c>
      <c r="K122">
        <v>19502.844444444439</v>
      </c>
      <c r="L122">
        <v>65284.457888888886</v>
      </c>
      <c r="M122">
        <v>0</v>
      </c>
      <c r="N122" s="19">
        <v>2023</v>
      </c>
      <c r="O122" s="3"/>
      <c r="Q122" s="20">
        <f t="shared" si="19"/>
        <v>1219.288666666667</v>
      </c>
      <c r="R122" s="21">
        <f t="shared" si="20"/>
        <v>421681123.1102398</v>
      </c>
      <c r="S122" s="21">
        <f t="shared" si="21"/>
        <v>0</v>
      </c>
      <c r="T122" s="3">
        <f t="shared" si="22"/>
        <v>2032.431444444444</v>
      </c>
      <c r="U122" s="21">
        <f t="shared" si="23"/>
        <v>302853268.19613004</v>
      </c>
      <c r="V122" s="21">
        <f t="shared" si="24"/>
        <v>5148505.5593342111</v>
      </c>
      <c r="W122" s="3">
        <f t="shared" si="25"/>
        <v>4609.5550000000003</v>
      </c>
      <c r="X122" s="21">
        <f t="shared" si="26"/>
        <v>185492823.93563989</v>
      </c>
      <c r="Y122" s="21">
        <f t="shared" si="27"/>
        <v>741971.2957425596</v>
      </c>
      <c r="Z122" s="3">
        <f t="shared" si="28"/>
        <v>7720.38</v>
      </c>
      <c r="AA122" s="21">
        <f t="shared" si="29"/>
        <v>140954749.705176</v>
      </c>
      <c r="AB122" s="21">
        <f t="shared" si="30"/>
        <v>1973366.4958724643</v>
      </c>
      <c r="AC122" s="3">
        <f t="shared" si="31"/>
        <v>19502.844444444439</v>
      </c>
      <c r="AD122" s="3">
        <f t="shared" si="32"/>
        <v>88461257.044669807</v>
      </c>
      <c r="AE122" s="21">
        <f t="shared" si="33"/>
        <v>0</v>
      </c>
      <c r="AF122" s="3">
        <f t="shared" si="34"/>
        <v>7863843.3509492343</v>
      </c>
      <c r="AG122" s="3">
        <f t="shared" si="35"/>
        <v>7863843.3509492343</v>
      </c>
      <c r="AH122" s="22"/>
      <c r="AI122" s="3">
        <f t="shared" si="36"/>
        <v>7612200.3637188589</v>
      </c>
    </row>
    <row r="123" spans="1:35" x14ac:dyDescent="0.3">
      <c r="A123" t="s">
        <v>173</v>
      </c>
      <c r="B123">
        <v>4169026</v>
      </c>
      <c r="C123">
        <v>1770520.457490107</v>
      </c>
      <c r="D123">
        <v>6372723.1929685231</v>
      </c>
      <c r="E123">
        <v>2803897.5054900111</v>
      </c>
      <c r="F123">
        <v>10490748.14892187</v>
      </c>
      <c r="G123">
        <v>7327372.1632050918</v>
      </c>
      <c r="H123">
        <v>35438875.517166093</v>
      </c>
      <c r="I123">
        <v>13610593.47184962</v>
      </c>
      <c r="J123">
        <v>60626357.933545038</v>
      </c>
      <c r="K123">
        <v>41279161.082805566</v>
      </c>
      <c r="L123">
        <v>213217252.32428741</v>
      </c>
      <c r="M123">
        <v>2529219840</v>
      </c>
      <c r="N123" s="19">
        <v>2021</v>
      </c>
      <c r="O123" s="3">
        <v>171333058560</v>
      </c>
      <c r="P123">
        <v>2021</v>
      </c>
      <c r="Q123" s="20">
        <f t="shared" si="19"/>
        <v>1770520.457490107</v>
      </c>
      <c r="R123" s="21">
        <f t="shared" si="20"/>
        <v>191867028614.8064</v>
      </c>
      <c r="S123" s="21">
        <f t="shared" si="21"/>
        <v>0</v>
      </c>
      <c r="T123" s="3">
        <f t="shared" si="22"/>
        <v>2803897.5054900111</v>
      </c>
      <c r="U123" s="21">
        <f t="shared" si="23"/>
        <v>160233400952.92075</v>
      </c>
      <c r="V123" s="21">
        <f t="shared" si="24"/>
        <v>2723967816.1996527</v>
      </c>
      <c r="W123" s="3">
        <f t="shared" si="25"/>
        <v>7327372.1632050918</v>
      </c>
      <c r="X123" s="21">
        <f t="shared" si="26"/>
        <v>117197588381.75061</v>
      </c>
      <c r="Y123" s="21">
        <f t="shared" si="27"/>
        <v>468790353.52700245</v>
      </c>
      <c r="Z123" s="3">
        <f t="shared" si="28"/>
        <v>13610593.47184962</v>
      </c>
      <c r="AA123" s="21">
        <f t="shared" si="29"/>
        <v>98004972225.342102</v>
      </c>
      <c r="AB123" s="21">
        <f t="shared" si="30"/>
        <v>1372069611.1547897</v>
      </c>
      <c r="AC123" s="3">
        <f t="shared" si="31"/>
        <v>41279161.082805566</v>
      </c>
      <c r="AD123" s="3">
        <f t="shared" si="32"/>
        <v>71681437277.611008</v>
      </c>
      <c r="AE123" s="21">
        <f t="shared" si="33"/>
        <v>0</v>
      </c>
      <c r="AF123" s="3">
        <f t="shared" si="34"/>
        <v>4564827780.8814449</v>
      </c>
      <c r="AG123" s="3">
        <f t="shared" si="35"/>
        <v>2035607940.8814449</v>
      </c>
      <c r="AH123" s="22">
        <f t="shared" si="37"/>
        <v>1.1880999253676342E-2</v>
      </c>
      <c r="AI123" s="3">
        <f t="shared" si="36"/>
        <v>1970468486.7732387</v>
      </c>
    </row>
    <row r="124" spans="1:35" x14ac:dyDescent="0.3">
      <c r="A124" t="s">
        <v>174</v>
      </c>
      <c r="B124">
        <v>3054060</v>
      </c>
      <c r="C124">
        <v>185289.7284116894</v>
      </c>
      <c r="D124">
        <v>823033.03654341307</v>
      </c>
      <c r="E124">
        <v>359903.77403251099</v>
      </c>
      <c r="F124">
        <v>1380250.2061846659</v>
      </c>
      <c r="G124">
        <v>1131279.592994367</v>
      </c>
      <c r="H124">
        <v>4459425.5235935664</v>
      </c>
      <c r="I124">
        <v>2212069.1985856378</v>
      </c>
      <c r="J124">
        <v>7289684.0639634477</v>
      </c>
      <c r="K124">
        <v>5891767.2776623797</v>
      </c>
      <c r="L124">
        <v>22785157.530874509</v>
      </c>
      <c r="M124">
        <v>0</v>
      </c>
      <c r="N124" s="19">
        <v>2023</v>
      </c>
      <c r="O124" s="3"/>
      <c r="Q124" s="20">
        <f t="shared" si="19"/>
        <v>185289.7284116894</v>
      </c>
      <c r="R124" s="21">
        <f t="shared" si="20"/>
        <v>19477063276.327721</v>
      </c>
      <c r="S124" s="21">
        <f t="shared" si="21"/>
        <v>0</v>
      </c>
      <c r="T124" s="3">
        <f t="shared" si="22"/>
        <v>359903.77403251099</v>
      </c>
      <c r="U124" s="21">
        <f t="shared" si="23"/>
        <v>15580996122.893051</v>
      </c>
      <c r="V124" s="21">
        <f t="shared" si="24"/>
        <v>264876934.0891819</v>
      </c>
      <c r="W124" s="3">
        <f t="shared" si="25"/>
        <v>1131279.592994367</v>
      </c>
      <c r="X124" s="21">
        <f t="shared" si="26"/>
        <v>10164357360.805792</v>
      </c>
      <c r="Y124" s="21">
        <f t="shared" si="27"/>
        <v>40657429.443223171</v>
      </c>
      <c r="Z124" s="3">
        <f t="shared" si="28"/>
        <v>2212069.1985856378</v>
      </c>
      <c r="AA124" s="21">
        <f t="shared" si="29"/>
        <v>7753670227.8778772</v>
      </c>
      <c r="AB124" s="21">
        <f t="shared" si="30"/>
        <v>108551383.1902903</v>
      </c>
      <c r="AC124" s="3">
        <f t="shared" si="31"/>
        <v>5891767.2776623797</v>
      </c>
      <c r="AD124" s="3">
        <f t="shared" si="32"/>
        <v>5159342743.6725044</v>
      </c>
      <c r="AE124" s="21">
        <f t="shared" si="33"/>
        <v>0</v>
      </c>
      <c r="AF124" s="3">
        <f t="shared" si="34"/>
        <v>414085746.72269535</v>
      </c>
      <c r="AG124" s="3">
        <f t="shared" si="35"/>
        <v>414085746.72269535</v>
      </c>
      <c r="AH124" s="22"/>
      <c r="AI124" s="3">
        <f t="shared" si="36"/>
        <v>400835002.82756907</v>
      </c>
    </row>
    <row r="125" spans="1:35" x14ac:dyDescent="0.3">
      <c r="A125" t="s">
        <v>175</v>
      </c>
      <c r="B125">
        <v>121141848</v>
      </c>
      <c r="C125">
        <v>49993.164780356798</v>
      </c>
      <c r="D125">
        <v>146608.79739113749</v>
      </c>
      <c r="E125">
        <v>84678.255131402257</v>
      </c>
      <c r="F125">
        <v>225667.0551314023</v>
      </c>
      <c r="G125">
        <v>198437.7640514099</v>
      </c>
      <c r="H125">
        <v>635928.81672741217</v>
      </c>
      <c r="I125">
        <v>340558.57279877231</v>
      </c>
      <c r="J125">
        <v>1005613.507769039</v>
      </c>
      <c r="K125">
        <v>881324.76194130059</v>
      </c>
      <c r="L125">
        <v>2958582.849338193</v>
      </c>
      <c r="M125">
        <v>0</v>
      </c>
      <c r="N125" s="19">
        <v>2021</v>
      </c>
      <c r="O125" s="3">
        <v>38752235520</v>
      </c>
      <c r="P125">
        <v>2021</v>
      </c>
      <c r="Q125" s="20">
        <f t="shared" si="19"/>
        <v>49993.164780356798</v>
      </c>
      <c r="R125" s="21">
        <f t="shared" si="20"/>
        <v>117041962801.59036</v>
      </c>
      <c r="S125" s="21">
        <f t="shared" si="21"/>
        <v>0</v>
      </c>
      <c r="T125" s="3">
        <f t="shared" si="22"/>
        <v>84678.255131402257</v>
      </c>
      <c r="U125" s="21">
        <f t="shared" si="23"/>
        <v>85398218896.512024</v>
      </c>
      <c r="V125" s="21">
        <f t="shared" si="24"/>
        <v>1451769721.2407045</v>
      </c>
      <c r="W125" s="3">
        <f t="shared" si="25"/>
        <v>198437.7640514099</v>
      </c>
      <c r="X125" s="21">
        <f t="shared" si="26"/>
        <v>52998474604.636261</v>
      </c>
      <c r="Y125" s="21">
        <f t="shared" si="27"/>
        <v>211993898.41854504</v>
      </c>
      <c r="Z125" s="3">
        <f t="shared" si="28"/>
        <v>340558.57279877231</v>
      </c>
      <c r="AA125" s="21">
        <f t="shared" si="29"/>
        <v>40282991921.908966</v>
      </c>
      <c r="AB125" s="21">
        <f t="shared" si="30"/>
        <v>563961886.90672565</v>
      </c>
      <c r="AC125" s="3">
        <f t="shared" si="31"/>
        <v>881324.76194130059</v>
      </c>
      <c r="AD125" s="3">
        <f t="shared" si="32"/>
        <v>25164288348.020504</v>
      </c>
      <c r="AE125" s="21">
        <f t="shared" si="33"/>
        <v>0</v>
      </c>
      <c r="AF125" s="3">
        <f t="shared" si="34"/>
        <v>2227725506.5659752</v>
      </c>
      <c r="AG125" s="3">
        <f t="shared" si="35"/>
        <v>2227725506.5659752</v>
      </c>
      <c r="AH125" s="22">
        <f t="shared" si="37"/>
        <v>5.7486374054891563E-2</v>
      </c>
      <c r="AI125" s="3">
        <f t="shared" si="36"/>
        <v>2156438290.355864</v>
      </c>
    </row>
    <row r="126" spans="1:35" x14ac:dyDescent="0.3">
      <c r="A126" t="s">
        <v>176</v>
      </c>
      <c r="B126">
        <v>2587711</v>
      </c>
      <c r="C126">
        <v>29598.615519520539</v>
      </c>
      <c r="D126">
        <v>105589.3352433203</v>
      </c>
      <c r="E126">
        <v>53849.107502992571</v>
      </c>
      <c r="F126">
        <v>169952.8743599444</v>
      </c>
      <c r="G126">
        <v>147368.99828086401</v>
      </c>
      <c r="H126">
        <v>510631.11433389259</v>
      </c>
      <c r="I126">
        <v>275213.53010002477</v>
      </c>
      <c r="J126">
        <v>814390.84781134082</v>
      </c>
      <c r="K126">
        <v>738748.43486826564</v>
      </c>
      <c r="L126">
        <v>2363091.6724463939</v>
      </c>
      <c r="M126">
        <v>0</v>
      </c>
      <c r="N126" s="19">
        <v>2023</v>
      </c>
      <c r="O126" s="3"/>
      <c r="Q126" s="20">
        <f t="shared" si="19"/>
        <v>29598.615519520539</v>
      </c>
      <c r="R126" s="21">
        <f t="shared" si="20"/>
        <v>1966420213.2719362</v>
      </c>
      <c r="S126" s="21">
        <f t="shared" si="21"/>
        <v>0</v>
      </c>
      <c r="T126" s="3">
        <f t="shared" si="22"/>
        <v>53849.107502992571</v>
      </c>
      <c r="U126" s="21">
        <f t="shared" si="23"/>
        <v>1502214973.1858485</v>
      </c>
      <c r="V126" s="21">
        <f t="shared" si="24"/>
        <v>25537654.544159427</v>
      </c>
      <c r="W126" s="3">
        <f t="shared" si="25"/>
        <v>147368.99828086401</v>
      </c>
      <c r="X126" s="21">
        <f t="shared" si="26"/>
        <v>940017373.59369886</v>
      </c>
      <c r="Y126" s="21">
        <f t="shared" si="27"/>
        <v>3760069.4943747954</v>
      </c>
      <c r="Z126" s="3">
        <f t="shared" si="28"/>
        <v>275213.53010002477</v>
      </c>
      <c r="AA126" s="21">
        <f t="shared" si="29"/>
        <v>697617537.99603379</v>
      </c>
      <c r="AB126" s="21">
        <f t="shared" si="30"/>
        <v>9766645.5319444742</v>
      </c>
      <c r="AC126" s="3">
        <f t="shared" si="31"/>
        <v>738748.43486826564</v>
      </c>
      <c r="AD126" s="3">
        <f t="shared" si="32"/>
        <v>420333086.36565357</v>
      </c>
      <c r="AE126" s="21">
        <f t="shared" si="33"/>
        <v>0</v>
      </c>
      <c r="AF126" s="3">
        <f t="shared" si="34"/>
        <v>39064369.5704787</v>
      </c>
      <c r="AG126" s="3">
        <f t="shared" si="35"/>
        <v>39064369.5704787</v>
      </c>
      <c r="AH126" s="22"/>
      <c r="AI126" s="3">
        <f t="shared" si="36"/>
        <v>37814309.744223379</v>
      </c>
    </row>
    <row r="127" spans="1:35" x14ac:dyDescent="0.3">
      <c r="A127" t="s">
        <v>177</v>
      </c>
      <c r="B127">
        <v>2844527</v>
      </c>
      <c r="C127">
        <v>182513.9</v>
      </c>
      <c r="D127">
        <v>567897.30000000005</v>
      </c>
      <c r="E127">
        <v>315398.2</v>
      </c>
      <c r="F127">
        <v>887093.2</v>
      </c>
      <c r="G127">
        <v>771633.6</v>
      </c>
      <c r="H127">
        <v>2561038.4</v>
      </c>
      <c r="I127">
        <v>1361690.4</v>
      </c>
      <c r="J127">
        <v>4071589.7</v>
      </c>
      <c r="K127">
        <v>3592009.3</v>
      </c>
      <c r="L127">
        <v>11989519.4</v>
      </c>
      <c r="M127">
        <v>0</v>
      </c>
      <c r="N127" s="19">
        <v>2021</v>
      </c>
      <c r="O127" s="3">
        <v>4389386240</v>
      </c>
      <c r="P127">
        <v>2021</v>
      </c>
      <c r="Q127" s="20">
        <f t="shared" si="19"/>
        <v>182513.9</v>
      </c>
      <c r="R127" s="21">
        <f t="shared" si="20"/>
        <v>10962334866.518002</v>
      </c>
      <c r="S127" s="21">
        <f t="shared" si="21"/>
        <v>0</v>
      </c>
      <c r="T127" s="3">
        <f t="shared" si="22"/>
        <v>315398.2</v>
      </c>
      <c r="U127" s="21">
        <f t="shared" si="23"/>
        <v>8131009316.3249998</v>
      </c>
      <c r="V127" s="21">
        <f t="shared" si="24"/>
        <v>138227158.377525</v>
      </c>
      <c r="W127" s="3">
        <f t="shared" si="25"/>
        <v>771633.6</v>
      </c>
      <c r="X127" s="21">
        <f t="shared" si="26"/>
        <v>5090010267.5295992</v>
      </c>
      <c r="Y127" s="21">
        <f t="shared" si="27"/>
        <v>20360041.070118397</v>
      </c>
      <c r="Z127" s="3">
        <f t="shared" si="28"/>
        <v>1361690.4</v>
      </c>
      <c r="AA127" s="21">
        <f t="shared" si="29"/>
        <v>3854190863.0655503</v>
      </c>
      <c r="AB127" s="21">
        <f t="shared" si="30"/>
        <v>53958672.082917713</v>
      </c>
      <c r="AC127" s="3">
        <f t="shared" si="31"/>
        <v>3592009.3</v>
      </c>
      <c r="AD127" s="3">
        <f t="shared" si="32"/>
        <v>2388694421.2222705</v>
      </c>
      <c r="AE127" s="21">
        <f t="shared" si="33"/>
        <v>0</v>
      </c>
      <c r="AF127" s="3">
        <f t="shared" si="34"/>
        <v>212545871.53056112</v>
      </c>
      <c r="AG127" s="3">
        <f t="shared" si="35"/>
        <v>212545871.53056112</v>
      </c>
      <c r="AH127" s="22">
        <f t="shared" si="37"/>
        <v>4.8422685976835141E-2</v>
      </c>
      <c r="AI127" s="3">
        <f t="shared" si="36"/>
        <v>205744403.64158314</v>
      </c>
    </row>
    <row r="128" spans="1:35" x14ac:dyDescent="0.3">
      <c r="A128" t="s">
        <v>178</v>
      </c>
      <c r="B128">
        <v>5496755</v>
      </c>
      <c r="C128">
        <v>77178.627736032635</v>
      </c>
      <c r="D128">
        <v>211725.3620191701</v>
      </c>
      <c r="E128">
        <v>127966.34072038189</v>
      </c>
      <c r="F128">
        <v>320141.21555310412</v>
      </c>
      <c r="G128">
        <v>287304.51273994893</v>
      </c>
      <c r="H128">
        <v>872376.25881962699</v>
      </c>
      <c r="I128">
        <v>477226.66205118742</v>
      </c>
      <c r="J128">
        <v>1365560.983023002</v>
      </c>
      <c r="K128">
        <v>1193300.426380198</v>
      </c>
      <c r="L128">
        <v>3984390.0694980989</v>
      </c>
      <c r="M128">
        <v>0</v>
      </c>
      <c r="N128" s="19">
        <v>2021</v>
      </c>
      <c r="O128" s="3">
        <v>3222375424</v>
      </c>
      <c r="P128">
        <v>2021</v>
      </c>
      <c r="Q128" s="20">
        <f t="shared" si="19"/>
        <v>77178.627736032635</v>
      </c>
      <c r="R128" s="21">
        <f t="shared" si="20"/>
        <v>7395704344.0450745</v>
      </c>
      <c r="S128" s="21">
        <f t="shared" si="21"/>
        <v>0</v>
      </c>
      <c r="T128" s="3">
        <f t="shared" si="22"/>
        <v>127966.34072038189</v>
      </c>
      <c r="U128" s="21">
        <f t="shared" si="23"/>
        <v>5281691020.5557013</v>
      </c>
      <c r="V128" s="21">
        <f t="shared" si="24"/>
        <v>89788747.349446923</v>
      </c>
      <c r="W128" s="3">
        <f t="shared" si="25"/>
        <v>287304.51273994893</v>
      </c>
      <c r="X128" s="21">
        <f t="shared" si="26"/>
        <v>3215996045.622201</v>
      </c>
      <c r="Y128" s="21">
        <f t="shared" si="27"/>
        <v>12863984.182488805</v>
      </c>
      <c r="Z128" s="3">
        <f t="shared" si="28"/>
        <v>477226.66205118742</v>
      </c>
      <c r="AA128" s="21">
        <f t="shared" si="29"/>
        <v>2441478060.2367139</v>
      </c>
      <c r="AB128" s="21">
        <f t="shared" si="30"/>
        <v>34180692.843313999</v>
      </c>
      <c r="AC128" s="3">
        <f t="shared" si="31"/>
        <v>1193300.426380198</v>
      </c>
      <c r="AD128" s="3">
        <f t="shared" si="32"/>
        <v>1534193595.125654</v>
      </c>
      <c r="AE128" s="21">
        <f t="shared" si="33"/>
        <v>0</v>
      </c>
      <c r="AF128" s="3">
        <f t="shared" si="34"/>
        <v>136833424.37524971</v>
      </c>
      <c r="AG128" s="3">
        <f t="shared" si="35"/>
        <v>136833424.37524971</v>
      </c>
      <c r="AH128" s="22">
        <f t="shared" si="37"/>
        <v>4.2463526551290418E-2</v>
      </c>
      <c r="AI128" s="3">
        <f t="shared" si="36"/>
        <v>132454754.79524171</v>
      </c>
    </row>
    <row r="129" spans="1:35" x14ac:dyDescent="0.3">
      <c r="A129" t="s">
        <v>179</v>
      </c>
      <c r="B129">
        <v>4159212</v>
      </c>
      <c r="C129">
        <v>198355.5576987325</v>
      </c>
      <c r="D129">
        <v>617526.36047551141</v>
      </c>
      <c r="E129">
        <v>342839.26057569531</v>
      </c>
      <c r="F129">
        <v>964743.01534496911</v>
      </c>
      <c r="G129">
        <v>839117.70083090151</v>
      </c>
      <c r="H129">
        <v>2785773.3878028202</v>
      </c>
      <c r="I129">
        <v>1481147.644650785</v>
      </c>
      <c r="J129">
        <v>4429037.578782144</v>
      </c>
      <c r="K129">
        <v>3907661.0214757142</v>
      </c>
      <c r="L129">
        <v>13041880.108497379</v>
      </c>
      <c r="M129">
        <v>0</v>
      </c>
      <c r="N129" s="19">
        <v>2021</v>
      </c>
      <c r="O129" s="3">
        <v>3873460992</v>
      </c>
      <c r="P129">
        <v>2021</v>
      </c>
      <c r="Q129" s="20">
        <f t="shared" si="19"/>
        <v>198355.5576987325</v>
      </c>
      <c r="R129" s="21">
        <f t="shared" si="20"/>
        <v>17434202329.588123</v>
      </c>
      <c r="S129" s="21">
        <f t="shared" si="21"/>
        <v>0</v>
      </c>
      <c r="T129" s="3">
        <f t="shared" si="22"/>
        <v>342839.26057569531</v>
      </c>
      <c r="U129" s="21">
        <f t="shared" si="23"/>
        <v>12933147798.407104</v>
      </c>
      <c r="V129" s="21">
        <f t="shared" si="24"/>
        <v>219863512.5729208</v>
      </c>
      <c r="W129" s="3">
        <f t="shared" si="25"/>
        <v>839117.70083090151</v>
      </c>
      <c r="X129" s="21">
        <f t="shared" si="26"/>
        <v>8096553693.1218491</v>
      </c>
      <c r="Y129" s="21">
        <f t="shared" si="27"/>
        <v>32386214.772487398</v>
      </c>
      <c r="Z129" s="3">
        <f t="shared" si="28"/>
        <v>1481147.644650785</v>
      </c>
      <c r="AA129" s="21">
        <f t="shared" si="29"/>
        <v>6130449594.3591795</v>
      </c>
      <c r="AB129" s="21">
        <f t="shared" si="30"/>
        <v>85826294.321028531</v>
      </c>
      <c r="AC129" s="3">
        <f t="shared" si="31"/>
        <v>3907661.0214757142</v>
      </c>
      <c r="AD129" s="3">
        <f t="shared" si="32"/>
        <v>3799115363.7369556</v>
      </c>
      <c r="AE129" s="21">
        <f t="shared" si="33"/>
        <v>0</v>
      </c>
      <c r="AF129" s="3">
        <f t="shared" si="34"/>
        <v>338076021.66643673</v>
      </c>
      <c r="AG129" s="3">
        <f t="shared" si="35"/>
        <v>338076021.66643673</v>
      </c>
      <c r="AH129" s="22">
        <f t="shared" si="37"/>
        <v>8.7280089399293673E-2</v>
      </c>
      <c r="AI129" s="3">
        <f t="shared" si="36"/>
        <v>327257588.97311074</v>
      </c>
    </row>
    <row r="130" spans="1:35" x14ac:dyDescent="0.3">
      <c r="A130" t="s">
        <v>180</v>
      </c>
      <c r="B130">
        <v>21954858</v>
      </c>
      <c r="C130">
        <v>195037.81190644711</v>
      </c>
      <c r="D130">
        <v>888209.06062693649</v>
      </c>
      <c r="E130">
        <v>386958.46595888579</v>
      </c>
      <c r="F130">
        <v>1493734.323094103</v>
      </c>
      <c r="G130">
        <v>1271048.733449724</v>
      </c>
      <c r="H130">
        <v>4778831.9007974332</v>
      </c>
      <c r="I130">
        <v>2507509.3660485381</v>
      </c>
      <c r="J130">
        <v>7718317.1687255232</v>
      </c>
      <c r="K130">
        <v>6638702.7928089462</v>
      </c>
      <c r="L130">
        <v>23163639.93011529</v>
      </c>
      <c r="M130">
        <v>0</v>
      </c>
      <c r="N130" s="19">
        <v>2021</v>
      </c>
      <c r="O130" s="3">
        <v>35425669120</v>
      </c>
      <c r="P130">
        <v>2021</v>
      </c>
      <c r="Q130" s="20">
        <f t="shared" si="19"/>
        <v>195037.81190644711</v>
      </c>
      <c r="R130" s="21">
        <f t="shared" si="20"/>
        <v>152184763353.41028</v>
      </c>
      <c r="S130" s="21">
        <f t="shared" si="21"/>
        <v>0</v>
      </c>
      <c r="T130" s="3">
        <f t="shared" si="22"/>
        <v>386958.46595888579</v>
      </c>
      <c r="U130" s="21">
        <f t="shared" si="23"/>
        <v>121495533906.15991</v>
      </c>
      <c r="V130" s="21">
        <f t="shared" si="24"/>
        <v>2065424076.4047186</v>
      </c>
      <c r="W130" s="3">
        <f t="shared" si="25"/>
        <v>1271048.733449724</v>
      </c>
      <c r="X130" s="21">
        <f t="shared" si="26"/>
        <v>77012881333.909195</v>
      </c>
      <c r="Y130" s="21">
        <f t="shared" si="27"/>
        <v>308051525.33563679</v>
      </c>
      <c r="Z130" s="3">
        <f t="shared" si="28"/>
        <v>2507509.3660485381</v>
      </c>
      <c r="AA130" s="21">
        <f t="shared" si="29"/>
        <v>57201272686.532616</v>
      </c>
      <c r="AB130" s="21">
        <f t="shared" si="30"/>
        <v>800817817.61145675</v>
      </c>
      <c r="AC130" s="3">
        <f t="shared" si="31"/>
        <v>6638702.7928089462</v>
      </c>
      <c r="AD130" s="3">
        <f t="shared" si="32"/>
        <v>36280264830.848724</v>
      </c>
      <c r="AE130" s="21">
        <f t="shared" si="33"/>
        <v>0</v>
      </c>
      <c r="AF130" s="3">
        <f t="shared" si="34"/>
        <v>3174293419.3518124</v>
      </c>
      <c r="AG130" s="3">
        <f t="shared" si="35"/>
        <v>3174293419.3518124</v>
      </c>
      <c r="AH130" s="22">
        <f t="shared" si="37"/>
        <v>8.9604332062135292E-2</v>
      </c>
      <c r="AI130" s="3">
        <f t="shared" si="36"/>
        <v>3072716029.9325542</v>
      </c>
    </row>
    <row r="131" spans="1:35" x14ac:dyDescent="0.3">
      <c r="A131" t="s">
        <v>181</v>
      </c>
      <c r="B131">
        <v>68229904</v>
      </c>
      <c r="C131">
        <v>77773.90854580501</v>
      </c>
      <c r="D131">
        <v>302384.58732348401</v>
      </c>
      <c r="E131">
        <v>132933.13593700391</v>
      </c>
      <c r="F131">
        <v>499278.18604806112</v>
      </c>
      <c r="G131">
        <v>317598.29629787378</v>
      </c>
      <c r="H131">
        <v>1715812.550394712</v>
      </c>
      <c r="I131">
        <v>552206.08464274928</v>
      </c>
      <c r="J131">
        <v>3002614.9065871462</v>
      </c>
      <c r="K131">
        <v>1443313.005246287</v>
      </c>
      <c r="L131">
        <v>11637855.5705692</v>
      </c>
      <c r="M131">
        <v>0</v>
      </c>
      <c r="N131" s="19">
        <v>2021</v>
      </c>
      <c r="O131" s="3">
        <v>55849992192</v>
      </c>
      <c r="P131">
        <v>2021</v>
      </c>
      <c r="Q131" s="20">
        <f t="shared" si="19"/>
        <v>77773.90854580501</v>
      </c>
      <c r="R131" s="21">
        <f t="shared" si="20"/>
        <v>153251650503.75876</v>
      </c>
      <c r="S131" s="21">
        <f t="shared" si="21"/>
        <v>0</v>
      </c>
      <c r="T131" s="3">
        <f t="shared" si="22"/>
        <v>132933.13593700391</v>
      </c>
      <c r="U131" s="21">
        <f t="shared" si="23"/>
        <v>124978437999.76312</v>
      </c>
      <c r="V131" s="21">
        <f t="shared" si="24"/>
        <v>2124633445.9959733</v>
      </c>
      <c r="W131" s="3">
        <f t="shared" si="25"/>
        <v>317598.29629787378</v>
      </c>
      <c r="X131" s="21">
        <f t="shared" si="26"/>
        <v>95400024328.458862</v>
      </c>
      <c r="Y131" s="21">
        <f t="shared" si="27"/>
        <v>381600097.31383544</v>
      </c>
      <c r="Z131" s="3">
        <f t="shared" si="28"/>
        <v>552206.08464274928</v>
      </c>
      <c r="AA131" s="21">
        <f t="shared" si="29"/>
        <v>83595579341.009644</v>
      </c>
      <c r="AB131" s="21">
        <f t="shared" si="30"/>
        <v>1170338110.7741351</v>
      </c>
      <c r="AC131" s="3">
        <f t="shared" si="31"/>
        <v>1443313.005246287</v>
      </c>
      <c r="AD131" s="3">
        <f t="shared" si="32"/>
        <v>69557266055.589615</v>
      </c>
      <c r="AE131" s="21">
        <f t="shared" si="33"/>
        <v>0</v>
      </c>
      <c r="AF131" s="3">
        <f t="shared" si="34"/>
        <v>3676571654.0839438</v>
      </c>
      <c r="AG131" s="3">
        <f t="shared" si="35"/>
        <v>3676571654.0839438</v>
      </c>
      <c r="AH131" s="22">
        <f t="shared" si="37"/>
        <v>6.5829403188539373E-2</v>
      </c>
      <c r="AI131" s="3">
        <f t="shared" si="36"/>
        <v>3558921361.1532574</v>
      </c>
    </row>
    <row r="132" spans="1:35" x14ac:dyDescent="0.3">
      <c r="A132" t="s">
        <v>182</v>
      </c>
      <c r="B132">
        <v>30612512</v>
      </c>
      <c r="C132">
        <v>300453.1599094288</v>
      </c>
      <c r="D132">
        <v>1031991.579972137</v>
      </c>
      <c r="E132">
        <v>496164.23887982109</v>
      </c>
      <c r="F132">
        <v>1672088.2833759841</v>
      </c>
      <c r="G132">
        <v>1302375.940733125</v>
      </c>
      <c r="H132">
        <v>5321758.6675933488</v>
      </c>
      <c r="I132">
        <v>2357729.2100239471</v>
      </c>
      <c r="J132">
        <v>8843833.9408824556</v>
      </c>
      <c r="K132">
        <v>6672227.6695076898</v>
      </c>
      <c r="L132">
        <v>29147908.771417908</v>
      </c>
      <c r="M132">
        <v>0</v>
      </c>
      <c r="N132" s="19">
        <v>2021</v>
      </c>
      <c r="O132" s="3">
        <v>130092908544</v>
      </c>
      <c r="P132">
        <v>2021</v>
      </c>
      <c r="Q132" s="20">
        <f t="shared" si="19"/>
        <v>300453.1599094288</v>
      </c>
      <c r="R132" s="21">
        <f t="shared" si="20"/>
        <v>223942286626.30695</v>
      </c>
      <c r="S132" s="21">
        <f t="shared" si="21"/>
        <v>0</v>
      </c>
      <c r="T132" s="3">
        <f t="shared" si="22"/>
        <v>496164.23887982109</v>
      </c>
      <c r="U132" s="21">
        <f t="shared" si="23"/>
        <v>179989944616.13663</v>
      </c>
      <c r="V132" s="21">
        <f t="shared" si="24"/>
        <v>3059829058.4743228</v>
      </c>
      <c r="W132" s="3">
        <f t="shared" si="25"/>
        <v>1302375.940733125</v>
      </c>
      <c r="X132" s="21">
        <f t="shared" si="26"/>
        <v>123043401958.60133</v>
      </c>
      <c r="Y132" s="21">
        <f t="shared" si="27"/>
        <v>492173607.83440536</v>
      </c>
      <c r="Z132" s="3">
        <f t="shared" si="28"/>
        <v>2357729.2100239471</v>
      </c>
      <c r="AA132" s="21">
        <f t="shared" si="29"/>
        <v>99277979453.331436</v>
      </c>
      <c r="AB132" s="21">
        <f t="shared" si="30"/>
        <v>1389891712.3466403</v>
      </c>
      <c r="AC132" s="3">
        <f t="shared" si="31"/>
        <v>6672227.6695076898</v>
      </c>
      <c r="AD132" s="3">
        <f t="shared" si="32"/>
        <v>68803705744.039978</v>
      </c>
      <c r="AE132" s="21">
        <f t="shared" si="33"/>
        <v>0</v>
      </c>
      <c r="AF132" s="3">
        <f t="shared" si="34"/>
        <v>4941894378.6553688</v>
      </c>
      <c r="AG132" s="3">
        <f t="shared" si="35"/>
        <v>4941894378.6553688</v>
      </c>
      <c r="AH132" s="22">
        <f t="shared" si="37"/>
        <v>3.798742324977631E-2</v>
      </c>
      <c r="AI132" s="3">
        <f t="shared" si="36"/>
        <v>4783753758.5383968</v>
      </c>
    </row>
    <row r="133" spans="1:35" x14ac:dyDescent="0.3">
      <c r="A133" t="s">
        <v>183</v>
      </c>
      <c r="B133">
        <v>8382311</v>
      </c>
      <c r="C133">
        <v>1361757.6165146411</v>
      </c>
      <c r="D133">
        <v>3799711.2052895189</v>
      </c>
      <c r="E133">
        <v>2358580.2425353262</v>
      </c>
      <c r="F133">
        <v>5751957.9450480742</v>
      </c>
      <c r="G133">
        <v>5632968.5944212517</v>
      </c>
      <c r="H133">
        <v>14787651.43851747</v>
      </c>
      <c r="I133">
        <v>9214129.3818797003</v>
      </c>
      <c r="J133">
        <v>22191856.886587359</v>
      </c>
      <c r="K133">
        <v>20942931.393008329</v>
      </c>
      <c r="L133">
        <v>57849448.793316603</v>
      </c>
      <c r="M133">
        <v>0</v>
      </c>
      <c r="N133" s="19">
        <v>2021</v>
      </c>
      <c r="O133" s="3">
        <v>57330270208</v>
      </c>
      <c r="P133">
        <v>2021</v>
      </c>
      <c r="Q133" s="20">
        <f t="shared" si="19"/>
        <v>1361757.6165146411</v>
      </c>
      <c r="R133" s="21">
        <f t="shared" si="20"/>
        <v>204356851846.77133</v>
      </c>
      <c r="S133" s="21">
        <f t="shared" si="21"/>
        <v>0</v>
      </c>
      <c r="T133" s="3">
        <f t="shared" si="22"/>
        <v>2358580.2425353262</v>
      </c>
      <c r="U133" s="21">
        <f t="shared" si="23"/>
        <v>142221736214.63669</v>
      </c>
      <c r="V133" s="21">
        <f t="shared" si="24"/>
        <v>2417769515.6488237</v>
      </c>
      <c r="W133" s="3">
        <f t="shared" si="25"/>
        <v>5632968.5944212517</v>
      </c>
      <c r="X133" s="21">
        <f t="shared" si="26"/>
        <v>76737398705.57901</v>
      </c>
      <c r="Y133" s="21">
        <f t="shared" si="27"/>
        <v>306949594.82231605</v>
      </c>
      <c r="Z133" s="3">
        <f t="shared" si="28"/>
        <v>9214129.3818797003</v>
      </c>
      <c r="AA133" s="21">
        <f t="shared" si="29"/>
        <v>54391674008.856781</v>
      </c>
      <c r="AB133" s="21">
        <f t="shared" si="30"/>
        <v>761483436.12399507</v>
      </c>
      <c r="AC133" s="3">
        <f t="shared" si="31"/>
        <v>20942931.393008329</v>
      </c>
      <c r="AD133" s="3">
        <f t="shared" si="32"/>
        <v>30936190677.629547</v>
      </c>
      <c r="AE133" s="21">
        <f t="shared" si="33"/>
        <v>0</v>
      </c>
      <c r="AF133" s="3">
        <f t="shared" si="34"/>
        <v>3486202546.5951347</v>
      </c>
      <c r="AG133" s="3">
        <f t="shared" si="35"/>
        <v>3486202546.5951347</v>
      </c>
      <c r="AH133" s="22">
        <f t="shared" si="37"/>
        <v>6.0809107194974669E-2</v>
      </c>
      <c r="AI133" s="3">
        <f t="shared" si="36"/>
        <v>3374644065.1040902</v>
      </c>
    </row>
    <row r="134" spans="1:35" x14ac:dyDescent="0.3">
      <c r="A134" t="s">
        <v>184</v>
      </c>
      <c r="B134">
        <v>2187047</v>
      </c>
      <c r="C134">
        <v>568179.32428451092</v>
      </c>
      <c r="D134">
        <v>2341751.9105330929</v>
      </c>
      <c r="E134">
        <v>1087118.8697683229</v>
      </c>
      <c r="F134">
        <v>3874105.7949423478</v>
      </c>
      <c r="G134">
        <v>3311421.3331368389</v>
      </c>
      <c r="H134">
        <v>12120240.31003743</v>
      </c>
      <c r="I134">
        <v>6421988.2764578713</v>
      </c>
      <c r="J134">
        <v>19493457.76237775</v>
      </c>
      <c r="K134">
        <v>17164191.813023269</v>
      </c>
      <c r="L134">
        <v>57710867.237881698</v>
      </c>
      <c r="M134">
        <v>0</v>
      </c>
      <c r="N134" s="19">
        <v>2023</v>
      </c>
      <c r="O134" s="3"/>
      <c r="Q134" s="20">
        <f t="shared" ref="Q134:Q179" si="38">C134</f>
        <v>568179.32428451092</v>
      </c>
      <c r="R134" s="21">
        <f t="shared" ref="R134:R179" si="39">0.01*B134*(D134-Q134)</f>
        <v>38788866040.372025</v>
      </c>
      <c r="S134" s="21">
        <f t="shared" ref="S134:S179" si="40">R134*$R$4</f>
        <v>0</v>
      </c>
      <c r="T134" s="3">
        <f t="shared" ref="T134:T179" si="41">E134</f>
        <v>1087118.8697683229</v>
      </c>
      <c r="U134" s="21">
        <f t="shared" ref="U134:U179" si="42">0.005*B134*(F134-T134)</f>
        <v>30476356968.705379</v>
      </c>
      <c r="V134" s="21">
        <f t="shared" ref="V134:V179" si="43">U134*$U$4</f>
        <v>518098068.46799147</v>
      </c>
      <c r="W134" s="3">
        <f t="shared" ref="W134:W179" si="44">G134</f>
        <v>3311421.3331368389</v>
      </c>
      <c r="X134" s="21">
        <f t="shared" ref="X134:X179" si="45">0.001*B134*(H134-W134)</f>
        <v>19265301116.973511</v>
      </c>
      <c r="Y134" s="21">
        <f t="shared" ref="Y134:Y179" si="46">X134*$X$4</f>
        <v>77061204.467894047</v>
      </c>
      <c r="Z134" s="3">
        <f t="shared" ref="Z134:Z179" si="47">I134</f>
        <v>6421988.2764578713</v>
      </c>
      <c r="AA134" s="21">
        <f t="shared" ref="AA134:AA179" si="48">0.0005*B134*(J134-Z134)</f>
        <v>14293959062.386305</v>
      </c>
      <c r="AB134" s="21">
        <f t="shared" ref="AB134:AB179" si="49">AA134*$AA$4</f>
        <v>200115426.87340829</v>
      </c>
      <c r="AC134" s="3">
        <f t="shared" ref="AC134:AC179" si="50">K134</f>
        <v>17164191.813023269</v>
      </c>
      <c r="AD134" s="3">
        <f t="shared" ref="AD134:AD179" si="51">0.0001*B134*(L134-AC134)</f>
        <v>8867748484.7910347</v>
      </c>
      <c r="AE134" s="21">
        <f t="shared" ref="AE134:AE179" si="52">AD134*$AD$4</f>
        <v>0</v>
      </c>
      <c r="AF134" s="3">
        <f t="shared" ref="AF134:AF179" si="53">SUM(S134,V134,Y134,AB134,AE134)</f>
        <v>795274699.80929387</v>
      </c>
      <c r="AG134" s="3">
        <f t="shared" ref="AG134:AG179" si="54">MAX(AF134-M134,0)</f>
        <v>795274699.80929387</v>
      </c>
      <c r="AH134" s="22"/>
      <c r="AI134" s="3">
        <f t="shared" si="36"/>
        <v>769825909.41539645</v>
      </c>
    </row>
    <row r="135" spans="1:35" x14ac:dyDescent="0.3">
      <c r="A135" t="s">
        <v>185</v>
      </c>
      <c r="B135">
        <v>15202741</v>
      </c>
      <c r="C135">
        <v>398109.7226586602</v>
      </c>
      <c r="D135">
        <v>1109256.8221591541</v>
      </c>
      <c r="E135">
        <v>657767.90188957588</v>
      </c>
      <c r="F135">
        <v>1686508.6046410401</v>
      </c>
      <c r="G135">
        <v>1467466.7425055229</v>
      </c>
      <c r="H135">
        <v>4700639.2546079746</v>
      </c>
      <c r="I135">
        <v>2424371.1537235528</v>
      </c>
      <c r="J135">
        <v>7469567.0325253336</v>
      </c>
      <c r="K135">
        <v>6017677.1675738264</v>
      </c>
      <c r="L135">
        <v>22962334.572235771</v>
      </c>
      <c r="M135">
        <v>0</v>
      </c>
      <c r="N135" s="19">
        <v>2023</v>
      </c>
      <c r="O135" s="3"/>
      <c r="Q135" s="20">
        <f t="shared" si="38"/>
        <v>398109.7226586602</v>
      </c>
      <c r="R135" s="21">
        <f t="shared" si="39"/>
        <v>108113851666.07237</v>
      </c>
      <c r="S135" s="21">
        <f t="shared" si="40"/>
        <v>0</v>
      </c>
      <c r="T135" s="3">
        <f t="shared" si="41"/>
        <v>657767.90188957588</v>
      </c>
      <c r="U135" s="21">
        <f t="shared" si="42"/>
        <v>78198392300.44249</v>
      </c>
      <c r="V135" s="21">
        <f t="shared" si="43"/>
        <v>1329372669.1075225</v>
      </c>
      <c r="W135" s="3">
        <f t="shared" si="44"/>
        <v>1467466.7425055229</v>
      </c>
      <c r="X135" s="21">
        <f t="shared" si="45"/>
        <v>49153084309.812935</v>
      </c>
      <c r="Y135" s="21">
        <f t="shared" si="46"/>
        <v>196612337.23925173</v>
      </c>
      <c r="Z135" s="3">
        <f t="shared" si="47"/>
        <v>2424371.1537235528</v>
      </c>
      <c r="AA135" s="21">
        <f t="shared" si="48"/>
        <v>38350403119.845428</v>
      </c>
      <c r="AB135" s="21">
        <f t="shared" si="49"/>
        <v>536905643.67783606</v>
      </c>
      <c r="AC135" s="3">
        <f t="shared" si="50"/>
        <v>6017677.1675738264</v>
      </c>
      <c r="AD135" s="3">
        <f t="shared" si="51"/>
        <v>25760523785.680779</v>
      </c>
      <c r="AE135" s="21">
        <f t="shared" si="52"/>
        <v>0</v>
      </c>
      <c r="AF135" s="3">
        <f t="shared" si="53"/>
        <v>2062890650.02461</v>
      </c>
      <c r="AG135" s="3">
        <f t="shared" si="54"/>
        <v>2062890650.02461</v>
      </c>
      <c r="AH135" s="22"/>
      <c r="AI135" s="3">
        <f t="shared" ref="AI135:AI179" si="55">AG135*0.968</f>
        <v>1996878149.2238224</v>
      </c>
    </row>
    <row r="136" spans="1:35" x14ac:dyDescent="0.3">
      <c r="A136" t="s">
        <v>186</v>
      </c>
      <c r="B136">
        <v>113763072</v>
      </c>
      <c r="C136">
        <v>219655.05008637329</v>
      </c>
      <c r="D136">
        <v>1411468.252774124</v>
      </c>
      <c r="E136">
        <v>458809.39647398819</v>
      </c>
      <c r="F136">
        <v>2492205.1419947939</v>
      </c>
      <c r="G136">
        <v>1214598.72579131</v>
      </c>
      <c r="H136">
        <v>9622437.6441905741</v>
      </c>
      <c r="I136">
        <v>2547958.0131333852</v>
      </c>
      <c r="J136">
        <v>17436943.842480101</v>
      </c>
      <c r="K136">
        <v>8601960.8833001554</v>
      </c>
      <c r="L136">
        <v>69420825.201896295</v>
      </c>
      <c r="M136">
        <v>0</v>
      </c>
      <c r="N136" s="19">
        <v>2023</v>
      </c>
      <c r="O136" s="3"/>
      <c r="Q136" s="20">
        <f t="shared" si="38"/>
        <v>219655.05008637329</v>
      </c>
      <c r="R136" s="21">
        <f t="shared" si="39"/>
        <v>1355843311879.1719</v>
      </c>
      <c r="S136" s="21">
        <f t="shared" si="40"/>
        <v>0</v>
      </c>
      <c r="T136" s="3">
        <f t="shared" si="41"/>
        <v>458809.39647398819</v>
      </c>
      <c r="U136" s="21">
        <f t="shared" si="42"/>
        <v>1156626733010.8855</v>
      </c>
      <c r="V136" s="21">
        <f t="shared" si="43"/>
        <v>19662654461.185055</v>
      </c>
      <c r="W136" s="3">
        <f t="shared" si="44"/>
        <v>1214598.72579131</v>
      </c>
      <c r="X136" s="21">
        <f t="shared" si="45"/>
        <v>956501584238.25745</v>
      </c>
      <c r="Y136" s="21">
        <f t="shared" si="46"/>
        <v>3826006336.9530296</v>
      </c>
      <c r="Z136" s="3">
        <f t="shared" si="47"/>
        <v>2547958.0131333852</v>
      </c>
      <c r="AA136" s="21">
        <f t="shared" si="48"/>
        <v>846908383455.4751</v>
      </c>
      <c r="AB136" s="21">
        <f t="shared" si="49"/>
        <v>11856717368.376654</v>
      </c>
      <c r="AC136" s="3">
        <f t="shared" si="50"/>
        <v>8601960.8833001554</v>
      </c>
      <c r="AD136" s="3">
        <f t="shared" si="51"/>
        <v>691894084043.46838</v>
      </c>
      <c r="AE136" s="21">
        <f t="shared" si="52"/>
        <v>0</v>
      </c>
      <c r="AF136" s="3">
        <f t="shared" si="53"/>
        <v>35345378166.51474</v>
      </c>
      <c r="AG136" s="3">
        <f t="shared" si="54"/>
        <v>35345378166.51474</v>
      </c>
      <c r="AH136" s="22"/>
      <c r="AI136" s="3">
        <f t="shared" si="55"/>
        <v>34214326065.186268</v>
      </c>
    </row>
    <row r="137" spans="1:35" x14ac:dyDescent="0.3">
      <c r="A137" t="s">
        <v>187</v>
      </c>
      <c r="B137">
        <v>6731834</v>
      </c>
      <c r="C137">
        <v>22157.262922863589</v>
      </c>
      <c r="D137">
        <v>90709.358866485971</v>
      </c>
      <c r="E137">
        <v>42772.832805097598</v>
      </c>
      <c r="F137">
        <v>149724.15588854399</v>
      </c>
      <c r="G137">
        <v>132729.16252718231</v>
      </c>
      <c r="H137">
        <v>460456.93929668359</v>
      </c>
      <c r="I137">
        <v>258705.65620980709</v>
      </c>
      <c r="J137">
        <v>730108.56390124769</v>
      </c>
      <c r="K137">
        <v>690097.99100843724</v>
      </c>
      <c r="L137">
        <v>2051023.073919375</v>
      </c>
      <c r="M137">
        <v>0</v>
      </c>
      <c r="N137" s="19">
        <v>2021</v>
      </c>
      <c r="O137" s="3">
        <v>1773514880</v>
      </c>
      <c r="P137">
        <v>2021</v>
      </c>
      <c r="Q137" s="20">
        <f t="shared" si="38"/>
        <v>22157.262922863589</v>
      </c>
      <c r="R137" s="21">
        <f t="shared" si="39"/>
        <v>4614813302.4453917</v>
      </c>
      <c r="S137" s="21">
        <f t="shared" si="40"/>
        <v>0</v>
      </c>
      <c r="T137" s="3">
        <f t="shared" si="41"/>
        <v>42772.832805097598</v>
      </c>
      <c r="U137" s="21">
        <f t="shared" si="42"/>
        <v>3599892765.390646</v>
      </c>
      <c r="V137" s="21">
        <f t="shared" si="43"/>
        <v>61198177.011640988</v>
      </c>
      <c r="W137" s="3">
        <f t="shared" si="44"/>
        <v>132729.16252718231</v>
      </c>
      <c r="X137" s="21">
        <f t="shared" si="45"/>
        <v>2206208990.4013386</v>
      </c>
      <c r="Y137" s="21">
        <f t="shared" si="46"/>
        <v>8824835.9616053551</v>
      </c>
      <c r="Z137" s="3">
        <f t="shared" si="47"/>
        <v>258705.65620980709</v>
      </c>
      <c r="AA137" s="21">
        <f t="shared" si="48"/>
        <v>1586703060.8480506</v>
      </c>
      <c r="AB137" s="21">
        <f t="shared" si="49"/>
        <v>22213842.851872712</v>
      </c>
      <c r="AC137" s="3">
        <f t="shared" si="50"/>
        <v>690097.99100843724</v>
      </c>
      <c r="AD137" s="3">
        <f t="shared" si="51"/>
        <v>916152174.45926702</v>
      </c>
      <c r="AE137" s="21">
        <f t="shared" si="52"/>
        <v>0</v>
      </c>
      <c r="AF137" s="3">
        <f t="shared" si="53"/>
        <v>92236855.825119048</v>
      </c>
      <c r="AG137" s="3">
        <f t="shared" si="54"/>
        <v>92236855.825119048</v>
      </c>
      <c r="AH137" s="22">
        <f t="shared" si="37"/>
        <v>5.2007940201279308E-2</v>
      </c>
      <c r="AI137" s="3">
        <f t="shared" si="55"/>
        <v>89285276.438715234</v>
      </c>
    </row>
    <row r="138" spans="1:35" x14ac:dyDescent="0.3">
      <c r="A138" t="s">
        <v>188</v>
      </c>
      <c r="B138">
        <v>108694</v>
      </c>
      <c r="C138">
        <v>52775.492111479609</v>
      </c>
      <c r="D138">
        <v>240327.55210714281</v>
      </c>
      <c r="E138">
        <v>107249.78129713199</v>
      </c>
      <c r="F138">
        <v>403190.87314509769</v>
      </c>
      <c r="G138">
        <v>370222.51635048469</v>
      </c>
      <c r="H138">
        <v>1249562.8375493691</v>
      </c>
      <c r="I138">
        <v>732936.2978908841</v>
      </c>
      <c r="J138">
        <v>1962593.1457117121</v>
      </c>
      <c r="K138">
        <v>1926973.6768418071</v>
      </c>
      <c r="L138">
        <v>5323854.641442555</v>
      </c>
      <c r="M138">
        <v>0</v>
      </c>
      <c r="N138" s="19">
        <v>2022</v>
      </c>
      <c r="O138" s="3"/>
      <c r="Q138" s="20">
        <f t="shared" si="38"/>
        <v>52775.492111479609</v>
      </c>
      <c r="R138" s="21">
        <f t="shared" si="39"/>
        <v>203857836.09168619</v>
      </c>
      <c r="S138" s="21">
        <f t="shared" si="40"/>
        <v>0</v>
      </c>
      <c r="T138" s="3">
        <f t="shared" si="41"/>
        <v>107249.78129713199</v>
      </c>
      <c r="U138" s="21">
        <f t="shared" si="42"/>
        <v>160835105.18661395</v>
      </c>
      <c r="V138" s="21">
        <f t="shared" si="43"/>
        <v>2734196.7881724373</v>
      </c>
      <c r="W138" s="3">
        <f t="shared" si="44"/>
        <v>370222.51635048469</v>
      </c>
      <c r="X138" s="21">
        <f t="shared" si="45"/>
        <v>95579016.872391537</v>
      </c>
      <c r="Y138" s="21">
        <f t="shared" si="46"/>
        <v>382316.06748956617</v>
      </c>
      <c r="Z138" s="3">
        <f t="shared" si="47"/>
        <v>732936.2978908841</v>
      </c>
      <c r="AA138" s="21">
        <f t="shared" si="48"/>
        <v>66828160.708518542</v>
      </c>
      <c r="AB138" s="21">
        <f t="shared" si="49"/>
        <v>935594.24991925969</v>
      </c>
      <c r="AC138" s="3">
        <f t="shared" si="50"/>
        <v>1926973.6768418071</v>
      </c>
      <c r="AD138" s="3">
        <f t="shared" si="51"/>
        <v>36922057.95663137</v>
      </c>
      <c r="AE138" s="21">
        <f t="shared" si="52"/>
        <v>0</v>
      </c>
      <c r="AF138" s="3">
        <f t="shared" si="53"/>
        <v>4052107.1055812631</v>
      </c>
      <c r="AG138" s="3">
        <f t="shared" si="54"/>
        <v>4052107.1055812631</v>
      </c>
      <c r="AH138" s="22"/>
      <c r="AI138" s="3">
        <f t="shared" si="55"/>
        <v>3922439.6782026626</v>
      </c>
    </row>
    <row r="139" spans="1:35" x14ac:dyDescent="0.3">
      <c r="A139" t="s">
        <v>189</v>
      </c>
      <c r="B139">
        <v>23850930</v>
      </c>
      <c r="C139">
        <v>484469.86666666658</v>
      </c>
      <c r="D139">
        <v>1987028.1333333331</v>
      </c>
      <c r="E139">
        <v>936022.61333333328</v>
      </c>
      <c r="F139">
        <v>3280778.4533333331</v>
      </c>
      <c r="G139">
        <v>2909717.333333333</v>
      </c>
      <c r="H139">
        <v>10091753.25333333</v>
      </c>
      <c r="I139">
        <v>5673971.2000000002</v>
      </c>
      <c r="J139">
        <v>15999577.439999999</v>
      </c>
      <c r="K139">
        <v>15132299.733333331</v>
      </c>
      <c r="L139">
        <v>44921553.706666671</v>
      </c>
      <c r="M139">
        <v>0</v>
      </c>
      <c r="N139" s="19">
        <v>2023</v>
      </c>
      <c r="O139" s="3"/>
      <c r="Q139" s="20">
        <f t="shared" si="38"/>
        <v>484469.86666666658</v>
      </c>
      <c r="R139" s="21">
        <f t="shared" si="39"/>
        <v>358374120391.88</v>
      </c>
      <c r="S139" s="21">
        <f t="shared" si="40"/>
        <v>0</v>
      </c>
      <c r="T139" s="3">
        <f t="shared" si="41"/>
        <v>936022.61333333328</v>
      </c>
      <c r="U139" s="21">
        <f t="shared" si="42"/>
        <v>279623037034.65601</v>
      </c>
      <c r="V139" s="21">
        <f t="shared" si="43"/>
        <v>4753591629.5891523</v>
      </c>
      <c r="W139" s="3">
        <f t="shared" si="44"/>
        <v>2909717.333333333</v>
      </c>
      <c r="X139" s="21">
        <f t="shared" si="45"/>
        <v>171298235985.40555</v>
      </c>
      <c r="Y139" s="21">
        <f t="shared" si="46"/>
        <v>685192943.94162226</v>
      </c>
      <c r="Z139" s="3">
        <f t="shared" si="47"/>
        <v>5673971.2000000002</v>
      </c>
      <c r="AA139" s="21">
        <f t="shared" si="48"/>
        <v>123137655818.90158</v>
      </c>
      <c r="AB139" s="21">
        <f t="shared" si="49"/>
        <v>1723927181.4646225</v>
      </c>
      <c r="AC139" s="3">
        <f t="shared" si="50"/>
        <v>15132299.733333331</v>
      </c>
      <c r="AD139" s="3">
        <f t="shared" si="51"/>
        <v>71050141127.019547</v>
      </c>
      <c r="AE139" s="21">
        <f t="shared" si="52"/>
        <v>0</v>
      </c>
      <c r="AF139" s="3">
        <f t="shared" si="53"/>
        <v>7162711754.9953976</v>
      </c>
      <c r="AG139" s="3">
        <f t="shared" si="54"/>
        <v>7162711754.9953976</v>
      </c>
      <c r="AH139" s="22"/>
      <c r="AI139" s="3">
        <f t="shared" si="55"/>
        <v>6933504978.8355446</v>
      </c>
    </row>
    <row r="140" spans="1:35" x14ac:dyDescent="0.3">
      <c r="A140" t="s">
        <v>190</v>
      </c>
      <c r="B140">
        <v>8022966</v>
      </c>
      <c r="C140">
        <v>40571.409251580902</v>
      </c>
      <c r="D140">
        <v>123025.8319618738</v>
      </c>
      <c r="E140">
        <v>69490.587180288945</v>
      </c>
      <c r="F140">
        <v>190973.0957536741</v>
      </c>
      <c r="G140">
        <v>166771.62127542429</v>
      </c>
      <c r="H140">
        <v>545891.12221709662</v>
      </c>
      <c r="I140">
        <v>290807.37243439507</v>
      </c>
      <c r="J140">
        <v>866165.85936160828</v>
      </c>
      <c r="K140">
        <v>761588.82362939056</v>
      </c>
      <c r="L140">
        <v>2551276.9202065142</v>
      </c>
      <c r="M140">
        <v>0</v>
      </c>
      <c r="N140" s="19">
        <v>2021</v>
      </c>
      <c r="O140" s="3">
        <v>4896687616</v>
      </c>
      <c r="P140">
        <v>2021</v>
      </c>
      <c r="Q140" s="20">
        <f t="shared" si="38"/>
        <v>40571.409251580902</v>
      </c>
      <c r="R140" s="21">
        <f t="shared" si="39"/>
        <v>6615290299.5430784</v>
      </c>
      <c r="S140" s="21">
        <f t="shared" si="40"/>
        <v>0</v>
      </c>
      <c r="T140" s="3">
        <f t="shared" si="41"/>
        <v>69490.587180288945</v>
      </c>
      <c r="U140" s="21">
        <f t="shared" si="42"/>
        <v>4873250179.3948879</v>
      </c>
      <c r="V140" s="21">
        <f t="shared" si="43"/>
        <v>82845253.049713105</v>
      </c>
      <c r="W140" s="3">
        <f t="shared" si="44"/>
        <v>166771.62127542429</v>
      </c>
      <c r="X140" s="21">
        <f t="shared" si="45"/>
        <v>3041662865.9920053</v>
      </c>
      <c r="Y140" s="21">
        <f t="shared" si="46"/>
        <v>12166651.463968022</v>
      </c>
      <c r="Z140" s="3">
        <f t="shared" si="47"/>
        <v>290807.37243439507</v>
      </c>
      <c r="AA140" s="21">
        <f t="shared" si="48"/>
        <v>2308040789.2142377</v>
      </c>
      <c r="AB140" s="21">
        <f t="shared" si="49"/>
        <v>32312571.048999332</v>
      </c>
      <c r="AC140" s="3">
        <f t="shared" si="50"/>
        <v>761588.82362939056</v>
      </c>
      <c r="AD140" s="3">
        <f t="shared" si="51"/>
        <v>1435860674.944298</v>
      </c>
      <c r="AE140" s="21">
        <f t="shared" si="52"/>
        <v>0</v>
      </c>
      <c r="AF140" s="3">
        <f t="shared" si="53"/>
        <v>127324475.56268045</v>
      </c>
      <c r="AG140" s="3">
        <f t="shared" si="54"/>
        <v>127324475.56268045</v>
      </c>
      <c r="AH140" s="22">
        <f t="shared" ref="AH140:AH176" si="56">AG140/O140</f>
        <v>2.6002164227639481E-2</v>
      </c>
      <c r="AI140" s="3">
        <f t="shared" si="55"/>
        <v>123250092.34467468</v>
      </c>
    </row>
    <row r="141" spans="1:35" x14ac:dyDescent="0.3">
      <c r="A141" t="s">
        <v>191</v>
      </c>
      <c r="B141">
        <v>5881783</v>
      </c>
      <c r="C141">
        <v>76062.702315047747</v>
      </c>
      <c r="D141">
        <v>202598.82702871691</v>
      </c>
      <c r="E141">
        <v>124907.5833907288</v>
      </c>
      <c r="F141">
        <v>303870.07842775848</v>
      </c>
      <c r="G141">
        <v>275907.27808766102</v>
      </c>
      <c r="H141">
        <v>814197.80336546781</v>
      </c>
      <c r="I141">
        <v>451750.83394451567</v>
      </c>
      <c r="J141">
        <v>1266746.845947624</v>
      </c>
      <c r="K141">
        <v>1106137.383747421</v>
      </c>
      <c r="L141">
        <v>3673300.2135319822</v>
      </c>
      <c r="M141">
        <v>0</v>
      </c>
      <c r="N141" s="19">
        <v>2023</v>
      </c>
      <c r="O141" s="3"/>
      <c r="Q141" s="20">
        <f t="shared" si="38"/>
        <v>76062.702315047747</v>
      </c>
      <c r="R141" s="21">
        <f t="shared" si="39"/>
        <v>7442580272.2673922</v>
      </c>
      <c r="S141" s="21">
        <f t="shared" si="40"/>
        <v>0</v>
      </c>
      <c r="T141" s="3">
        <f t="shared" si="41"/>
        <v>124907.5833907288</v>
      </c>
      <c r="U141" s="21">
        <f t="shared" si="42"/>
        <v>5263092804.7319279</v>
      </c>
      <c r="V141" s="21">
        <f t="shared" si="43"/>
        <v>89472577.68044278</v>
      </c>
      <c r="W141" s="3">
        <f t="shared" si="44"/>
        <v>275907.27808766102</v>
      </c>
      <c r="X141" s="21">
        <f t="shared" si="45"/>
        <v>3166108060.6400743</v>
      </c>
      <c r="Y141" s="21">
        <f t="shared" si="46"/>
        <v>12664432.242560297</v>
      </c>
      <c r="Z141" s="3">
        <f t="shared" si="47"/>
        <v>451750.83394451567</v>
      </c>
      <c r="AA141" s="21">
        <f t="shared" si="48"/>
        <v>2396814844.233839</v>
      </c>
      <c r="AB141" s="21">
        <f t="shared" si="49"/>
        <v>33555407.819273755</v>
      </c>
      <c r="AC141" s="3">
        <f t="shared" si="50"/>
        <v>1106137.383747421</v>
      </c>
      <c r="AD141" s="3">
        <f t="shared" si="51"/>
        <v>1509949469.0458724</v>
      </c>
      <c r="AE141" s="21">
        <f t="shared" si="52"/>
        <v>0</v>
      </c>
      <c r="AF141" s="3">
        <f t="shared" si="53"/>
        <v>135692417.74227685</v>
      </c>
      <c r="AG141" s="3">
        <f t="shared" si="54"/>
        <v>135692417.74227685</v>
      </c>
      <c r="AH141" s="22"/>
      <c r="AI141" s="3">
        <f t="shared" si="55"/>
        <v>131350260.37452398</v>
      </c>
    </row>
    <row r="142" spans="1:35" x14ac:dyDescent="0.3">
      <c r="A142" t="s">
        <v>192</v>
      </c>
      <c r="B142">
        <v>74813</v>
      </c>
      <c r="C142">
        <v>173137.85476394679</v>
      </c>
      <c r="D142">
        <v>656274.11183233303</v>
      </c>
      <c r="E142">
        <v>323026.54594048898</v>
      </c>
      <c r="F142">
        <v>1068707.5057604569</v>
      </c>
      <c r="G142">
        <v>933043.5761005797</v>
      </c>
      <c r="H142">
        <v>3250054.1388764442</v>
      </c>
      <c r="I142">
        <v>1779176.7164564759</v>
      </c>
      <c r="J142">
        <v>5175109.0675636297</v>
      </c>
      <c r="K142">
        <v>4773469.5600507222</v>
      </c>
      <c r="L142">
        <v>14833261.34783135</v>
      </c>
      <c r="M142">
        <v>0</v>
      </c>
      <c r="N142" s="19">
        <v>2023</v>
      </c>
      <c r="O142" s="3"/>
      <c r="Q142" s="20">
        <f t="shared" si="38"/>
        <v>173137.85476394679</v>
      </c>
      <c r="R142" s="21">
        <f t="shared" si="39"/>
        <v>361448728.00057179</v>
      </c>
      <c r="S142" s="21">
        <f t="shared" si="40"/>
        <v>0</v>
      </c>
      <c r="T142" s="3">
        <f t="shared" si="41"/>
        <v>323026.54594048898</v>
      </c>
      <c r="U142" s="21">
        <f t="shared" si="42"/>
        <v>278933148.23505628</v>
      </c>
      <c r="V142" s="21">
        <f t="shared" si="43"/>
        <v>4741863.5199959567</v>
      </c>
      <c r="W142" s="3">
        <f t="shared" si="44"/>
        <v>933043.5761005797</v>
      </c>
      <c r="X142" s="21">
        <f t="shared" si="45"/>
        <v>173342511.23295075</v>
      </c>
      <c r="Y142" s="21">
        <f t="shared" si="46"/>
        <v>693370.04493180302</v>
      </c>
      <c r="Z142" s="3">
        <f t="shared" si="47"/>
        <v>1779176.7164564759</v>
      </c>
      <c r="AA142" s="21">
        <f t="shared" si="48"/>
        <v>127029943.49168976</v>
      </c>
      <c r="AB142" s="21">
        <f t="shared" si="49"/>
        <v>1778419.2088836569</v>
      </c>
      <c r="AC142" s="3">
        <f t="shared" si="50"/>
        <v>4773469.5600507222</v>
      </c>
      <c r="AD142" s="3">
        <f t="shared" si="51"/>
        <v>75260320.301923215</v>
      </c>
      <c r="AE142" s="21">
        <f t="shared" si="52"/>
        <v>0</v>
      </c>
      <c r="AF142" s="3">
        <f t="shared" si="53"/>
        <v>7213652.7738114167</v>
      </c>
      <c r="AG142" s="3">
        <f t="shared" si="54"/>
        <v>7213652.7738114167</v>
      </c>
      <c r="AH142" s="22"/>
      <c r="AI142" s="3">
        <f t="shared" si="55"/>
        <v>6982815.8850494511</v>
      </c>
    </row>
    <row r="143" spans="1:35" x14ac:dyDescent="0.3">
      <c r="A143" t="s">
        <v>193</v>
      </c>
      <c r="B143">
        <v>4180816</v>
      </c>
      <c r="C143">
        <v>29183.490201845241</v>
      </c>
      <c r="D143">
        <v>87104.497800368423</v>
      </c>
      <c r="E143">
        <v>49719.804410338962</v>
      </c>
      <c r="F143">
        <v>134679.07346256851</v>
      </c>
      <c r="G143">
        <v>117966.2860587474</v>
      </c>
      <c r="H143">
        <v>382464.68995174172</v>
      </c>
      <c r="I143">
        <v>204170.62898499641</v>
      </c>
      <c r="J143">
        <v>605960.70459754241</v>
      </c>
      <c r="K143">
        <v>531895.73797948204</v>
      </c>
      <c r="L143">
        <v>1784270.456336312</v>
      </c>
      <c r="M143">
        <v>0</v>
      </c>
      <c r="N143" s="19">
        <v>2023</v>
      </c>
      <c r="O143" s="3"/>
      <c r="Q143" s="20">
        <f t="shared" si="38"/>
        <v>29183.490201845241</v>
      </c>
      <c r="R143" s="21">
        <f t="shared" si="39"/>
        <v>2421570753.0402732</v>
      </c>
      <c r="S143" s="21">
        <f t="shared" si="40"/>
        <v>0</v>
      </c>
      <c r="T143" s="3">
        <f t="shared" si="41"/>
        <v>49719.804410338962</v>
      </c>
      <c r="U143" s="21">
        <f t="shared" si="42"/>
        <v>1775995357.009331</v>
      </c>
      <c r="V143" s="21">
        <f t="shared" si="43"/>
        <v>30191921.069158629</v>
      </c>
      <c r="W143" s="3">
        <f t="shared" si="44"/>
        <v>117966.2860587474</v>
      </c>
      <c r="X143" s="21">
        <f t="shared" si="45"/>
        <v>1105819158.970293</v>
      </c>
      <c r="Y143" s="21">
        <f t="shared" si="46"/>
        <v>4423276.6358811725</v>
      </c>
      <c r="Z143" s="3">
        <f t="shared" si="47"/>
        <v>204170.62898499641</v>
      </c>
      <c r="AA143" s="21">
        <f t="shared" si="48"/>
        <v>839905188.38107097</v>
      </c>
      <c r="AB143" s="21">
        <f t="shared" si="49"/>
        <v>11758672.637334995</v>
      </c>
      <c r="AC143" s="3">
        <f t="shared" si="50"/>
        <v>531895.73797948204</v>
      </c>
      <c r="AD143" s="3">
        <f t="shared" si="51"/>
        <v>523594826.05017292</v>
      </c>
      <c r="AE143" s="21">
        <f t="shared" si="52"/>
        <v>0</v>
      </c>
      <c r="AF143" s="3">
        <f t="shared" si="53"/>
        <v>46373870.342374794</v>
      </c>
      <c r="AG143" s="3">
        <f t="shared" si="54"/>
        <v>46373870.342374794</v>
      </c>
      <c r="AH143" s="22"/>
      <c r="AI143" s="3">
        <f t="shared" si="55"/>
        <v>44889906.491418801</v>
      </c>
    </row>
    <row r="144" spans="1:35" x14ac:dyDescent="0.3">
      <c r="A144" t="s">
        <v>194</v>
      </c>
      <c r="B144">
        <v>4970474</v>
      </c>
      <c r="C144">
        <v>2534046.703052151</v>
      </c>
      <c r="D144">
        <v>9662648.297548268</v>
      </c>
      <c r="E144">
        <v>4293174.5979081709</v>
      </c>
      <c r="F144">
        <v>15900959.722942561</v>
      </c>
      <c r="G144">
        <v>10065781.77035138</v>
      </c>
      <c r="H144">
        <v>54533602.262403563</v>
      </c>
      <c r="I144">
        <v>17280887.303904291</v>
      </c>
      <c r="J144">
        <v>95559515.139521673</v>
      </c>
      <c r="K144">
        <v>44733821.931991197</v>
      </c>
      <c r="L144">
        <v>372768437.58094031</v>
      </c>
      <c r="M144">
        <v>0</v>
      </c>
      <c r="N144" s="19">
        <v>2021</v>
      </c>
      <c r="O144" s="3">
        <v>55647059968</v>
      </c>
      <c r="P144">
        <v>2021</v>
      </c>
      <c r="Q144" s="20">
        <f t="shared" si="38"/>
        <v>2534046.703052151</v>
      </c>
      <c r="R144" s="21">
        <f t="shared" si="39"/>
        <v>354325288818.01489</v>
      </c>
      <c r="S144" s="21">
        <f t="shared" si="40"/>
        <v>0</v>
      </c>
      <c r="T144" s="3">
        <f t="shared" si="41"/>
        <v>4293174.5979081709</v>
      </c>
      <c r="U144" s="21">
        <f t="shared" si="42"/>
        <v>288480970807.85089</v>
      </c>
      <c r="V144" s="21">
        <f t="shared" si="43"/>
        <v>4904176503.7334652</v>
      </c>
      <c r="W144" s="3">
        <f t="shared" si="44"/>
        <v>10065781.77035138</v>
      </c>
      <c r="X144" s="21">
        <f t="shared" si="45"/>
        <v>221026145592.4126</v>
      </c>
      <c r="Y144" s="21">
        <f t="shared" si="46"/>
        <v>884104582.36965036</v>
      </c>
      <c r="Z144" s="3">
        <f t="shared" si="47"/>
        <v>17280887.303904291</v>
      </c>
      <c r="AA144" s="21">
        <f t="shared" si="48"/>
        <v>194540942206.30624</v>
      </c>
      <c r="AB144" s="21">
        <f t="shared" si="49"/>
        <v>2723573190.888288</v>
      </c>
      <c r="AC144" s="3">
        <f t="shared" si="50"/>
        <v>44733821.931991197</v>
      </c>
      <c r="AD144" s="3">
        <f t="shared" si="51"/>
        <v>163048752818.30948</v>
      </c>
      <c r="AE144" s="21">
        <f t="shared" si="52"/>
        <v>0</v>
      </c>
      <c r="AF144" s="3">
        <f t="shared" si="53"/>
        <v>8511854276.9914036</v>
      </c>
      <c r="AG144" s="3">
        <f t="shared" si="54"/>
        <v>8511854276.9914036</v>
      </c>
      <c r="AH144" s="22">
        <f t="shared" si="56"/>
        <v>0.15296143734972106</v>
      </c>
      <c r="AI144" s="3">
        <f t="shared" si="55"/>
        <v>8239474940.1276789</v>
      </c>
    </row>
    <row r="145" spans="1:35" x14ac:dyDescent="0.3">
      <c r="A145" t="s">
        <v>195</v>
      </c>
      <c r="B145">
        <v>4318983</v>
      </c>
      <c r="C145">
        <v>508301.09165513708</v>
      </c>
      <c r="D145">
        <v>1122949.2229454729</v>
      </c>
      <c r="E145">
        <v>827300.10500630364</v>
      </c>
      <c r="F145">
        <v>1575101.2567539411</v>
      </c>
      <c r="G145">
        <v>1585339.5298260611</v>
      </c>
      <c r="H145">
        <v>3421036.2025380279</v>
      </c>
      <c r="I145">
        <v>2211078.9264878118</v>
      </c>
      <c r="J145">
        <v>4933880.8488463992</v>
      </c>
      <c r="K145">
        <v>3680147.279428368</v>
      </c>
      <c r="L145">
        <v>13605255.08641836</v>
      </c>
      <c r="M145">
        <v>0</v>
      </c>
      <c r="N145" s="19">
        <v>2021</v>
      </c>
      <c r="O145" s="3">
        <v>22537703424</v>
      </c>
      <c r="P145">
        <v>2021</v>
      </c>
      <c r="Q145" s="20">
        <f t="shared" si="38"/>
        <v>508301.09165513708</v>
      </c>
      <c r="R145" s="21">
        <f t="shared" si="39"/>
        <v>26546548300.247288</v>
      </c>
      <c r="S145" s="21">
        <f t="shared" si="40"/>
        <v>0</v>
      </c>
      <c r="T145" s="3">
        <f t="shared" si="41"/>
        <v>827300.10500630364</v>
      </c>
      <c r="U145" s="21">
        <f t="shared" si="42"/>
        <v>16148702308.892332</v>
      </c>
      <c r="V145" s="21">
        <f t="shared" si="43"/>
        <v>274527939.25116968</v>
      </c>
      <c r="W145" s="3">
        <f t="shared" si="44"/>
        <v>1585339.5298260611</v>
      </c>
      <c r="X145" s="21">
        <f t="shared" si="45"/>
        <v>7928342722.5995483</v>
      </c>
      <c r="Y145" s="21">
        <f t="shared" si="46"/>
        <v>31713370.890398193</v>
      </c>
      <c r="Z145" s="3">
        <f t="shared" si="47"/>
        <v>2211078.9264878118</v>
      </c>
      <c r="AA145" s="21">
        <f t="shared" si="48"/>
        <v>5879867607.5170298</v>
      </c>
      <c r="AB145" s="21">
        <f t="shared" si="49"/>
        <v>82318146.505238429</v>
      </c>
      <c r="AC145" s="3">
        <f t="shared" si="50"/>
        <v>3680147.279428368</v>
      </c>
      <c r="AD145" s="3">
        <f t="shared" si="51"/>
        <v>4286637189.1557059</v>
      </c>
      <c r="AE145" s="21">
        <f t="shared" si="52"/>
        <v>0</v>
      </c>
      <c r="AF145" s="3">
        <f t="shared" si="53"/>
        <v>388559456.6468063</v>
      </c>
      <c r="AG145" s="3">
        <f t="shared" si="54"/>
        <v>388559456.6468063</v>
      </c>
      <c r="AH145" s="22">
        <f t="shared" si="56"/>
        <v>1.7240419280388445E-2</v>
      </c>
      <c r="AI145" s="3">
        <f t="shared" si="55"/>
        <v>376125554.03410846</v>
      </c>
    </row>
    <row r="146" spans="1:35" x14ac:dyDescent="0.3">
      <c r="A146" t="s">
        <v>196</v>
      </c>
      <c r="B146">
        <v>1701545</v>
      </c>
      <c r="C146">
        <v>663598.44034380477</v>
      </c>
      <c r="D146">
        <v>1954039.064398532</v>
      </c>
      <c r="E146">
        <v>933638.27408930496</v>
      </c>
      <c r="F146">
        <v>3118645.9380250112</v>
      </c>
      <c r="G146">
        <v>2141875.727479504</v>
      </c>
      <c r="H146">
        <v>10317899.87960442</v>
      </c>
      <c r="I146">
        <v>3847668.8404150931</v>
      </c>
      <c r="J146">
        <v>17702889.700956412</v>
      </c>
      <c r="K146">
        <v>11515866.7711125</v>
      </c>
      <c r="L146">
        <v>63345590.066286393</v>
      </c>
      <c r="M146">
        <v>0</v>
      </c>
      <c r="N146" s="19">
        <v>2021</v>
      </c>
      <c r="O146" s="3">
        <v>10939254784</v>
      </c>
      <c r="P146">
        <v>2021</v>
      </c>
      <c r="Q146" s="20">
        <f t="shared" si="38"/>
        <v>663598.44034380477</v>
      </c>
      <c r="R146" s="21">
        <f t="shared" si="39"/>
        <v>21957427916.572006</v>
      </c>
      <c r="S146" s="21">
        <f t="shared" si="40"/>
        <v>0</v>
      </c>
      <c r="T146" s="3">
        <f t="shared" si="41"/>
        <v>933638.27408930496</v>
      </c>
      <c r="U146" s="21">
        <f t="shared" si="42"/>
        <v>18589444327.657406</v>
      </c>
      <c r="V146" s="21">
        <f t="shared" si="43"/>
        <v>316020553.57017595</v>
      </c>
      <c r="W146" s="3">
        <f t="shared" si="44"/>
        <v>2141875.727479504</v>
      </c>
      <c r="X146" s="21">
        <f t="shared" si="45"/>
        <v>13911873015.927389</v>
      </c>
      <c r="Y146" s="21">
        <f t="shared" si="46"/>
        <v>55647492.063709557</v>
      </c>
      <c r="Z146" s="3">
        <f t="shared" si="47"/>
        <v>3847668.8404150931</v>
      </c>
      <c r="AA146" s="21">
        <f t="shared" si="48"/>
        <v>11787640889.574888</v>
      </c>
      <c r="AB146" s="21">
        <f t="shared" si="49"/>
        <v>165026972.45404845</v>
      </c>
      <c r="AC146" s="3">
        <f t="shared" si="50"/>
        <v>11515866.7711125</v>
      </c>
      <c r="AD146" s="3">
        <f t="shared" si="51"/>
        <v>8819060652.4286671</v>
      </c>
      <c r="AE146" s="21">
        <f t="shared" si="52"/>
        <v>0</v>
      </c>
      <c r="AF146" s="3">
        <f t="shared" si="53"/>
        <v>536695018.08793396</v>
      </c>
      <c r="AG146" s="3">
        <f t="shared" si="54"/>
        <v>536695018.08793396</v>
      </c>
      <c r="AH146" s="22">
        <f t="shared" si="56"/>
        <v>4.9061387515438086E-2</v>
      </c>
      <c r="AI146" s="3">
        <f t="shared" si="55"/>
        <v>519520777.50912005</v>
      </c>
    </row>
    <row r="147" spans="1:35" x14ac:dyDescent="0.3">
      <c r="A147" t="s">
        <v>197</v>
      </c>
      <c r="B147">
        <v>7152264</v>
      </c>
      <c r="C147">
        <v>25270.407901234568</v>
      </c>
      <c r="D147">
        <v>85842.92930452674</v>
      </c>
      <c r="E147">
        <v>45097.481481481482</v>
      </c>
      <c r="F147">
        <v>136779.4988477366</v>
      </c>
      <c r="G147">
        <v>118364.1178600823</v>
      </c>
      <c r="H147">
        <v>406023.58016049379</v>
      </c>
      <c r="I147">
        <v>216920.36740740741</v>
      </c>
      <c r="J147">
        <v>647600.10042798356</v>
      </c>
      <c r="K147">
        <v>580624.51884773665</v>
      </c>
      <c r="L147">
        <v>1893287.774633745</v>
      </c>
      <c r="M147">
        <v>2146.0732421875</v>
      </c>
      <c r="N147" s="19">
        <v>2021</v>
      </c>
      <c r="O147" s="3"/>
      <c r="Q147" s="20">
        <f t="shared" si="38"/>
        <v>25270.407901234568</v>
      </c>
      <c r="R147" s="21">
        <f t="shared" si="39"/>
        <v>4332306642.2199612</v>
      </c>
      <c r="S147" s="21">
        <f t="shared" si="40"/>
        <v>0</v>
      </c>
      <c r="T147" s="3">
        <f t="shared" si="41"/>
        <v>45097.481481481482</v>
      </c>
      <c r="U147" s="21">
        <f t="shared" si="42"/>
        <v>3278669961.2802062</v>
      </c>
      <c r="V147" s="21">
        <f t="shared" si="43"/>
        <v>55737389.341763511</v>
      </c>
      <c r="W147" s="3">
        <f t="shared" si="44"/>
        <v>118364.1178600823</v>
      </c>
      <c r="X147" s="21">
        <f t="shared" si="45"/>
        <v>2057416416.4705904</v>
      </c>
      <c r="Y147" s="21">
        <f t="shared" si="46"/>
        <v>8229665.6658823611</v>
      </c>
      <c r="Z147" s="3">
        <f t="shared" si="47"/>
        <v>216920.36740740741</v>
      </c>
      <c r="AA147" s="21">
        <f t="shared" si="48"/>
        <v>1540167575.0063391</v>
      </c>
      <c r="AB147" s="21">
        <f t="shared" si="49"/>
        <v>21562346.050088748</v>
      </c>
      <c r="AC147" s="3">
        <f t="shared" si="50"/>
        <v>580624.51884773665</v>
      </c>
      <c r="AD147" s="3">
        <f t="shared" si="51"/>
        <v>938851414.84810579</v>
      </c>
      <c r="AE147" s="21">
        <f t="shared" si="52"/>
        <v>0</v>
      </c>
      <c r="AF147" s="3">
        <f t="shared" si="53"/>
        <v>85529401.057734624</v>
      </c>
      <c r="AG147" s="3">
        <f t="shared" si="54"/>
        <v>85527254.984492436</v>
      </c>
      <c r="AH147" s="22"/>
      <c r="AI147" s="3">
        <f t="shared" si="55"/>
        <v>82790382.824988678</v>
      </c>
    </row>
    <row r="148" spans="1:35" x14ac:dyDescent="0.3">
      <c r="A148" t="s">
        <v>198</v>
      </c>
      <c r="B148">
        <v>37244144</v>
      </c>
      <c r="C148">
        <v>222556.1388692082</v>
      </c>
      <c r="D148">
        <v>1178144.41658816</v>
      </c>
      <c r="E148">
        <v>482610.28684559459</v>
      </c>
      <c r="F148">
        <v>2015293.236659907</v>
      </c>
      <c r="G148">
        <v>1770151.1668064231</v>
      </c>
      <c r="H148">
        <v>6445245.0472456561</v>
      </c>
      <c r="I148">
        <v>3108504.846330923</v>
      </c>
      <c r="J148">
        <v>10538944.34457879</v>
      </c>
      <c r="K148">
        <v>8732470.4226405472</v>
      </c>
      <c r="L148">
        <v>32719354.752238169</v>
      </c>
      <c r="M148">
        <v>0</v>
      </c>
      <c r="N148" s="19">
        <v>2021</v>
      </c>
      <c r="O148" s="3">
        <v>104945410048</v>
      </c>
      <c r="P148">
        <v>2021</v>
      </c>
      <c r="Q148" s="20">
        <f t="shared" si="38"/>
        <v>222556.1388692082</v>
      </c>
      <c r="R148" s="21">
        <f t="shared" si="39"/>
        <v>355900674200.76636</v>
      </c>
      <c r="S148" s="21">
        <f t="shared" si="40"/>
        <v>0</v>
      </c>
      <c r="T148" s="3">
        <f t="shared" si="41"/>
        <v>482610.28684559459</v>
      </c>
      <c r="U148" s="21">
        <f t="shared" si="42"/>
        <v>285417322446.14514</v>
      </c>
      <c r="V148" s="21">
        <f t="shared" si="43"/>
        <v>4852094481.5844679</v>
      </c>
      <c r="W148" s="3">
        <f t="shared" si="44"/>
        <v>1770151.1668064231</v>
      </c>
      <c r="X148" s="21">
        <f t="shared" si="45"/>
        <v>174119869696.59756</v>
      </c>
      <c r="Y148" s="21">
        <f t="shared" si="46"/>
        <v>696479478.7863903</v>
      </c>
      <c r="Z148" s="3">
        <f t="shared" si="47"/>
        <v>3108504.846330923</v>
      </c>
      <c r="AA148" s="21">
        <f t="shared" si="48"/>
        <v>138370179328.01566</v>
      </c>
      <c r="AB148" s="21">
        <f t="shared" si="49"/>
        <v>1937182510.5922194</v>
      </c>
      <c r="AC148" s="3">
        <f t="shared" si="50"/>
        <v>8732470.4226405472</v>
      </c>
      <c r="AD148" s="3">
        <f t="shared" si="51"/>
        <v>89337097408.287735</v>
      </c>
      <c r="AE148" s="21">
        <f t="shared" si="52"/>
        <v>0</v>
      </c>
      <c r="AF148" s="3">
        <f t="shared" si="53"/>
        <v>7485756470.9630775</v>
      </c>
      <c r="AG148" s="3">
        <f t="shared" si="54"/>
        <v>7485756470.9630775</v>
      </c>
      <c r="AH148" s="22">
        <f t="shared" si="56"/>
        <v>7.1330003546979687E-2</v>
      </c>
      <c r="AI148" s="3">
        <f t="shared" si="55"/>
        <v>7246212263.8922586</v>
      </c>
    </row>
    <row r="149" spans="1:35" x14ac:dyDescent="0.3">
      <c r="A149" t="s">
        <v>199</v>
      </c>
      <c r="B149">
        <v>43232860</v>
      </c>
      <c r="C149">
        <v>1630270.397741518</v>
      </c>
      <c r="D149">
        <v>4763000.4933563201</v>
      </c>
      <c r="E149">
        <v>2737764.0201791609</v>
      </c>
      <c r="F149">
        <v>7331266.7410740852</v>
      </c>
      <c r="G149">
        <v>6302321.2423287733</v>
      </c>
      <c r="H149">
        <v>20878093.694306798</v>
      </c>
      <c r="I149">
        <v>10677541.64221558</v>
      </c>
      <c r="J149">
        <v>33355842.52615023</v>
      </c>
      <c r="K149">
        <v>27308935.3126451</v>
      </c>
      <c r="L149">
        <v>102336179.6898918</v>
      </c>
      <c r="M149">
        <v>0</v>
      </c>
      <c r="N149" s="19">
        <v>2021</v>
      </c>
      <c r="O149" s="3">
        <v>300779339776</v>
      </c>
      <c r="P149">
        <v>2021</v>
      </c>
      <c r="Q149" s="20">
        <f t="shared" si="38"/>
        <v>1630270.397741518</v>
      </c>
      <c r="R149" s="21">
        <f t="shared" si="39"/>
        <v>1354368816415.0137</v>
      </c>
      <c r="S149" s="21">
        <f t="shared" si="40"/>
        <v>0</v>
      </c>
      <c r="T149" s="3">
        <f t="shared" si="41"/>
        <v>2737764.0201791609</v>
      </c>
      <c r="U149" s="21">
        <f t="shared" si="42"/>
        <v>992951300210.3468</v>
      </c>
      <c r="V149" s="21">
        <f t="shared" si="43"/>
        <v>16880172103.575897</v>
      </c>
      <c r="W149" s="3">
        <f t="shared" si="44"/>
        <v>6302321.2423287733</v>
      </c>
      <c r="X149" s="21">
        <f t="shared" si="45"/>
        <v>630152329808.22266</v>
      </c>
      <c r="Y149" s="21">
        <f t="shared" si="46"/>
        <v>2520609319.2328906</v>
      </c>
      <c r="Z149" s="3">
        <f t="shared" si="47"/>
        <v>10677541.64221558</v>
      </c>
      <c r="AA149" s="21">
        <f t="shared" si="48"/>
        <v>490223903576.51154</v>
      </c>
      <c r="AB149" s="21">
        <f t="shared" si="49"/>
        <v>6863134650.0711622</v>
      </c>
      <c r="AC149" s="3">
        <f t="shared" si="50"/>
        <v>27308935.3126451</v>
      </c>
      <c r="AD149" s="3">
        <f t="shared" si="51"/>
        <v>324364235234.72943</v>
      </c>
      <c r="AE149" s="21">
        <f t="shared" si="52"/>
        <v>0</v>
      </c>
      <c r="AF149" s="3">
        <f t="shared" si="53"/>
        <v>26263916072.879951</v>
      </c>
      <c r="AG149" s="3">
        <f t="shared" si="54"/>
        <v>26263916072.879951</v>
      </c>
      <c r="AH149" s="22">
        <f t="shared" si="56"/>
        <v>8.7319548252348486E-2</v>
      </c>
      <c r="AI149" s="3">
        <f t="shared" si="55"/>
        <v>25423470758.547791</v>
      </c>
    </row>
    <row r="150" spans="1:35" x14ac:dyDescent="0.3">
      <c r="A150" t="s">
        <v>200</v>
      </c>
      <c r="B150">
        <v>4634645</v>
      </c>
      <c r="C150">
        <v>6924.617683105148</v>
      </c>
      <c r="D150">
        <v>22867.596118257279</v>
      </c>
      <c r="E150">
        <v>12226.2626346424</v>
      </c>
      <c r="F150">
        <v>36213.531575231333</v>
      </c>
      <c r="G150">
        <v>31349.254511397401</v>
      </c>
      <c r="H150">
        <v>106638.5107028163</v>
      </c>
      <c r="I150">
        <v>56787.734080768321</v>
      </c>
      <c r="J150">
        <v>169996.83512644441</v>
      </c>
      <c r="K150">
        <v>151514.71792956369</v>
      </c>
      <c r="L150">
        <v>498619.6820309257</v>
      </c>
      <c r="M150">
        <v>0</v>
      </c>
      <c r="N150" s="19">
        <v>2023</v>
      </c>
      <c r="O150" s="3"/>
      <c r="Q150" s="20">
        <f t="shared" si="38"/>
        <v>6924.617683105148</v>
      </c>
      <c r="R150" s="21">
        <f t="shared" si="39"/>
        <v>738900452.8958565</v>
      </c>
      <c r="S150" s="21">
        <f t="shared" si="40"/>
        <v>0</v>
      </c>
      <c r="T150" s="3">
        <f t="shared" si="41"/>
        <v>12226.2626346424</v>
      </c>
      <c r="U150" s="21">
        <f t="shared" si="42"/>
        <v>555862380.29577899</v>
      </c>
      <c r="V150" s="21">
        <f t="shared" si="43"/>
        <v>9449660.4650282431</v>
      </c>
      <c r="W150" s="3">
        <f t="shared" si="44"/>
        <v>31349.254511397401</v>
      </c>
      <c r="X150" s="21">
        <f t="shared" si="45"/>
        <v>348938974.76127869</v>
      </c>
      <c r="Y150" s="21">
        <f t="shared" si="46"/>
        <v>1395755.8990451149</v>
      </c>
      <c r="Z150" s="3">
        <f t="shared" si="47"/>
        <v>56787.734080768321</v>
      </c>
      <c r="AA150" s="21">
        <f t="shared" si="48"/>
        <v>262341997.05791876</v>
      </c>
      <c r="AB150" s="21">
        <f t="shared" si="49"/>
        <v>3672787.9588108631</v>
      </c>
      <c r="AC150" s="3">
        <f t="shared" si="50"/>
        <v>151514.71792956369</v>
      </c>
      <c r="AD150" s="3">
        <f t="shared" si="51"/>
        <v>160870828.63475573</v>
      </c>
      <c r="AE150" s="21">
        <f t="shared" si="52"/>
        <v>0</v>
      </c>
      <c r="AF150" s="3">
        <f t="shared" si="53"/>
        <v>14518204.322884221</v>
      </c>
      <c r="AG150" s="3">
        <f t="shared" si="54"/>
        <v>14518204.322884221</v>
      </c>
      <c r="AH150" s="22"/>
      <c r="AI150" s="3">
        <f t="shared" si="55"/>
        <v>14053621.784551926</v>
      </c>
    </row>
    <row r="151" spans="1:35" x14ac:dyDescent="0.3">
      <c r="A151" t="s">
        <v>201</v>
      </c>
      <c r="B151">
        <v>38251924</v>
      </c>
      <c r="C151">
        <v>1820903.785045624</v>
      </c>
      <c r="D151">
        <v>4906116.7301129568</v>
      </c>
      <c r="E151">
        <v>2929464.3809568938</v>
      </c>
      <c r="F151">
        <v>7432525.3364670053</v>
      </c>
      <c r="G151">
        <v>6410208.7434312161</v>
      </c>
      <c r="H151">
        <v>20488048.17531532</v>
      </c>
      <c r="I151">
        <v>10361912.01138665</v>
      </c>
      <c r="J151">
        <v>32716129.33514427</v>
      </c>
      <c r="K151">
        <v>24534934.952102639</v>
      </c>
      <c r="L151">
        <v>102411785.20959391</v>
      </c>
      <c r="M151">
        <v>2761698560</v>
      </c>
      <c r="N151" s="19">
        <v>2021</v>
      </c>
      <c r="O151" s="3">
        <v>220275933184</v>
      </c>
      <c r="P151">
        <v>2021</v>
      </c>
      <c r="Q151" s="20">
        <f t="shared" si="38"/>
        <v>1820903.785045624</v>
      </c>
      <c r="R151" s="21">
        <f t="shared" si="39"/>
        <v>1180153310985.3179</v>
      </c>
      <c r="S151" s="21">
        <f t="shared" si="40"/>
        <v>0</v>
      </c>
      <c r="T151" s="3">
        <f t="shared" si="41"/>
        <v>2929464.3809568938</v>
      </c>
      <c r="U151" s="21">
        <f t="shared" si="42"/>
        <v>861253727187.70081</v>
      </c>
      <c r="V151" s="21">
        <f t="shared" si="43"/>
        <v>14641313362.190914</v>
      </c>
      <c r="W151" s="3">
        <f t="shared" si="44"/>
        <v>6410208.7434312161</v>
      </c>
      <c r="X151" s="21">
        <f t="shared" si="45"/>
        <v>538504444032.63391</v>
      </c>
      <c r="Y151" s="21">
        <f t="shared" si="46"/>
        <v>2154017776.1305356</v>
      </c>
      <c r="Z151" s="3">
        <f t="shared" si="47"/>
        <v>10361912.01138665</v>
      </c>
      <c r="AA151" s="21">
        <f t="shared" si="48"/>
        <v>427545911073.92993</v>
      </c>
      <c r="AB151" s="21">
        <f t="shared" si="49"/>
        <v>5985642755.0350199</v>
      </c>
      <c r="AC151" s="3">
        <f t="shared" si="50"/>
        <v>24534934.952102639</v>
      </c>
      <c r="AD151" s="3">
        <f t="shared" si="51"/>
        <v>297893935740.89362</v>
      </c>
      <c r="AE151" s="21">
        <f t="shared" si="52"/>
        <v>0</v>
      </c>
      <c r="AF151" s="3">
        <f t="shared" si="53"/>
        <v>22780973893.356468</v>
      </c>
      <c r="AG151" s="3">
        <f t="shared" si="54"/>
        <v>20019275333.356468</v>
      </c>
      <c r="AH151" s="22">
        <f t="shared" si="56"/>
        <v>9.0882717162905163E-2</v>
      </c>
      <c r="AI151" s="3">
        <f t="shared" si="55"/>
        <v>19378658522.68906</v>
      </c>
    </row>
    <row r="152" spans="1:35" x14ac:dyDescent="0.3">
      <c r="A152" t="s">
        <v>202</v>
      </c>
      <c r="B152">
        <v>14970755</v>
      </c>
      <c r="C152">
        <v>64061.600516742343</v>
      </c>
      <c r="D152">
        <v>217986.70999745239</v>
      </c>
      <c r="E152">
        <v>114398.98685067279</v>
      </c>
      <c r="F152">
        <v>347459.48730193148</v>
      </c>
      <c r="G152">
        <v>300683.63467707922</v>
      </c>
      <c r="H152">
        <v>1031890.318077463</v>
      </c>
      <c r="I152">
        <v>551426.11109010968</v>
      </c>
      <c r="J152">
        <v>1645875.422924195</v>
      </c>
      <c r="K152">
        <v>1476214.456956882</v>
      </c>
      <c r="L152">
        <v>4810716.4279075852</v>
      </c>
      <c r="M152">
        <v>0</v>
      </c>
      <c r="N152" s="19">
        <v>2023</v>
      </c>
      <c r="O152" s="3"/>
      <c r="Q152" s="20">
        <f t="shared" si="38"/>
        <v>64061.600516742343</v>
      </c>
      <c r="R152" s="21">
        <f t="shared" si="39"/>
        <v>23043751023.838879</v>
      </c>
      <c r="S152" s="21">
        <f t="shared" si="40"/>
        <v>0</v>
      </c>
      <c r="T152" s="3">
        <f t="shared" si="41"/>
        <v>114398.98685067279</v>
      </c>
      <c r="U152" s="21">
        <f t="shared" si="42"/>
        <v>17445458262.165916</v>
      </c>
      <c r="V152" s="21">
        <f t="shared" si="43"/>
        <v>296572790.45682061</v>
      </c>
      <c r="W152" s="3">
        <f t="shared" si="44"/>
        <v>300683.63467707922</v>
      </c>
      <c r="X152" s="21">
        <f t="shared" si="45"/>
        <v>10946716111.549711</v>
      </c>
      <c r="Y152" s="21">
        <f t="shared" si="46"/>
        <v>43786864.446198843</v>
      </c>
      <c r="Z152" s="3">
        <f t="shared" si="47"/>
        <v>551426.11109010968</v>
      </c>
      <c r="AA152" s="21">
        <f t="shared" si="48"/>
        <v>8192366253.693346</v>
      </c>
      <c r="AB152" s="21">
        <f t="shared" si="49"/>
        <v>114693127.55170687</v>
      </c>
      <c r="AC152" s="3">
        <f t="shared" si="50"/>
        <v>1476214.456956882</v>
      </c>
      <c r="AD152" s="3">
        <f t="shared" si="51"/>
        <v>4992001205.4120102</v>
      </c>
      <c r="AE152" s="21">
        <f t="shared" si="52"/>
        <v>0</v>
      </c>
      <c r="AF152" s="3">
        <f t="shared" si="53"/>
        <v>455052782.45472628</v>
      </c>
      <c r="AG152" s="3">
        <f t="shared" si="54"/>
        <v>455052782.45472628</v>
      </c>
      <c r="AH152" s="22"/>
      <c r="AI152" s="3">
        <f t="shared" si="55"/>
        <v>440491093.41617501</v>
      </c>
    </row>
    <row r="153" spans="1:35" x14ac:dyDescent="0.3">
      <c r="A153" t="s">
        <v>203</v>
      </c>
      <c r="B153">
        <v>22290682</v>
      </c>
      <c r="C153">
        <v>10851.486754966891</v>
      </c>
      <c r="D153">
        <v>31206.20485651214</v>
      </c>
      <c r="E153">
        <v>18263.845474613681</v>
      </c>
      <c r="F153">
        <v>47789.660264900667</v>
      </c>
      <c r="G153">
        <v>42236.0706401766</v>
      </c>
      <c r="H153">
        <v>133448.7269315673</v>
      </c>
      <c r="I153">
        <v>71800.432671081682</v>
      </c>
      <c r="J153">
        <v>210504.1269315673</v>
      </c>
      <c r="K153">
        <v>184243.95584988961</v>
      </c>
      <c r="L153">
        <v>618350.87152317888</v>
      </c>
      <c r="M153">
        <v>0</v>
      </c>
      <c r="N153" s="19">
        <v>2023</v>
      </c>
      <c r="O153" s="3"/>
      <c r="Q153" s="20">
        <f t="shared" si="38"/>
        <v>10851.486754966891</v>
      </c>
      <c r="R153" s="21">
        <f t="shared" si="39"/>
        <v>4537205484.0118895</v>
      </c>
      <c r="S153" s="21">
        <f t="shared" si="40"/>
        <v>0</v>
      </c>
      <c r="T153" s="3">
        <f t="shared" si="41"/>
        <v>18263.845474613681</v>
      </c>
      <c r="U153" s="21">
        <f t="shared" si="42"/>
        <v>3290752741.4059196</v>
      </c>
      <c r="V153" s="21">
        <f t="shared" si="43"/>
        <v>55942796.603900634</v>
      </c>
      <c r="W153" s="3">
        <f t="shared" si="44"/>
        <v>42236.0706401766</v>
      </c>
      <c r="X153" s="21">
        <f t="shared" si="45"/>
        <v>2033192315.7666898</v>
      </c>
      <c r="Y153" s="21">
        <f t="shared" si="46"/>
        <v>8132769.2630667593</v>
      </c>
      <c r="Z153" s="3">
        <f t="shared" si="47"/>
        <v>71800.432671081682</v>
      </c>
      <c r="AA153" s="21">
        <f t="shared" si="48"/>
        <v>1545899970.4928551</v>
      </c>
      <c r="AB153" s="21">
        <f t="shared" si="49"/>
        <v>21642599.586899973</v>
      </c>
      <c r="AC153" s="3">
        <f t="shared" si="50"/>
        <v>184243.95584988961</v>
      </c>
      <c r="AD153" s="3">
        <f t="shared" si="51"/>
        <v>967653921.12741077</v>
      </c>
      <c r="AE153" s="21">
        <f t="shared" si="52"/>
        <v>0</v>
      </c>
      <c r="AF153" s="3">
        <f t="shared" si="53"/>
        <v>85718165.453867376</v>
      </c>
      <c r="AG153" s="3">
        <f t="shared" si="54"/>
        <v>85718165.453867376</v>
      </c>
      <c r="AH153" s="22"/>
      <c r="AI153" s="3">
        <f t="shared" si="55"/>
        <v>82975184.159343615</v>
      </c>
    </row>
    <row r="154" spans="1:35" x14ac:dyDescent="0.3">
      <c r="A154" t="s">
        <v>204</v>
      </c>
      <c r="B154">
        <v>395624</v>
      </c>
      <c r="C154">
        <v>131887.45435199069</v>
      </c>
      <c r="D154">
        <v>410764.45944444061</v>
      </c>
      <c r="E154">
        <v>227987.98323067019</v>
      </c>
      <c r="F154">
        <v>641788.00999005151</v>
      </c>
      <c r="G154">
        <v>558187.24361153669</v>
      </c>
      <c r="H154">
        <v>1853494.0718498081</v>
      </c>
      <c r="I154">
        <v>985454.71874694922</v>
      </c>
      <c r="J154">
        <v>2946907.3300153958</v>
      </c>
      <c r="K154">
        <v>2600157.6327135921</v>
      </c>
      <c r="L154">
        <v>8677448.2882994357</v>
      </c>
      <c r="M154">
        <v>12.15844821929932</v>
      </c>
      <c r="N154" s="19">
        <v>2021</v>
      </c>
      <c r="O154" s="3"/>
      <c r="Q154" s="20">
        <f t="shared" si="38"/>
        <v>131887.45435199069</v>
      </c>
      <c r="R154" s="21">
        <f t="shared" si="39"/>
        <v>1103304362.6269543</v>
      </c>
      <c r="S154" s="21">
        <f t="shared" si="40"/>
        <v>0</v>
      </c>
      <c r="T154" s="3">
        <f t="shared" si="41"/>
        <v>227987.98323067019</v>
      </c>
      <c r="U154" s="21">
        <f t="shared" si="42"/>
        <v>818546108.93326735</v>
      </c>
      <c r="V154" s="21">
        <f t="shared" si="43"/>
        <v>13915283.851865547</v>
      </c>
      <c r="W154" s="3">
        <f t="shared" si="44"/>
        <v>558187.24361153669</v>
      </c>
      <c r="X154" s="21">
        <f t="shared" si="45"/>
        <v>512454468.6149379</v>
      </c>
      <c r="Y154" s="21">
        <f t="shared" si="46"/>
        <v>2049817.8744597516</v>
      </c>
      <c r="Z154" s="3">
        <f t="shared" si="47"/>
        <v>985454.71874694922</v>
      </c>
      <c r="AA154" s="21">
        <f t="shared" si="48"/>
        <v>387998863.94023395</v>
      </c>
      <c r="AB154" s="21">
        <f t="shared" si="49"/>
        <v>5431984.0951632764</v>
      </c>
      <c r="AC154" s="3">
        <f t="shared" si="50"/>
        <v>2600157.6327135921</v>
      </c>
      <c r="AD154" s="3">
        <f t="shared" si="51"/>
        <v>240432203.83254942</v>
      </c>
      <c r="AE154" s="21">
        <f t="shared" si="52"/>
        <v>0</v>
      </c>
      <c r="AF154" s="3">
        <f t="shared" si="53"/>
        <v>21397085.821488574</v>
      </c>
      <c r="AG154" s="3">
        <f t="shared" si="54"/>
        <v>21397073.663040355</v>
      </c>
      <c r="AH154" s="22"/>
      <c r="AI154" s="3">
        <f t="shared" si="55"/>
        <v>20712367.305823062</v>
      </c>
    </row>
    <row r="155" spans="1:35" x14ac:dyDescent="0.3">
      <c r="A155" t="s">
        <v>205</v>
      </c>
      <c r="B155">
        <v>7984683</v>
      </c>
      <c r="C155">
        <v>1870348.656784662</v>
      </c>
      <c r="D155">
        <v>6600502.6376463426</v>
      </c>
      <c r="E155">
        <v>3044123.7064789762</v>
      </c>
      <c r="F155">
        <v>10722833.933198551</v>
      </c>
      <c r="G155">
        <v>6654519.6955684889</v>
      </c>
      <c r="H155">
        <v>36519467.928813457</v>
      </c>
      <c r="I155">
        <v>10782173.715424869</v>
      </c>
      <c r="J155">
        <v>64357253.147309162</v>
      </c>
      <c r="K155">
        <v>25899482.609897152</v>
      </c>
      <c r="L155">
        <v>258943378.76396769</v>
      </c>
      <c r="M155">
        <v>0</v>
      </c>
      <c r="N155" s="19">
        <v>2021</v>
      </c>
      <c r="O155" s="3">
        <v>140418564096</v>
      </c>
      <c r="P155">
        <v>2021</v>
      </c>
      <c r="Q155" s="20">
        <f t="shared" si="38"/>
        <v>1870348.656784662</v>
      </c>
      <c r="R155" s="21">
        <f t="shared" si="39"/>
        <v>377687800783.68585</v>
      </c>
      <c r="S155" s="21">
        <f t="shared" si="40"/>
        <v>0</v>
      </c>
      <c r="T155" s="3">
        <f t="shared" si="41"/>
        <v>3044123.7064789762</v>
      </c>
      <c r="U155" s="21">
        <f t="shared" si="42"/>
        <v>306560335046.0697</v>
      </c>
      <c r="V155" s="21">
        <f t="shared" si="43"/>
        <v>5211525695.783185</v>
      </c>
      <c r="W155" s="3">
        <f t="shared" si="44"/>
        <v>6654519.6955684889</v>
      </c>
      <c r="X155" s="21">
        <f t="shared" si="45"/>
        <v>238462144453.87115</v>
      </c>
      <c r="Y155" s="21">
        <f t="shared" si="46"/>
        <v>953848577.81548464</v>
      </c>
      <c r="Z155" s="3">
        <f t="shared" si="47"/>
        <v>10782173.715424869</v>
      </c>
      <c r="AA155" s="21">
        <f t="shared" si="48"/>
        <v>213890012981.70807</v>
      </c>
      <c r="AB155" s="21">
        <f t="shared" si="49"/>
        <v>2994460181.7439132</v>
      </c>
      <c r="AC155" s="3">
        <f t="shared" si="50"/>
        <v>25899482.609897152</v>
      </c>
      <c r="AD155" s="3">
        <f t="shared" si="51"/>
        <v>186078163587.51724</v>
      </c>
      <c r="AE155" s="21">
        <f t="shared" si="52"/>
        <v>0</v>
      </c>
      <c r="AF155" s="3">
        <f t="shared" si="53"/>
        <v>9159834455.3425827</v>
      </c>
      <c r="AG155" s="3">
        <f t="shared" si="54"/>
        <v>9159834455.3425827</v>
      </c>
      <c r="AH155" s="22">
        <f t="shared" si="56"/>
        <v>6.52323609368365E-2</v>
      </c>
      <c r="AI155" s="3">
        <f t="shared" si="55"/>
        <v>8866719752.7716198</v>
      </c>
    </row>
    <row r="156" spans="1:35" x14ac:dyDescent="0.3">
      <c r="A156" t="s">
        <v>206</v>
      </c>
      <c r="B156">
        <v>6961673</v>
      </c>
      <c r="C156">
        <v>5584061.1104637589</v>
      </c>
      <c r="D156">
        <v>20928399.214852761</v>
      </c>
      <c r="E156">
        <v>10943683.92765124</v>
      </c>
      <c r="F156">
        <v>33835208.570378333</v>
      </c>
      <c r="G156">
        <v>28215393.617556319</v>
      </c>
      <c r="H156">
        <v>107089568.202029</v>
      </c>
      <c r="I156">
        <v>53736420.308006093</v>
      </c>
      <c r="J156">
        <v>172702307.75251091</v>
      </c>
      <c r="K156">
        <v>116123612.637852</v>
      </c>
      <c r="L156">
        <v>537643011.15649104</v>
      </c>
      <c r="M156">
        <v>11118081024</v>
      </c>
      <c r="N156" s="19">
        <v>2021</v>
      </c>
      <c r="O156" s="3">
        <v>82102861824</v>
      </c>
      <c r="P156">
        <v>2021</v>
      </c>
      <c r="Q156" s="20">
        <f t="shared" si="38"/>
        <v>5584061.1104637589</v>
      </c>
      <c r="R156" s="21">
        <f t="shared" si="39"/>
        <v>1068222642841.9609</v>
      </c>
      <c r="S156" s="21">
        <f t="shared" si="40"/>
        <v>0</v>
      </c>
      <c r="T156" s="3">
        <f t="shared" si="41"/>
        <v>10943683.92765124</v>
      </c>
      <c r="U156" s="21">
        <f t="shared" si="42"/>
        <v>796816545170.53918</v>
      </c>
      <c r="V156" s="21">
        <f t="shared" si="43"/>
        <v>13545881267.899168</v>
      </c>
      <c r="W156" s="3">
        <f t="shared" si="44"/>
        <v>28215393.617556319</v>
      </c>
      <c r="X156" s="21">
        <f t="shared" si="45"/>
        <v>549096211602.0097</v>
      </c>
      <c r="Y156" s="21">
        <f t="shared" si="46"/>
        <v>2196384846.4080391</v>
      </c>
      <c r="Z156" s="3">
        <f t="shared" si="47"/>
        <v>53736420.308006093</v>
      </c>
      <c r="AA156" s="21">
        <f t="shared" si="48"/>
        <v>414100803271.72406</v>
      </c>
      <c r="AB156" s="21">
        <f t="shared" si="49"/>
        <v>5797411245.8041372</v>
      </c>
      <c r="AC156" s="3">
        <f t="shared" si="50"/>
        <v>116123612.637852</v>
      </c>
      <c r="AD156" s="3">
        <f t="shared" si="51"/>
        <v>293448021564.34497</v>
      </c>
      <c r="AE156" s="21">
        <f t="shared" si="52"/>
        <v>0</v>
      </c>
      <c r="AF156" s="3">
        <f t="shared" si="53"/>
        <v>21539677360.111343</v>
      </c>
      <c r="AG156" s="3">
        <f t="shared" si="54"/>
        <v>10421596336.111343</v>
      </c>
      <c r="AH156" s="22">
        <f t="shared" si="56"/>
        <v>0.12693341138889438</v>
      </c>
      <c r="AI156" s="3">
        <f t="shared" si="55"/>
        <v>10088105253.35578</v>
      </c>
    </row>
    <row r="157" spans="1:35" x14ac:dyDescent="0.3">
      <c r="A157" t="s">
        <v>207</v>
      </c>
      <c r="B157">
        <v>11599752</v>
      </c>
      <c r="C157">
        <v>28821.208554819081</v>
      </c>
      <c r="D157">
        <v>92716.198249746216</v>
      </c>
      <c r="E157">
        <v>50399.435826143599</v>
      </c>
      <c r="F157">
        <v>145962.9863451038</v>
      </c>
      <c r="G157">
        <v>126535.404892876</v>
      </c>
      <c r="H157">
        <v>426305.8415688955</v>
      </c>
      <c r="I157">
        <v>226647.41239834239</v>
      </c>
      <c r="J157">
        <v>678975.21988606837</v>
      </c>
      <c r="K157">
        <v>602196.41994980455</v>
      </c>
      <c r="L157">
        <v>1996011.420287149</v>
      </c>
      <c r="M157">
        <v>0</v>
      </c>
      <c r="N157" s="19">
        <v>2023</v>
      </c>
      <c r="O157" s="3"/>
      <c r="Q157" s="20">
        <f t="shared" si="38"/>
        <v>28821.208554819081</v>
      </c>
      <c r="R157" s="21">
        <f t="shared" si="39"/>
        <v>7411660345.0371046</v>
      </c>
      <c r="S157" s="21">
        <f t="shared" si="40"/>
        <v>0</v>
      </c>
      <c r="T157" s="3">
        <f t="shared" si="41"/>
        <v>50399.435826143599</v>
      </c>
      <c r="U157" s="21">
        <f t="shared" si="42"/>
        <v>5542567431.2970486</v>
      </c>
      <c r="V157" s="21">
        <f t="shared" si="43"/>
        <v>94223646.332049832</v>
      </c>
      <c r="W157" s="3">
        <f t="shared" si="44"/>
        <v>126535.404892876</v>
      </c>
      <c r="X157" s="21">
        <f t="shared" si="45"/>
        <v>3477262722.3735309</v>
      </c>
      <c r="Y157" s="21">
        <f t="shared" si="46"/>
        <v>13909050.889494123</v>
      </c>
      <c r="Z157" s="3">
        <f t="shared" si="47"/>
        <v>226647.41239834239</v>
      </c>
      <c r="AA157" s="21">
        <f t="shared" si="48"/>
        <v>2623445194.7806821</v>
      </c>
      <c r="AB157" s="21">
        <f t="shared" si="49"/>
        <v>36728232.726929553</v>
      </c>
      <c r="AC157" s="3">
        <f t="shared" si="50"/>
        <v>602196.41994980455</v>
      </c>
      <c r="AD157" s="3">
        <f t="shared" si="51"/>
        <v>1616790833.7793114</v>
      </c>
      <c r="AE157" s="21">
        <f t="shared" si="52"/>
        <v>0</v>
      </c>
      <c r="AF157" s="3">
        <f t="shared" si="53"/>
        <v>144860929.94847351</v>
      </c>
      <c r="AG157" s="3">
        <f t="shared" si="54"/>
        <v>144860929.94847351</v>
      </c>
      <c r="AH157" s="22"/>
      <c r="AI157" s="3">
        <f t="shared" si="55"/>
        <v>140225380.19012237</v>
      </c>
    </row>
    <row r="158" spans="1:35" x14ac:dyDescent="0.3">
      <c r="A158" t="s">
        <v>208</v>
      </c>
      <c r="B158">
        <v>19809608</v>
      </c>
      <c r="C158">
        <v>2170892.3796391929</v>
      </c>
      <c r="D158">
        <v>6233363.3190326914</v>
      </c>
      <c r="E158">
        <v>3575133.379275443</v>
      </c>
      <c r="F158">
        <v>9570421.6594547182</v>
      </c>
      <c r="G158">
        <v>7932226.5852608662</v>
      </c>
      <c r="H158">
        <v>27624092.772675481</v>
      </c>
      <c r="I158">
        <v>13040814.48683775</v>
      </c>
      <c r="J158">
        <v>44830913.15313524</v>
      </c>
      <c r="K158">
        <v>32137942.518426541</v>
      </c>
      <c r="L158">
        <v>147081839.73227841</v>
      </c>
      <c r="M158">
        <v>0</v>
      </c>
      <c r="N158" s="19">
        <v>2023</v>
      </c>
      <c r="O158" s="3"/>
      <c r="Q158" s="20">
        <f t="shared" si="38"/>
        <v>2170892.3796391929</v>
      </c>
      <c r="R158" s="21">
        <f t="shared" si="39"/>
        <v>804759568207.76965</v>
      </c>
      <c r="S158" s="21">
        <f t="shared" si="40"/>
        <v>0</v>
      </c>
      <c r="T158" s="3">
        <f t="shared" si="41"/>
        <v>3575133.379275443</v>
      </c>
      <c r="U158" s="21">
        <f t="shared" si="42"/>
        <v>593821553386.72815</v>
      </c>
      <c r="V158" s="21">
        <f t="shared" si="43"/>
        <v>10094966407.574379</v>
      </c>
      <c r="W158" s="3">
        <f t="shared" si="44"/>
        <v>7932226.5852608662</v>
      </c>
      <c r="X158" s="21">
        <f t="shared" si="45"/>
        <v>390088149961.13806</v>
      </c>
      <c r="Y158" s="21">
        <f t="shared" si="46"/>
        <v>1560352599.8445523</v>
      </c>
      <c r="Z158" s="3">
        <f t="shared" si="47"/>
        <v>13040814.48683775</v>
      </c>
      <c r="AA158" s="21">
        <f t="shared" si="48"/>
        <v>314874696430.33801</v>
      </c>
      <c r="AB158" s="21">
        <f t="shared" si="49"/>
        <v>4408245750.0247326</v>
      </c>
      <c r="AC158" s="3">
        <f t="shared" si="50"/>
        <v>32137942.518426541</v>
      </c>
      <c r="AD158" s="3">
        <f t="shared" si="51"/>
        <v>227699354579.86978</v>
      </c>
      <c r="AE158" s="21">
        <f t="shared" si="52"/>
        <v>0</v>
      </c>
      <c r="AF158" s="3">
        <f t="shared" si="53"/>
        <v>16063564757.443665</v>
      </c>
      <c r="AG158" s="3">
        <f t="shared" si="54"/>
        <v>16063564757.443665</v>
      </c>
      <c r="AH158" s="22"/>
      <c r="AI158" s="3">
        <f t="shared" si="55"/>
        <v>15549530685.205467</v>
      </c>
    </row>
    <row r="159" spans="1:35" x14ac:dyDescent="0.3">
      <c r="A159" t="s">
        <v>209</v>
      </c>
      <c r="B159">
        <v>5302940</v>
      </c>
      <c r="C159">
        <v>26347.125693746351</v>
      </c>
      <c r="D159">
        <v>72680.774706491939</v>
      </c>
      <c r="E159">
        <v>43761.840273721427</v>
      </c>
      <c r="F159">
        <v>110065.0966506944</v>
      </c>
      <c r="G159">
        <v>98575.263759955356</v>
      </c>
      <c r="H159">
        <v>300842.9339180885</v>
      </c>
      <c r="I159">
        <v>164186.27470079981</v>
      </c>
      <c r="J159">
        <v>471409.39742323267</v>
      </c>
      <c r="K159">
        <v>411985.46989190392</v>
      </c>
      <c r="L159">
        <v>1376859.274190217</v>
      </c>
      <c r="M159">
        <v>0</v>
      </c>
      <c r="N159" s="19">
        <v>2023</v>
      </c>
      <c r="O159" s="3"/>
      <c r="Q159" s="20">
        <f t="shared" si="38"/>
        <v>26347.125693746351</v>
      </c>
      <c r="R159" s="21">
        <f t="shared" si="39"/>
        <v>2457045606.956491</v>
      </c>
      <c r="S159" s="21">
        <f t="shared" si="40"/>
        <v>0</v>
      </c>
      <c r="T159" s="3">
        <f t="shared" si="41"/>
        <v>43761.840273721427</v>
      </c>
      <c r="U159" s="21">
        <f t="shared" si="42"/>
        <v>1758010951.8585253</v>
      </c>
      <c r="V159" s="21">
        <f t="shared" si="43"/>
        <v>29886186.181594931</v>
      </c>
      <c r="W159" s="3">
        <f t="shared" si="44"/>
        <v>98575.263759955356</v>
      </c>
      <c r="X159" s="21">
        <f t="shared" si="45"/>
        <v>1072613318.7883707</v>
      </c>
      <c r="Y159" s="21">
        <f t="shared" si="46"/>
        <v>4290453.2751534833</v>
      </c>
      <c r="Z159" s="3">
        <f t="shared" si="47"/>
        <v>164186.27470079981</v>
      </c>
      <c r="AA159" s="21">
        <f t="shared" si="48"/>
        <v>814592893.204849</v>
      </c>
      <c r="AB159" s="21">
        <f t="shared" si="49"/>
        <v>11404300.504867887</v>
      </c>
      <c r="AC159" s="3">
        <f t="shared" si="50"/>
        <v>411985.46989190392</v>
      </c>
      <c r="AD159" s="3">
        <f t="shared" si="51"/>
        <v>511666789.17656964</v>
      </c>
      <c r="AE159" s="21">
        <f t="shared" si="52"/>
        <v>0</v>
      </c>
      <c r="AF159" s="3">
        <f t="shared" si="53"/>
        <v>45580939.9616163</v>
      </c>
      <c r="AG159" s="3">
        <f t="shared" si="54"/>
        <v>45580939.9616163</v>
      </c>
      <c r="AH159" s="22"/>
      <c r="AI159" s="3">
        <f t="shared" si="55"/>
        <v>44122349.882844575</v>
      </c>
    </row>
    <row r="160" spans="1:35" x14ac:dyDescent="0.3">
      <c r="A160" t="s">
        <v>210</v>
      </c>
      <c r="B160">
        <v>28099800</v>
      </c>
      <c r="C160">
        <v>54611.446281530887</v>
      </c>
      <c r="D160">
        <v>202195.1784940396</v>
      </c>
      <c r="E160">
        <v>99998.252207213154</v>
      </c>
      <c r="F160">
        <v>328111.78278136801</v>
      </c>
      <c r="G160">
        <v>277496.96990514512</v>
      </c>
      <c r="H160">
        <v>1006149.792954726</v>
      </c>
      <c r="I160">
        <v>521208.55428372649</v>
      </c>
      <c r="J160">
        <v>1621523.6060373739</v>
      </c>
      <c r="K160">
        <v>1399438.2851638431</v>
      </c>
      <c r="L160">
        <v>4870910.6392532997</v>
      </c>
      <c r="M160">
        <v>0</v>
      </c>
      <c r="N160" s="19">
        <v>2023</v>
      </c>
      <c r="O160" s="3"/>
      <c r="Q160" s="20">
        <f t="shared" si="38"/>
        <v>54611.446281530887</v>
      </c>
      <c r="R160" s="21">
        <f t="shared" si="39"/>
        <v>41470733584.250519</v>
      </c>
      <c r="S160" s="21">
        <f t="shared" si="40"/>
        <v>0</v>
      </c>
      <c r="T160" s="3">
        <f t="shared" si="41"/>
        <v>99998.252207213154</v>
      </c>
      <c r="U160" s="21">
        <f t="shared" si="42"/>
        <v>32049722932.138184</v>
      </c>
      <c r="V160" s="21">
        <f t="shared" si="43"/>
        <v>544845289.84634912</v>
      </c>
      <c r="W160" s="3">
        <f t="shared" si="44"/>
        <v>277496.96990514512</v>
      </c>
      <c r="X160" s="21">
        <f t="shared" si="45"/>
        <v>20474998597.128613</v>
      </c>
      <c r="Y160" s="21">
        <f t="shared" si="46"/>
        <v>81899994.388514459</v>
      </c>
      <c r="Z160" s="3">
        <f t="shared" si="47"/>
        <v>521208.55428372649</v>
      </c>
      <c r="AA160" s="21">
        <f t="shared" si="48"/>
        <v>15459316445.63357</v>
      </c>
      <c r="AB160" s="21">
        <f t="shared" si="49"/>
        <v>216430430.23886999</v>
      </c>
      <c r="AC160" s="3">
        <f t="shared" si="50"/>
        <v>1399438.2851638431</v>
      </c>
      <c r="AD160" s="3">
        <f t="shared" si="51"/>
        <v>9754767885.5442905</v>
      </c>
      <c r="AE160" s="21">
        <f t="shared" si="52"/>
        <v>0</v>
      </c>
      <c r="AF160" s="3">
        <f t="shared" si="53"/>
        <v>843175714.47373354</v>
      </c>
      <c r="AG160" s="3">
        <f t="shared" si="54"/>
        <v>843175714.47373354</v>
      </c>
      <c r="AH160" s="22"/>
      <c r="AI160" s="3">
        <f t="shared" si="55"/>
        <v>816194091.61057401</v>
      </c>
    </row>
    <row r="161" spans="1:35" x14ac:dyDescent="0.3">
      <c r="A161" t="s">
        <v>211</v>
      </c>
      <c r="B161">
        <v>56141840</v>
      </c>
      <c r="C161">
        <v>67647.863343641628</v>
      </c>
      <c r="D161">
        <v>330286.88958405901</v>
      </c>
      <c r="E161">
        <v>130270.66073485769</v>
      </c>
      <c r="F161">
        <v>563917.86285801721</v>
      </c>
      <c r="G161">
        <v>402194.47413172282</v>
      </c>
      <c r="H161">
        <v>1944379.831520688</v>
      </c>
      <c r="I161">
        <v>782884.49175989896</v>
      </c>
      <c r="J161">
        <v>3311011.3965392401</v>
      </c>
      <c r="K161">
        <v>2089524.039510879</v>
      </c>
      <c r="L161">
        <v>11712877.340387</v>
      </c>
      <c r="M161">
        <v>0</v>
      </c>
      <c r="N161" s="19">
        <v>2021</v>
      </c>
      <c r="O161" s="3">
        <v>72418287616</v>
      </c>
      <c r="P161">
        <v>2021</v>
      </c>
      <c r="Q161" s="20">
        <f t="shared" si="38"/>
        <v>67647.863343641628</v>
      </c>
      <c r="R161" s="21">
        <f t="shared" si="39"/>
        <v>147450381889.45316</v>
      </c>
      <c r="S161" s="21">
        <f t="shared" si="40"/>
        <v>0</v>
      </c>
      <c r="T161" s="3">
        <f t="shared" si="41"/>
        <v>130270.66073485769</v>
      </c>
      <c r="U161" s="21">
        <f t="shared" si="42"/>
        <v>121728759190.23042</v>
      </c>
      <c r="V161" s="21">
        <f t="shared" si="43"/>
        <v>2069388906.2339172</v>
      </c>
      <c r="W161" s="3">
        <f t="shared" si="44"/>
        <v>402194.47413172282</v>
      </c>
      <c r="X161" s="21">
        <f t="shared" si="45"/>
        <v>86581123584.874115</v>
      </c>
      <c r="Y161" s="21">
        <f t="shared" si="46"/>
        <v>346324494.33949649</v>
      </c>
      <c r="Z161" s="3">
        <f t="shared" si="47"/>
        <v>782884.49175989896</v>
      </c>
      <c r="AA161" s="21">
        <f t="shared" si="48"/>
        <v>70966848093.908508</v>
      </c>
      <c r="AB161" s="21">
        <f t="shared" si="49"/>
        <v>993535873.31471932</v>
      </c>
      <c r="AC161" s="3">
        <f t="shared" si="50"/>
        <v>2089524.039510879</v>
      </c>
      <c r="AD161" s="3">
        <f t="shared" si="51"/>
        <v>54027276128.1259</v>
      </c>
      <c r="AE161" s="21">
        <f t="shared" si="52"/>
        <v>0</v>
      </c>
      <c r="AF161" s="3">
        <f t="shared" si="53"/>
        <v>3409249273.888133</v>
      </c>
      <c r="AG161" s="3">
        <f t="shared" si="54"/>
        <v>3409249273.888133</v>
      </c>
      <c r="AH161" s="22">
        <f t="shared" si="56"/>
        <v>4.7077187076913128E-2</v>
      </c>
      <c r="AI161" s="3">
        <f t="shared" si="55"/>
        <v>3300153297.1237125</v>
      </c>
    </row>
    <row r="162" spans="1:35" x14ac:dyDescent="0.3">
      <c r="A162" t="s">
        <v>212</v>
      </c>
      <c r="B162">
        <v>697673</v>
      </c>
      <c r="C162">
        <v>135758.29999999999</v>
      </c>
      <c r="D162">
        <v>371591.8</v>
      </c>
      <c r="E162">
        <v>224933.9</v>
      </c>
      <c r="F162">
        <v>561521.9</v>
      </c>
      <c r="G162">
        <v>504350</v>
      </c>
      <c r="H162">
        <v>1528220.1</v>
      </c>
      <c r="I162">
        <v>836824.5</v>
      </c>
      <c r="J162">
        <v>2391146.2000000002</v>
      </c>
      <c r="K162">
        <v>2089429</v>
      </c>
      <c r="L162">
        <v>6973833</v>
      </c>
      <c r="M162">
        <v>0</v>
      </c>
      <c r="N162" s="19">
        <v>2023</v>
      </c>
      <c r="O162" s="3"/>
      <c r="Q162" s="20">
        <f t="shared" si="38"/>
        <v>135758.29999999999</v>
      </c>
      <c r="R162" s="21">
        <f t="shared" si="39"/>
        <v>1645346654.4550002</v>
      </c>
      <c r="S162" s="21">
        <f t="shared" si="40"/>
        <v>0</v>
      </c>
      <c r="T162" s="3">
        <f t="shared" si="41"/>
        <v>224933.9</v>
      </c>
      <c r="U162" s="21">
        <f t="shared" si="42"/>
        <v>1174141798.6200001</v>
      </c>
      <c r="V162" s="21">
        <f t="shared" si="43"/>
        <v>19960410.576540004</v>
      </c>
      <c r="W162" s="3">
        <f t="shared" si="44"/>
        <v>504350</v>
      </c>
      <c r="X162" s="21">
        <f t="shared" si="45"/>
        <v>714326524.27730012</v>
      </c>
      <c r="Y162" s="21">
        <f t="shared" si="46"/>
        <v>2857306.0971092004</v>
      </c>
      <c r="Z162" s="3">
        <f t="shared" si="47"/>
        <v>836824.5</v>
      </c>
      <c r="AA162" s="21">
        <f t="shared" si="48"/>
        <v>542204141.70205009</v>
      </c>
      <c r="AB162" s="21">
        <f t="shared" si="49"/>
        <v>7590857.983828702</v>
      </c>
      <c r="AC162" s="3">
        <f t="shared" si="50"/>
        <v>2089429</v>
      </c>
      <c r="AD162" s="3">
        <f t="shared" si="51"/>
        <v>340771679.18920004</v>
      </c>
      <c r="AE162" s="21">
        <f t="shared" si="52"/>
        <v>0</v>
      </c>
      <c r="AF162" s="3">
        <f t="shared" si="53"/>
        <v>30408574.657477908</v>
      </c>
      <c r="AG162" s="3">
        <f t="shared" si="54"/>
        <v>30408574.657477908</v>
      </c>
      <c r="AH162" s="22"/>
      <c r="AI162" s="3">
        <f t="shared" si="55"/>
        <v>29435500.268438615</v>
      </c>
    </row>
    <row r="163" spans="1:35" x14ac:dyDescent="0.3">
      <c r="A163" t="s">
        <v>213</v>
      </c>
      <c r="B163">
        <v>4263638</v>
      </c>
      <c r="C163">
        <v>27335.460383552509</v>
      </c>
      <c r="D163">
        <v>83629.846900867968</v>
      </c>
      <c r="E163">
        <v>46962.261905241459</v>
      </c>
      <c r="F163">
        <v>130102.55935525781</v>
      </c>
      <c r="G163">
        <v>113445.9605616948</v>
      </c>
      <c r="H163">
        <v>373206.66943214898</v>
      </c>
      <c r="I163">
        <v>198643.60235458281</v>
      </c>
      <c r="J163">
        <v>592603.66449485975</v>
      </c>
      <c r="K163">
        <v>521615.21020103479</v>
      </c>
      <c r="L163">
        <v>1745528.1952951699</v>
      </c>
      <c r="M163">
        <v>0</v>
      </c>
      <c r="N163" s="19">
        <v>2021</v>
      </c>
      <c r="O163" s="3">
        <v>1429889920</v>
      </c>
      <c r="P163">
        <v>2021</v>
      </c>
      <c r="Q163" s="20">
        <f t="shared" si="38"/>
        <v>27335.460383552509</v>
      </c>
      <c r="R163" s="21">
        <f t="shared" si="39"/>
        <v>2400188855.4191384</v>
      </c>
      <c r="S163" s="21">
        <f t="shared" si="40"/>
        <v>0</v>
      </c>
      <c r="T163" s="3">
        <f t="shared" si="41"/>
        <v>46962.261905241459</v>
      </c>
      <c r="U163" s="21">
        <f t="shared" si="42"/>
        <v>1772400657.6959636</v>
      </c>
      <c r="V163" s="21">
        <f t="shared" si="43"/>
        <v>30130811.180831384</v>
      </c>
      <c r="W163" s="3">
        <f t="shared" si="44"/>
        <v>113445.9605616948</v>
      </c>
      <c r="X163" s="21">
        <f t="shared" si="45"/>
        <v>1107525629.2470055</v>
      </c>
      <c r="Y163" s="21">
        <f t="shared" si="46"/>
        <v>4430102.5169880223</v>
      </c>
      <c r="Z163" s="3">
        <f t="shared" si="47"/>
        <v>198643.60235458281</v>
      </c>
      <c r="AA163" s="21">
        <f t="shared" si="48"/>
        <v>839851545.71182299</v>
      </c>
      <c r="AB163" s="21">
        <f t="shared" si="49"/>
        <v>11757921.639965523</v>
      </c>
      <c r="AC163" s="3">
        <f t="shared" si="50"/>
        <v>521615.21020103479</v>
      </c>
      <c r="AD163" s="3">
        <f t="shared" si="51"/>
        <v>521832191.19407886</v>
      </c>
      <c r="AE163" s="21">
        <f t="shared" si="52"/>
        <v>0</v>
      </c>
      <c r="AF163" s="3">
        <f t="shared" si="53"/>
        <v>46318835.337784931</v>
      </c>
      <c r="AG163" s="3">
        <f t="shared" si="54"/>
        <v>46318835.337784931</v>
      </c>
      <c r="AH163" s="22">
        <f t="shared" si="56"/>
        <v>3.239328754606853E-2</v>
      </c>
      <c r="AI163" s="3">
        <f t="shared" si="55"/>
        <v>44836632.606975809</v>
      </c>
    </row>
    <row r="164" spans="1:35" x14ac:dyDescent="0.3">
      <c r="A164" t="s">
        <v>214</v>
      </c>
      <c r="B164">
        <v>1133532</v>
      </c>
      <c r="C164">
        <v>236196.2981522138</v>
      </c>
      <c r="D164">
        <v>739199.76630552462</v>
      </c>
      <c r="E164">
        <v>408994.84692265518</v>
      </c>
      <c r="F164">
        <v>1156273.662795105</v>
      </c>
      <c r="G164">
        <v>1005052.039329559</v>
      </c>
      <c r="H164">
        <v>3345217.9737201328</v>
      </c>
      <c r="I164">
        <v>1778278.6717196989</v>
      </c>
      <c r="J164">
        <v>5320265.2138219401</v>
      </c>
      <c r="K164">
        <v>4697584.1407376258</v>
      </c>
      <c r="L164">
        <v>15663506.148276869</v>
      </c>
      <c r="M164">
        <v>0</v>
      </c>
      <c r="N164" s="19">
        <v>2021</v>
      </c>
      <c r="O164" s="3">
        <v>4473653760</v>
      </c>
      <c r="P164">
        <v>2021</v>
      </c>
      <c r="Q164" s="20">
        <f t="shared" si="38"/>
        <v>236196.2981522138</v>
      </c>
      <c r="R164" s="21">
        <f t="shared" si="39"/>
        <v>5701705272.6275873</v>
      </c>
      <c r="S164" s="21">
        <f t="shared" si="40"/>
        <v>0</v>
      </c>
      <c r="T164" s="3">
        <f t="shared" si="41"/>
        <v>408994.84692265518</v>
      </c>
      <c r="U164" s="21">
        <f t="shared" si="42"/>
        <v>4235322253.5676494</v>
      </c>
      <c r="V164" s="21">
        <f t="shared" si="43"/>
        <v>72000478.310650051</v>
      </c>
      <c r="W164" s="3">
        <f t="shared" si="44"/>
        <v>1005052.039329559</v>
      </c>
      <c r="X164" s="21">
        <f t="shared" si="45"/>
        <v>2652652971.9416156</v>
      </c>
      <c r="Y164" s="21">
        <f t="shared" si="46"/>
        <v>10610611.887766462</v>
      </c>
      <c r="Z164" s="3">
        <f t="shared" si="47"/>
        <v>1778278.6717196989</v>
      </c>
      <c r="AA164" s="21">
        <f t="shared" si="48"/>
        <v>2007477544.5211186</v>
      </c>
      <c r="AB164" s="21">
        <f t="shared" si="49"/>
        <v>28104685.623295665</v>
      </c>
      <c r="AC164" s="3">
        <f t="shared" si="50"/>
        <v>4697584.1407376258</v>
      </c>
      <c r="AD164" s="3">
        <f t="shared" si="51"/>
        <v>1243022350.5049973</v>
      </c>
      <c r="AE164" s="21">
        <f t="shared" si="52"/>
        <v>0</v>
      </c>
      <c r="AF164" s="3">
        <f t="shared" si="53"/>
        <v>110715775.82171218</v>
      </c>
      <c r="AG164" s="3">
        <f t="shared" si="54"/>
        <v>110715775.82171218</v>
      </c>
      <c r="AH164" s="22">
        <f t="shared" si="56"/>
        <v>2.4748400694673382E-2</v>
      </c>
      <c r="AI164" s="3">
        <f t="shared" si="55"/>
        <v>107172870.99541739</v>
      </c>
    </row>
    <row r="165" spans="1:35" x14ac:dyDescent="0.3">
      <c r="A165" t="s">
        <v>215</v>
      </c>
      <c r="B165">
        <v>8365946</v>
      </c>
      <c r="C165">
        <v>64215.75816988579</v>
      </c>
      <c r="D165">
        <v>176908.5650571718</v>
      </c>
      <c r="E165">
        <v>106615.6187805943</v>
      </c>
      <c r="F165">
        <v>267805.90762190009</v>
      </c>
      <c r="G165">
        <v>239965.17541518089</v>
      </c>
      <c r="H165">
        <v>731464.10196249408</v>
      </c>
      <c r="I165">
        <v>399421.85979407729</v>
      </c>
      <c r="J165">
        <v>1145893.977236141</v>
      </c>
      <c r="K165">
        <v>1001421.29659991</v>
      </c>
      <c r="L165">
        <v>3346047.9190753028</v>
      </c>
      <c r="M165">
        <v>0</v>
      </c>
      <c r="N165" s="19">
        <v>2021</v>
      </c>
      <c r="O165" s="3">
        <v>10682063872</v>
      </c>
      <c r="P165">
        <v>2021</v>
      </c>
      <c r="Q165" s="20">
        <f t="shared" si="38"/>
        <v>64215.75816988579</v>
      </c>
      <c r="R165" s="21">
        <f t="shared" si="39"/>
        <v>9427819370.0746288</v>
      </c>
      <c r="S165" s="21">
        <f t="shared" si="40"/>
        <v>0</v>
      </c>
      <c r="T165" s="3">
        <f t="shared" si="41"/>
        <v>106615.6187805943</v>
      </c>
      <c r="U165" s="21">
        <f t="shared" si="42"/>
        <v>6742546260.8538332</v>
      </c>
      <c r="V165" s="21">
        <f t="shared" si="43"/>
        <v>114623286.43451518</v>
      </c>
      <c r="W165" s="3">
        <f t="shared" si="44"/>
        <v>239965.17541518089</v>
      </c>
      <c r="X165" s="21">
        <f t="shared" si="45"/>
        <v>4111853478.5527887</v>
      </c>
      <c r="Y165" s="21">
        <f t="shared" si="46"/>
        <v>16447413.914211156</v>
      </c>
      <c r="Z165" s="3">
        <f t="shared" si="47"/>
        <v>399421.85979407729</v>
      </c>
      <c r="AA165" s="21">
        <f t="shared" si="48"/>
        <v>3122472712.5129819</v>
      </c>
      <c r="AB165" s="21">
        <f t="shared" si="49"/>
        <v>43714617.975181751</v>
      </c>
      <c r="AC165" s="3">
        <f t="shared" si="50"/>
        <v>1001421.29659991</v>
      </c>
      <c r="AD165" s="3">
        <f t="shared" si="51"/>
        <v>1961501971.3791521</v>
      </c>
      <c r="AE165" s="21">
        <f t="shared" si="52"/>
        <v>0</v>
      </c>
      <c r="AF165" s="3">
        <f t="shared" si="53"/>
        <v>174785318.32390809</v>
      </c>
      <c r="AG165" s="3">
        <f t="shared" si="54"/>
        <v>174785318.32390809</v>
      </c>
      <c r="AH165" s="22">
        <f t="shared" si="56"/>
        <v>1.6362504513950549E-2</v>
      </c>
      <c r="AI165" s="3">
        <f t="shared" si="55"/>
        <v>169192188.13754302</v>
      </c>
    </row>
    <row r="166" spans="1:35" x14ac:dyDescent="0.3">
      <c r="A166" t="s">
        <v>216</v>
      </c>
      <c r="B166">
        <v>58559048</v>
      </c>
      <c r="C166">
        <v>84590.205762492173</v>
      </c>
      <c r="D166">
        <v>368547.63613955327</v>
      </c>
      <c r="E166">
        <v>152830.90463974059</v>
      </c>
      <c r="F166">
        <v>619629.66538969276</v>
      </c>
      <c r="G166">
        <v>412014.92232222483</v>
      </c>
      <c r="H166">
        <v>2143208.0031135119</v>
      </c>
      <c r="I166">
        <v>764466.93818847951</v>
      </c>
      <c r="J166">
        <v>3710106.3004720211</v>
      </c>
      <c r="K166">
        <v>2050720.466159537</v>
      </c>
      <c r="L166">
        <v>13805469.727116151</v>
      </c>
      <c r="M166">
        <v>2603947.75</v>
      </c>
      <c r="N166" s="19">
        <v>2021</v>
      </c>
      <c r="O166" s="3">
        <v>115599761408</v>
      </c>
      <c r="P166">
        <v>2021</v>
      </c>
      <c r="Q166" s="20">
        <f t="shared" si="38"/>
        <v>84590.205762492173</v>
      </c>
      <c r="R166" s="21">
        <f t="shared" si="39"/>
        <v>166282767954.06979</v>
      </c>
      <c r="S166" s="21">
        <f t="shared" si="40"/>
        <v>0</v>
      </c>
      <c r="T166" s="3">
        <f t="shared" si="41"/>
        <v>152830.90463974059</v>
      </c>
      <c r="U166" s="21">
        <f t="shared" si="42"/>
        <v>136676455185.48482</v>
      </c>
      <c r="V166" s="21">
        <f t="shared" si="43"/>
        <v>2323499738.1532421</v>
      </c>
      <c r="W166" s="3">
        <f t="shared" si="44"/>
        <v>412014.92232222483</v>
      </c>
      <c r="X166" s="21">
        <f t="shared" si="45"/>
        <v>101377018715.32486</v>
      </c>
      <c r="Y166" s="21">
        <f t="shared" si="46"/>
        <v>405508074.86129946</v>
      </c>
      <c r="Z166" s="3">
        <f t="shared" si="47"/>
        <v>764466.93818847951</v>
      </c>
      <c r="AA166" s="21">
        <f t="shared" si="48"/>
        <v>86246918403.325668</v>
      </c>
      <c r="AB166" s="21">
        <f t="shared" si="49"/>
        <v>1207456857.6465595</v>
      </c>
      <c r="AC166" s="3">
        <f t="shared" si="50"/>
        <v>2050720.466159537</v>
      </c>
      <c r="AD166" s="3">
        <f t="shared" si="51"/>
        <v>68834692620.032288</v>
      </c>
      <c r="AE166" s="21">
        <f t="shared" si="52"/>
        <v>0</v>
      </c>
      <c r="AF166" s="3">
        <f t="shared" si="53"/>
        <v>3936464670.6611013</v>
      </c>
      <c r="AG166" s="3">
        <f t="shared" si="54"/>
        <v>3933860722.9111013</v>
      </c>
      <c r="AH166" s="22">
        <f t="shared" si="56"/>
        <v>3.4030007285455015E-2</v>
      </c>
      <c r="AI166" s="3">
        <f t="shared" si="55"/>
        <v>3807977179.777946</v>
      </c>
    </row>
    <row r="167" spans="1:35" x14ac:dyDescent="0.3">
      <c r="A167" t="s">
        <v>217</v>
      </c>
      <c r="B167">
        <v>3866979</v>
      </c>
      <c r="C167">
        <v>180879.65861111181</v>
      </c>
      <c r="D167">
        <v>577869.08988917014</v>
      </c>
      <c r="E167">
        <v>315513.93248118932</v>
      </c>
      <c r="F167">
        <v>908291.8258296703</v>
      </c>
      <c r="G167">
        <v>787834.41809497774</v>
      </c>
      <c r="H167">
        <v>2646713.7678749352</v>
      </c>
      <c r="I167">
        <v>1406866.670489151</v>
      </c>
      <c r="J167">
        <v>4214092.2906520516</v>
      </c>
      <c r="K167">
        <v>3733109.4118523351</v>
      </c>
      <c r="L167">
        <v>12394074.193219099</v>
      </c>
      <c r="M167">
        <v>0</v>
      </c>
      <c r="N167" s="19">
        <v>2023</v>
      </c>
      <c r="O167" s="3"/>
      <c r="Q167" s="20">
        <f t="shared" si="38"/>
        <v>180879.65861111181</v>
      </c>
      <c r="R167" s="21">
        <f t="shared" si="39"/>
        <v>15351497939.741947</v>
      </c>
      <c r="S167" s="21">
        <f t="shared" si="40"/>
        <v>0</v>
      </c>
      <c r="T167" s="3">
        <f t="shared" si="41"/>
        <v>315513.93248118932</v>
      </c>
      <c r="U167" s="21">
        <f t="shared" si="42"/>
        <v>11461298326.214079</v>
      </c>
      <c r="V167" s="21">
        <f t="shared" si="43"/>
        <v>194842071.54563937</v>
      </c>
      <c r="W167" s="3">
        <f t="shared" si="44"/>
        <v>787834.41809497774</v>
      </c>
      <c r="X167" s="21">
        <f t="shared" si="45"/>
        <v>7188247409.1327505</v>
      </c>
      <c r="Y167" s="21">
        <f t="shared" si="46"/>
        <v>28752989.636531003</v>
      </c>
      <c r="Z167" s="3">
        <f t="shared" si="47"/>
        <v>1406866.670489151</v>
      </c>
      <c r="AA167" s="21">
        <f t="shared" si="48"/>
        <v>5427741260.7159567</v>
      </c>
      <c r="AB167" s="21">
        <f t="shared" si="49"/>
        <v>75988377.650023401</v>
      </c>
      <c r="AC167" s="3">
        <f t="shared" si="50"/>
        <v>3733109.4118523351</v>
      </c>
      <c r="AD167" s="3">
        <f t="shared" si="51"/>
        <v>3349176892.9284868</v>
      </c>
      <c r="AE167" s="21">
        <f t="shared" si="52"/>
        <v>0</v>
      </c>
      <c r="AF167" s="3">
        <f t="shared" si="53"/>
        <v>299583438.83219373</v>
      </c>
      <c r="AG167" s="3">
        <f t="shared" si="54"/>
        <v>299583438.83219373</v>
      </c>
      <c r="AH167" s="22"/>
      <c r="AI167" s="3">
        <f t="shared" si="55"/>
        <v>289996768.78956354</v>
      </c>
    </row>
    <row r="168" spans="1:35" x14ac:dyDescent="0.3">
      <c r="A168" t="s">
        <v>218</v>
      </c>
      <c r="B168">
        <v>19667990</v>
      </c>
      <c r="C168">
        <v>45675.411190585932</v>
      </c>
      <c r="D168">
        <v>172528.65104388859</v>
      </c>
      <c r="E168">
        <v>85090.813461285579</v>
      </c>
      <c r="F168">
        <v>280772.47419317689</v>
      </c>
      <c r="G168">
        <v>245003.98749081511</v>
      </c>
      <c r="H168">
        <v>853334.39784729201</v>
      </c>
      <c r="I168">
        <v>466664.20922257</v>
      </c>
      <c r="J168">
        <v>1358959.5160100849</v>
      </c>
      <c r="K168">
        <v>1252210.606166221</v>
      </c>
      <c r="L168">
        <v>3898226.5915302462</v>
      </c>
      <c r="M168">
        <v>0</v>
      </c>
      <c r="N168" s="19">
        <v>2023</v>
      </c>
      <c r="O168" s="3">
        <v>4990594560</v>
      </c>
      <c r="P168">
        <v>2021</v>
      </c>
      <c r="Q168" s="20">
        <f t="shared" si="38"/>
        <v>45675.411190585932</v>
      </c>
      <c r="R168" s="21">
        <f t="shared" si="39"/>
        <v>24949482529.023579</v>
      </c>
      <c r="S168" s="21">
        <f t="shared" si="40"/>
        <v>0</v>
      </c>
      <c r="T168" s="3">
        <f t="shared" si="41"/>
        <v>85090.813461285579</v>
      </c>
      <c r="U168" s="21">
        <f t="shared" si="42"/>
        <v>19243324732.291153</v>
      </c>
      <c r="V168" s="21">
        <f t="shared" si="43"/>
        <v>327136520.44894964</v>
      </c>
      <c r="W168" s="3">
        <f t="shared" si="44"/>
        <v>245003.98749081511</v>
      </c>
      <c r="X168" s="21">
        <f t="shared" si="45"/>
        <v>11964636427.587086</v>
      </c>
      <c r="Y168" s="21">
        <f t="shared" si="46"/>
        <v>47858545.710348345</v>
      </c>
      <c r="Z168" s="3">
        <f t="shared" si="47"/>
        <v>466664.20922257</v>
      </c>
      <c r="AA168" s="21">
        <f t="shared" si="48"/>
        <v>8774827585.4718876</v>
      </c>
      <c r="AB168" s="21">
        <f t="shared" si="49"/>
        <v>122847586.19660644</v>
      </c>
      <c r="AC168" s="3">
        <f t="shared" si="50"/>
        <v>1252210.606166221</v>
      </c>
      <c r="AD168" s="3">
        <f t="shared" si="51"/>
        <v>5204181593.9979801</v>
      </c>
      <c r="AE168" s="21">
        <f t="shared" si="52"/>
        <v>0</v>
      </c>
      <c r="AF168" s="3">
        <f t="shared" si="53"/>
        <v>497842652.35590446</v>
      </c>
      <c r="AG168" s="3">
        <f t="shared" si="54"/>
        <v>497842652.35590446</v>
      </c>
      <c r="AH168" s="22">
        <f t="shared" si="56"/>
        <v>9.9756180625481319E-2</v>
      </c>
      <c r="AI168" s="3">
        <f t="shared" si="55"/>
        <v>481911687.48051548</v>
      </c>
    </row>
    <row r="169" spans="1:35" x14ac:dyDescent="0.3">
      <c r="A169" t="s">
        <v>219</v>
      </c>
      <c r="B169">
        <v>34861556</v>
      </c>
      <c r="C169">
        <v>65294.531697095037</v>
      </c>
      <c r="D169">
        <v>232641.36518628561</v>
      </c>
      <c r="E169">
        <v>107106.9832933752</v>
      </c>
      <c r="F169">
        <v>378352.19528742897</v>
      </c>
      <c r="G169">
        <v>236210.55164589619</v>
      </c>
      <c r="H169">
        <v>1287584.36621465</v>
      </c>
      <c r="I169">
        <v>386171.97883882502</v>
      </c>
      <c r="J169">
        <v>2265769.4615965988</v>
      </c>
      <c r="K169">
        <v>943201.81633687275</v>
      </c>
      <c r="L169">
        <v>9057727.6271061059</v>
      </c>
      <c r="M169">
        <v>0</v>
      </c>
      <c r="N169" s="19">
        <v>2023</v>
      </c>
      <c r="O169" s="3"/>
      <c r="Q169" s="20">
        <f t="shared" si="38"/>
        <v>65294.531697095037</v>
      </c>
      <c r="R169" s="21">
        <f t="shared" si="39"/>
        <v>58339710071.060921</v>
      </c>
      <c r="S169" s="21">
        <f t="shared" si="40"/>
        <v>0</v>
      </c>
      <c r="T169" s="3">
        <f t="shared" si="41"/>
        <v>107106.9832933752</v>
      </c>
      <c r="U169" s="21">
        <f t="shared" si="42"/>
        <v>47280150738.312889</v>
      </c>
      <c r="V169" s="21">
        <f t="shared" si="43"/>
        <v>803762562.55131912</v>
      </c>
      <c r="W169" s="3">
        <f t="shared" si="44"/>
        <v>236210.55164589619</v>
      </c>
      <c r="X169" s="21">
        <f t="shared" si="45"/>
        <v>36652527113.522232</v>
      </c>
      <c r="Y169" s="21">
        <f t="shared" si="46"/>
        <v>146610108.45408893</v>
      </c>
      <c r="Z169" s="3">
        <f t="shared" si="47"/>
        <v>386171.97883882502</v>
      </c>
      <c r="AA169" s="21">
        <f t="shared" si="48"/>
        <v>32762846451.309586</v>
      </c>
      <c r="AB169" s="21">
        <f t="shared" si="49"/>
        <v>458679850.31833428</v>
      </c>
      <c r="AC169" s="3">
        <f t="shared" si="50"/>
        <v>943201.81633687275</v>
      </c>
      <c r="AD169" s="3">
        <f t="shared" si="51"/>
        <v>28288499596.557701</v>
      </c>
      <c r="AE169" s="21">
        <f t="shared" si="52"/>
        <v>0</v>
      </c>
      <c r="AF169" s="3">
        <f t="shared" si="53"/>
        <v>1409052521.3237424</v>
      </c>
      <c r="AG169" s="3">
        <f t="shared" si="54"/>
        <v>1409052521.3237424</v>
      </c>
      <c r="AH169" s="22"/>
      <c r="AI169" s="3">
        <f t="shared" si="55"/>
        <v>1363962840.6413827</v>
      </c>
    </row>
    <row r="170" spans="1:35" x14ac:dyDescent="0.3">
      <c r="A170" t="s">
        <v>220</v>
      </c>
      <c r="B170">
        <v>7640130</v>
      </c>
      <c r="C170">
        <v>1945412.8533919461</v>
      </c>
      <c r="D170">
        <v>8448246.7491507996</v>
      </c>
      <c r="E170">
        <v>3861329.4499849039</v>
      </c>
      <c r="F170">
        <v>14076271.19854583</v>
      </c>
      <c r="G170">
        <v>12694252.234630359</v>
      </c>
      <c r="H170">
        <v>43527597.839680471</v>
      </c>
      <c r="I170">
        <v>25046437.74744064</v>
      </c>
      <c r="J170">
        <v>68683913.602512985</v>
      </c>
      <c r="K170">
        <v>66302773.303046256</v>
      </c>
      <c r="L170">
        <v>189329039.25429699</v>
      </c>
      <c r="M170">
        <v>0</v>
      </c>
      <c r="N170" s="19">
        <v>2023</v>
      </c>
      <c r="O170" s="3"/>
      <c r="Q170" s="20">
        <f t="shared" si="38"/>
        <v>1945412.8533919461</v>
      </c>
      <c r="R170" s="21">
        <f t="shared" si="39"/>
        <v>496824963320.04089</v>
      </c>
      <c r="S170" s="21">
        <f t="shared" si="40"/>
        <v>0</v>
      </c>
      <c r="T170" s="3">
        <f t="shared" si="41"/>
        <v>3861329.4499849039</v>
      </c>
      <c r="U170" s="21">
        <f t="shared" si="42"/>
        <v>390217414507.16394</v>
      </c>
      <c r="V170" s="21">
        <f t="shared" si="43"/>
        <v>6633696046.6217871</v>
      </c>
      <c r="W170" s="3">
        <f t="shared" si="44"/>
        <v>12694252.234630359</v>
      </c>
      <c r="X170" s="21">
        <f t="shared" si="45"/>
        <v>235570768757.51151</v>
      </c>
      <c r="Y170" s="21">
        <f t="shared" si="46"/>
        <v>942283075.03004599</v>
      </c>
      <c r="Z170" s="3">
        <f t="shared" si="47"/>
        <v>25046437.74744064</v>
      </c>
      <c r="AA170" s="21">
        <f t="shared" si="48"/>
        <v>166697994202.30695</v>
      </c>
      <c r="AB170" s="21">
        <f t="shared" si="49"/>
        <v>2333771918.8322978</v>
      </c>
      <c r="AC170" s="3">
        <f t="shared" si="50"/>
        <v>66302773.303046256</v>
      </c>
      <c r="AD170" s="3">
        <f t="shared" si="51"/>
        <v>93993666528.212936</v>
      </c>
      <c r="AE170" s="21">
        <f t="shared" si="52"/>
        <v>0</v>
      </c>
      <c r="AF170" s="3">
        <f t="shared" si="53"/>
        <v>9909751040.4841309</v>
      </c>
      <c r="AG170" s="3">
        <f t="shared" si="54"/>
        <v>9909751040.4841309</v>
      </c>
      <c r="AH170" s="22"/>
      <c r="AI170" s="3">
        <f t="shared" si="55"/>
        <v>9592639007.1886387</v>
      </c>
    </row>
    <row r="171" spans="1:35" x14ac:dyDescent="0.3">
      <c r="A171" t="s">
        <v>221</v>
      </c>
      <c r="B171">
        <v>51510672</v>
      </c>
      <c r="C171">
        <v>3076236.101363109</v>
      </c>
      <c r="D171">
        <v>6206906.5404922646</v>
      </c>
      <c r="E171">
        <v>4461552.8825313626</v>
      </c>
      <c r="F171">
        <v>8363018.2647762066</v>
      </c>
      <c r="G171">
        <v>7244292.1030932087</v>
      </c>
      <c r="H171">
        <v>20188221.910108339</v>
      </c>
      <c r="I171">
        <v>10492281.769324889</v>
      </c>
      <c r="J171">
        <v>31564966.04393952</v>
      </c>
      <c r="K171">
        <v>21975781.700101789</v>
      </c>
      <c r="L171">
        <v>100246164.3629379</v>
      </c>
      <c r="M171">
        <v>0</v>
      </c>
      <c r="N171" s="19">
        <v>2021</v>
      </c>
      <c r="O171" s="3">
        <v>798795890688</v>
      </c>
      <c r="P171">
        <v>2021</v>
      </c>
      <c r="Q171" s="20">
        <f t="shared" si="38"/>
        <v>3076236.101363109</v>
      </c>
      <c r="R171" s="21">
        <f t="shared" si="39"/>
        <v>1612629381300.7791</v>
      </c>
      <c r="S171" s="21">
        <f t="shared" si="40"/>
        <v>0</v>
      </c>
      <c r="T171" s="3">
        <f t="shared" si="41"/>
        <v>4461552.8825313626</v>
      </c>
      <c r="U171" s="21">
        <f t="shared" si="42"/>
        <v>1004835518120.844</v>
      </c>
      <c r="V171" s="21">
        <f t="shared" si="43"/>
        <v>17082203808.05435</v>
      </c>
      <c r="W171" s="3">
        <f t="shared" si="44"/>
        <v>7244292.1030932087</v>
      </c>
      <c r="X171" s="21">
        <f t="shared" si="45"/>
        <v>666750522680.17969</v>
      </c>
      <c r="Y171" s="21">
        <f t="shared" si="46"/>
        <v>2667002090.7207189</v>
      </c>
      <c r="Z171" s="3">
        <f t="shared" si="47"/>
        <v>10492281.769324889</v>
      </c>
      <c r="AA171" s="21">
        <f t="shared" si="48"/>
        <v>542734063914.61609</v>
      </c>
      <c r="AB171" s="21">
        <f t="shared" si="49"/>
        <v>7598276894.8046265</v>
      </c>
      <c r="AC171" s="3">
        <f t="shared" si="50"/>
        <v>21975781.700101789</v>
      </c>
      <c r="AD171" s="3">
        <f t="shared" si="51"/>
        <v>403176000865.98376</v>
      </c>
      <c r="AE171" s="21">
        <f t="shared" si="52"/>
        <v>0</v>
      </c>
      <c r="AF171" s="3">
        <f t="shared" si="53"/>
        <v>27347482793.579697</v>
      </c>
      <c r="AG171" s="3">
        <f t="shared" si="54"/>
        <v>27347482793.579697</v>
      </c>
      <c r="AH171" s="22">
        <f t="shared" si="56"/>
        <v>3.4235883174142785E-2</v>
      </c>
      <c r="AI171" s="3">
        <f t="shared" si="55"/>
        <v>26472363344.185146</v>
      </c>
    </row>
    <row r="172" spans="1:35" x14ac:dyDescent="0.3">
      <c r="A172" t="s">
        <v>222</v>
      </c>
      <c r="B172">
        <v>249433156</v>
      </c>
      <c r="C172">
        <v>4682877</v>
      </c>
      <c r="D172">
        <v>16872880.899999999</v>
      </c>
      <c r="E172">
        <v>8194462.5</v>
      </c>
      <c r="F172">
        <v>27401508.5</v>
      </c>
      <c r="G172">
        <v>21871352</v>
      </c>
      <c r="H172">
        <v>86155162.799999997</v>
      </c>
      <c r="I172">
        <v>40649912</v>
      </c>
      <c r="J172">
        <v>141821325.09999999</v>
      </c>
      <c r="K172">
        <v>119036264</v>
      </c>
      <c r="L172">
        <v>444582250.39999998</v>
      </c>
      <c r="M172">
        <v>0</v>
      </c>
      <c r="N172" s="19">
        <v>2021</v>
      </c>
      <c r="O172" s="3">
        <v>2488451203072</v>
      </c>
      <c r="P172">
        <v>2021</v>
      </c>
      <c r="Q172" s="20">
        <f t="shared" si="38"/>
        <v>4682877</v>
      </c>
      <c r="R172" s="21">
        <f t="shared" si="39"/>
        <v>30405911444293.082</v>
      </c>
      <c r="S172" s="21">
        <f t="shared" si="40"/>
        <v>0</v>
      </c>
      <c r="T172" s="3">
        <f t="shared" si="41"/>
        <v>8194462.5</v>
      </c>
      <c r="U172" s="21">
        <f t="shared" si="42"/>
        <v>23954370506085.879</v>
      </c>
      <c r="V172" s="21">
        <f t="shared" si="43"/>
        <v>407224298603.45996</v>
      </c>
      <c r="W172" s="3">
        <f t="shared" si="44"/>
        <v>21871352</v>
      </c>
      <c r="X172" s="21">
        <f t="shared" si="45"/>
        <v>16034513807550.885</v>
      </c>
      <c r="Y172" s="21">
        <f t="shared" si="46"/>
        <v>64138055230.203537</v>
      </c>
      <c r="Z172" s="3">
        <f t="shared" si="47"/>
        <v>40649912</v>
      </c>
      <c r="AA172" s="21">
        <f t="shared" si="48"/>
        <v>12617752433256.371</v>
      </c>
      <c r="AB172" s="21">
        <f t="shared" si="49"/>
        <v>176648534065.58923</v>
      </c>
      <c r="AC172" s="3">
        <f t="shared" si="50"/>
        <v>119036264</v>
      </c>
      <c r="AD172" s="3">
        <f t="shared" si="51"/>
        <v>8120196281088.5078</v>
      </c>
      <c r="AE172" s="21">
        <f t="shared" si="52"/>
        <v>0</v>
      </c>
      <c r="AF172" s="3">
        <f t="shared" si="53"/>
        <v>648010887899.25269</v>
      </c>
      <c r="AG172" s="3">
        <f t="shared" si="54"/>
        <v>648010887899.25269</v>
      </c>
      <c r="AH172" s="22">
        <f t="shared" si="56"/>
        <v>0.26040731162390546</v>
      </c>
      <c r="AI172" s="3">
        <f t="shared" si="55"/>
        <v>627274539486.47656</v>
      </c>
    </row>
    <row r="173" spans="1:35" x14ac:dyDescent="0.3">
      <c r="A173" t="s">
        <v>223</v>
      </c>
      <c r="B173">
        <v>2517550</v>
      </c>
      <c r="C173">
        <v>481161.23503466719</v>
      </c>
      <c r="D173">
        <v>1333679.747787196</v>
      </c>
      <c r="E173">
        <v>800403.50526254659</v>
      </c>
      <c r="F173">
        <v>2022315.853400622</v>
      </c>
      <c r="G173">
        <v>1808125.383199631</v>
      </c>
      <c r="H173">
        <v>5541994.5531674996</v>
      </c>
      <c r="I173">
        <v>3018695.7476598131</v>
      </c>
      <c r="J173">
        <v>8691606.498601988</v>
      </c>
      <c r="K173">
        <v>7596737.8803579146</v>
      </c>
      <c r="L173">
        <v>25406829.3421118</v>
      </c>
      <c r="M173">
        <v>513319936</v>
      </c>
      <c r="N173" s="19">
        <v>2021</v>
      </c>
      <c r="O173" s="3">
        <v>11028663296</v>
      </c>
      <c r="P173">
        <v>2021</v>
      </c>
      <c r="Q173" s="20">
        <f t="shared" si="38"/>
        <v>481161.23503466719</v>
      </c>
      <c r="R173" s="21">
        <f t="shared" si="39"/>
        <v>21462579817.801289</v>
      </c>
      <c r="S173" s="21">
        <f t="shared" si="40"/>
        <v>0</v>
      </c>
      <c r="T173" s="3">
        <f t="shared" si="41"/>
        <v>800403.50526254659</v>
      </c>
      <c r="U173" s="21">
        <f t="shared" si="42"/>
        <v>15381127160.275057</v>
      </c>
      <c r="V173" s="21">
        <f t="shared" si="43"/>
        <v>261479161.72467598</v>
      </c>
      <c r="W173" s="3">
        <f t="shared" si="44"/>
        <v>1808125.383199631</v>
      </c>
      <c r="X173" s="21">
        <f t="shared" si="45"/>
        <v>9400202328.8526077</v>
      </c>
      <c r="Y173" s="21">
        <f t="shared" si="46"/>
        <v>37600809.315410435</v>
      </c>
      <c r="Z173" s="3">
        <f t="shared" si="47"/>
        <v>3018695.7476598131</v>
      </c>
      <c r="AA173" s="21">
        <f t="shared" si="48"/>
        <v>7140918230.5172358</v>
      </c>
      <c r="AB173" s="21">
        <f t="shared" si="49"/>
        <v>99972855.227241322</v>
      </c>
      <c r="AC173" s="3">
        <f t="shared" si="50"/>
        <v>7596737.8803579146</v>
      </c>
      <c r="AD173" s="3">
        <f t="shared" si="51"/>
        <v>4483779575.9538498</v>
      </c>
      <c r="AE173" s="21">
        <f t="shared" si="52"/>
        <v>0</v>
      </c>
      <c r="AF173" s="3">
        <f t="shared" si="53"/>
        <v>399052826.26732773</v>
      </c>
      <c r="AG173" s="3">
        <f t="shared" si="54"/>
        <v>0</v>
      </c>
      <c r="AH173" s="22">
        <f t="shared" si="56"/>
        <v>0</v>
      </c>
      <c r="AI173" s="3">
        <f t="shared" si="55"/>
        <v>0</v>
      </c>
    </row>
    <row r="174" spans="1:35" x14ac:dyDescent="0.3">
      <c r="A174" t="s">
        <v>224</v>
      </c>
      <c r="B174">
        <v>21256902</v>
      </c>
      <c r="C174">
        <v>72654.12415726966</v>
      </c>
      <c r="D174">
        <v>212780.47091412701</v>
      </c>
      <c r="E174">
        <v>123007.70182284911</v>
      </c>
      <c r="F174">
        <v>327409.19187326467</v>
      </c>
      <c r="G174">
        <v>287995.56141608523</v>
      </c>
      <c r="H174">
        <v>922082.98873463145</v>
      </c>
      <c r="I174">
        <v>493940.26307435537</v>
      </c>
      <c r="J174">
        <v>1457889.731819208</v>
      </c>
      <c r="K174">
        <v>1277569.874788247</v>
      </c>
      <c r="L174">
        <v>4288847.6000375552</v>
      </c>
      <c r="M174">
        <v>0</v>
      </c>
      <c r="N174" s="19">
        <v>2023</v>
      </c>
      <c r="O174" s="3"/>
      <c r="Q174" s="20">
        <f t="shared" si="38"/>
        <v>72654.12415726966</v>
      </c>
      <c r="R174" s="21">
        <f t="shared" si="39"/>
        <v>29786520206.285347</v>
      </c>
      <c r="S174" s="21">
        <f t="shared" si="40"/>
        <v>0</v>
      </c>
      <c r="T174" s="3">
        <f t="shared" si="41"/>
        <v>123007.70182284911</v>
      </c>
      <c r="U174" s="21">
        <f t="shared" si="42"/>
        <v>21724712213.278297</v>
      </c>
      <c r="V174" s="21">
        <f t="shared" si="43"/>
        <v>369320107.62573111</v>
      </c>
      <c r="W174" s="3">
        <f t="shared" si="44"/>
        <v>287995.56141608523</v>
      </c>
      <c r="X174" s="21">
        <f t="shared" si="45"/>
        <v>13478734301.942461</v>
      </c>
      <c r="Y174" s="21">
        <f t="shared" si="46"/>
        <v>53914937.207769848</v>
      </c>
      <c r="Z174" s="3">
        <f t="shared" si="47"/>
        <v>493940.26307435537</v>
      </c>
      <c r="AA174" s="21">
        <f t="shared" si="48"/>
        <v>10245289695.030699</v>
      </c>
      <c r="AB174" s="21">
        <f t="shared" si="49"/>
        <v>143434055.7304298</v>
      </c>
      <c r="AC174" s="3">
        <f t="shared" si="50"/>
        <v>1277569.874788247</v>
      </c>
      <c r="AD174" s="3">
        <f t="shared" si="51"/>
        <v>6401043550.0407467</v>
      </c>
      <c r="AE174" s="21">
        <f t="shared" si="52"/>
        <v>0</v>
      </c>
      <c r="AF174" s="3">
        <f t="shared" si="53"/>
        <v>566669100.56393075</v>
      </c>
      <c r="AG174" s="3">
        <f t="shared" si="54"/>
        <v>566669100.56393075</v>
      </c>
      <c r="AH174" s="22"/>
      <c r="AI174" s="3">
        <f t="shared" si="55"/>
        <v>548535689.34588492</v>
      </c>
    </row>
    <row r="175" spans="1:35" x14ac:dyDescent="0.3">
      <c r="A175" t="s">
        <v>225</v>
      </c>
      <c r="B175">
        <v>17803402</v>
      </c>
      <c r="C175">
        <v>15073324162411.73</v>
      </c>
      <c r="D175">
        <v>47511383212465.188</v>
      </c>
      <c r="E175">
        <v>26104641468178.801</v>
      </c>
      <c r="F175">
        <v>74464402831722.031</v>
      </c>
      <c r="G175">
        <v>64169333382433.523</v>
      </c>
      <c r="H175">
        <v>216806115085869</v>
      </c>
      <c r="I175">
        <v>113558893439054.8</v>
      </c>
      <c r="J175">
        <v>346122455829657.88</v>
      </c>
      <c r="K175">
        <v>300012328390616.63</v>
      </c>
      <c r="L175">
        <v>1032093917799592</v>
      </c>
      <c r="M175">
        <v>0</v>
      </c>
      <c r="N175" s="19">
        <v>2017</v>
      </c>
      <c r="O175" s="3">
        <v>215754528</v>
      </c>
      <c r="P175">
        <v>2015</v>
      </c>
      <c r="Q175" s="20"/>
      <c r="R175" s="21"/>
      <c r="S175" s="21"/>
      <c r="T175" s="3"/>
      <c r="U175" s="21"/>
      <c r="V175" s="21"/>
      <c r="W175" s="3"/>
      <c r="X175" s="21"/>
      <c r="Y175" s="21"/>
      <c r="Z175" s="3"/>
      <c r="AA175" s="21"/>
      <c r="AB175" s="21"/>
      <c r="AC175" s="3"/>
      <c r="AD175" s="3"/>
      <c r="AE175" s="21"/>
      <c r="AF175" s="3"/>
      <c r="AG175" s="3"/>
      <c r="AH175" s="22">
        <f t="shared" si="56"/>
        <v>0</v>
      </c>
      <c r="AI175" s="3">
        <f t="shared" si="55"/>
        <v>0</v>
      </c>
    </row>
    <row r="176" spans="1:35" x14ac:dyDescent="0.3">
      <c r="A176" t="s">
        <v>226</v>
      </c>
      <c r="B176">
        <v>68496240</v>
      </c>
      <c r="C176">
        <v>92570.532858473263</v>
      </c>
      <c r="D176">
        <v>285456.31315356819</v>
      </c>
      <c r="E176">
        <v>154895.72007375059</v>
      </c>
      <c r="F176">
        <v>446486.91487771482</v>
      </c>
      <c r="G176">
        <v>353967.61602215038</v>
      </c>
      <c r="H176">
        <v>1343009.3868755689</v>
      </c>
      <c r="I176">
        <v>596372.92486124544</v>
      </c>
      <c r="J176">
        <v>2215538.600183289</v>
      </c>
      <c r="K176">
        <v>1516539.97984147</v>
      </c>
      <c r="L176">
        <v>7490240.7865757998</v>
      </c>
      <c r="M176">
        <v>0</v>
      </c>
      <c r="N176" s="19">
        <v>2021</v>
      </c>
      <c r="O176" s="3">
        <v>48061333504</v>
      </c>
      <c r="P176">
        <v>2021</v>
      </c>
      <c r="Q176" s="20">
        <f t="shared" si="38"/>
        <v>92570.532858473263</v>
      </c>
      <c r="R176" s="21">
        <f t="shared" si="39"/>
        <v>132119506996.80095</v>
      </c>
      <c r="S176" s="21">
        <f t="shared" si="40"/>
        <v>0</v>
      </c>
      <c r="T176" s="3">
        <f t="shared" si="41"/>
        <v>154895.72007375059</v>
      </c>
      <c r="U176" s="21">
        <f t="shared" si="42"/>
        <v>99864502305.895432</v>
      </c>
      <c r="V176" s="21">
        <f t="shared" si="43"/>
        <v>1697696539.2002225</v>
      </c>
      <c r="W176" s="3">
        <f t="shared" si="44"/>
        <v>353967.61602215038</v>
      </c>
      <c r="X176" s="21">
        <f t="shared" si="45"/>
        <v>67745642506.400764</v>
      </c>
      <c r="Y176" s="21">
        <f t="shared" si="46"/>
        <v>270982570.02560306</v>
      </c>
      <c r="Z176" s="3">
        <f t="shared" si="47"/>
        <v>596372.92486124544</v>
      </c>
      <c r="AA176" s="21">
        <f t="shared" si="48"/>
        <v>55453380348.310394</v>
      </c>
      <c r="AB176" s="21">
        <f t="shared" si="49"/>
        <v>776347324.87634563</v>
      </c>
      <c r="AC176" s="3">
        <f t="shared" si="50"/>
        <v>1516539.97984147</v>
      </c>
      <c r="AD176" s="3">
        <f t="shared" si="51"/>
        <v>40917604414.626831</v>
      </c>
      <c r="AE176" s="21">
        <f t="shared" si="52"/>
        <v>0</v>
      </c>
      <c r="AF176" s="3">
        <f t="shared" si="53"/>
        <v>2745026434.1021709</v>
      </c>
      <c r="AG176" s="3">
        <f t="shared" si="54"/>
        <v>2745026434.1021709</v>
      </c>
      <c r="AH176" s="22">
        <f t="shared" si="56"/>
        <v>5.7115070139985E-2</v>
      </c>
      <c r="AI176" s="3">
        <f t="shared" si="55"/>
        <v>2657185588.2109013</v>
      </c>
    </row>
    <row r="177" spans="1:35" x14ac:dyDescent="0.3">
      <c r="A177" t="s">
        <v>227</v>
      </c>
      <c r="B177">
        <v>16271499</v>
      </c>
      <c r="C177">
        <v>10493.474237867449</v>
      </c>
      <c r="D177">
        <v>34294.818190243946</v>
      </c>
      <c r="E177">
        <v>18456.227953231461</v>
      </c>
      <c r="F177">
        <v>54184.171357777203</v>
      </c>
      <c r="G177">
        <v>46926.335988471277</v>
      </c>
      <c r="H177">
        <v>159052.6042459649</v>
      </c>
      <c r="I177">
        <v>84630.477067795582</v>
      </c>
      <c r="J177">
        <v>253473.85185812641</v>
      </c>
      <c r="K177">
        <v>225460.82417934091</v>
      </c>
      <c r="L177">
        <v>744202.50991198572</v>
      </c>
      <c r="M177">
        <v>857.37042236328125</v>
      </c>
      <c r="N177" s="19">
        <v>2021</v>
      </c>
      <c r="O177" s="3"/>
      <c r="Q177" s="20">
        <f t="shared" si="38"/>
        <v>10493.474237867449</v>
      </c>
      <c r="R177" s="21">
        <f t="shared" si="39"/>
        <v>3872835443.1975021</v>
      </c>
      <c r="S177" s="21">
        <f t="shared" si="40"/>
        <v>0</v>
      </c>
      <c r="T177" s="3">
        <f t="shared" si="41"/>
        <v>18456.227953231461</v>
      </c>
      <c r="U177" s="21">
        <f t="shared" si="42"/>
        <v>2906735976.8956132</v>
      </c>
      <c r="V177" s="21">
        <f t="shared" si="43"/>
        <v>49414511.607225426</v>
      </c>
      <c r="W177" s="3">
        <f t="shared" si="44"/>
        <v>46926.335988471277</v>
      </c>
      <c r="X177" s="21">
        <f t="shared" si="45"/>
        <v>1824462461.8255391</v>
      </c>
      <c r="Y177" s="21">
        <f t="shared" si="46"/>
        <v>7297849.8473021565</v>
      </c>
      <c r="Z177" s="3">
        <f t="shared" si="47"/>
        <v>84630.477067795582</v>
      </c>
      <c r="AA177" s="21">
        <f t="shared" si="48"/>
        <v>1373667402.0287466</v>
      </c>
      <c r="AB177" s="21">
        <f t="shared" si="49"/>
        <v>19231343.628402457</v>
      </c>
      <c r="AC177" s="3">
        <f t="shared" si="50"/>
        <v>225460.82417934091</v>
      </c>
      <c r="AD177" s="3">
        <f t="shared" si="51"/>
        <v>844070482.06570446</v>
      </c>
      <c r="AE177" s="21">
        <f t="shared" si="52"/>
        <v>0</v>
      </c>
      <c r="AF177" s="3">
        <f t="shared" si="53"/>
        <v>75943705.082930028</v>
      </c>
      <c r="AG177" s="3">
        <f t="shared" si="54"/>
        <v>75942847.712507665</v>
      </c>
      <c r="AH177" s="22"/>
      <c r="AI177" s="3">
        <f t="shared" si="55"/>
        <v>73512676.585707411</v>
      </c>
    </row>
    <row r="178" spans="1:35" x14ac:dyDescent="0.3">
      <c r="A178" t="s">
        <v>228</v>
      </c>
      <c r="B178">
        <v>8892423</v>
      </c>
      <c r="C178">
        <v>76788.574232724874</v>
      </c>
      <c r="D178">
        <v>346209.35829286848</v>
      </c>
      <c r="E178">
        <v>155262.59060934221</v>
      </c>
      <c r="F178">
        <v>580027.04533643776</v>
      </c>
      <c r="G178">
        <v>530426.22643026756</v>
      </c>
      <c r="H178">
        <v>1797053.7111926971</v>
      </c>
      <c r="I178">
        <v>1050410.804088477</v>
      </c>
      <c r="J178">
        <v>2825137.3323220029</v>
      </c>
      <c r="K178">
        <v>2765038.4717677739</v>
      </c>
      <c r="L178">
        <v>7686914.8957414376</v>
      </c>
      <c r="M178">
        <v>0</v>
      </c>
      <c r="N178" s="19">
        <v>2023</v>
      </c>
      <c r="O178" s="3"/>
      <c r="Q178" s="20">
        <f t="shared" si="38"/>
        <v>76788.574232724874</v>
      </c>
      <c r="R178" s="21">
        <f t="shared" si="39"/>
        <v>23958035768.544544</v>
      </c>
      <c r="S178" s="21">
        <f t="shared" si="40"/>
        <v>0</v>
      </c>
      <c r="T178" s="3">
        <f t="shared" si="41"/>
        <v>155262.59060934221</v>
      </c>
      <c r="U178" s="21">
        <f t="shared" si="42"/>
        <v>18885926033.988415</v>
      </c>
      <c r="V178" s="21">
        <f t="shared" si="43"/>
        <v>321060742.57780308</v>
      </c>
      <c r="W178" s="3">
        <f t="shared" si="44"/>
        <v>530426.22643026756</v>
      </c>
      <c r="X178" s="21">
        <f t="shared" si="45"/>
        <v>11263387377.933578</v>
      </c>
      <c r="Y178" s="21">
        <f t="shared" si="46"/>
        <v>45053549.511734314</v>
      </c>
      <c r="Z178" s="3">
        <f t="shared" si="47"/>
        <v>1050410.804088477</v>
      </c>
      <c r="AA178" s="21">
        <f t="shared" si="48"/>
        <v>7890809499.1869774</v>
      </c>
      <c r="AB178" s="21">
        <f t="shared" si="49"/>
        <v>110471332.9886177</v>
      </c>
      <c r="AC178" s="3">
        <f t="shared" si="50"/>
        <v>2765038.4717677739</v>
      </c>
      <c r="AD178" s="3">
        <f t="shared" si="51"/>
        <v>4376740711.570116</v>
      </c>
      <c r="AE178" s="21">
        <f t="shared" si="52"/>
        <v>0</v>
      </c>
      <c r="AF178" s="3">
        <f t="shared" si="53"/>
        <v>476585625.0781551</v>
      </c>
      <c r="AG178" s="3">
        <f t="shared" si="54"/>
        <v>476585625.0781551</v>
      </c>
      <c r="AH178" s="22"/>
      <c r="AI178" s="3">
        <f t="shared" si="55"/>
        <v>461334885.07565415</v>
      </c>
    </row>
    <row r="179" spans="1:35" x14ac:dyDescent="0.3">
      <c r="A179" t="s">
        <v>229</v>
      </c>
      <c r="B179">
        <v>7666058</v>
      </c>
      <c r="C179">
        <v>16297.57155585209</v>
      </c>
      <c r="D179">
        <v>63884.677996468621</v>
      </c>
      <c r="E179">
        <v>30852.89758766153</v>
      </c>
      <c r="F179">
        <v>104665.42009910451</v>
      </c>
      <c r="G179">
        <v>91905.198662915529</v>
      </c>
      <c r="H179">
        <v>320034.4707981376</v>
      </c>
      <c r="I179">
        <v>177053.15867858229</v>
      </c>
      <c r="J179">
        <v>508808.71189689182</v>
      </c>
      <c r="K179">
        <v>474137.5605945026</v>
      </c>
      <c r="L179">
        <v>1446559.8740274671</v>
      </c>
      <c r="M179">
        <v>0</v>
      </c>
      <c r="N179" s="19">
        <v>2023</v>
      </c>
      <c r="O179" s="3"/>
      <c r="Q179" s="20">
        <f t="shared" si="38"/>
        <v>16297.57155585209</v>
      </c>
      <c r="R179" s="21">
        <f t="shared" si="39"/>
        <v>3648055180.2593989</v>
      </c>
      <c r="S179" s="21">
        <f t="shared" si="40"/>
        <v>0</v>
      </c>
      <c r="T179" s="3">
        <f t="shared" si="41"/>
        <v>30852.89758766153</v>
      </c>
      <c r="U179" s="21">
        <f t="shared" si="42"/>
        <v>2829255393.4951377</v>
      </c>
      <c r="V179" s="21">
        <f t="shared" si="43"/>
        <v>48097341.689417347</v>
      </c>
      <c r="W179" s="3">
        <f t="shared" si="44"/>
        <v>91905.198662915529</v>
      </c>
      <c r="X179" s="21">
        <f t="shared" si="45"/>
        <v>1748852231.6863961</v>
      </c>
      <c r="Y179" s="21">
        <f t="shared" si="46"/>
        <v>6995408.9267455842</v>
      </c>
      <c r="Z179" s="3">
        <f t="shared" si="47"/>
        <v>177053.15867858229</v>
      </c>
      <c r="AA179" s="21">
        <f t="shared" si="48"/>
        <v>1271628656.3968239</v>
      </c>
      <c r="AB179" s="21">
        <f t="shared" si="49"/>
        <v>17802801.189555537</v>
      </c>
      <c r="AC179" s="3">
        <f t="shared" si="50"/>
        <v>474137.5605945026</v>
      </c>
      <c r="AD179" s="3">
        <f t="shared" si="51"/>
        <v>745464585.52712858</v>
      </c>
      <c r="AE179" s="21">
        <f t="shared" si="52"/>
        <v>0</v>
      </c>
      <c r="AF179" s="3">
        <f t="shared" si="53"/>
        <v>72895551.805718467</v>
      </c>
      <c r="AG179" s="3">
        <f t="shared" si="54"/>
        <v>72895551.805718467</v>
      </c>
      <c r="AH179" s="22"/>
      <c r="AI179" s="3">
        <f t="shared" si="55"/>
        <v>70562894.14793548</v>
      </c>
    </row>
    <row r="180" spans="1:35" x14ac:dyDescent="0.3">
      <c r="N180" s="19"/>
      <c r="O180" s="3"/>
      <c r="Q180" s="20"/>
      <c r="R180" s="21"/>
      <c r="S180" s="21"/>
      <c r="T180" s="3"/>
      <c r="U180" s="21"/>
      <c r="V180" s="21"/>
      <c r="W180" s="3"/>
      <c r="X180" s="21"/>
      <c r="Y180" s="21"/>
      <c r="Z180" s="3"/>
      <c r="AA180" s="21"/>
      <c r="AB180" s="21"/>
      <c r="AC180" s="3"/>
      <c r="AD180" s="3"/>
      <c r="AE180" s="21"/>
      <c r="AF180" s="3"/>
      <c r="AG180" s="3"/>
      <c r="AH180" s="22"/>
      <c r="AI180" s="3"/>
    </row>
    <row r="181" spans="1:35" x14ac:dyDescent="0.3">
      <c r="N181" s="19"/>
      <c r="O181" s="3"/>
      <c r="Q181" s="20"/>
      <c r="R181" s="21"/>
      <c r="S181" s="21"/>
      <c r="T181" s="3"/>
      <c r="U181" s="21"/>
      <c r="V181" s="21"/>
      <c r="W181" s="3"/>
      <c r="X181" s="21"/>
      <c r="Y181" s="21"/>
      <c r="Z181" s="3"/>
      <c r="AA181" s="21"/>
      <c r="AB181" s="21"/>
      <c r="AC181" s="3"/>
      <c r="AD181" s="3"/>
      <c r="AE181" s="21"/>
      <c r="AF181" s="3"/>
      <c r="AG181" s="3"/>
      <c r="AH181" s="22"/>
      <c r="AI181" s="3"/>
    </row>
    <row r="182" spans="1:35" x14ac:dyDescent="0.3">
      <c r="N182" s="19"/>
      <c r="O182" s="3"/>
      <c r="Q182" s="20"/>
      <c r="R182" s="21"/>
      <c r="S182" s="21"/>
      <c r="T182" s="3"/>
      <c r="U182" s="21"/>
      <c r="V182" s="21"/>
      <c r="W182" s="3"/>
      <c r="X182" s="21"/>
      <c r="Y182" s="21"/>
      <c r="Z182" s="3"/>
      <c r="AA182" s="21"/>
      <c r="AB182" s="21"/>
      <c r="AC182" s="3"/>
      <c r="AD182" s="3"/>
      <c r="AE182" s="21"/>
      <c r="AF182" s="3"/>
      <c r="AG182" s="3"/>
      <c r="AH182" s="22"/>
      <c r="AI182" s="3"/>
    </row>
  </sheetData>
  <mergeCells count="16">
    <mergeCell ref="AC3:AE3"/>
    <mergeCell ref="AF3:AF4"/>
    <mergeCell ref="AG3:AI4"/>
    <mergeCell ref="R4:S4"/>
    <mergeCell ref="U4:V4"/>
    <mergeCell ref="X4:Y4"/>
    <mergeCell ref="AA4:AB4"/>
    <mergeCell ref="AD4:AE4"/>
    <mergeCell ref="A2:L3"/>
    <mergeCell ref="M2:N3"/>
    <mergeCell ref="O2:P3"/>
    <mergeCell ref="Q2:AB2"/>
    <mergeCell ref="Q3:S3"/>
    <mergeCell ref="T3:V3"/>
    <mergeCell ref="W3:Y3"/>
    <mergeCell ref="Z3:A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2"/>
  <sheetViews>
    <sheetView workbookViewId="0">
      <selection sqref="A1:XFD1048576"/>
    </sheetView>
  </sheetViews>
  <sheetFormatPr baseColWidth="10" defaultColWidth="8.77734375" defaultRowHeight="14.4" x14ac:dyDescent="0.3"/>
  <cols>
    <col min="1" max="1" width="61.6640625" customWidth="1"/>
    <col min="2" max="2" width="23" customWidth="1"/>
    <col min="3" max="3" width="22.109375" customWidth="1"/>
    <col min="4" max="5" width="15.77734375" customWidth="1"/>
    <col min="6" max="6" width="16.77734375" customWidth="1"/>
    <col min="7" max="7" width="14.21875" customWidth="1"/>
    <col min="8" max="8" width="13.5546875" customWidth="1"/>
    <col min="9" max="9" width="22.44140625" customWidth="1"/>
    <col min="10" max="10" width="24.44140625" customWidth="1"/>
    <col min="11" max="13" width="11.44140625" customWidth="1"/>
    <col min="14" max="14" width="22" style="25" customWidth="1"/>
    <col min="15" max="21" width="11.44140625" customWidth="1"/>
  </cols>
  <sheetData>
    <row r="1" spans="1:14" ht="41.55" customHeight="1" thickBot="1" x14ac:dyDescent="0.35">
      <c r="A1" s="23" t="s">
        <v>230</v>
      </c>
      <c r="B1" s="24"/>
    </row>
    <row r="2" spans="1:14" ht="43.5" customHeight="1" thickTop="1" thickBot="1" x14ac:dyDescent="0.35">
      <c r="A2" s="26"/>
      <c r="B2" s="27" t="s">
        <v>231</v>
      </c>
      <c r="C2" s="28"/>
    </row>
    <row r="3" spans="1:14" s="33" customFormat="1" x14ac:dyDescent="0.3">
      <c r="A3" s="29" t="s">
        <v>232</v>
      </c>
      <c r="B3" s="30" t="s">
        <v>233</v>
      </c>
      <c r="C3" s="31" t="s">
        <v>234</v>
      </c>
      <c r="D3" s="32"/>
      <c r="E3" s="32"/>
      <c r="N3" s="34"/>
    </row>
    <row r="4" spans="1:14" ht="28.05" customHeight="1" x14ac:dyDescent="0.3">
      <c r="A4" s="35"/>
      <c r="B4" s="36"/>
      <c r="C4" s="37" t="s">
        <v>235</v>
      </c>
      <c r="D4" s="37" t="s">
        <v>236</v>
      </c>
      <c r="E4" s="37" t="s">
        <v>237</v>
      </c>
    </row>
    <row r="5" spans="1:14" x14ac:dyDescent="0.3">
      <c r="A5" s="35" t="s">
        <v>238</v>
      </c>
      <c r="B5" s="38">
        <v>0</v>
      </c>
      <c r="C5" s="39">
        <v>0</v>
      </c>
      <c r="D5" s="40"/>
      <c r="E5" s="41"/>
    </row>
    <row r="6" spans="1:14" x14ac:dyDescent="0.3">
      <c r="A6" s="35" t="s">
        <v>239</v>
      </c>
      <c r="B6" s="38">
        <v>1.7000000000000001E-2</v>
      </c>
      <c r="C6" s="42">
        <v>1.7000000000000001E-2</v>
      </c>
      <c r="D6" s="40">
        <v>2929464.3809568938</v>
      </c>
      <c r="E6" s="40">
        <v>3000000</v>
      </c>
    </row>
    <row r="7" spans="1:14" x14ac:dyDescent="0.3">
      <c r="A7" s="35" t="s">
        <v>240</v>
      </c>
      <c r="B7" s="38">
        <v>2.1000000000000001E-2</v>
      </c>
      <c r="C7" s="42">
        <v>2.1000000000000001E-2</v>
      </c>
      <c r="D7" s="40">
        <v>6410208.7434312161</v>
      </c>
      <c r="E7" s="40">
        <v>5000000</v>
      </c>
    </row>
    <row r="8" spans="1:14" x14ac:dyDescent="0.3">
      <c r="A8" s="35" t="s">
        <v>241</v>
      </c>
      <c r="B8" s="38">
        <v>3.5000000000000003E-2</v>
      </c>
      <c r="C8" s="42">
        <v>3.5000000000000003E-2</v>
      </c>
      <c r="D8" s="40">
        <v>10361912.01138665</v>
      </c>
      <c r="E8" s="40">
        <v>10000000</v>
      </c>
    </row>
    <row r="9" spans="1:14" ht="15" thickBot="1" x14ac:dyDescent="0.35">
      <c r="A9" s="35" t="s">
        <v>242</v>
      </c>
      <c r="B9" s="43">
        <v>3.5000000000000003E-2</v>
      </c>
      <c r="C9" s="42">
        <v>3.5000000000000003E-2</v>
      </c>
      <c r="D9" s="41"/>
      <c r="E9" s="41"/>
    </row>
    <row r="10" spans="1:14" x14ac:dyDescent="0.3">
      <c r="A10" s="44" t="s">
        <v>243</v>
      </c>
      <c r="B10" s="45">
        <f>B190</f>
        <v>1897651.4633894928</v>
      </c>
    </row>
    <row r="11" spans="1:14" x14ac:dyDescent="0.3">
      <c r="A11" s="44" t="s">
        <v>244</v>
      </c>
      <c r="B11" s="46">
        <f>C190</f>
        <v>6.127073083250735E-2</v>
      </c>
    </row>
    <row r="13" spans="1:14" ht="14.55" customHeight="1" x14ac:dyDescent="0.3">
      <c r="A13" s="6" t="s">
        <v>14</v>
      </c>
      <c r="B13" s="47" t="s">
        <v>245</v>
      </c>
      <c r="C13" s="47" t="s">
        <v>246</v>
      </c>
      <c r="D13" s="6" t="s">
        <v>247</v>
      </c>
      <c r="E13" s="6"/>
      <c r="F13" s="6"/>
      <c r="G13" s="6"/>
      <c r="H13" s="48"/>
      <c r="I13" s="49" t="s">
        <v>248</v>
      </c>
      <c r="J13" s="49"/>
      <c r="K13" s="49"/>
      <c r="L13" s="49"/>
      <c r="M13" s="50"/>
      <c r="N13" s="51"/>
    </row>
    <row r="14" spans="1:14" ht="25.5" customHeight="1" x14ac:dyDescent="0.3">
      <c r="A14" s="6"/>
      <c r="B14" s="47"/>
      <c r="C14" s="47"/>
      <c r="D14" s="52" t="s">
        <v>249</v>
      </c>
      <c r="E14" s="52" t="s">
        <v>250</v>
      </c>
      <c r="F14" s="52" t="s">
        <v>251</v>
      </c>
      <c r="G14" s="52" t="s">
        <v>252</v>
      </c>
      <c r="H14" s="53" t="s">
        <v>253</v>
      </c>
      <c r="I14" s="52" t="s">
        <v>249</v>
      </c>
      <c r="J14" s="52" t="s">
        <v>250</v>
      </c>
      <c r="K14" s="52" t="s">
        <v>251</v>
      </c>
      <c r="L14" s="52" t="s">
        <v>252</v>
      </c>
      <c r="M14" s="53" t="s">
        <v>253</v>
      </c>
      <c r="N14" s="51"/>
    </row>
    <row r="15" spans="1:14" x14ac:dyDescent="0.3">
      <c r="A15" t="s">
        <v>56</v>
      </c>
      <c r="B15" s="54">
        <f>IF(VLOOKUP(A15,[1]Detailed_estimation!$A$6:$AH$179,33)/1000000&gt;0,VLOOKUP(A15,[1]Detailed_estimation!$A$6:$AH$179,33)/1000000,"")</f>
        <v>136.10194145225989</v>
      </c>
      <c r="C15" s="55" t="str">
        <f>IF(VLOOKUP(A15,[1]Detailed_estimation!$A$6:$AH$179,34,FALSE)&gt;0,VLOOKUP(A15,[1]Detailed_estimation!$A$6:$AH$179,34,FALSE),"")</f>
        <v/>
      </c>
      <c r="D15" s="3">
        <f>VLOOKUP(A15,[1]Detailed_estimation!$A$6:$AF$179,3, FALSE)</f>
        <v>22332.53836477987</v>
      </c>
      <c r="E15" s="3">
        <f>VLOOKUP(A15,[1]Detailed_estimation!$A$6:$AF$179,5,FALSE)</f>
        <v>37312.528301886792</v>
      </c>
      <c r="F15" s="3">
        <f>VLOOKUP(A15,[1]Detailed_estimation!$A$6:$AF$179,7,FALSE)</f>
        <v>85012.226415094337</v>
      </c>
      <c r="G15" s="3">
        <f>VLOOKUP(A15,[1]Detailed_estimation!$A$6:$AF$179,9,FALSE)</f>
        <v>142898.61635220129</v>
      </c>
      <c r="H15" s="3">
        <f>VLOOKUP(A15,[1]Detailed_estimation!$A$6:$AF$179,11,FALSE)</f>
        <v>362464.6540880503</v>
      </c>
      <c r="I15" s="3">
        <f>0.01*VLOOKUP(A15,[1]Detailed_estimation!$A$6:$AF$179,2,FALSE)</f>
        <v>179919.58000000002</v>
      </c>
      <c r="J15" s="3">
        <f>0.005*VLOOKUP(A15,[1]Detailed_estimation!$A$6:$AF$179,2,FALSE)</f>
        <v>89959.790000000008</v>
      </c>
      <c r="K15" s="3">
        <f>0.001*VLOOKUP(A15,[1]Detailed_estimation!$A$6:$AF$179,2,FALSE)</f>
        <v>17991.957999999999</v>
      </c>
      <c r="L15" s="3">
        <f>0.0005*VLOOKUP(A15,[1]Detailed_estimation!$A$6:$AF$179,2,FALSE)</f>
        <v>8995.9789999999994</v>
      </c>
      <c r="M15" s="3">
        <f>0.0001*VLOOKUP(A15,[1]Detailed_estimation!$A$6:$AF$179,2,FALSE)</f>
        <v>1799.1958000000002</v>
      </c>
    </row>
    <row r="16" spans="1:14" x14ac:dyDescent="0.3">
      <c r="A16" t="s">
        <v>57</v>
      </c>
      <c r="B16" s="54">
        <f>IF(VLOOKUP(A16,[1]Detailed_estimation!$A$6:$AH$179,33)/1000000&gt;0,VLOOKUP(A16,[1]Detailed_estimation!$A$6:$AH$179,33)/1000000,"")</f>
        <v>96.644879871333515</v>
      </c>
      <c r="C16" s="55" t="str">
        <f>IF(VLOOKUP(A16,[1]Detailed_estimation!$A$6:$AH$179,34,FALSE)&gt;0,VLOOKUP(A16,[1]Detailed_estimation!$A$6:$AH$179,34,FALSE),"")</f>
        <v/>
      </c>
      <c r="D16" s="3">
        <f>VLOOKUP(A16,[1]Detailed_estimation!$A$6:$AF$179,3, FALSE)</f>
        <v>147077.78684051801</v>
      </c>
      <c r="E16" s="3">
        <f>VLOOKUP(A16,[1]Detailed_estimation!$A$6:$AF$179,5,FALSE)</f>
        <v>240832.77442484279</v>
      </c>
      <c r="F16" s="3">
        <f>VLOOKUP(A16,[1]Detailed_estimation!$A$6:$AF$179,7,FALSE)</f>
        <v>529836.95690328151</v>
      </c>
      <c r="G16" s="3">
        <f>VLOOKUP(A16,[1]Detailed_estimation!$A$6:$AF$179,9,FALSE)</f>
        <v>864183.18103753775</v>
      </c>
      <c r="H16" s="3">
        <f>VLOOKUP(A16,[1]Detailed_estimation!$A$6:$AF$179,11,FALSE)</f>
        <v>2102214.2876448482</v>
      </c>
      <c r="I16" s="3">
        <f>0.01*VLOOKUP(A16,[1]Detailed_estimation!$A$6:$AF$179,2,FALSE)</f>
        <v>22035.57</v>
      </c>
      <c r="J16" s="3">
        <f>0.005*VLOOKUP(A16,[1]Detailed_estimation!$A$6:$AF$179,2,FALSE)</f>
        <v>11017.785</v>
      </c>
      <c r="K16" s="3">
        <f>0.001*VLOOKUP(A16,[1]Detailed_estimation!$A$6:$AF$179,2,FALSE)</f>
        <v>2203.5570000000002</v>
      </c>
      <c r="L16" s="3">
        <f>0.0005*VLOOKUP(A16,[1]Detailed_estimation!$A$6:$AF$179,2,FALSE)</f>
        <v>1101.7785000000001</v>
      </c>
      <c r="M16" s="3">
        <f>0.0001*VLOOKUP(A16,[1]Detailed_estimation!$A$6:$AF$179,2,FALSE)</f>
        <v>220.35570000000001</v>
      </c>
    </row>
    <row r="17" spans="1:13" x14ac:dyDescent="0.3">
      <c r="A17" t="s">
        <v>58</v>
      </c>
      <c r="B17" s="54">
        <f>IF(VLOOKUP(A17,[1]Detailed_estimation!$A$6:$AH$179,33)/1000000&gt;0,VLOOKUP(A17,[1]Detailed_estimation!$A$6:$AH$179,33)/1000000,"")</f>
        <v>701.64741057690378</v>
      </c>
      <c r="C17" s="55" t="str">
        <f>IF(VLOOKUP(A17,[1]Detailed_estimation!$A$6:$AH$179,34,FALSE)&gt;0,VLOOKUP(A17,[1]Detailed_estimation!$A$6:$AH$179,34,FALSE),"")</f>
        <v/>
      </c>
      <c r="D17" s="3">
        <f>VLOOKUP(A17,[1]Detailed_estimation!$A$6:$AF$179,3, FALSE)</f>
        <v>71967.41501281489</v>
      </c>
      <c r="E17" s="3">
        <f>VLOOKUP(A17,[1]Detailed_estimation!$A$6:$AF$179,5,FALSE)</f>
        <v>118759.7975949548</v>
      </c>
      <c r="F17" s="3">
        <f>VLOOKUP(A17,[1]Detailed_estimation!$A$6:$AF$179,7,FALSE)</f>
        <v>264386.07689358259</v>
      </c>
      <c r="G17" s="3">
        <f>VLOOKUP(A17,[1]Detailed_estimation!$A$6:$AF$179,9,FALSE)</f>
        <v>435970.85391204688</v>
      </c>
      <c r="H17" s="3">
        <f>VLOOKUP(A17,[1]Detailed_estimation!$A$6:$AF$179,11,FALSE)</f>
        <v>1079250.3933992221</v>
      </c>
      <c r="I17" s="3">
        <f>0.01*VLOOKUP(A17,[1]Detailed_estimation!$A$6:$AF$179,2,FALSE)</f>
        <v>274821.2</v>
      </c>
      <c r="J17" s="3">
        <f>0.005*VLOOKUP(A17,[1]Detailed_estimation!$A$6:$AF$179,2,FALSE)</f>
        <v>137410.6</v>
      </c>
      <c r="K17" s="3">
        <f>0.001*VLOOKUP(A17,[1]Detailed_estimation!$A$6:$AF$179,2,FALSE)</f>
        <v>27482.12</v>
      </c>
      <c r="L17" s="3">
        <f>0.0005*VLOOKUP(A17,[1]Detailed_estimation!$A$6:$AF$179,2,FALSE)</f>
        <v>13741.06</v>
      </c>
      <c r="M17" s="3">
        <f>0.0001*VLOOKUP(A17,[1]Detailed_estimation!$A$6:$AF$179,2,FALSE)</f>
        <v>2748.212</v>
      </c>
    </row>
    <row r="18" spans="1:13" x14ac:dyDescent="0.3">
      <c r="A18" t="s">
        <v>59</v>
      </c>
      <c r="B18" s="54">
        <f>IF(VLOOKUP(A18,[1]Detailed_estimation!$A$6:$AH$179,33)/1000000&gt;0,VLOOKUP(A18,[1]Detailed_estimation!$A$6:$AH$179,33)/1000000,"")</f>
        <v>449.9059221095165</v>
      </c>
      <c r="C18" s="55" t="str">
        <f>IF(VLOOKUP(A18,[1]Detailed_estimation!$A$6:$AH$179,34,FALSE)&gt;0,VLOOKUP(A18,[1]Detailed_estimation!$A$6:$AH$179,34,FALSE),"")</f>
        <v/>
      </c>
      <c r="D18" s="3">
        <f>VLOOKUP(A18,[1]Detailed_estimation!$A$6:$AF$179,3, FALSE)</f>
        <v>43233.839245781652</v>
      </c>
      <c r="E18" s="3">
        <f>VLOOKUP(A18,[1]Detailed_estimation!$A$6:$AF$179,5,FALSE)</f>
        <v>86426.89564561368</v>
      </c>
      <c r="F18" s="3">
        <f>VLOOKUP(A18,[1]Detailed_estimation!$A$6:$AF$179,7,FALSE)</f>
        <v>288370.72734051239</v>
      </c>
      <c r="G18" s="3">
        <f>VLOOKUP(A18,[1]Detailed_estimation!$A$6:$AF$179,9,FALSE)</f>
        <v>570124.67547722254</v>
      </c>
      <c r="H18" s="3">
        <f>VLOOKUP(A18,[1]Detailed_estimation!$A$6:$AF$179,11,FALSE)</f>
        <v>1505897.781446991</v>
      </c>
      <c r="I18" s="3">
        <f>0.01*VLOOKUP(A18,[1]Detailed_estimation!$A$6:$AF$179,2,FALSE)</f>
        <v>153293.35</v>
      </c>
      <c r="J18" s="3">
        <f>0.005*VLOOKUP(A18,[1]Detailed_estimation!$A$6:$AF$179,2,FALSE)</f>
        <v>76646.675000000003</v>
      </c>
      <c r="K18" s="3">
        <f>0.001*VLOOKUP(A18,[1]Detailed_estimation!$A$6:$AF$179,2,FALSE)</f>
        <v>15329.335000000001</v>
      </c>
      <c r="L18" s="3">
        <f>0.0005*VLOOKUP(A18,[1]Detailed_estimation!$A$6:$AF$179,2,FALSE)</f>
        <v>7664.6675000000005</v>
      </c>
      <c r="M18" s="3">
        <f>0.0001*VLOOKUP(A18,[1]Detailed_estimation!$A$6:$AF$179,2,FALSE)</f>
        <v>1532.9335000000001</v>
      </c>
    </row>
    <row r="19" spans="1:13" x14ac:dyDescent="0.3">
      <c r="A19" t="s">
        <v>60</v>
      </c>
      <c r="B19" s="54" t="str">
        <f>IF(VLOOKUP(A19,[1]Detailed_estimation!$A$6:$AH$179,33)/1000000&gt;0,VLOOKUP(A19,[1]Detailed_estimation!$A$6:$AH$179,33)/1000000,"")</f>
        <v/>
      </c>
      <c r="C19" s="55" t="str">
        <f>IF(VLOOKUP(A19,[1]Detailed_estimation!$A$6:$AH$179,34,FALSE)&gt;0,VLOOKUP(A19,[1]Detailed_estimation!$A$6:$AH$179,34,FALSE),"")</f>
        <v/>
      </c>
      <c r="D19" s="3">
        <f>VLOOKUP(A19,[1]Detailed_estimation!$A$6:$AF$179,3, FALSE)</f>
        <v>218561.0140071671</v>
      </c>
      <c r="E19" s="3">
        <f>VLOOKUP(A19,[1]Detailed_estimation!$A$6:$AF$179,5,FALSE)</f>
        <v>363498.51320118352</v>
      </c>
      <c r="F19" s="3">
        <f>VLOOKUP(A19,[1]Detailed_estimation!$A$6:$AF$179,7,FALSE)</f>
        <v>820829.83784943784</v>
      </c>
      <c r="G19" s="3">
        <f>VLOOKUP(A19,[1]Detailed_estimation!$A$6:$AF$179,9,FALSE)</f>
        <v>1369954.5330029179</v>
      </c>
      <c r="H19" s="3">
        <f>VLOOKUP(A19,[1]Detailed_estimation!$A$6:$AF$179,11,FALSE)</f>
        <v>3446245.2149050161</v>
      </c>
      <c r="I19" s="3">
        <f>0.01*VLOOKUP(A19,[1]Detailed_estimation!$A$6:$AF$179,2,FALSE)</f>
        <v>312228.86</v>
      </c>
      <c r="J19" s="3">
        <f>0.005*VLOOKUP(A19,[1]Detailed_estimation!$A$6:$AF$179,2,FALSE)</f>
        <v>156114.43</v>
      </c>
      <c r="K19" s="3">
        <f>0.001*VLOOKUP(A19,[1]Detailed_estimation!$A$6:$AF$179,2,FALSE)</f>
        <v>31222.886000000002</v>
      </c>
      <c r="L19" s="3">
        <f>0.0005*VLOOKUP(A19,[1]Detailed_estimation!$A$6:$AF$179,2,FALSE)</f>
        <v>15611.443000000001</v>
      </c>
      <c r="M19" s="3">
        <f>0.0001*VLOOKUP(A19,[1]Detailed_estimation!$A$6:$AF$179,2,FALSE)</f>
        <v>3122.2886000000003</v>
      </c>
    </row>
    <row r="20" spans="1:13" x14ac:dyDescent="0.3">
      <c r="A20" t="s">
        <v>61</v>
      </c>
      <c r="B20" s="54">
        <f>IF(VLOOKUP(A20,[1]Detailed_estimation!$A$6:$AH$179,33)/1000000&gt;0,VLOOKUP(A20,[1]Detailed_estimation!$A$6:$AH$179,33)/1000000,"")</f>
        <v>68.251207937574904</v>
      </c>
      <c r="C20" s="55">
        <f>IF(VLOOKUP(A20,[1]Detailed_estimation!$A$6:$AH$179,34,FALSE)&gt;0,VLOOKUP(A20,[1]Detailed_estimation!$A$6:$AH$179,34,FALSE),"")</f>
        <v>2.2269618332806006E-2</v>
      </c>
      <c r="D20" s="3">
        <f>VLOOKUP(A20,[1]Detailed_estimation!$A$6:$AF$179,3, FALSE)</f>
        <v>110013.5910874585</v>
      </c>
      <c r="E20" s="3">
        <f>VLOOKUP(A20,[1]Detailed_estimation!$A$6:$AF$179,5,FALSE)</f>
        <v>180450.65218583631</v>
      </c>
      <c r="F20" s="3">
        <f>VLOOKUP(A20,[1]Detailed_estimation!$A$6:$AF$179,7,FALSE)</f>
        <v>397922.889032971</v>
      </c>
      <c r="G20" s="3">
        <f>VLOOKUP(A20,[1]Detailed_estimation!$A$6:$AF$179,9,FALSE)</f>
        <v>650490.9733818965</v>
      </c>
      <c r="H20" s="3">
        <f>VLOOKUP(A20,[1]Detailed_estimation!$A$6:$AF$179,11,FALSE)</f>
        <v>1588544.3401503239</v>
      </c>
      <c r="I20" s="3">
        <f>0.01*VLOOKUP(A20,[1]Detailed_estimation!$A$6:$AF$179,2,FALSE)</f>
        <v>20598.36</v>
      </c>
      <c r="J20" s="3">
        <f>0.005*VLOOKUP(A20,[1]Detailed_estimation!$A$6:$AF$179,2,FALSE)</f>
        <v>10299.18</v>
      </c>
      <c r="K20" s="3">
        <f>0.001*VLOOKUP(A20,[1]Detailed_estimation!$A$6:$AF$179,2,FALSE)</f>
        <v>2059.8360000000002</v>
      </c>
      <c r="L20" s="3">
        <f>0.0005*VLOOKUP(A20,[1]Detailed_estimation!$A$6:$AF$179,2,FALSE)</f>
        <v>1029.9180000000001</v>
      </c>
      <c r="M20" s="3">
        <f>0.0001*VLOOKUP(A20,[1]Detailed_estimation!$A$6:$AF$179,2,FALSE)</f>
        <v>205.98360000000002</v>
      </c>
    </row>
    <row r="21" spans="1:13" x14ac:dyDescent="0.3">
      <c r="A21" t="s">
        <v>62</v>
      </c>
      <c r="B21" s="54">
        <f>IF(VLOOKUP(A21,[1]Detailed_estimation!$A$6:$AH$179,33)/1000000&gt;0,VLOOKUP(A21,[1]Detailed_estimation!$A$6:$AH$179,33)/1000000,"")</f>
        <v>23066.279506865128</v>
      </c>
      <c r="C21" s="55">
        <f>IF(VLOOKUP(A21,[1]Detailed_estimation!$A$6:$AH$179,34,FALSE)&gt;0,VLOOKUP(A21,[1]Detailed_estimation!$A$6:$AH$179,34,FALSE),"")</f>
        <v>6.428584551037278E-2</v>
      </c>
      <c r="D21" s="3">
        <f>VLOOKUP(A21,[1]Detailed_estimation!$A$6:$AF$179,3, FALSE)</f>
        <v>3189834.5823944928</v>
      </c>
      <c r="E21" s="3">
        <f>VLOOKUP(A21,[1]Detailed_estimation!$A$6:$AF$179,5,FALSE)</f>
        <v>5218568.3551813504</v>
      </c>
      <c r="F21" s="3">
        <f>VLOOKUP(A21,[1]Detailed_estimation!$A$6:$AF$179,7,FALSE)</f>
        <v>11467994.620543649</v>
      </c>
      <c r="G21" s="3">
        <f>VLOOKUP(A21,[1]Detailed_estimation!$A$6:$AF$179,9,FALSE)</f>
        <v>18683882.055252589</v>
      </c>
      <c r="H21" s="3">
        <f>VLOOKUP(A21,[1]Detailed_estimation!$A$6:$AF$179,11,FALSE)</f>
        <v>45360235.983496577</v>
      </c>
      <c r="I21" s="3">
        <f>0.01*VLOOKUP(A21,[1]Detailed_estimation!$A$6:$AF$179,2,FALSE)</f>
        <v>196749.22</v>
      </c>
      <c r="J21" s="3">
        <f>0.005*VLOOKUP(A21,[1]Detailed_estimation!$A$6:$AF$179,2,FALSE)</f>
        <v>98374.61</v>
      </c>
      <c r="K21" s="3">
        <f>0.001*VLOOKUP(A21,[1]Detailed_estimation!$A$6:$AF$179,2,FALSE)</f>
        <v>19674.921999999999</v>
      </c>
      <c r="L21" s="3">
        <f>0.0005*VLOOKUP(A21,[1]Detailed_estimation!$A$6:$AF$179,2,FALSE)</f>
        <v>9837.4609999999993</v>
      </c>
      <c r="M21" s="3">
        <f>0.0001*VLOOKUP(A21,[1]Detailed_estimation!$A$6:$AF$179,2,FALSE)</f>
        <v>1967.4922000000001</v>
      </c>
    </row>
    <row r="22" spans="1:13" x14ac:dyDescent="0.3">
      <c r="A22" t="s">
        <v>63</v>
      </c>
      <c r="B22" s="54">
        <f>IF(VLOOKUP(A22,[1]Detailed_estimation!$A$6:$AH$179,33)/1000000&gt;0,VLOOKUP(A22,[1]Detailed_estimation!$A$6:$AH$179,33)/1000000,"")</f>
        <v>7726.6753117489252</v>
      </c>
      <c r="C22" s="55">
        <f>IF(VLOOKUP(A22,[1]Detailed_estimation!$A$6:$AH$179,34,FALSE)&gt;0,VLOOKUP(A22,[1]Detailed_estimation!$A$6:$AH$179,34,FALSE),"")</f>
        <v>5.7678381315780083E-2</v>
      </c>
      <c r="D22" s="3">
        <f>VLOOKUP(A22,[1]Detailed_estimation!$A$6:$AF$179,3, FALSE)</f>
        <v>1860760.2405344569</v>
      </c>
      <c r="E22" s="3">
        <f>VLOOKUP(A22,[1]Detailed_estimation!$A$6:$AF$179,5,FALSE)</f>
        <v>3588217.607416492</v>
      </c>
      <c r="F22" s="3">
        <f>VLOOKUP(A22,[1]Detailed_estimation!$A$6:$AF$179,7,FALSE)</f>
        <v>9489204.6141485181</v>
      </c>
      <c r="G22" s="3">
        <f>VLOOKUP(A22,[1]Detailed_estimation!$A$6:$AF$179,9,FALSE)</f>
        <v>16248453.02818026</v>
      </c>
      <c r="H22" s="3">
        <f>VLOOKUP(A22,[1]Detailed_estimation!$A$6:$AF$179,11,FALSE)</f>
        <v>39671626.297768697</v>
      </c>
      <c r="I22" s="3">
        <f>0.01*VLOOKUP(A22,[1]Detailed_estimation!$A$6:$AF$179,2,FALSE)</f>
        <v>72048.67</v>
      </c>
      <c r="J22" s="3">
        <f>0.005*VLOOKUP(A22,[1]Detailed_estimation!$A$6:$AF$179,2,FALSE)</f>
        <v>36024.334999999999</v>
      </c>
      <c r="K22" s="3">
        <f>0.001*VLOOKUP(A22,[1]Detailed_estimation!$A$6:$AF$179,2,FALSE)</f>
        <v>7204.8670000000002</v>
      </c>
      <c r="L22" s="3">
        <f>0.0005*VLOOKUP(A22,[1]Detailed_estimation!$A$6:$AF$179,2,FALSE)</f>
        <v>3602.4335000000001</v>
      </c>
      <c r="M22" s="3">
        <f>0.0001*VLOOKUP(A22,[1]Detailed_estimation!$A$6:$AF$179,2,FALSE)</f>
        <v>720.48670000000004</v>
      </c>
    </row>
    <row r="23" spans="1:13" x14ac:dyDescent="0.3">
      <c r="A23" t="s">
        <v>64</v>
      </c>
      <c r="B23" s="54">
        <f>IF(VLOOKUP(A23,[1]Detailed_estimation!$A$6:$AH$179,33)/1000000&gt;0,VLOOKUP(A23,[1]Detailed_estimation!$A$6:$AH$179,33)/1000000,"")</f>
        <v>206.37388728648972</v>
      </c>
      <c r="C23" s="55" t="str">
        <f>IF(VLOOKUP(A23,[1]Detailed_estimation!$A$6:$AH$179,34,FALSE)&gt;0,VLOOKUP(A23,[1]Detailed_estimation!$A$6:$AH$179,34,FALSE),"")</f>
        <v/>
      </c>
      <c r="D23" s="3">
        <f>VLOOKUP(A23,[1]Detailed_estimation!$A$6:$AF$179,3, FALSE)</f>
        <v>95632.467905816578</v>
      </c>
      <c r="E23" s="3">
        <f>VLOOKUP(A23,[1]Detailed_estimation!$A$6:$AF$179,5,FALSE)</f>
        <v>156877.52501146821</v>
      </c>
      <c r="F23" s="3">
        <f>VLOOKUP(A23,[1]Detailed_estimation!$A$6:$AF$179,7,FALSE)</f>
        <v>345989.51970701909</v>
      </c>
      <c r="G23" s="3">
        <f>VLOOKUP(A23,[1]Detailed_estimation!$A$6:$AF$179,9,FALSE)</f>
        <v>565671.10178041039</v>
      </c>
      <c r="H23" s="3">
        <f>VLOOKUP(A23,[1]Detailed_estimation!$A$6:$AF$179,11,FALSE)</f>
        <v>1381722.608302545</v>
      </c>
      <c r="I23" s="3">
        <f>0.01*VLOOKUP(A23,[1]Detailed_estimation!$A$6:$AF$179,2,FALSE)</f>
        <v>71607.7</v>
      </c>
      <c r="J23" s="3">
        <f>0.005*VLOOKUP(A23,[1]Detailed_estimation!$A$6:$AF$179,2,FALSE)</f>
        <v>35803.85</v>
      </c>
      <c r="K23" s="3">
        <f>0.001*VLOOKUP(A23,[1]Detailed_estimation!$A$6:$AF$179,2,FALSE)</f>
        <v>7160.77</v>
      </c>
      <c r="L23" s="3">
        <f>0.0005*VLOOKUP(A23,[1]Detailed_estimation!$A$6:$AF$179,2,FALSE)</f>
        <v>3580.3850000000002</v>
      </c>
      <c r="M23" s="3">
        <f>0.0001*VLOOKUP(A23,[1]Detailed_estimation!$A$6:$AF$179,2,FALSE)</f>
        <v>716.077</v>
      </c>
    </row>
    <row r="24" spans="1:13" x14ac:dyDescent="0.3">
      <c r="A24" t="s">
        <v>65</v>
      </c>
      <c r="B24" s="54">
        <f>IF(VLOOKUP(A24,[1]Detailed_estimation!$A$6:$AH$179,33)/1000000&gt;0,VLOOKUP(A24,[1]Detailed_estimation!$A$6:$AH$179,33)/1000000,"")</f>
        <v>61.761854337590009</v>
      </c>
      <c r="C24" s="55">
        <f>IF(VLOOKUP(A24,[1]Detailed_estimation!$A$6:$AH$179,34,FALSE)&gt;0,VLOOKUP(A24,[1]Detailed_estimation!$A$6:$AH$179,34,FALSE),"")</f>
        <v>3.8320983520599268E-2</v>
      </c>
      <c r="D24" s="3">
        <f>VLOOKUP(A24,[1]Detailed_estimation!$A$6:$AF$179,3, FALSE)</f>
        <v>510261.3</v>
      </c>
      <c r="E24" s="3">
        <f>VLOOKUP(A24,[1]Detailed_estimation!$A$6:$AF$179,5,FALSE)</f>
        <v>882320.1</v>
      </c>
      <c r="F24" s="3">
        <f>VLOOKUP(A24,[1]Detailed_estimation!$A$6:$AF$179,7,FALSE)</f>
        <v>2161554.5</v>
      </c>
      <c r="G24" s="3">
        <f>VLOOKUP(A24,[1]Detailed_estimation!$A$6:$AF$179,9,FALSE)</f>
        <v>3817559</v>
      </c>
      <c r="H24" s="3">
        <f>VLOOKUP(A24,[1]Detailed_estimation!$A$6:$AF$179,11,FALSE)</f>
        <v>10074824</v>
      </c>
      <c r="I24" s="3">
        <f>0.01*VLOOKUP(A24,[1]Detailed_estimation!$A$6:$AF$179,2,FALSE)</f>
        <v>2947.4</v>
      </c>
      <c r="J24" s="3">
        <f>0.005*VLOOKUP(A24,[1]Detailed_estimation!$A$6:$AF$179,2,FALSE)</f>
        <v>1473.7</v>
      </c>
      <c r="K24" s="3">
        <f>0.001*VLOOKUP(A24,[1]Detailed_estimation!$A$6:$AF$179,2,FALSE)</f>
        <v>294.74</v>
      </c>
      <c r="L24" s="3">
        <f>0.0005*VLOOKUP(A24,[1]Detailed_estimation!$A$6:$AF$179,2,FALSE)</f>
        <v>147.37</v>
      </c>
      <c r="M24" s="3">
        <f>0.0001*VLOOKUP(A24,[1]Detailed_estimation!$A$6:$AF$179,2,FALSE)</f>
        <v>29.474</v>
      </c>
    </row>
    <row r="25" spans="1:13" x14ac:dyDescent="0.3">
      <c r="A25" t="s">
        <v>66</v>
      </c>
      <c r="B25" s="54">
        <f>IF(VLOOKUP(A25,[1]Detailed_estimation!$A$6:$AH$179,33)/1000000&gt;0,VLOOKUP(A25,[1]Detailed_estimation!$A$6:$AH$179,33)/1000000,"")</f>
        <v>236.5511386472358</v>
      </c>
      <c r="C25" s="55" t="str">
        <f>IF(VLOOKUP(A25,[1]Detailed_estimation!$A$6:$AH$179,34,FALSE)&gt;0,VLOOKUP(A25,[1]Detailed_estimation!$A$6:$AH$179,34,FALSE),"")</f>
        <v/>
      </c>
      <c r="D25" s="3">
        <f>VLOOKUP(A25,[1]Detailed_estimation!$A$6:$AF$179,3, FALSE)</f>
        <v>413903.73757671879</v>
      </c>
      <c r="E25" s="3">
        <f>VLOOKUP(A25,[1]Detailed_estimation!$A$6:$AF$179,5,FALSE)</f>
        <v>759338.05791536171</v>
      </c>
      <c r="F25" s="3">
        <f>VLOOKUP(A25,[1]Detailed_estimation!$A$6:$AF$179,7,FALSE)</f>
        <v>2115824.0086180698</v>
      </c>
      <c r="G25" s="3">
        <f>VLOOKUP(A25,[1]Detailed_estimation!$A$6:$AF$179,9,FALSE)</f>
        <v>3980566.6256601461</v>
      </c>
      <c r="H25" s="3">
        <f>VLOOKUP(A25,[1]Detailed_estimation!$A$6:$AF$179,11,FALSE)</f>
        <v>10688012.334052971</v>
      </c>
      <c r="I25" s="3">
        <f>0.01*VLOOKUP(A25,[1]Detailed_estimation!$A$6:$AF$179,2,FALSE)</f>
        <v>10870.91</v>
      </c>
      <c r="J25" s="3">
        <f>0.005*VLOOKUP(A25,[1]Detailed_estimation!$A$6:$AF$179,2,FALSE)</f>
        <v>5435.4549999999999</v>
      </c>
      <c r="K25" s="3">
        <f>0.001*VLOOKUP(A25,[1]Detailed_estimation!$A$6:$AF$179,2,FALSE)</f>
        <v>1087.0910000000001</v>
      </c>
      <c r="L25" s="3">
        <f>0.0005*VLOOKUP(A25,[1]Detailed_estimation!$A$6:$AF$179,2,FALSE)</f>
        <v>543.54550000000006</v>
      </c>
      <c r="M25" s="3">
        <f>0.0001*VLOOKUP(A25,[1]Detailed_estimation!$A$6:$AF$179,2,FALSE)</f>
        <v>108.70910000000001</v>
      </c>
    </row>
    <row r="26" spans="1:13" x14ac:dyDescent="0.3">
      <c r="A26" t="s">
        <v>67</v>
      </c>
      <c r="B26" s="54" t="str">
        <f>IF(VLOOKUP(A26,[1]Detailed_estimation!$A$6:$AH$179,33)/1000000&gt;0,VLOOKUP(A26,[1]Detailed_estimation!$A$6:$AH$179,33)/1000000,"")</f>
        <v/>
      </c>
      <c r="C26" s="55" t="str">
        <f>IF(VLOOKUP(A26,[1]Detailed_estimation!$A$6:$AH$179,34,FALSE)&gt;0,VLOOKUP(A26,[1]Detailed_estimation!$A$6:$AH$179,34,FALSE),"")</f>
        <v/>
      </c>
      <c r="D26" s="3">
        <f>VLOOKUP(A26,[1]Detailed_estimation!$A$6:$AF$179,3, FALSE)</f>
        <v>77408.388607741013</v>
      </c>
      <c r="E26" s="3">
        <f>VLOOKUP(A26,[1]Detailed_estimation!$A$6:$AF$179,5,FALSE)</f>
        <v>129149.64732074201</v>
      </c>
      <c r="F26" s="3">
        <f>VLOOKUP(A26,[1]Detailed_estimation!$A$6:$AF$179,7,FALSE)</f>
        <v>293434.92910670902</v>
      </c>
      <c r="G26" s="3">
        <f>VLOOKUP(A26,[1]Detailed_estimation!$A$6:$AF$179,9,FALSE)</f>
        <v>492161.91742343752</v>
      </c>
      <c r="H26" s="3">
        <f>VLOOKUP(A26,[1]Detailed_estimation!$A$6:$AF$179,11,FALSE)</f>
        <v>1245309.7525479279</v>
      </c>
      <c r="I26" s="3">
        <f>0.01*VLOOKUP(A26,[1]Detailed_estimation!$A$6:$AF$179,2,FALSE)</f>
        <v>1078019.04</v>
      </c>
      <c r="J26" s="3">
        <f>0.005*VLOOKUP(A26,[1]Detailed_estimation!$A$6:$AF$179,2,FALSE)</f>
        <v>539009.52</v>
      </c>
      <c r="K26" s="3">
        <f>0.001*VLOOKUP(A26,[1]Detailed_estimation!$A$6:$AF$179,2,FALSE)</f>
        <v>107801.90399999999</v>
      </c>
      <c r="L26" s="3">
        <f>0.0005*VLOOKUP(A26,[1]Detailed_estimation!$A$6:$AF$179,2,FALSE)</f>
        <v>53900.951999999997</v>
      </c>
      <c r="M26" s="3">
        <f>0.0001*VLOOKUP(A26,[1]Detailed_estimation!$A$6:$AF$179,2,FALSE)</f>
        <v>10780.190400000001</v>
      </c>
    </row>
    <row r="27" spans="1:13" x14ac:dyDescent="0.3">
      <c r="A27" t="s">
        <v>68</v>
      </c>
      <c r="B27" s="54">
        <f>IF(VLOOKUP(A27,[1]Detailed_estimation!$A$6:$AH$179,33)/1000000&gt;0,VLOOKUP(A27,[1]Detailed_estimation!$A$6:$AH$179,33)/1000000,"")</f>
        <v>846.63312352641458</v>
      </c>
      <c r="C27" s="55">
        <f>IF(VLOOKUP(A27,[1]Detailed_estimation!$A$6:$AH$179,34,FALSE)&gt;0,VLOOKUP(A27,[1]Detailed_estimation!$A$6:$AH$179,34,FALSE),"")</f>
        <v>6.4146302458052591E-3</v>
      </c>
      <c r="D27" s="3">
        <f>VLOOKUP(A27,[1]Detailed_estimation!$A$6:$AF$179,3, FALSE)</f>
        <v>2696498.8427090589</v>
      </c>
      <c r="E27" s="3">
        <f>VLOOKUP(A27,[1]Detailed_estimation!$A$6:$AF$179,5,FALSE)</f>
        <v>3485506.4297159319</v>
      </c>
      <c r="F27" s="3">
        <f>VLOOKUP(A27,[1]Detailed_estimation!$A$6:$AF$179,7,FALSE)</f>
        <v>5548616.1480963277</v>
      </c>
      <c r="G27" s="3">
        <f>VLOOKUP(A27,[1]Detailed_estimation!$A$6:$AF$179,9,FALSE)</f>
        <v>7266280.8984486368</v>
      </c>
      <c r="H27" s="3">
        <f>VLOOKUP(A27,[1]Detailed_estimation!$A$6:$AF$179,11,FALSE)</f>
        <v>11341462.252990801</v>
      </c>
      <c r="I27" s="3">
        <f>0.01*VLOOKUP(A27,[1]Detailed_estimation!$A$6:$AF$179,2,FALSE)</f>
        <v>90261.46</v>
      </c>
      <c r="J27" s="3">
        <f>0.005*VLOOKUP(A27,[1]Detailed_estimation!$A$6:$AF$179,2,FALSE)</f>
        <v>45130.73</v>
      </c>
      <c r="K27" s="3">
        <f>0.001*VLOOKUP(A27,[1]Detailed_estimation!$A$6:$AF$179,2,FALSE)</f>
        <v>9026.1460000000006</v>
      </c>
      <c r="L27" s="3">
        <f>0.0005*VLOOKUP(A27,[1]Detailed_estimation!$A$6:$AF$179,2,FALSE)</f>
        <v>4513.0730000000003</v>
      </c>
      <c r="M27" s="3">
        <f>0.0001*VLOOKUP(A27,[1]Detailed_estimation!$A$6:$AF$179,2,FALSE)</f>
        <v>902.6146</v>
      </c>
    </row>
    <row r="28" spans="1:13" x14ac:dyDescent="0.3">
      <c r="A28" t="s">
        <v>69</v>
      </c>
      <c r="B28" s="54">
        <f>IF(VLOOKUP(A28,[1]Detailed_estimation!$A$6:$AH$179,33)/1000000&gt;0,VLOOKUP(A28,[1]Detailed_estimation!$A$6:$AH$179,33)/1000000,"")</f>
        <v>7.5612304250373006</v>
      </c>
      <c r="C28" s="55">
        <f>IF(VLOOKUP(A28,[1]Detailed_estimation!$A$6:$AH$179,34,FALSE)&gt;0,VLOOKUP(A28,[1]Detailed_estimation!$A$6:$AH$179,34,FALSE),"")</f>
        <v>1.4460681747825306E-2</v>
      </c>
      <c r="D28" s="3">
        <f>VLOOKUP(A28,[1]Detailed_estimation!$A$6:$AF$179,3, FALSE)</f>
        <v>74166</v>
      </c>
      <c r="E28" s="3">
        <f>VLOOKUP(A28,[1]Detailed_estimation!$A$6:$AF$179,5,FALSE)</f>
        <v>128269.1</v>
      </c>
      <c r="F28" s="3">
        <f>VLOOKUP(A28,[1]Detailed_estimation!$A$6:$AF$179,7,FALSE)</f>
        <v>314372.05</v>
      </c>
      <c r="G28" s="3">
        <f>VLOOKUP(A28,[1]Detailed_estimation!$A$6:$AF$179,9,FALSE)</f>
        <v>555357.15</v>
      </c>
      <c r="H28" s="3">
        <f>VLOOKUP(A28,[1]Detailed_estimation!$A$6:$AF$179,11,FALSE)</f>
        <v>1465827.5</v>
      </c>
      <c r="I28" s="3">
        <f>0.01*VLOOKUP(A28,[1]Detailed_estimation!$A$6:$AF$179,2,FALSE)</f>
        <v>2480.19</v>
      </c>
      <c r="J28" s="3">
        <f>0.005*VLOOKUP(A28,[1]Detailed_estimation!$A$6:$AF$179,2,FALSE)</f>
        <v>1240.095</v>
      </c>
      <c r="K28" s="3">
        <f>0.001*VLOOKUP(A28,[1]Detailed_estimation!$A$6:$AF$179,2,FALSE)</f>
        <v>248.01900000000001</v>
      </c>
      <c r="L28" s="3">
        <f>0.0005*VLOOKUP(A28,[1]Detailed_estimation!$A$6:$AF$179,2,FALSE)</f>
        <v>124.0095</v>
      </c>
      <c r="M28" s="3">
        <f>0.0001*VLOOKUP(A28,[1]Detailed_estimation!$A$6:$AF$179,2,FALSE)</f>
        <v>24.8019</v>
      </c>
    </row>
    <row r="29" spans="1:13" x14ac:dyDescent="0.3">
      <c r="A29" t="s">
        <v>70</v>
      </c>
      <c r="B29" s="54">
        <f>IF(VLOOKUP(A29,[1]Detailed_estimation!$A$6:$AH$179,33)/1000000&gt;0,VLOOKUP(A29,[1]Detailed_estimation!$A$6:$AH$179,33)/1000000,"")</f>
        <v>227.52201609254104</v>
      </c>
      <c r="C29" s="55" t="str">
        <f>IF(VLOOKUP(A29,[1]Detailed_estimation!$A$6:$AH$179,34,FALSE)&gt;0,VLOOKUP(A29,[1]Detailed_estimation!$A$6:$AH$179,34,FALSE),"")</f>
        <v/>
      </c>
      <c r="D29" s="3">
        <f>VLOOKUP(A29,[1]Detailed_estimation!$A$6:$AF$179,3, FALSE)</f>
        <v>58537.627306036673</v>
      </c>
      <c r="E29" s="3">
        <f>VLOOKUP(A29,[1]Detailed_estimation!$A$6:$AF$179,5,FALSE)</f>
        <v>114179.80302539071</v>
      </c>
      <c r="F29" s="3">
        <f>VLOOKUP(A29,[1]Detailed_estimation!$A$6:$AF$179,7,FALSE)</f>
        <v>362037.29610967392</v>
      </c>
      <c r="G29" s="3">
        <f>VLOOKUP(A29,[1]Detailed_estimation!$A$6:$AF$179,9,FALSE)</f>
        <v>709350.18305051257</v>
      </c>
      <c r="H29" s="3">
        <f>VLOOKUP(A29,[1]Detailed_estimation!$A$6:$AF$179,11,FALSE)</f>
        <v>1887263.68162326</v>
      </c>
      <c r="I29" s="3">
        <f>0.01*VLOOKUP(A29,[1]Detailed_estimation!$A$6:$AF$179,2,FALSE)</f>
        <v>61053.9</v>
      </c>
      <c r="J29" s="3">
        <f>0.005*VLOOKUP(A29,[1]Detailed_estimation!$A$6:$AF$179,2,FALSE)</f>
        <v>30526.95</v>
      </c>
      <c r="K29" s="3">
        <f>0.001*VLOOKUP(A29,[1]Detailed_estimation!$A$6:$AF$179,2,FALSE)</f>
        <v>6105.39</v>
      </c>
      <c r="L29" s="3">
        <f>0.0005*VLOOKUP(A29,[1]Detailed_estimation!$A$6:$AF$179,2,FALSE)</f>
        <v>3052.6950000000002</v>
      </c>
      <c r="M29" s="3">
        <f>0.0001*VLOOKUP(A29,[1]Detailed_estimation!$A$6:$AF$179,2,FALSE)</f>
        <v>610.53899999999999</v>
      </c>
    </row>
    <row r="30" spans="1:13" x14ac:dyDescent="0.3">
      <c r="A30" t="s">
        <v>71</v>
      </c>
      <c r="B30" s="54">
        <f>IF(VLOOKUP(A30,[1]Detailed_estimation!$A$6:$AH$179,33)/1000000&gt;0,VLOOKUP(A30,[1]Detailed_estimation!$A$6:$AH$179,33)/1000000,"")</f>
        <v>11.626954132522309</v>
      </c>
      <c r="C30" s="55">
        <f>IF(VLOOKUP(A30,[1]Detailed_estimation!$A$6:$AH$179,34,FALSE)&gt;0,VLOOKUP(A30,[1]Detailed_estimation!$A$6:$AH$179,34,FALSE),"")</f>
        <v>4.0467343565525365E-2</v>
      </c>
      <c r="D30" s="3">
        <f>VLOOKUP(A30,[1]Detailed_estimation!$A$6:$AF$179,3, FALSE)</f>
        <v>65628.102518341519</v>
      </c>
      <c r="E30" s="3">
        <f>VLOOKUP(A30,[1]Detailed_estimation!$A$6:$AF$179,5,FALSE)</f>
        <v>109473.03977618041</v>
      </c>
      <c r="F30" s="3">
        <f>VLOOKUP(A30,[1]Detailed_estimation!$A$6:$AF$179,7,FALSE)</f>
        <v>248629.73391812789</v>
      </c>
      <c r="G30" s="3">
        <f>VLOOKUP(A30,[1]Detailed_estimation!$A$6:$AF$179,9,FALSE)</f>
        <v>416881.26196460368</v>
      </c>
      <c r="H30" s="3">
        <f>VLOOKUP(A30,[1]Detailed_estimation!$A$6:$AF$179,11,FALSE)</f>
        <v>1054448.272634913</v>
      </c>
      <c r="I30" s="3">
        <f>0.01*VLOOKUP(A30,[1]Detailed_estimation!$A$6:$AF$179,2,FALSE)</f>
        <v>5283.85</v>
      </c>
      <c r="J30" s="3">
        <f>0.005*VLOOKUP(A30,[1]Detailed_estimation!$A$6:$AF$179,2,FALSE)</f>
        <v>2641.9250000000002</v>
      </c>
      <c r="K30" s="3">
        <f>0.001*VLOOKUP(A30,[1]Detailed_estimation!$A$6:$AF$179,2,FALSE)</f>
        <v>528.38499999999999</v>
      </c>
      <c r="L30" s="3">
        <f>0.0005*VLOOKUP(A30,[1]Detailed_estimation!$A$6:$AF$179,2,FALSE)</f>
        <v>264.1925</v>
      </c>
      <c r="M30" s="3">
        <f>0.0001*VLOOKUP(A30,[1]Detailed_estimation!$A$6:$AF$179,2,FALSE)</f>
        <v>52.838500000000003</v>
      </c>
    </row>
    <row r="31" spans="1:13" x14ac:dyDescent="0.3">
      <c r="A31" t="s">
        <v>72</v>
      </c>
      <c r="B31" s="54">
        <f>IF(VLOOKUP(A31,[1]Detailed_estimation!$A$6:$AH$179,33)/1000000&gt;0,VLOOKUP(A31,[1]Detailed_estimation!$A$6:$AH$179,33)/1000000,"")</f>
        <v>447.60318932998143</v>
      </c>
      <c r="C31" s="55">
        <f>IF(VLOOKUP(A31,[1]Detailed_estimation!$A$6:$AH$179,34,FALSE)&gt;0,VLOOKUP(A31,[1]Detailed_estimation!$A$6:$AH$179,34,FALSE),"")</f>
        <v>7.098182294983485E-2</v>
      </c>
      <c r="D31" s="3">
        <f>VLOOKUP(A31,[1]Detailed_estimation!$A$6:$AF$179,3, FALSE)</f>
        <v>165305.11218864811</v>
      </c>
      <c r="E31" s="3">
        <f>VLOOKUP(A31,[1]Detailed_estimation!$A$6:$AF$179,5,FALSE)</f>
        <v>285510.78778082319</v>
      </c>
      <c r="F31" s="3">
        <f>VLOOKUP(A31,[1]Detailed_estimation!$A$6:$AF$179,7,FALSE)</f>
        <v>697719.84174581745</v>
      </c>
      <c r="G31" s="3">
        <f>VLOOKUP(A31,[1]Detailed_estimation!$A$6:$AF$179,9,FALSE)</f>
        <v>1230414.209514661</v>
      </c>
      <c r="H31" s="3">
        <f>VLOOKUP(A31,[1]Detailed_estimation!$A$6:$AF$179,11,FALSE)</f>
        <v>3244488.0600679582</v>
      </c>
      <c r="I31" s="3">
        <f>0.01*VLOOKUP(A31,[1]Detailed_estimation!$A$6:$AF$179,2,FALSE)</f>
        <v>71475.86</v>
      </c>
      <c r="J31" s="3">
        <f>0.005*VLOOKUP(A31,[1]Detailed_estimation!$A$6:$AF$179,2,FALSE)</f>
        <v>35737.93</v>
      </c>
      <c r="K31" s="3">
        <f>0.001*VLOOKUP(A31,[1]Detailed_estimation!$A$6:$AF$179,2,FALSE)</f>
        <v>7147.5860000000002</v>
      </c>
      <c r="L31" s="3">
        <f>0.0005*VLOOKUP(A31,[1]Detailed_estimation!$A$6:$AF$179,2,FALSE)</f>
        <v>3573.7930000000001</v>
      </c>
      <c r="M31" s="3">
        <f>0.0001*VLOOKUP(A31,[1]Detailed_estimation!$A$6:$AF$179,2,FALSE)</f>
        <v>714.7586</v>
      </c>
    </row>
    <row r="32" spans="1:13" x14ac:dyDescent="0.3">
      <c r="A32" t="s">
        <v>73</v>
      </c>
      <c r="B32" s="54">
        <f>IF(VLOOKUP(A32,[1]Detailed_estimation!$A$6:$AH$179,33)/1000000&gt;0,VLOOKUP(A32,[1]Detailed_estimation!$A$6:$AH$179,33)/1000000,"")</f>
        <v>220.55742541777974</v>
      </c>
      <c r="C32" s="55" t="str">
        <f>IF(VLOOKUP(A32,[1]Detailed_estimation!$A$6:$AH$179,34,FALSE)&gt;0,VLOOKUP(A32,[1]Detailed_estimation!$A$6:$AH$179,34,FALSE),"")</f>
        <v/>
      </c>
      <c r="D32" s="3">
        <f>VLOOKUP(A32,[1]Detailed_estimation!$A$6:$AF$179,3, FALSE)</f>
        <v>286791.0187897539</v>
      </c>
      <c r="E32" s="3">
        <f>VLOOKUP(A32,[1]Detailed_estimation!$A$6:$AF$179,5,FALSE)</f>
        <v>468389.69947323552</v>
      </c>
      <c r="F32" s="3">
        <f>VLOOKUP(A32,[1]Detailed_estimation!$A$6:$AF$179,7,FALSE)</f>
        <v>1027245.981701877</v>
      </c>
      <c r="G32" s="3">
        <f>VLOOKUP(A32,[1]Detailed_estimation!$A$6:$AF$179,9,FALSE)</f>
        <v>1670229.4896190721</v>
      </c>
      <c r="H32" s="3">
        <f>VLOOKUP(A32,[1]Detailed_estimation!$A$6:$AF$179,11,FALSE)</f>
        <v>4039829.4923153762</v>
      </c>
      <c r="I32" s="3">
        <f>0.01*VLOOKUP(A32,[1]Detailed_estimation!$A$6:$AF$179,2,FALSE)</f>
        <v>26152.84</v>
      </c>
      <c r="J32" s="3">
        <f>0.005*VLOOKUP(A32,[1]Detailed_estimation!$A$6:$AF$179,2,FALSE)</f>
        <v>13076.42</v>
      </c>
      <c r="K32" s="3">
        <f>0.001*VLOOKUP(A32,[1]Detailed_estimation!$A$6:$AF$179,2,FALSE)</f>
        <v>2615.2840000000001</v>
      </c>
      <c r="L32" s="3">
        <f>0.0005*VLOOKUP(A32,[1]Detailed_estimation!$A$6:$AF$179,2,FALSE)</f>
        <v>1307.6420000000001</v>
      </c>
      <c r="M32" s="3">
        <f>0.0001*VLOOKUP(A32,[1]Detailed_estimation!$A$6:$AF$179,2,FALSE)</f>
        <v>261.52840000000003</v>
      </c>
    </row>
    <row r="33" spans="1:14" x14ac:dyDescent="0.3">
      <c r="A33" t="s">
        <v>74</v>
      </c>
      <c r="B33" s="54">
        <f>IF(VLOOKUP(A33,[1]Detailed_estimation!$A$6:$AH$179,33)/1000000&gt;0,VLOOKUP(A33,[1]Detailed_estimation!$A$6:$AH$179,33)/1000000,"")</f>
        <v>119.63423711400506</v>
      </c>
      <c r="C33" s="55">
        <f>IF(VLOOKUP(A33,[1]Detailed_estimation!$A$6:$AH$179,34,FALSE)&gt;0,VLOOKUP(A33,[1]Detailed_estimation!$A$6:$AH$179,34,FALSE),"")</f>
        <v>4.1124632220691015E-2</v>
      </c>
      <c r="D33" s="3">
        <f>VLOOKUP(A33,[1]Detailed_estimation!$A$6:$AF$179,3, FALSE)</f>
        <v>116486.95831911601</v>
      </c>
      <c r="E33" s="3">
        <f>VLOOKUP(A33,[1]Detailed_estimation!$A$6:$AF$179,5,FALSE)</f>
        <v>234026.65660723031</v>
      </c>
      <c r="F33" s="3">
        <f>VLOOKUP(A33,[1]Detailed_estimation!$A$6:$AF$179,7,FALSE)</f>
        <v>788963.8477428687</v>
      </c>
      <c r="G33" s="3">
        <f>VLOOKUP(A33,[1]Detailed_estimation!$A$6:$AF$179,9,FALSE)</f>
        <v>1561407.8314759929</v>
      </c>
      <c r="H33" s="3">
        <f>VLOOKUP(A33,[1]Detailed_estimation!$A$6:$AF$179,11,FALSE)</f>
        <v>4117872.8414488751</v>
      </c>
      <c r="I33" s="3">
        <f>0.01*VLOOKUP(A33,[1]Detailed_estimation!$A$6:$AF$179,2,FALSE)</f>
        <v>14944.2</v>
      </c>
      <c r="J33" s="3">
        <f>0.005*VLOOKUP(A33,[1]Detailed_estimation!$A$6:$AF$179,2,FALSE)</f>
        <v>7472.1</v>
      </c>
      <c r="K33" s="3">
        <f>0.001*VLOOKUP(A33,[1]Detailed_estimation!$A$6:$AF$179,2,FALSE)</f>
        <v>1494.42</v>
      </c>
      <c r="L33" s="3">
        <f>0.0005*VLOOKUP(A33,[1]Detailed_estimation!$A$6:$AF$179,2,FALSE)</f>
        <v>747.21</v>
      </c>
      <c r="M33" s="3">
        <f>0.0001*VLOOKUP(A33,[1]Detailed_estimation!$A$6:$AF$179,2,FALSE)</f>
        <v>149.44200000000001</v>
      </c>
    </row>
    <row r="34" spans="1:14" x14ac:dyDescent="0.3">
      <c r="A34" t="s">
        <v>75</v>
      </c>
      <c r="B34" s="54">
        <f>IF(VLOOKUP(A34,[1]Detailed_estimation!$A$6:$AH$179,33)/1000000&gt;0,VLOOKUP(A34,[1]Detailed_estimation!$A$6:$AH$179,33)/1000000,"")</f>
        <v>29895.951262760133</v>
      </c>
      <c r="C34" s="55">
        <f>IF(VLOOKUP(A34,[1]Detailed_estimation!$A$6:$AH$179,34,FALSE)&gt;0,VLOOKUP(A34,[1]Detailed_estimation!$A$6:$AH$179,34,FALSE),"")</f>
        <v>0.12372349576071165</v>
      </c>
      <c r="D34" s="3">
        <f>VLOOKUP(A34,[1]Detailed_estimation!$A$6:$AF$179,3, FALSE)</f>
        <v>217276.65178123559</v>
      </c>
      <c r="E34" s="3">
        <f>VLOOKUP(A34,[1]Detailed_estimation!$A$6:$AF$179,5,FALSE)</f>
        <v>436604.26359071513</v>
      </c>
      <c r="F34" s="3">
        <f>VLOOKUP(A34,[1]Detailed_estimation!$A$6:$AF$179,7,FALSE)</f>
        <v>1472516.2430426639</v>
      </c>
      <c r="G34" s="3">
        <f>VLOOKUP(A34,[1]Detailed_estimation!$A$6:$AF$179,9,FALSE)</f>
        <v>2914294.1311874851</v>
      </c>
      <c r="H34" s="3">
        <f>VLOOKUP(A34,[1]Detailed_estimation!$A$6:$AF$179,11,FALSE)</f>
        <v>7685346.918059228</v>
      </c>
      <c r="I34" s="3">
        <f>0.01*VLOOKUP(A34,[1]Detailed_estimation!$A$6:$AF$179,2,FALSE)</f>
        <v>1543920.16</v>
      </c>
      <c r="J34" s="3">
        <f>0.005*VLOOKUP(A34,[1]Detailed_estimation!$A$6:$AF$179,2,FALSE)</f>
        <v>771960.08</v>
      </c>
      <c r="K34" s="3">
        <f>0.001*VLOOKUP(A34,[1]Detailed_estimation!$A$6:$AF$179,2,FALSE)</f>
        <v>154392.016</v>
      </c>
      <c r="L34" s="3">
        <f>0.0005*VLOOKUP(A34,[1]Detailed_estimation!$A$6:$AF$179,2,FALSE)</f>
        <v>77196.008000000002</v>
      </c>
      <c r="M34" s="3">
        <f>0.0001*VLOOKUP(A34,[1]Detailed_estimation!$A$6:$AF$179,2,FALSE)</f>
        <v>15439.2016</v>
      </c>
    </row>
    <row r="35" spans="1:14" x14ac:dyDescent="0.3">
      <c r="A35" t="s">
        <v>76</v>
      </c>
      <c r="B35" s="54">
        <f>IF(VLOOKUP(A35,[1]Detailed_estimation!$A$6:$AH$179,33)/1000000&gt;0,VLOOKUP(A35,[1]Detailed_estimation!$A$6:$AH$179,33)/1000000,"")</f>
        <v>54.373195133648807</v>
      </c>
      <c r="C35" s="55" t="str">
        <f>IF(VLOOKUP(A35,[1]Detailed_estimation!$A$6:$AH$179,34,FALSE)&gt;0,VLOOKUP(A35,[1]Detailed_estimation!$A$6:$AH$179,34,FALSE),"")</f>
        <v/>
      </c>
      <c r="D35" s="3">
        <f>VLOOKUP(A35,[1]Detailed_estimation!$A$6:$AF$179,3, FALSE)</f>
        <v>543652.48117012018</v>
      </c>
      <c r="E35" s="3">
        <f>VLOOKUP(A35,[1]Detailed_estimation!$A$6:$AF$179,5,FALSE)</f>
        <v>900447.39770790457</v>
      </c>
      <c r="F35" s="3">
        <f>VLOOKUP(A35,[1]Detailed_estimation!$A$6:$AF$179,7,FALSE)</f>
        <v>2017709.4152934421</v>
      </c>
      <c r="G35" s="3">
        <f>VLOOKUP(A35,[1]Detailed_estimation!$A$6:$AF$179,9,FALSE)</f>
        <v>3346003.600288474</v>
      </c>
      <c r="H35" s="3">
        <f>VLOOKUP(A35,[1]Detailed_estimation!$A$6:$AF$179,11,FALSE)</f>
        <v>8348477.2366383187</v>
      </c>
      <c r="I35" s="3">
        <f>0.01*VLOOKUP(A35,[1]Detailed_estimation!$A$6:$AF$179,2,FALSE)</f>
        <v>3122.27</v>
      </c>
      <c r="J35" s="3">
        <f>0.005*VLOOKUP(A35,[1]Detailed_estimation!$A$6:$AF$179,2,FALSE)</f>
        <v>1561.135</v>
      </c>
      <c r="K35" s="3">
        <f>0.001*VLOOKUP(A35,[1]Detailed_estimation!$A$6:$AF$179,2,FALSE)</f>
        <v>312.22700000000003</v>
      </c>
      <c r="L35" s="3">
        <f>0.0005*VLOOKUP(A35,[1]Detailed_estimation!$A$6:$AF$179,2,FALSE)</f>
        <v>156.11350000000002</v>
      </c>
      <c r="M35" s="3">
        <f>0.0001*VLOOKUP(A35,[1]Detailed_estimation!$A$6:$AF$179,2,FALSE)</f>
        <v>31.222700000000003</v>
      </c>
    </row>
    <row r="36" spans="1:14" x14ac:dyDescent="0.3">
      <c r="A36" t="s">
        <v>77</v>
      </c>
      <c r="B36" s="54">
        <f>IF(VLOOKUP(A36,[1]Detailed_estimation!$A$6:$AH$179,33)/1000000&gt;0,VLOOKUP(A36,[1]Detailed_estimation!$A$6:$AH$179,33)/1000000,"")</f>
        <v>645.0436239083117</v>
      </c>
      <c r="C36" s="55" t="str">
        <f>IF(VLOOKUP(A36,[1]Detailed_estimation!$A$6:$AH$179,34,FALSE)&gt;0,VLOOKUP(A36,[1]Detailed_estimation!$A$6:$AH$179,34,FALSE),"")</f>
        <v/>
      </c>
      <c r="D36" s="3">
        <f>VLOOKUP(A36,[1]Detailed_estimation!$A$6:$AF$179,3, FALSE)</f>
        <v>337850.74019238917</v>
      </c>
      <c r="E36" s="3">
        <f>VLOOKUP(A36,[1]Detailed_estimation!$A$6:$AF$179,5,FALSE)</f>
        <v>564943.18341130449</v>
      </c>
      <c r="F36" s="3">
        <f>VLOOKUP(A36,[1]Detailed_estimation!$A$6:$AF$179,7,FALSE)</f>
        <v>1289303.2788629869</v>
      </c>
      <c r="G36" s="3">
        <f>VLOOKUP(A36,[1]Detailed_estimation!$A$6:$AF$179,9,FALSE)</f>
        <v>2170028.2991917268</v>
      </c>
      <c r="H36" s="3">
        <f>VLOOKUP(A36,[1]Detailed_estimation!$A$6:$AF$179,11,FALSE)</f>
        <v>5512157.4145612149</v>
      </c>
      <c r="I36" s="3">
        <f>0.01*VLOOKUP(A36,[1]Detailed_estimation!$A$6:$AF$179,2,FALSE)</f>
        <v>56070.49</v>
      </c>
      <c r="J36" s="3">
        <f>0.005*VLOOKUP(A36,[1]Detailed_estimation!$A$6:$AF$179,2,FALSE)</f>
        <v>28035.244999999999</v>
      </c>
      <c r="K36" s="3">
        <f>0.001*VLOOKUP(A36,[1]Detailed_estimation!$A$6:$AF$179,2,FALSE)</f>
        <v>5607.049</v>
      </c>
      <c r="L36" s="3">
        <f>0.0005*VLOOKUP(A36,[1]Detailed_estimation!$A$6:$AF$179,2,FALSE)</f>
        <v>2803.5245</v>
      </c>
      <c r="M36" s="3">
        <f>0.0001*VLOOKUP(A36,[1]Detailed_estimation!$A$6:$AF$179,2,FALSE)</f>
        <v>560.70490000000007</v>
      </c>
    </row>
    <row r="37" spans="1:14" x14ac:dyDescent="0.3">
      <c r="A37" t="s">
        <v>78</v>
      </c>
      <c r="B37" s="54">
        <f>IF(VLOOKUP(A37,[1]Detailed_estimation!$A$6:$AH$179,33)/1000000&gt;0,VLOOKUP(A37,[1]Detailed_estimation!$A$6:$AH$179,33)/1000000,"")</f>
        <v>165.92716624594033</v>
      </c>
      <c r="C37" s="55" t="str">
        <f>IF(VLOOKUP(A37,[1]Detailed_estimation!$A$6:$AH$179,34,FALSE)&gt;0,VLOOKUP(A37,[1]Detailed_estimation!$A$6:$AH$179,34,FALSE),"")</f>
        <v/>
      </c>
      <c r="D37" s="3">
        <f>VLOOKUP(A37,[1]Detailed_estimation!$A$6:$AF$179,3, FALSE)</f>
        <v>43502.16132355194</v>
      </c>
      <c r="E37" s="3">
        <f>VLOOKUP(A37,[1]Detailed_estimation!$A$6:$AF$179,5,FALSE)</f>
        <v>74225.632501969332</v>
      </c>
      <c r="F37" s="3">
        <f>VLOOKUP(A37,[1]Detailed_estimation!$A$6:$AF$179,7,FALSE)</f>
        <v>176675.17394298621</v>
      </c>
      <c r="G37" s="3">
        <f>VLOOKUP(A37,[1]Detailed_estimation!$A$6:$AF$179,9,FALSE)</f>
        <v>306432.57765624969</v>
      </c>
      <c r="H37" s="3">
        <f>VLOOKUP(A37,[1]Detailed_estimation!$A$6:$AF$179,11,FALSE)</f>
        <v>799545.07018896483</v>
      </c>
      <c r="I37" s="3">
        <f>0.01*VLOOKUP(A37,[1]Detailed_estimation!$A$6:$AF$179,2,FALSE)</f>
        <v>99534.040000000008</v>
      </c>
      <c r="J37" s="3">
        <f>0.005*VLOOKUP(A37,[1]Detailed_estimation!$A$6:$AF$179,2,FALSE)</f>
        <v>49767.020000000004</v>
      </c>
      <c r="K37" s="3">
        <f>0.001*VLOOKUP(A37,[1]Detailed_estimation!$A$6:$AF$179,2,FALSE)</f>
        <v>9953.4040000000005</v>
      </c>
      <c r="L37" s="3">
        <f>0.0005*VLOOKUP(A37,[1]Detailed_estimation!$A$6:$AF$179,2,FALSE)</f>
        <v>4976.7020000000002</v>
      </c>
      <c r="M37" s="3">
        <f>0.0001*VLOOKUP(A37,[1]Detailed_estimation!$A$6:$AF$179,2,FALSE)</f>
        <v>995.34040000000005</v>
      </c>
    </row>
    <row r="38" spans="1:14" x14ac:dyDescent="0.3">
      <c r="A38" t="s">
        <v>79</v>
      </c>
      <c r="B38" s="54">
        <f>IF(VLOOKUP(A38,[1]Detailed_estimation!$A$6:$AH$179,33)/1000000&gt;0,VLOOKUP(A38,[1]Detailed_estimation!$A$6:$AH$179,33)/1000000,"")</f>
        <v>32.622511715200616</v>
      </c>
      <c r="C38" s="55" t="str">
        <f>IF(VLOOKUP(A38,[1]Detailed_estimation!$A$6:$AH$179,34,FALSE)&gt;0,VLOOKUP(A38,[1]Detailed_estimation!$A$6:$AH$179,34,FALSE),"")</f>
        <v/>
      </c>
      <c r="D38" s="3">
        <f>VLOOKUP(A38,[1]Detailed_estimation!$A$6:$AF$179,3, FALSE)</f>
        <v>14814.42255935164</v>
      </c>
      <c r="E38" s="3">
        <f>VLOOKUP(A38,[1]Detailed_estimation!$A$6:$AF$179,5,FALSE)</f>
        <v>25564.238104798911</v>
      </c>
      <c r="F38" s="3">
        <f>VLOOKUP(A38,[1]Detailed_estimation!$A$6:$AF$179,7,FALSE)</f>
        <v>62351.645615645502</v>
      </c>
      <c r="G38" s="3">
        <f>VLOOKUP(A38,[1]Detailed_estimation!$A$6:$AF$179,9,FALSE)</f>
        <v>109826.6950631338</v>
      </c>
      <c r="H38" s="3">
        <f>VLOOKUP(A38,[1]Detailed_estimation!$A$6:$AF$179,11,FALSE)</f>
        <v>289411.72170489928</v>
      </c>
      <c r="I38" s="3">
        <f>0.01*VLOOKUP(A38,[1]Detailed_estimation!$A$6:$AF$179,2,FALSE)</f>
        <v>54170.22</v>
      </c>
      <c r="J38" s="3">
        <f>0.005*VLOOKUP(A38,[1]Detailed_estimation!$A$6:$AF$179,2,FALSE)</f>
        <v>27085.11</v>
      </c>
      <c r="K38" s="3">
        <f>0.001*VLOOKUP(A38,[1]Detailed_estimation!$A$6:$AF$179,2,FALSE)</f>
        <v>5417.0219999999999</v>
      </c>
      <c r="L38" s="3">
        <f>0.0005*VLOOKUP(A38,[1]Detailed_estimation!$A$6:$AF$179,2,FALSE)</f>
        <v>2708.511</v>
      </c>
      <c r="M38" s="3">
        <f>0.0001*VLOOKUP(A38,[1]Detailed_estimation!$A$6:$AF$179,2,FALSE)</f>
        <v>541.70220000000006</v>
      </c>
    </row>
    <row r="39" spans="1:14" x14ac:dyDescent="0.3">
      <c r="A39" t="s">
        <v>80</v>
      </c>
      <c r="B39" s="54">
        <f>IF(VLOOKUP(A39,[1]Detailed_estimation!$A$6:$AH$179,33)/1000000&gt;0,VLOOKUP(A39,[1]Detailed_estimation!$A$6:$AH$179,33)/1000000,"")</f>
        <v>308.32697776700411</v>
      </c>
      <c r="C39" s="55">
        <f>IF(VLOOKUP(A39,[1]Detailed_estimation!$A$6:$AH$179,34,FALSE)&gt;0,VLOOKUP(A39,[1]Detailed_estimation!$A$6:$AH$179,34,FALSE),"")</f>
        <v>6.9881186939504486E-2</v>
      </c>
      <c r="D39" s="3">
        <f>VLOOKUP(A39,[1]Detailed_estimation!$A$6:$AF$179,3, FALSE)</f>
        <v>83736.675248481566</v>
      </c>
      <c r="E39" s="3">
        <f>VLOOKUP(A39,[1]Detailed_estimation!$A$6:$AF$179,5,FALSE)</f>
        <v>141216.007166867</v>
      </c>
      <c r="F39" s="3">
        <f>VLOOKUP(A39,[1]Detailed_estimation!$A$6:$AF$179,7,FALSE)</f>
        <v>327920.71499409591</v>
      </c>
      <c r="G39" s="3">
        <f>VLOOKUP(A39,[1]Detailed_estimation!$A$6:$AF$179,9,FALSE)</f>
        <v>559138.20968232292</v>
      </c>
      <c r="H39" s="3">
        <f>VLOOKUP(A39,[1]Detailed_estimation!$A$6:$AF$179,11,FALSE)</f>
        <v>1438807.35892375</v>
      </c>
      <c r="I39" s="3">
        <f>0.01*VLOOKUP(A39,[1]Detailed_estimation!$A$6:$AF$179,2,FALSE)</f>
        <v>102677.57</v>
      </c>
      <c r="J39" s="3">
        <f>0.005*VLOOKUP(A39,[1]Detailed_estimation!$A$6:$AF$179,2,FALSE)</f>
        <v>51338.785000000003</v>
      </c>
      <c r="K39" s="3">
        <f>0.001*VLOOKUP(A39,[1]Detailed_estimation!$A$6:$AF$179,2,FALSE)</f>
        <v>10267.757</v>
      </c>
      <c r="L39" s="3">
        <f>0.0005*VLOOKUP(A39,[1]Detailed_estimation!$A$6:$AF$179,2,FALSE)</f>
        <v>5133.8784999999998</v>
      </c>
      <c r="M39" s="3">
        <f>0.0001*VLOOKUP(A39,[1]Detailed_estimation!$A$6:$AF$179,2,FALSE)</f>
        <v>1026.7757000000001</v>
      </c>
    </row>
    <row r="40" spans="1:14" x14ac:dyDescent="0.3">
      <c r="A40" t="s">
        <v>81</v>
      </c>
      <c r="B40" s="54">
        <f>IF(VLOOKUP(A40,[1]Detailed_estimation!$A$6:$AH$179,33)/1000000&gt;0,VLOOKUP(A40,[1]Detailed_estimation!$A$6:$AH$179,33)/1000000,"")</f>
        <v>363.90897119739992</v>
      </c>
      <c r="C40" s="55">
        <f>IF(VLOOKUP(A40,[1]Detailed_estimation!$A$6:$AH$179,34,FALSE)&gt;0,VLOOKUP(A40,[1]Detailed_estimation!$A$6:$AH$179,34,FALSE),"")</f>
        <v>6.3980939059914935E-2</v>
      </c>
      <c r="D40" s="3">
        <f>VLOOKUP(A40,[1]Detailed_estimation!$A$6:$AF$179,3, FALSE)</f>
        <v>51632.899611696987</v>
      </c>
      <c r="E40" s="3">
        <f>VLOOKUP(A40,[1]Detailed_estimation!$A$6:$AF$179,5,FALSE)</f>
        <v>96081.994981195676</v>
      </c>
      <c r="F40" s="3">
        <f>VLOOKUP(A40,[1]Detailed_estimation!$A$6:$AF$179,7,FALSE)</f>
        <v>275994.96260771772</v>
      </c>
      <c r="G40" s="3">
        <f>VLOOKUP(A40,[1]Detailed_estimation!$A$6:$AF$179,9,FALSE)</f>
        <v>525247.60061245284</v>
      </c>
      <c r="H40" s="3">
        <f>VLOOKUP(A40,[1]Detailed_estimation!$A$6:$AF$179,11,FALSE)</f>
        <v>1409538.867796585</v>
      </c>
      <c r="I40" s="3">
        <f>0.01*VLOOKUP(A40,[1]Detailed_estimation!$A$6:$AF$179,2,FALSE)</f>
        <v>127652.35</v>
      </c>
      <c r="J40" s="3">
        <f>0.005*VLOOKUP(A40,[1]Detailed_estimation!$A$6:$AF$179,2,FALSE)</f>
        <v>63826.175000000003</v>
      </c>
      <c r="K40" s="3">
        <f>0.001*VLOOKUP(A40,[1]Detailed_estimation!$A$6:$AF$179,2,FALSE)</f>
        <v>12765.235000000001</v>
      </c>
      <c r="L40" s="3">
        <f>0.0005*VLOOKUP(A40,[1]Detailed_estimation!$A$6:$AF$179,2,FALSE)</f>
        <v>6382.6175000000003</v>
      </c>
      <c r="M40" s="3">
        <f>0.0001*VLOOKUP(A40,[1]Detailed_estimation!$A$6:$AF$179,2,FALSE)</f>
        <v>1276.5235</v>
      </c>
    </row>
    <row r="41" spans="1:14" x14ac:dyDescent="0.3">
      <c r="A41" t="s">
        <v>82</v>
      </c>
      <c r="B41" s="54">
        <f>IF(VLOOKUP(A41,[1]Detailed_estimation!$A$6:$AH$179,33)/1000000&gt;0,VLOOKUP(A41,[1]Detailed_estimation!$A$6:$AH$179,33)/1000000,"")</f>
        <v>33365.251781696243</v>
      </c>
      <c r="C41" s="55">
        <f>IF(VLOOKUP(A41,[1]Detailed_estimation!$A$6:$AH$179,34,FALSE)&gt;0,VLOOKUP(A41,[1]Detailed_estimation!$A$6:$AH$179,34,FALSE),"")</f>
        <v>0.12207641456124264</v>
      </c>
      <c r="D41" s="3">
        <f>VLOOKUP(A41,[1]Detailed_estimation!$A$6:$AF$179,3, FALSE)</f>
        <v>2989835.3073614119</v>
      </c>
      <c r="E41" s="3">
        <f>VLOOKUP(A41,[1]Detailed_estimation!$A$6:$AF$179,5,FALSE)</f>
        <v>4956325.3605651585</v>
      </c>
      <c r="F41" s="3">
        <f>VLOOKUP(A41,[1]Detailed_estimation!$A$6:$AF$179,7,FALSE)</f>
        <v>11123661.12439427</v>
      </c>
      <c r="G41" s="3">
        <f>VLOOKUP(A41,[1]Detailed_estimation!$A$6:$AF$179,9,FALSE)</f>
        <v>18471262.64721939</v>
      </c>
      <c r="H41" s="3">
        <f>VLOOKUP(A41,[1]Detailed_estimation!$A$6:$AF$179,11,FALSE)</f>
        <v>46168630.164720833</v>
      </c>
      <c r="I41" s="3">
        <f>0.01*VLOOKUP(A41,[1]Detailed_estimation!$A$6:$AF$179,2,FALSE)</f>
        <v>303089.22000000003</v>
      </c>
      <c r="J41" s="3">
        <f>0.005*VLOOKUP(A41,[1]Detailed_estimation!$A$6:$AF$179,2,FALSE)</f>
        <v>151544.61000000002</v>
      </c>
      <c r="K41" s="3">
        <f>0.001*VLOOKUP(A41,[1]Detailed_estimation!$A$6:$AF$179,2,FALSE)</f>
        <v>30308.922000000002</v>
      </c>
      <c r="L41" s="3">
        <f>0.0005*VLOOKUP(A41,[1]Detailed_estimation!$A$6:$AF$179,2,FALSE)</f>
        <v>15154.461000000001</v>
      </c>
      <c r="M41" s="3">
        <f>0.0001*VLOOKUP(A41,[1]Detailed_estimation!$A$6:$AF$179,2,FALSE)</f>
        <v>3030.8922000000002</v>
      </c>
    </row>
    <row r="42" spans="1:14" s="57" customFormat="1" x14ac:dyDescent="0.3">
      <c r="A42" t="s">
        <v>83</v>
      </c>
      <c r="B42" s="54">
        <f>IF(VLOOKUP(A42,[1]Detailed_estimation!$A$6:$AH$179,33)/1000000&gt;0,VLOOKUP(A42,[1]Detailed_estimation!$A$6:$AH$179,33)/1000000,"")</f>
        <v>8.7617848316522657</v>
      </c>
      <c r="C42" s="55">
        <f>IF(VLOOKUP(A42,[1]Detailed_estimation!$A$6:$AH$179,34,FALSE)&gt;0,VLOOKUP(A42,[1]Detailed_estimation!$A$6:$AH$179,34,FALSE),"")</f>
        <v>2.4713746834498767E-2</v>
      </c>
      <c r="D42" s="3">
        <f>VLOOKUP(A42,[1]Detailed_estimation!$A$6:$AF$179,3, FALSE)</f>
        <v>52756.662314390851</v>
      </c>
      <c r="E42" s="3">
        <f>VLOOKUP(A42,[1]Detailed_estimation!$A$6:$AF$179,5,FALSE)</f>
        <v>92492.172301146769</v>
      </c>
      <c r="F42" s="3">
        <f>VLOOKUP(A42,[1]Detailed_estimation!$A$6:$AF$179,7,FALSE)</f>
        <v>233521.4022920735</v>
      </c>
      <c r="G42" s="3">
        <f>VLOOKUP(A42,[1]Detailed_estimation!$A$6:$AF$179,9,FALSE)</f>
        <v>419564.64003302599</v>
      </c>
      <c r="H42" s="3">
        <f>VLOOKUP(A42,[1]Detailed_estimation!$A$6:$AF$179,11,FALSE)</f>
        <v>1116160.561519206</v>
      </c>
      <c r="I42" s="3">
        <f>0.01*VLOOKUP(A42,[1]Detailed_estimation!$A$6:$AF$179,2,FALSE)</f>
        <v>3788.2200000000003</v>
      </c>
      <c r="J42" s="3">
        <f>0.005*VLOOKUP(A42,[1]Detailed_estimation!$A$6:$AF$179,2,FALSE)</f>
        <v>1894.1100000000001</v>
      </c>
      <c r="K42" s="3">
        <f>0.001*VLOOKUP(A42,[1]Detailed_estimation!$A$6:$AF$179,2,FALSE)</f>
        <v>378.822</v>
      </c>
      <c r="L42" s="3">
        <f>0.0005*VLOOKUP(A42,[1]Detailed_estimation!$A$6:$AF$179,2,FALSE)</f>
        <v>189.411</v>
      </c>
      <c r="M42" s="3">
        <f>0.0001*VLOOKUP(A42,[1]Detailed_estimation!$A$6:$AF$179,2,FALSE)</f>
        <v>37.882200000000005</v>
      </c>
      <c r="N42" s="56"/>
    </row>
    <row r="43" spans="1:14" x14ac:dyDescent="0.3">
      <c r="A43" t="s">
        <v>84</v>
      </c>
      <c r="B43" s="54">
        <f>IF(VLOOKUP(A43,[1]Detailed_estimation!$A$6:$AH$179,33)/1000000&gt;0,VLOOKUP(A43,[1]Detailed_estimation!$A$6:$AH$179,33)/1000000,"")</f>
        <v>53.734552766516117</v>
      </c>
      <c r="C43" s="55" t="str">
        <f>IF(VLOOKUP(A43,[1]Detailed_estimation!$A$6:$AH$179,34,FALSE)&gt;0,VLOOKUP(A43,[1]Detailed_estimation!$A$6:$AH$179,34,FALSE),"")</f>
        <v/>
      </c>
      <c r="D43" s="3">
        <f>VLOOKUP(A43,[1]Detailed_estimation!$A$6:$AF$179,3, FALSE)</f>
        <v>35373.807033260156</v>
      </c>
      <c r="E43" s="3">
        <f>VLOOKUP(A43,[1]Detailed_estimation!$A$6:$AF$179,5,FALSE)</f>
        <v>71761.401038651849</v>
      </c>
      <c r="F43" s="3">
        <f>VLOOKUP(A43,[1]Detailed_estimation!$A$6:$AF$179,7,FALSE)</f>
        <v>246838.97903445631</v>
      </c>
      <c r="G43" s="3">
        <f>VLOOKUP(A43,[1]Detailed_estimation!$A$6:$AF$179,9,FALSE)</f>
        <v>488773.42889379692</v>
      </c>
      <c r="H43" s="3">
        <f>VLOOKUP(A43,[1]Detailed_estimation!$A$6:$AF$179,11,FALSE)</f>
        <v>1285529.19995452</v>
      </c>
      <c r="I43" s="3">
        <f>0.01*VLOOKUP(A43,[1]Detailed_estimation!$A$6:$AF$179,2,FALSE)</f>
        <v>21593.360000000001</v>
      </c>
      <c r="J43" s="3">
        <f>0.005*VLOOKUP(A43,[1]Detailed_estimation!$A$6:$AF$179,2,FALSE)</f>
        <v>10796.68</v>
      </c>
      <c r="K43" s="3">
        <f>0.001*VLOOKUP(A43,[1]Detailed_estimation!$A$6:$AF$179,2,FALSE)</f>
        <v>2159.3360000000002</v>
      </c>
      <c r="L43" s="3">
        <f>0.0005*VLOOKUP(A43,[1]Detailed_estimation!$A$6:$AF$179,2,FALSE)</f>
        <v>1079.6680000000001</v>
      </c>
      <c r="M43" s="3">
        <f>0.0001*VLOOKUP(A43,[1]Detailed_estimation!$A$6:$AF$179,2,FALSE)</f>
        <v>215.93360000000001</v>
      </c>
    </row>
    <row r="44" spans="1:14" s="57" customFormat="1" x14ac:dyDescent="0.3">
      <c r="A44" t="s">
        <v>85</v>
      </c>
      <c r="B44" s="54">
        <f>IF(VLOOKUP(A44,[1]Detailed_estimation!$A$6:$AH$179,33)/1000000&gt;0,VLOOKUP(A44,[1]Detailed_estimation!$A$6:$AH$179,33)/1000000,"")</f>
        <v>100.97454782840589</v>
      </c>
      <c r="C44" s="55" t="str">
        <f>IF(VLOOKUP(A44,[1]Detailed_estimation!$A$6:$AH$179,34,FALSE)&gt;0,VLOOKUP(A44,[1]Detailed_estimation!$A$6:$AH$179,34,FALSE),"")</f>
        <v/>
      </c>
      <c r="D44" s="3">
        <f>VLOOKUP(A44,[1]Detailed_estimation!$A$6:$AF$179,3, FALSE)</f>
        <v>31537.615461941201</v>
      </c>
      <c r="E44" s="3">
        <f>VLOOKUP(A44,[1]Detailed_estimation!$A$6:$AF$179,5,FALSE)</f>
        <v>55553.995409133568</v>
      </c>
      <c r="F44" s="3">
        <f>VLOOKUP(A44,[1]Detailed_estimation!$A$6:$AF$179,7,FALSE)</f>
        <v>141722.23089383429</v>
      </c>
      <c r="G44" s="3">
        <f>VLOOKUP(A44,[1]Detailed_estimation!$A$6:$AF$179,9,FALSE)</f>
        <v>256043.18719409121</v>
      </c>
      <c r="H44" s="3">
        <f>VLOOKUP(A44,[1]Detailed_estimation!$A$6:$AF$179,11,FALSE)</f>
        <v>682539.46541358333</v>
      </c>
      <c r="I44" s="3">
        <f>0.01*VLOOKUP(A44,[1]Detailed_estimation!$A$6:$AF$179,2,FALSE)</f>
        <v>71500</v>
      </c>
      <c r="J44" s="3">
        <f>0.005*VLOOKUP(A44,[1]Detailed_estimation!$A$6:$AF$179,2,FALSE)</f>
        <v>35750</v>
      </c>
      <c r="K44" s="3">
        <f>0.001*VLOOKUP(A44,[1]Detailed_estimation!$A$6:$AF$179,2,FALSE)</f>
        <v>7150</v>
      </c>
      <c r="L44" s="3">
        <f>0.0005*VLOOKUP(A44,[1]Detailed_estimation!$A$6:$AF$179,2,FALSE)</f>
        <v>3575</v>
      </c>
      <c r="M44" s="3">
        <f>0.0001*VLOOKUP(A44,[1]Detailed_estimation!$A$6:$AF$179,2,FALSE)</f>
        <v>715</v>
      </c>
      <c r="N44" s="56"/>
    </row>
    <row r="45" spans="1:14" x14ac:dyDescent="0.3">
      <c r="A45" t="s">
        <v>86</v>
      </c>
      <c r="B45" s="54">
        <f>IF(VLOOKUP(A45,[1]Detailed_estimation!$A$6:$AH$179,33)/1000000&gt;0,VLOOKUP(A45,[1]Detailed_estimation!$A$6:$AH$179,33)/1000000,"")</f>
        <v>6051.7332691023948</v>
      </c>
      <c r="C45" s="55">
        <f>IF(VLOOKUP(A45,[1]Detailed_estimation!$A$6:$AH$179,34,FALSE)&gt;0,VLOOKUP(A45,[1]Detailed_estimation!$A$6:$AH$179,34,FALSE),"")</f>
        <v>9.687725449490206E-2</v>
      </c>
      <c r="D45" s="3">
        <f>VLOOKUP(A45,[1]Detailed_estimation!$A$6:$AF$179,3, FALSE)</f>
        <v>456312.33616634068</v>
      </c>
      <c r="E45" s="3">
        <f>VLOOKUP(A45,[1]Detailed_estimation!$A$6:$AF$179,5,FALSE)</f>
        <v>919900.5255929667</v>
      </c>
      <c r="F45" s="3">
        <f>VLOOKUP(A45,[1]Detailed_estimation!$A$6:$AF$179,7,FALSE)</f>
        <v>3123381.2423734348</v>
      </c>
      <c r="G45" s="3">
        <f>VLOOKUP(A45,[1]Detailed_estimation!$A$6:$AF$179,9,FALSE)</f>
        <v>6184152.469658318</v>
      </c>
      <c r="H45" s="3">
        <f>VLOOKUP(A45,[1]Detailed_estimation!$A$6:$AF$179,11,FALSE)</f>
        <v>16292558.93570691</v>
      </c>
      <c r="I45" s="3">
        <f>0.01*VLOOKUP(A45,[1]Detailed_estimation!$A$6:$AF$179,2,FALSE)</f>
        <v>146676.36000000002</v>
      </c>
      <c r="J45" s="3">
        <f>0.005*VLOOKUP(A45,[1]Detailed_estimation!$A$6:$AF$179,2,FALSE)</f>
        <v>73338.180000000008</v>
      </c>
      <c r="K45" s="3">
        <f>0.001*VLOOKUP(A45,[1]Detailed_estimation!$A$6:$AF$179,2,FALSE)</f>
        <v>14667.636</v>
      </c>
      <c r="L45" s="3">
        <f>0.0005*VLOOKUP(A45,[1]Detailed_estimation!$A$6:$AF$179,2,FALSE)</f>
        <v>7333.8180000000002</v>
      </c>
      <c r="M45" s="3">
        <f>0.0001*VLOOKUP(A45,[1]Detailed_estimation!$A$6:$AF$179,2,FALSE)</f>
        <v>1466.7636</v>
      </c>
    </row>
    <row r="46" spans="1:14" x14ac:dyDescent="0.3">
      <c r="A46" t="s">
        <v>87</v>
      </c>
      <c r="B46" s="54">
        <f>IF(VLOOKUP(A46,[1]Detailed_estimation!$A$6:$AH$179,33)/1000000&gt;0,VLOOKUP(A46,[1]Detailed_estimation!$A$6:$AH$179,33)/1000000,"")</f>
        <v>496106.31699066906</v>
      </c>
      <c r="C46" s="55">
        <f>IF(VLOOKUP(A46,[1]Detailed_estimation!$A$6:$AH$179,34,FALSE)&gt;0,VLOOKUP(A46,[1]Detailed_estimation!$A$6:$AH$179,34,FALSE),"")</f>
        <v>0.35977895562400408</v>
      </c>
      <c r="D46" s="3">
        <f>VLOOKUP(A46,[1]Detailed_estimation!$A$6:$AF$179,3, FALSE)</f>
        <v>660345.23983582051</v>
      </c>
      <c r="E46" s="3">
        <f>VLOOKUP(A46,[1]Detailed_estimation!$A$6:$AF$179,5,FALSE)</f>
        <v>939369.73224658286</v>
      </c>
      <c r="F46" s="3">
        <f>VLOOKUP(A46,[1]Detailed_estimation!$A$6:$AF$179,7,FALSE)</f>
        <v>1761961.5284750659</v>
      </c>
      <c r="G46" s="3">
        <f>VLOOKUP(A46,[1]Detailed_estimation!$A$6:$AF$179,9,FALSE)</f>
        <v>3130145.7565184189</v>
      </c>
      <c r="H46" s="3">
        <f>VLOOKUP(A46,[1]Detailed_estimation!$A$6:$AF$179,11,FALSE)</f>
        <v>13937610.674317781</v>
      </c>
      <c r="I46" s="3">
        <f>0.01*VLOOKUP(A46,[1]Detailed_estimation!$A$6:$AF$179,2,FALSE)</f>
        <v>11123541.76</v>
      </c>
      <c r="J46" s="3">
        <f>0.005*VLOOKUP(A46,[1]Detailed_estimation!$A$6:$AF$179,2,FALSE)</f>
        <v>5561770.8799999999</v>
      </c>
      <c r="K46" s="3">
        <f>0.001*VLOOKUP(A46,[1]Detailed_estimation!$A$6:$AF$179,2,FALSE)</f>
        <v>1112354.176</v>
      </c>
      <c r="L46" s="3">
        <f>0.0005*VLOOKUP(A46,[1]Detailed_estimation!$A$6:$AF$179,2,FALSE)</f>
        <v>556177.08799999999</v>
      </c>
      <c r="M46" s="3">
        <f>0.0001*VLOOKUP(A46,[1]Detailed_estimation!$A$6:$AF$179,2,FALSE)</f>
        <v>111235.4176</v>
      </c>
    </row>
    <row r="47" spans="1:14" x14ac:dyDescent="0.3">
      <c r="A47" t="s">
        <v>88</v>
      </c>
      <c r="B47" s="54">
        <f>IF(VLOOKUP(A47,[1]Detailed_estimation!$A$6:$AH$179,33)/1000000&gt;0,VLOOKUP(A47,[1]Detailed_estimation!$A$6:$AH$179,33)/1000000,"")</f>
        <v>1295.8731911833263</v>
      </c>
      <c r="C47" s="55">
        <f>IF(VLOOKUP(A47,[1]Detailed_estimation!$A$6:$AH$179,34,FALSE)&gt;0,VLOOKUP(A47,[1]Detailed_estimation!$A$6:$AH$179,34,FALSE),"")</f>
        <v>2.9096986784231268E-2</v>
      </c>
      <c r="D47" s="3">
        <f>VLOOKUP(A47,[1]Detailed_estimation!$A$6:$AF$179,3, FALSE)</f>
        <v>60197.013403119287</v>
      </c>
      <c r="E47" s="3">
        <f>VLOOKUP(A47,[1]Detailed_estimation!$A$6:$AF$179,5,FALSE)</f>
        <v>104334.15633181301</v>
      </c>
      <c r="F47" s="3">
        <f>VLOOKUP(A47,[1]Detailed_estimation!$A$6:$AF$179,7,FALSE)</f>
        <v>256911.2900030156</v>
      </c>
      <c r="G47" s="3">
        <f>VLOOKUP(A47,[1]Detailed_estimation!$A$6:$AF$179,9,FALSE)</f>
        <v>455110.8489741318</v>
      </c>
      <c r="H47" s="3">
        <f>VLOOKUP(A47,[1]Detailed_estimation!$A$6:$AF$179,11,FALSE)</f>
        <v>1202995.7885260121</v>
      </c>
      <c r="I47" s="3">
        <f>0.01*VLOOKUP(A47,[1]Detailed_estimation!$A$6:$AF$179,2,FALSE)</f>
        <v>362894</v>
      </c>
      <c r="J47" s="3">
        <f>0.005*VLOOKUP(A47,[1]Detailed_estimation!$A$6:$AF$179,2,FALSE)</f>
        <v>181447</v>
      </c>
      <c r="K47" s="3">
        <f>0.001*VLOOKUP(A47,[1]Detailed_estimation!$A$6:$AF$179,2,FALSE)</f>
        <v>36289.4</v>
      </c>
      <c r="L47" s="3">
        <f>0.0005*VLOOKUP(A47,[1]Detailed_estimation!$A$6:$AF$179,2,FALSE)</f>
        <v>18144.7</v>
      </c>
      <c r="M47" s="3">
        <f>0.0001*VLOOKUP(A47,[1]Detailed_estimation!$A$6:$AF$179,2,FALSE)</f>
        <v>3628.94</v>
      </c>
    </row>
    <row r="48" spans="1:14" x14ac:dyDescent="0.3">
      <c r="A48" t="s">
        <v>89</v>
      </c>
      <c r="B48" s="54">
        <f>IF(VLOOKUP(A48,[1]Detailed_estimation!$A$6:$AH$179,33)/1000000&gt;0,VLOOKUP(A48,[1]Detailed_estimation!$A$6:$AH$179,33)/1000000,"")</f>
        <v>15.533561540982475</v>
      </c>
      <c r="C48" s="55" t="str">
        <f>IF(VLOOKUP(A48,[1]Detailed_estimation!$A$6:$AH$179,34,FALSE)&gt;0,VLOOKUP(A48,[1]Detailed_estimation!$A$6:$AH$179,34,FALSE),"")</f>
        <v/>
      </c>
      <c r="D48" s="3">
        <f>VLOOKUP(A48,[1]Detailed_estimation!$A$6:$AF$179,3, FALSE)</f>
        <v>75179.114975222765</v>
      </c>
      <c r="E48" s="3">
        <f>VLOOKUP(A48,[1]Detailed_estimation!$A$6:$AF$179,5,FALSE)</f>
        <v>134897.37722256311</v>
      </c>
      <c r="F48" s="3">
        <f>VLOOKUP(A48,[1]Detailed_estimation!$A$6:$AF$179,7,FALSE)</f>
        <v>358281.0319927872</v>
      </c>
      <c r="G48" s="3">
        <f>VLOOKUP(A48,[1]Detailed_estimation!$A$6:$AF$179,9,FALSE)</f>
        <v>660291.55233678326</v>
      </c>
      <c r="H48" s="3">
        <f>VLOOKUP(A48,[1]Detailed_estimation!$A$6:$AF$179,11,FALSE)</f>
        <v>1769417.364392668</v>
      </c>
      <c r="I48" s="3">
        <f>0.01*VLOOKUP(A48,[1]Detailed_estimation!$A$6:$AF$179,2,FALSE)</f>
        <v>4271.5</v>
      </c>
      <c r="J48" s="3">
        <f>0.005*VLOOKUP(A48,[1]Detailed_estimation!$A$6:$AF$179,2,FALSE)</f>
        <v>2135.75</v>
      </c>
      <c r="K48" s="3">
        <f>0.001*VLOOKUP(A48,[1]Detailed_estimation!$A$6:$AF$179,2,FALSE)</f>
        <v>427.15000000000003</v>
      </c>
      <c r="L48" s="3">
        <f>0.0005*VLOOKUP(A48,[1]Detailed_estimation!$A$6:$AF$179,2,FALSE)</f>
        <v>213.57500000000002</v>
      </c>
      <c r="M48" s="3">
        <f>0.0001*VLOOKUP(A48,[1]Detailed_estimation!$A$6:$AF$179,2,FALSE)</f>
        <v>42.715000000000003</v>
      </c>
    </row>
    <row r="49" spans="1:13" x14ac:dyDescent="0.3">
      <c r="A49" t="s">
        <v>90</v>
      </c>
      <c r="B49" s="54">
        <f>IF(VLOOKUP(A49,[1]Detailed_estimation!$A$6:$AH$179,33)/1000000&gt;0,VLOOKUP(A49,[1]Detailed_estimation!$A$6:$AH$179,33)/1000000,"")</f>
        <v>101.575755192112</v>
      </c>
      <c r="C49" s="55">
        <f>IF(VLOOKUP(A49,[1]Detailed_estimation!$A$6:$AH$179,34,FALSE)&gt;0,VLOOKUP(A49,[1]Detailed_estimation!$A$6:$AH$179,34,FALSE),"")</f>
        <v>0.10095022559900671</v>
      </c>
      <c r="D49" s="3">
        <f>VLOOKUP(A49,[1]Detailed_estimation!$A$6:$AF$179,3, FALSE)</f>
        <v>54853.439065686573</v>
      </c>
      <c r="E49" s="3">
        <f>VLOOKUP(A49,[1]Detailed_estimation!$A$6:$AF$179,5,FALSE)</f>
        <v>108146.5966195769</v>
      </c>
      <c r="F49" s="3">
        <f>VLOOKUP(A49,[1]Detailed_estimation!$A$6:$AF$179,7,FALSE)</f>
        <v>350619.21686268912</v>
      </c>
      <c r="G49" s="3">
        <f>VLOOKUP(A49,[1]Detailed_estimation!$A$6:$AF$179,9,FALSE)</f>
        <v>690140.21320771659</v>
      </c>
      <c r="H49" s="3">
        <f>VLOOKUP(A49,[1]Detailed_estimation!$A$6:$AF$179,11,FALSE)</f>
        <v>1830626.781796922</v>
      </c>
      <c r="I49" s="3">
        <f>0.01*VLOOKUP(A49,[1]Detailed_estimation!$A$6:$AF$179,2,FALSE)</f>
        <v>28261.99</v>
      </c>
      <c r="J49" s="3">
        <f>0.005*VLOOKUP(A49,[1]Detailed_estimation!$A$6:$AF$179,2,FALSE)</f>
        <v>14130.995000000001</v>
      </c>
      <c r="K49" s="3">
        <f>0.001*VLOOKUP(A49,[1]Detailed_estimation!$A$6:$AF$179,2,FALSE)</f>
        <v>2826.1990000000001</v>
      </c>
      <c r="L49" s="3">
        <f>0.0005*VLOOKUP(A49,[1]Detailed_estimation!$A$6:$AF$179,2,FALSE)</f>
        <v>1413.0995</v>
      </c>
      <c r="M49" s="3">
        <f>0.0001*VLOOKUP(A49,[1]Detailed_estimation!$A$6:$AF$179,2,FALSE)</f>
        <v>282.61990000000003</v>
      </c>
    </row>
    <row r="50" spans="1:13" x14ac:dyDescent="0.3">
      <c r="A50" t="s">
        <v>91</v>
      </c>
      <c r="B50" s="54">
        <f>IF(VLOOKUP(A50,[1]Detailed_estimation!$A$6:$AH$179,33)/1000000&gt;0,VLOOKUP(A50,[1]Detailed_estimation!$A$6:$AH$179,33)/1000000,"")</f>
        <v>595.58257887735533</v>
      </c>
      <c r="C50" s="55">
        <f>IF(VLOOKUP(A50,[1]Detailed_estimation!$A$6:$AH$179,34,FALSE)&gt;0,VLOOKUP(A50,[1]Detailed_estimation!$A$6:$AH$179,34,FALSE),"")</f>
        <v>6.4807487700327598E-2</v>
      </c>
      <c r="D50" s="3">
        <f>VLOOKUP(A50,[1]Detailed_estimation!$A$6:$AF$179,3, FALSE)</f>
        <v>289258.71338383091</v>
      </c>
      <c r="E50" s="3">
        <f>VLOOKUP(A50,[1]Detailed_estimation!$A$6:$AF$179,5,FALSE)</f>
        <v>538432.42010210094</v>
      </c>
      <c r="F50" s="3">
        <f>VLOOKUP(A50,[1]Detailed_estimation!$A$6:$AF$179,7,FALSE)</f>
        <v>1547624.152323429</v>
      </c>
      <c r="G50" s="3">
        <f>VLOOKUP(A50,[1]Detailed_estimation!$A$6:$AF$179,9,FALSE)</f>
        <v>2945960.9210014781</v>
      </c>
      <c r="H50" s="3">
        <f>VLOOKUP(A50,[1]Detailed_estimation!$A$6:$AF$179,11,FALSE)</f>
        <v>7905504.1574148014</v>
      </c>
      <c r="I50" s="3">
        <f>0.01*VLOOKUP(A50,[1]Detailed_estimation!$A$6:$AF$179,2,FALSE)</f>
        <v>37255.24</v>
      </c>
      <c r="J50" s="3">
        <f>0.005*VLOOKUP(A50,[1]Detailed_estimation!$A$6:$AF$179,2,FALSE)</f>
        <v>18627.62</v>
      </c>
      <c r="K50" s="3">
        <f>0.001*VLOOKUP(A50,[1]Detailed_estimation!$A$6:$AF$179,2,FALSE)</f>
        <v>3725.5239999999999</v>
      </c>
      <c r="L50" s="3">
        <f>0.0005*VLOOKUP(A50,[1]Detailed_estimation!$A$6:$AF$179,2,FALSE)</f>
        <v>1862.7619999999999</v>
      </c>
      <c r="M50" s="3">
        <f>0.0001*VLOOKUP(A50,[1]Detailed_estimation!$A$6:$AF$179,2,FALSE)</f>
        <v>372.55240000000003</v>
      </c>
    </row>
    <row r="51" spans="1:13" x14ac:dyDescent="0.3">
      <c r="A51" t="s">
        <v>92</v>
      </c>
      <c r="B51" s="54">
        <f>IF(VLOOKUP(A51,[1]Detailed_estimation!$A$6:$AH$179,33)/1000000&gt;0,VLOOKUP(A51,[1]Detailed_estimation!$A$6:$AH$179,33)/1000000,"")</f>
        <v>244.3522190331816</v>
      </c>
      <c r="C51" s="55">
        <f>IF(VLOOKUP(A51,[1]Detailed_estimation!$A$6:$AH$179,34,FALSE)&gt;0,VLOOKUP(A51,[1]Detailed_estimation!$A$6:$AH$179,34,FALSE),"")</f>
        <v>2.7512953865281641E-2</v>
      </c>
      <c r="D51" s="3">
        <f>VLOOKUP(A51,[1]Detailed_estimation!$A$6:$AF$179,3, FALSE)</f>
        <v>45375.612150925997</v>
      </c>
      <c r="E51" s="3">
        <f>VLOOKUP(A51,[1]Detailed_estimation!$A$6:$AF$179,5,FALSE)</f>
        <v>78696.461613763808</v>
      </c>
      <c r="F51" s="3">
        <f>VLOOKUP(A51,[1]Detailed_estimation!$A$6:$AF$179,7,FALSE)</f>
        <v>194054.9150251649</v>
      </c>
      <c r="G51" s="3">
        <f>VLOOKUP(A51,[1]Detailed_estimation!$A$6:$AF$179,9,FALSE)</f>
        <v>344047.317425007</v>
      </c>
      <c r="H51" s="3">
        <f>VLOOKUP(A51,[1]Detailed_estimation!$A$6:$AF$179,11,FALSE)</f>
        <v>909806.17552474909</v>
      </c>
      <c r="I51" s="3">
        <f>0.01*VLOOKUP(A51,[1]Detailed_estimation!$A$6:$AF$179,2,FALSE)</f>
        <v>129221.01000000001</v>
      </c>
      <c r="J51" s="3">
        <f>0.005*VLOOKUP(A51,[1]Detailed_estimation!$A$6:$AF$179,2,FALSE)</f>
        <v>64610.505000000005</v>
      </c>
      <c r="K51" s="3">
        <f>0.001*VLOOKUP(A51,[1]Detailed_estimation!$A$6:$AF$179,2,FALSE)</f>
        <v>12922.101000000001</v>
      </c>
      <c r="L51" s="3">
        <f>0.0005*VLOOKUP(A51,[1]Detailed_estimation!$A$6:$AF$179,2,FALSE)</f>
        <v>6461.0505000000003</v>
      </c>
      <c r="M51" s="3">
        <f>0.0001*VLOOKUP(A51,[1]Detailed_estimation!$A$6:$AF$179,2,FALSE)</f>
        <v>1292.2101</v>
      </c>
    </row>
    <row r="52" spans="1:13" x14ac:dyDescent="0.3">
      <c r="A52" t="s">
        <v>93</v>
      </c>
      <c r="B52" s="54">
        <f>IF(VLOOKUP(A52,[1]Detailed_estimation!$A$6:$AH$179,33)/1000000&gt;0,VLOOKUP(A52,[1]Detailed_estimation!$A$6:$AH$179,33)/1000000,"")</f>
        <v>375.56615485300671</v>
      </c>
      <c r="C52" s="55" t="str">
        <f>IF(VLOOKUP(A52,[1]Detailed_estimation!$A$6:$AH$179,34,FALSE)&gt;0,VLOOKUP(A52,[1]Detailed_estimation!$A$6:$AH$179,34,FALSE),"")</f>
        <v/>
      </c>
      <c r="D52" s="3">
        <f>VLOOKUP(A52,[1]Detailed_estimation!$A$6:$AF$179,3, FALSE)</f>
        <v>389117.99733601458</v>
      </c>
      <c r="E52" s="3">
        <f>VLOOKUP(A52,[1]Detailed_estimation!$A$6:$AF$179,5,FALSE)</f>
        <v>635198.19386952883</v>
      </c>
      <c r="F52" s="3">
        <f>VLOOKUP(A52,[1]Detailed_estimation!$A$6:$AF$179,7,FALSE)</f>
        <v>1392340.297499015</v>
      </c>
      <c r="G52" s="3">
        <f>VLOOKUP(A52,[1]Detailed_estimation!$A$6:$AF$179,9,FALSE)</f>
        <v>2262603.4544745302</v>
      </c>
      <c r="H52" s="3">
        <f>VLOOKUP(A52,[1]Detailed_estimation!$A$6:$AF$179,11,FALSE)</f>
        <v>5466895.8621964632</v>
      </c>
      <c r="I52" s="3">
        <f>0.01*VLOOKUP(A52,[1]Detailed_estimation!$A$6:$AF$179,2,FALSE)</f>
        <v>32903.199999999997</v>
      </c>
      <c r="J52" s="3">
        <f>0.005*VLOOKUP(A52,[1]Detailed_estimation!$A$6:$AF$179,2,FALSE)</f>
        <v>16451.599999999999</v>
      </c>
      <c r="K52" s="3">
        <f>0.001*VLOOKUP(A52,[1]Detailed_estimation!$A$6:$AF$179,2,FALSE)</f>
        <v>3290.32</v>
      </c>
      <c r="L52" s="3">
        <f>0.0005*VLOOKUP(A52,[1]Detailed_estimation!$A$6:$AF$179,2,FALSE)</f>
        <v>1645.16</v>
      </c>
      <c r="M52" s="3">
        <f>0.0001*VLOOKUP(A52,[1]Detailed_estimation!$A$6:$AF$179,2,FALSE)</f>
        <v>329.03200000000004</v>
      </c>
    </row>
    <row r="53" spans="1:13" x14ac:dyDescent="0.3">
      <c r="A53" t="s">
        <v>94</v>
      </c>
      <c r="B53" s="54">
        <f>IF(VLOOKUP(A53,[1]Detailed_estimation!$A$6:$AH$179,33)/1000000&gt;0,VLOOKUP(A53,[1]Detailed_estimation!$A$6:$AH$179,33)/1000000,"")</f>
        <v>20.610245179372164</v>
      </c>
      <c r="C53" s="55">
        <f>IF(VLOOKUP(A53,[1]Detailed_estimation!$A$6:$AH$179,34,FALSE)&gt;0,VLOOKUP(A53,[1]Detailed_estimation!$A$6:$AH$179,34,FALSE),"")</f>
        <v>4.2446410611460282E-2</v>
      </c>
      <c r="D53" s="3">
        <f>VLOOKUP(A53,[1]Detailed_estimation!$A$6:$AF$179,3, FALSE)</f>
        <v>7335.5814854467217</v>
      </c>
      <c r="E53" s="3">
        <f>VLOOKUP(A53,[1]Detailed_estimation!$A$6:$AF$179,5,FALSE)</f>
        <v>12134.468379372551</v>
      </c>
      <c r="F53" s="3">
        <f>VLOOKUP(A53,[1]Detailed_estimation!$A$6:$AF$179,7,FALSE)</f>
        <v>27128.66123166521</v>
      </c>
      <c r="G53" s="3">
        <f>VLOOKUP(A53,[1]Detailed_estimation!$A$6:$AF$179,9,FALSE)</f>
        <v>44900.203708409528</v>
      </c>
      <c r="H53" s="3">
        <f>VLOOKUP(A53,[1]Detailed_estimation!$A$6:$AF$179,11,FALSE)</f>
        <v>111732.34631262779</v>
      </c>
      <c r="I53" s="3">
        <f>0.01*VLOOKUP(A53,[1]Detailed_estimation!$A$6:$AF$179,2,FALSE)</f>
        <v>88436.1</v>
      </c>
      <c r="J53" s="3">
        <f>0.005*VLOOKUP(A53,[1]Detailed_estimation!$A$6:$AF$179,2,FALSE)</f>
        <v>44218.05</v>
      </c>
      <c r="K53" s="3">
        <f>0.001*VLOOKUP(A53,[1]Detailed_estimation!$A$6:$AF$179,2,FALSE)</f>
        <v>8843.61</v>
      </c>
      <c r="L53" s="3">
        <f>0.0005*VLOOKUP(A53,[1]Detailed_estimation!$A$6:$AF$179,2,FALSE)</f>
        <v>4421.8050000000003</v>
      </c>
      <c r="M53" s="3">
        <f>0.0001*VLOOKUP(A53,[1]Detailed_estimation!$A$6:$AF$179,2,FALSE)</f>
        <v>884.36099999999999</v>
      </c>
    </row>
    <row r="54" spans="1:13" x14ac:dyDescent="0.3">
      <c r="A54" t="s">
        <v>95</v>
      </c>
      <c r="B54" s="54">
        <f>IF(VLOOKUP(A54,[1]Detailed_estimation!$A$6:$AH$179,33)/1000000&gt;0,VLOOKUP(A54,[1]Detailed_estimation!$A$6:$AH$179,33)/1000000,"")</f>
        <v>215.92533877627469</v>
      </c>
      <c r="C54" s="55" t="str">
        <f>IF(VLOOKUP(A54,[1]Detailed_estimation!$A$6:$AH$179,34,FALSE)&gt;0,VLOOKUP(A54,[1]Detailed_estimation!$A$6:$AH$179,34,FALSE),"")</f>
        <v/>
      </c>
      <c r="D54" s="3">
        <f>VLOOKUP(A54,[1]Detailed_estimation!$A$6:$AF$179,3, FALSE)</f>
        <v>1501116.9483853071</v>
      </c>
      <c r="E54" s="3">
        <f>VLOOKUP(A54,[1]Detailed_estimation!$A$6:$AF$179,5,FALSE)</f>
        <v>2735703.135200344</v>
      </c>
      <c r="F54" s="3">
        <f>VLOOKUP(A54,[1]Detailed_estimation!$A$6:$AF$179,7,FALSE)</f>
        <v>3317923.602782032</v>
      </c>
      <c r="G54" s="3">
        <f>VLOOKUP(A54,[1]Detailed_estimation!$A$6:$AF$179,9,FALSE)</f>
        <v>3414743.3145352178</v>
      </c>
      <c r="H54" s="3">
        <f>VLOOKUP(A54,[1]Detailed_estimation!$A$6:$AF$179,11,FALSE)</f>
        <v>3459472.7783051431</v>
      </c>
      <c r="I54" s="3">
        <f>0.01*VLOOKUP(A54,[1]Detailed_estimation!$A$6:$AF$179,2,FALSE)</f>
        <v>6948.06</v>
      </c>
      <c r="J54" s="3">
        <f>0.005*VLOOKUP(A54,[1]Detailed_estimation!$A$6:$AF$179,2,FALSE)</f>
        <v>3474.03</v>
      </c>
      <c r="K54" s="3">
        <f>0.001*VLOOKUP(A54,[1]Detailed_estimation!$A$6:$AF$179,2,FALSE)</f>
        <v>694.80600000000004</v>
      </c>
      <c r="L54" s="3">
        <f>0.0005*VLOOKUP(A54,[1]Detailed_estimation!$A$6:$AF$179,2,FALSE)</f>
        <v>347.40300000000002</v>
      </c>
      <c r="M54" s="3">
        <f>0.0001*VLOOKUP(A54,[1]Detailed_estimation!$A$6:$AF$179,2,FALSE)</f>
        <v>69.48060000000001</v>
      </c>
    </row>
    <row r="55" spans="1:13" x14ac:dyDescent="0.3">
      <c r="A55" t="s">
        <v>96</v>
      </c>
      <c r="B55" s="54">
        <f>IF(VLOOKUP(A55,[1]Detailed_estimation!$A$6:$AH$179,33)/1000000&gt;0,VLOOKUP(A55,[1]Detailed_estimation!$A$6:$AH$179,33)/1000000,"")</f>
        <v>3057.377014972898</v>
      </c>
      <c r="C55" s="55">
        <f>IF(VLOOKUP(A55,[1]Detailed_estimation!$A$6:$AH$179,34,FALSE)&gt;0,VLOOKUP(A55,[1]Detailed_estimation!$A$6:$AH$179,34,FALSE),"")</f>
        <v>6.4246137471762624E-2</v>
      </c>
      <c r="D55" s="3">
        <f>VLOOKUP(A55,[1]Detailed_estimation!$A$6:$AF$179,3, FALSE)</f>
        <v>638649.74288896215</v>
      </c>
      <c r="E55" s="3">
        <f>VLOOKUP(A55,[1]Detailed_estimation!$A$6:$AF$179,5,FALSE)</f>
        <v>1039237.4799675849</v>
      </c>
      <c r="F55" s="3">
        <f>VLOOKUP(A55,[1]Detailed_estimation!$A$6:$AF$179,7,FALSE)</f>
        <v>2271447.3608666481</v>
      </c>
      <c r="G55" s="3">
        <f>VLOOKUP(A55,[1]Detailed_estimation!$A$6:$AF$179,9,FALSE)</f>
        <v>3679737.6243727761</v>
      </c>
      <c r="H55" s="3">
        <f>VLOOKUP(A55,[1]Detailed_estimation!$A$6:$AF$179,11,FALSE)</f>
        <v>8835744.6904116068</v>
      </c>
      <c r="I55" s="3">
        <f>0.01*VLOOKUP(A55,[1]Detailed_estimation!$A$6:$AF$179,2,FALSE)</f>
        <v>83453.919999999998</v>
      </c>
      <c r="J55" s="3">
        <f>0.005*VLOOKUP(A55,[1]Detailed_estimation!$A$6:$AF$179,2,FALSE)</f>
        <v>41726.959999999999</v>
      </c>
      <c r="K55" s="3">
        <f>0.001*VLOOKUP(A55,[1]Detailed_estimation!$A$6:$AF$179,2,FALSE)</f>
        <v>8345.3919999999998</v>
      </c>
      <c r="L55" s="3">
        <f>0.0005*VLOOKUP(A55,[1]Detailed_estimation!$A$6:$AF$179,2,FALSE)</f>
        <v>4172.6959999999999</v>
      </c>
      <c r="M55" s="3">
        <f>0.0001*VLOOKUP(A55,[1]Detailed_estimation!$A$6:$AF$179,2,FALSE)</f>
        <v>834.53920000000005</v>
      </c>
    </row>
    <row r="56" spans="1:13" x14ac:dyDescent="0.3">
      <c r="A56" t="s">
        <v>97</v>
      </c>
      <c r="B56" s="54">
        <f>IF(VLOOKUP(A56,[1]Detailed_estimation!$A$6:$AH$179,33)/1000000&gt;0,VLOOKUP(A56,[1]Detailed_estimation!$A$6:$AH$179,33)/1000000,"")</f>
        <v>200.52224775205275</v>
      </c>
      <c r="C56" s="55">
        <f>IF(VLOOKUP(A56,[1]Detailed_estimation!$A$6:$AH$179,34,FALSE)&gt;0,VLOOKUP(A56,[1]Detailed_estimation!$A$6:$AH$179,34,FALSE),"")</f>
        <v>4.2585380903513992E-2</v>
      </c>
      <c r="D56" s="3">
        <f>VLOOKUP(A56,[1]Detailed_estimation!$A$6:$AF$179,3, FALSE)</f>
        <v>11429.626762178301</v>
      </c>
      <c r="E56" s="3">
        <f>VLOOKUP(A56,[1]Detailed_estimation!$A$6:$AF$179,5,FALSE)</f>
        <v>19896.976825562109</v>
      </c>
      <c r="F56" s="3">
        <f>VLOOKUP(A56,[1]Detailed_estimation!$A$6:$AF$179,7,FALSE)</f>
        <v>49464.697835083964</v>
      </c>
      <c r="G56" s="3">
        <f>VLOOKUP(A56,[1]Detailed_estimation!$A$6:$AF$179,9,FALSE)</f>
        <v>88111.623345692875</v>
      </c>
      <c r="H56" s="3">
        <f>VLOOKUP(A56,[1]Detailed_estimation!$A$6:$AF$179,11,FALSE)</f>
        <v>233538.87996370511</v>
      </c>
      <c r="I56" s="3">
        <f>0.01*VLOOKUP(A56,[1]Detailed_estimation!$A$6:$AF$179,2,FALSE)</f>
        <v>413512</v>
      </c>
      <c r="J56" s="3">
        <f>0.005*VLOOKUP(A56,[1]Detailed_estimation!$A$6:$AF$179,2,FALSE)</f>
        <v>206756</v>
      </c>
      <c r="K56" s="3">
        <f>0.001*VLOOKUP(A56,[1]Detailed_estimation!$A$6:$AF$179,2,FALSE)</f>
        <v>41351.200000000004</v>
      </c>
      <c r="L56" s="3">
        <f>0.0005*VLOOKUP(A56,[1]Detailed_estimation!$A$6:$AF$179,2,FALSE)</f>
        <v>20675.600000000002</v>
      </c>
      <c r="M56" s="3">
        <f>0.0001*VLOOKUP(A56,[1]Detailed_estimation!$A$6:$AF$179,2,FALSE)</f>
        <v>4135.12</v>
      </c>
    </row>
    <row r="57" spans="1:13" x14ac:dyDescent="0.3">
      <c r="A57" t="s">
        <v>98</v>
      </c>
      <c r="B57" s="54">
        <f>IF(VLOOKUP(A57,[1]Detailed_estimation!$A$6:$AH$179,33)/1000000&gt;0,VLOOKUP(A57,[1]Detailed_estimation!$A$6:$AH$179,33)/1000000,"")</f>
        <v>6501.8935487562712</v>
      </c>
      <c r="C57" s="55">
        <f>IF(VLOOKUP(A57,[1]Detailed_estimation!$A$6:$AH$179,34,FALSE)&gt;0,VLOOKUP(A57,[1]Detailed_estimation!$A$6:$AH$179,34,FALSE),"")</f>
        <v>4.7194048581779703E-2</v>
      </c>
      <c r="D57" s="3">
        <f>VLOOKUP(A57,[1]Detailed_estimation!$A$6:$AF$179,3, FALSE)</f>
        <v>2454141.5963823199</v>
      </c>
      <c r="E57" s="3">
        <f>VLOOKUP(A57,[1]Detailed_estimation!$A$6:$AF$179,5,FALSE)</f>
        <v>3929654.0804269542</v>
      </c>
      <c r="F57" s="3">
        <f>VLOOKUP(A57,[1]Detailed_estimation!$A$6:$AF$179,7,FALSE)</f>
        <v>9936415.3491577357</v>
      </c>
      <c r="G57" s="3">
        <f>VLOOKUP(A57,[1]Detailed_estimation!$A$6:$AF$179,9,FALSE)</f>
        <v>17111593.946852449</v>
      </c>
      <c r="H57" s="3">
        <f>VLOOKUP(A57,[1]Detailed_estimation!$A$6:$AF$179,11,FALSE)</f>
        <v>48529317.477532357</v>
      </c>
      <c r="I57" s="3">
        <f>0.01*VLOOKUP(A57,[1]Detailed_estimation!$A$6:$AF$179,2,FALSE)</f>
        <v>45390.5</v>
      </c>
      <c r="J57" s="3">
        <f>0.005*VLOOKUP(A57,[1]Detailed_estimation!$A$6:$AF$179,2,FALSE)</f>
        <v>22695.25</v>
      </c>
      <c r="K57" s="3">
        <f>0.001*VLOOKUP(A57,[1]Detailed_estimation!$A$6:$AF$179,2,FALSE)</f>
        <v>4539.05</v>
      </c>
      <c r="L57" s="3">
        <f>0.0005*VLOOKUP(A57,[1]Detailed_estimation!$A$6:$AF$179,2,FALSE)</f>
        <v>2269.5250000000001</v>
      </c>
      <c r="M57" s="3">
        <f>0.0001*VLOOKUP(A57,[1]Detailed_estimation!$A$6:$AF$179,2,FALSE)</f>
        <v>453.90500000000003</v>
      </c>
    </row>
    <row r="58" spans="1:13" x14ac:dyDescent="0.3">
      <c r="A58" t="s">
        <v>99</v>
      </c>
      <c r="B58" s="54">
        <f>IF(VLOOKUP(A58,[1]Detailed_estimation!$A$6:$AH$179,33)/1000000&gt;0,VLOOKUP(A58,[1]Detailed_estimation!$A$6:$AH$179,33)/1000000,"")</f>
        <v>19.43153727276944</v>
      </c>
      <c r="C58" s="55" t="str">
        <f>IF(VLOOKUP(A58,[1]Detailed_estimation!$A$6:$AH$179,34,FALSE)&gt;0,VLOOKUP(A58,[1]Detailed_estimation!$A$6:$AH$179,34,FALSE),"")</f>
        <v/>
      </c>
      <c r="D58" s="3">
        <f>VLOOKUP(A58,[1]Detailed_estimation!$A$6:$AF$179,3, FALSE)</f>
        <v>64591.052545422674</v>
      </c>
      <c r="E58" s="3">
        <f>VLOOKUP(A58,[1]Detailed_estimation!$A$6:$AF$179,5,FALSE)</f>
        <v>114606.31437720729</v>
      </c>
      <c r="F58" s="3">
        <f>VLOOKUP(A58,[1]Detailed_estimation!$A$6:$AF$179,7,FALSE)</f>
        <v>297038.98845268518</v>
      </c>
      <c r="G58" s="3">
        <f>VLOOKUP(A58,[1]Detailed_estimation!$A$6:$AF$179,9,FALSE)</f>
        <v>541022.86035100743</v>
      </c>
      <c r="H58" s="3">
        <f>VLOOKUP(A58,[1]Detailed_estimation!$A$6:$AF$179,11,FALSE)</f>
        <v>1445877.4937144581</v>
      </c>
      <c r="I58" s="3">
        <f>0.01*VLOOKUP(A58,[1]Detailed_estimation!$A$6:$AF$179,2,FALSE)</f>
        <v>6511.45</v>
      </c>
      <c r="J58" s="3">
        <f>0.005*VLOOKUP(A58,[1]Detailed_estimation!$A$6:$AF$179,2,FALSE)</f>
        <v>3255.7249999999999</v>
      </c>
      <c r="K58" s="3">
        <f>0.001*VLOOKUP(A58,[1]Detailed_estimation!$A$6:$AF$179,2,FALSE)</f>
        <v>651.14499999999998</v>
      </c>
      <c r="L58" s="3">
        <f>0.0005*VLOOKUP(A58,[1]Detailed_estimation!$A$6:$AF$179,2,FALSE)</f>
        <v>325.57249999999999</v>
      </c>
      <c r="M58" s="3">
        <f>0.0001*VLOOKUP(A58,[1]Detailed_estimation!$A$6:$AF$179,2,FALSE)</f>
        <v>65.114500000000007</v>
      </c>
    </row>
    <row r="59" spans="1:13" x14ac:dyDescent="0.3">
      <c r="A59" t="s">
        <v>100</v>
      </c>
      <c r="B59" s="54">
        <f>IF(VLOOKUP(A59,[1]Detailed_estimation!$A$6:$AH$179,33)/1000000&gt;0,VLOOKUP(A59,[1]Detailed_estimation!$A$6:$AH$179,33)/1000000,"")</f>
        <v>294.01614683549479</v>
      </c>
      <c r="C59" s="55">
        <f>IF(VLOOKUP(A59,[1]Detailed_estimation!$A$6:$AH$179,34,FALSE)&gt;0,VLOOKUP(A59,[1]Detailed_estimation!$A$6:$AH$179,34,FALSE),"")</f>
        <v>2.1631176617445264E-2</v>
      </c>
      <c r="D59" s="3">
        <f>VLOOKUP(A59,[1]Detailed_estimation!$A$6:$AF$179,3, FALSE)</f>
        <v>150853.33417670141</v>
      </c>
      <c r="E59" s="3">
        <f>VLOOKUP(A59,[1]Detailed_estimation!$A$6:$AF$179,5,FALSE)</f>
        <v>260949.1438727502</v>
      </c>
      <c r="F59" s="3">
        <f>VLOOKUP(A59,[1]Detailed_estimation!$A$6:$AF$179,7,FALSE)</f>
        <v>639823.74212989013</v>
      </c>
      <c r="G59" s="3">
        <f>VLOOKUP(A59,[1]Detailed_estimation!$A$6:$AF$179,9,FALSE)</f>
        <v>1130570.3475549479</v>
      </c>
      <c r="H59" s="3">
        <f>VLOOKUP(A59,[1]Detailed_estimation!$A$6:$AF$179,11,FALSE)</f>
        <v>2984467.528548338</v>
      </c>
      <c r="I59" s="3">
        <f>0.01*VLOOKUP(A59,[1]Detailed_estimation!$A$6:$AF$179,2,FALSE)</f>
        <v>71008.490000000005</v>
      </c>
      <c r="J59" s="3">
        <f>0.005*VLOOKUP(A59,[1]Detailed_estimation!$A$6:$AF$179,2,FALSE)</f>
        <v>35504.245000000003</v>
      </c>
      <c r="K59" s="3">
        <f>0.001*VLOOKUP(A59,[1]Detailed_estimation!$A$6:$AF$179,2,FALSE)</f>
        <v>7100.8490000000002</v>
      </c>
      <c r="L59" s="3">
        <f>0.0005*VLOOKUP(A59,[1]Detailed_estimation!$A$6:$AF$179,2,FALSE)</f>
        <v>3550.4245000000001</v>
      </c>
      <c r="M59" s="3">
        <f>0.0001*VLOOKUP(A59,[1]Detailed_estimation!$A$6:$AF$179,2,FALSE)</f>
        <v>710.08490000000006</v>
      </c>
    </row>
    <row r="60" spans="1:13" x14ac:dyDescent="0.3">
      <c r="A60" t="s">
        <v>101</v>
      </c>
      <c r="B60" s="54">
        <f>IF(VLOOKUP(A60,[1]Detailed_estimation!$A$6:$AH$179,33)/1000000&gt;0,VLOOKUP(A60,[1]Detailed_estimation!$A$6:$AH$179,33)/1000000,"")</f>
        <v>227.27238346184933</v>
      </c>
      <c r="C60" s="55">
        <f>IF(VLOOKUP(A60,[1]Detailed_estimation!$A$6:$AH$179,34,FALSE)&gt;0,VLOOKUP(A60,[1]Detailed_estimation!$A$6:$AH$179,34,FALSE),"")</f>
        <v>1.5423367823961453E-2</v>
      </c>
      <c r="D60" s="3">
        <f>VLOOKUP(A60,[1]Detailed_estimation!$A$6:$AF$179,3, FALSE)</f>
        <v>69720</v>
      </c>
      <c r="E60" s="3">
        <f>VLOOKUP(A60,[1]Detailed_estimation!$A$6:$AF$179,5,FALSE)</f>
        <v>114939.4</v>
      </c>
      <c r="F60" s="3">
        <f>VLOOKUP(A60,[1]Detailed_estimation!$A$6:$AF$179,7,FALSE)</f>
        <v>255461.3</v>
      </c>
      <c r="G60" s="3">
        <f>VLOOKUP(A60,[1]Detailed_estimation!$A$6:$AF$179,9,FALSE)</f>
        <v>420640.8</v>
      </c>
      <c r="H60" s="3">
        <f>VLOOKUP(A60,[1]Detailed_estimation!$A$6:$AF$179,11,FALSE)</f>
        <v>1039070.3</v>
      </c>
      <c r="I60" s="3">
        <f>0.01*VLOOKUP(A60,[1]Detailed_estimation!$A$6:$AF$179,2,FALSE)</f>
        <v>115853.99</v>
      </c>
      <c r="J60" s="3">
        <f>0.005*VLOOKUP(A60,[1]Detailed_estimation!$A$6:$AF$179,2,FALSE)</f>
        <v>57926.995000000003</v>
      </c>
      <c r="K60" s="3">
        <f>0.001*VLOOKUP(A60,[1]Detailed_estimation!$A$6:$AF$179,2,FALSE)</f>
        <v>11585.398999999999</v>
      </c>
      <c r="L60" s="3">
        <f>0.0005*VLOOKUP(A60,[1]Detailed_estimation!$A$6:$AF$179,2,FALSE)</f>
        <v>5792.6994999999997</v>
      </c>
      <c r="M60" s="3">
        <f>0.0001*VLOOKUP(A60,[1]Detailed_estimation!$A$6:$AF$179,2,FALSE)</f>
        <v>1158.5399</v>
      </c>
    </row>
    <row r="61" spans="1:13" x14ac:dyDescent="0.3">
      <c r="A61" t="s">
        <v>102</v>
      </c>
      <c r="B61" s="54">
        <f>IF(VLOOKUP(A61,[1]Detailed_estimation!$A$6:$AH$179,33)/1000000&gt;0,VLOOKUP(A61,[1]Detailed_estimation!$A$6:$AH$179,33)/1000000,"")</f>
        <v>2342.4764274319782</v>
      </c>
      <c r="C61" s="55">
        <f>IF(VLOOKUP(A61,[1]Detailed_estimation!$A$6:$AH$179,34,FALSE)&gt;0,VLOOKUP(A61,[1]Detailed_estimation!$A$6:$AH$179,34,FALSE),"")</f>
        <v>4.5171298115470326E-2</v>
      </c>
      <c r="D61" s="3">
        <f>VLOOKUP(A61,[1]Detailed_estimation!$A$6:$AF$179,3, FALSE)</f>
        <v>60047.508873944047</v>
      </c>
      <c r="E61" s="3">
        <f>VLOOKUP(A61,[1]Detailed_estimation!$A$6:$AF$179,5,FALSE)</f>
        <v>104231.48968503501</v>
      </c>
      <c r="F61" s="3">
        <f>VLOOKUP(A61,[1]Detailed_estimation!$A$6:$AF$179,7,FALSE)</f>
        <v>257500.20361174649</v>
      </c>
      <c r="G61" s="3">
        <f>VLOOKUP(A61,[1]Detailed_estimation!$A$6:$AF$179,9,FALSE)</f>
        <v>457028.56986690802</v>
      </c>
      <c r="H61" s="3">
        <f>VLOOKUP(A61,[1]Detailed_estimation!$A$6:$AF$179,11,FALSE)</f>
        <v>1209237.420448422</v>
      </c>
      <c r="I61" s="3">
        <f>0.01*VLOOKUP(A61,[1]Detailed_estimation!$A$6:$AF$179,2,FALSE)</f>
        <v>635046.96</v>
      </c>
      <c r="J61" s="3">
        <f>0.005*VLOOKUP(A61,[1]Detailed_estimation!$A$6:$AF$179,2,FALSE)</f>
        <v>317523.48</v>
      </c>
      <c r="K61" s="3">
        <f>0.001*VLOOKUP(A61,[1]Detailed_estimation!$A$6:$AF$179,2,FALSE)</f>
        <v>63504.696000000004</v>
      </c>
      <c r="L61" s="3">
        <f>0.0005*VLOOKUP(A61,[1]Detailed_estimation!$A$6:$AF$179,2,FALSE)</f>
        <v>31752.348000000002</v>
      </c>
      <c r="M61" s="3">
        <f>0.0001*VLOOKUP(A61,[1]Detailed_estimation!$A$6:$AF$179,2,FALSE)</f>
        <v>6350.4696000000004</v>
      </c>
    </row>
    <row r="62" spans="1:13" x14ac:dyDescent="0.3">
      <c r="A62" t="s">
        <v>103</v>
      </c>
      <c r="B62" s="54">
        <f>IF(VLOOKUP(A62,[1]Detailed_estimation!$A$6:$AH$179,33)/1000000&gt;0,VLOOKUP(A62,[1]Detailed_estimation!$A$6:$AH$179,33)/1000000,"")</f>
        <v>69.932062781734402</v>
      </c>
      <c r="C62" s="55">
        <f>IF(VLOOKUP(A62,[1]Detailed_estimation!$A$6:$AH$179,34,FALSE)&gt;0,VLOOKUP(A62,[1]Detailed_estimation!$A$6:$AH$179,34,FALSE),"")</f>
        <v>1.2028462998360318E-2</v>
      </c>
      <c r="D62" s="3">
        <f>VLOOKUP(A62,[1]Detailed_estimation!$A$6:$AF$179,3, FALSE)</f>
        <v>50665.7</v>
      </c>
      <c r="E62" s="3">
        <f>VLOOKUP(A62,[1]Detailed_estimation!$A$6:$AF$179,5,FALSE)</f>
        <v>84560.5</v>
      </c>
      <c r="F62" s="3">
        <f>VLOOKUP(A62,[1]Detailed_estimation!$A$6:$AF$179,7,FALSE)</f>
        <v>192254.7</v>
      </c>
      <c r="G62" s="3">
        <f>VLOOKUP(A62,[1]Detailed_estimation!$A$6:$AF$179,9,FALSE)</f>
        <v>322628.8</v>
      </c>
      <c r="H62" s="3">
        <f>VLOOKUP(A62,[1]Detailed_estimation!$A$6:$AF$179,11,FALSE)</f>
        <v>816834.4</v>
      </c>
      <c r="I62" s="3">
        <f>0.01*VLOOKUP(A62,[1]Detailed_estimation!$A$6:$AF$179,2,FALSE)</f>
        <v>41024.32</v>
      </c>
      <c r="J62" s="3">
        <f>0.005*VLOOKUP(A62,[1]Detailed_estimation!$A$6:$AF$179,2,FALSE)</f>
        <v>20512.16</v>
      </c>
      <c r="K62" s="3">
        <f>0.001*VLOOKUP(A62,[1]Detailed_estimation!$A$6:$AF$179,2,FALSE)</f>
        <v>4102.4319999999998</v>
      </c>
      <c r="L62" s="3">
        <f>0.0005*VLOOKUP(A62,[1]Detailed_estimation!$A$6:$AF$179,2,FALSE)</f>
        <v>2051.2159999999999</v>
      </c>
      <c r="M62" s="3">
        <f>0.0001*VLOOKUP(A62,[1]Detailed_estimation!$A$6:$AF$179,2,FALSE)</f>
        <v>410.2432</v>
      </c>
    </row>
    <row r="63" spans="1:13" x14ac:dyDescent="0.3">
      <c r="A63" t="s">
        <v>104</v>
      </c>
      <c r="B63" s="54">
        <f>IF(VLOOKUP(A63,[1]Detailed_estimation!$A$6:$AH$179,33)/1000000&gt;0,VLOOKUP(A63,[1]Detailed_estimation!$A$6:$AH$179,33)/1000000,"")</f>
        <v>49.458053552935453</v>
      </c>
      <c r="C63" s="55" t="str">
        <f>IF(VLOOKUP(A63,[1]Detailed_estimation!$A$6:$AH$179,34,FALSE)&gt;0,VLOOKUP(A63,[1]Detailed_estimation!$A$6:$AH$179,34,FALSE),"")</f>
        <v/>
      </c>
      <c r="D63" s="3">
        <f>VLOOKUP(A63,[1]Detailed_estimation!$A$6:$AF$179,3, FALSE)</f>
        <v>106777.38838806871</v>
      </c>
      <c r="E63" s="3">
        <f>VLOOKUP(A63,[1]Detailed_estimation!$A$6:$AF$179,5,FALSE)</f>
        <v>197022.07986918831</v>
      </c>
      <c r="F63" s="3">
        <f>VLOOKUP(A63,[1]Detailed_estimation!$A$6:$AF$179,7,FALSE)</f>
        <v>555801.14792572835</v>
      </c>
      <c r="G63" s="3">
        <f>VLOOKUP(A63,[1]Detailed_estimation!$A$6:$AF$179,9,FALSE)</f>
        <v>1050688.633256474</v>
      </c>
      <c r="H63" s="3">
        <f>VLOOKUP(A63,[1]Detailed_estimation!$A$6:$AF$179,11,FALSE)</f>
        <v>2820935.1909130109</v>
      </c>
      <c r="I63" s="3">
        <f>0.01*VLOOKUP(A63,[1]Detailed_estimation!$A$6:$AF$179,2,FALSE)</f>
        <v>8634.26</v>
      </c>
      <c r="J63" s="3">
        <f>0.005*VLOOKUP(A63,[1]Detailed_estimation!$A$6:$AF$179,2,FALSE)</f>
        <v>4317.13</v>
      </c>
      <c r="K63" s="3">
        <f>0.001*VLOOKUP(A63,[1]Detailed_estimation!$A$6:$AF$179,2,FALSE)</f>
        <v>863.42600000000004</v>
      </c>
      <c r="L63" s="3">
        <f>0.0005*VLOOKUP(A63,[1]Detailed_estimation!$A$6:$AF$179,2,FALSE)</f>
        <v>431.71300000000002</v>
      </c>
      <c r="M63" s="3">
        <f>0.0001*VLOOKUP(A63,[1]Detailed_estimation!$A$6:$AF$179,2,FALSE)</f>
        <v>86.342600000000004</v>
      </c>
    </row>
    <row r="64" spans="1:13" x14ac:dyDescent="0.3">
      <c r="A64" t="s">
        <v>105</v>
      </c>
      <c r="B64" s="54">
        <f>IF(VLOOKUP(A64,[1]Detailed_estimation!$A$6:$AH$179,33)/1000000&gt;0,VLOOKUP(A64,[1]Detailed_estimation!$A$6:$AH$179,33)/1000000,"")</f>
        <v>9.9275352378651593</v>
      </c>
      <c r="C64" s="55" t="str">
        <f>IF(VLOOKUP(A64,[1]Detailed_estimation!$A$6:$AH$179,34,FALSE)&gt;0,VLOOKUP(A64,[1]Detailed_estimation!$A$6:$AH$179,34,FALSE),"")</f>
        <v/>
      </c>
      <c r="D64" s="3">
        <f>VLOOKUP(A64,[1]Detailed_estimation!$A$6:$AF$179,3, FALSE)</f>
        <v>15754.593897509179</v>
      </c>
      <c r="E64" s="3">
        <f>VLOOKUP(A64,[1]Detailed_estimation!$A$6:$AF$179,5,FALSE)</f>
        <v>26597.731679808669</v>
      </c>
      <c r="F64" s="3">
        <f>VLOOKUP(A64,[1]Detailed_estimation!$A$6:$AF$179,7,FALSE)</f>
        <v>61902.46181140696</v>
      </c>
      <c r="G64" s="3">
        <f>VLOOKUP(A64,[1]Detailed_estimation!$A$6:$AF$179,9,FALSE)</f>
        <v>105721.1953674774</v>
      </c>
      <c r="H64" s="3">
        <f>VLOOKUP(A64,[1]Detailed_estimation!$A$6:$AF$179,11,FALSE)</f>
        <v>272446.32517180912</v>
      </c>
      <c r="I64" s="3">
        <f>0.01*VLOOKUP(A64,[1]Detailed_estimation!$A$6:$AF$179,2,FALSE)</f>
        <v>17460.060000000001</v>
      </c>
      <c r="J64" s="3">
        <f>0.005*VLOOKUP(A64,[1]Detailed_estimation!$A$6:$AF$179,2,FALSE)</f>
        <v>8730.0300000000007</v>
      </c>
      <c r="K64" s="3">
        <f>0.001*VLOOKUP(A64,[1]Detailed_estimation!$A$6:$AF$179,2,FALSE)</f>
        <v>1746.0060000000001</v>
      </c>
      <c r="L64" s="3">
        <f>0.0005*VLOOKUP(A64,[1]Detailed_estimation!$A$6:$AF$179,2,FALSE)</f>
        <v>873.00300000000004</v>
      </c>
      <c r="M64" s="3">
        <f>0.0001*VLOOKUP(A64,[1]Detailed_estimation!$A$6:$AF$179,2,FALSE)</f>
        <v>174.60060000000001</v>
      </c>
    </row>
    <row r="65" spans="1:13" x14ac:dyDescent="0.3">
      <c r="A65" t="s">
        <v>106</v>
      </c>
      <c r="B65" s="54">
        <f>IF(VLOOKUP(A65,[1]Detailed_estimation!$A$6:$AH$179,33)/1000000&gt;0,VLOOKUP(A65,[1]Detailed_estimation!$A$6:$AH$179,33)/1000000,"")</f>
        <v>316.90361497944878</v>
      </c>
      <c r="C65" s="55">
        <f>IF(VLOOKUP(A65,[1]Detailed_estimation!$A$6:$AH$179,34,FALSE)&gt;0,VLOOKUP(A65,[1]Detailed_estimation!$A$6:$AH$179,34,FALSE),"")</f>
        <v>3.091332032144016E-2</v>
      </c>
      <c r="D65" s="3">
        <f>VLOOKUP(A65,[1]Detailed_estimation!$A$6:$AF$179,3, FALSE)</f>
        <v>980674.79107470904</v>
      </c>
      <c r="E65" s="3">
        <f>VLOOKUP(A65,[1]Detailed_estimation!$A$6:$AF$179,5,FALSE)</f>
        <v>1837441.214644107</v>
      </c>
      <c r="F65" s="3">
        <f>VLOOKUP(A65,[1]Detailed_estimation!$A$6:$AF$179,7,FALSE)</f>
        <v>4550493.3356715739</v>
      </c>
      <c r="G65" s="3">
        <f>VLOOKUP(A65,[1]Detailed_estimation!$A$6:$AF$179,9,FALSE)</f>
        <v>7413390.7274591764</v>
      </c>
      <c r="H65" s="3">
        <f>VLOOKUP(A65,[1]Detailed_estimation!$A$6:$AF$179,11,FALSE)</f>
        <v>16361496.979902349</v>
      </c>
      <c r="I65" s="3">
        <f>0.01*VLOOKUP(A65,[1]Detailed_estimation!$A$6:$AF$179,2,FALSE)</f>
        <v>10439.9</v>
      </c>
      <c r="J65" s="3">
        <f>0.005*VLOOKUP(A65,[1]Detailed_estimation!$A$6:$AF$179,2,FALSE)</f>
        <v>5219.95</v>
      </c>
      <c r="K65" s="3">
        <f>0.001*VLOOKUP(A65,[1]Detailed_estimation!$A$6:$AF$179,2,FALSE)</f>
        <v>1043.99</v>
      </c>
      <c r="L65" s="3">
        <f>0.0005*VLOOKUP(A65,[1]Detailed_estimation!$A$6:$AF$179,2,FALSE)</f>
        <v>521.995</v>
      </c>
      <c r="M65" s="3">
        <f>0.0001*VLOOKUP(A65,[1]Detailed_estimation!$A$6:$AF$179,2,FALSE)</f>
        <v>104.399</v>
      </c>
    </row>
    <row r="66" spans="1:13" x14ac:dyDescent="0.3">
      <c r="A66" t="s">
        <v>107</v>
      </c>
      <c r="B66" s="54">
        <f>IF(VLOOKUP(A66,[1]Detailed_estimation!$A$6:$AH$179,33)/1000000&gt;0,VLOOKUP(A66,[1]Detailed_estimation!$A$6:$AH$179,33)/1000000,"")</f>
        <v>40.276042259173245</v>
      </c>
      <c r="C66" s="55">
        <f>IF(VLOOKUP(A66,[1]Detailed_estimation!$A$6:$AH$179,34,FALSE)&gt;0,VLOOKUP(A66,[1]Detailed_estimation!$A$6:$AH$179,34,FALSE),"")</f>
        <v>5.4546243794298996E-2</v>
      </c>
      <c r="D66" s="3">
        <f>VLOOKUP(A66,[1]Detailed_estimation!$A$6:$AF$179,3, FALSE)</f>
        <v>64609.260874589629</v>
      </c>
      <c r="E66" s="3">
        <f>VLOOKUP(A66,[1]Detailed_estimation!$A$6:$AF$179,5,FALSE)</f>
        <v>130017.8961912917</v>
      </c>
      <c r="F66" s="3">
        <f>VLOOKUP(A66,[1]Detailed_estimation!$A$6:$AF$179,7,FALSE)</f>
        <v>439835.02874130983</v>
      </c>
      <c r="G66" s="3">
        <f>VLOOKUP(A66,[1]Detailed_estimation!$A$6:$AF$179,9,FALSE)</f>
        <v>870675.32782820752</v>
      </c>
      <c r="H66" s="3">
        <f>VLOOKUP(A66,[1]Detailed_estimation!$A$6:$AF$179,11,FALSE)</f>
        <v>2295061.7568428442</v>
      </c>
      <c r="I66" s="3">
        <f>0.01*VLOOKUP(A66,[1]Detailed_estimation!$A$6:$AF$179,2,FALSE)</f>
        <v>6519.03</v>
      </c>
      <c r="J66" s="3">
        <f>0.005*VLOOKUP(A66,[1]Detailed_estimation!$A$6:$AF$179,2,FALSE)</f>
        <v>3259.5149999999999</v>
      </c>
      <c r="K66" s="3">
        <f>0.001*VLOOKUP(A66,[1]Detailed_estimation!$A$6:$AF$179,2,FALSE)</f>
        <v>651.90300000000002</v>
      </c>
      <c r="L66" s="3">
        <f>0.0005*VLOOKUP(A66,[1]Detailed_estimation!$A$6:$AF$179,2,FALSE)</f>
        <v>325.95150000000001</v>
      </c>
      <c r="M66" s="3">
        <f>0.0001*VLOOKUP(A66,[1]Detailed_estimation!$A$6:$AF$179,2,FALSE)</f>
        <v>65.190300000000008</v>
      </c>
    </row>
    <row r="67" spans="1:13" x14ac:dyDescent="0.3">
      <c r="A67" t="s">
        <v>108</v>
      </c>
      <c r="B67" s="54">
        <f>IF(VLOOKUP(A67,[1]Detailed_estimation!$A$6:$AH$179,33)/1000000&gt;0,VLOOKUP(A67,[1]Detailed_estimation!$A$6:$AH$179,33)/1000000,"")</f>
        <v>664.41884882274564</v>
      </c>
      <c r="C67" s="55" t="str">
        <f>IF(VLOOKUP(A67,[1]Detailed_estimation!$A$6:$AH$179,34,FALSE)&gt;0,VLOOKUP(A67,[1]Detailed_estimation!$A$6:$AH$179,34,FALSE),"")</f>
        <v/>
      </c>
      <c r="D67" s="3">
        <f>VLOOKUP(A67,[1]Detailed_estimation!$A$6:$AF$179,3, FALSE)</f>
        <v>31300.365596201409</v>
      </c>
      <c r="E67" s="3">
        <f>VLOOKUP(A67,[1]Detailed_estimation!$A$6:$AF$179,5,FALSE)</f>
        <v>52852.863505128989</v>
      </c>
      <c r="F67" s="3">
        <f>VLOOKUP(A67,[1]Detailed_estimation!$A$6:$AF$179,7,FALSE)</f>
        <v>123055.9080741778</v>
      </c>
      <c r="G67" s="3">
        <f>VLOOKUP(A67,[1]Detailed_estimation!$A$6:$AF$179,9,FALSE)</f>
        <v>210222.25884666349</v>
      </c>
      <c r="H67" s="3">
        <f>VLOOKUP(A67,[1]Detailed_estimation!$A$6:$AF$179,11,FALSE)</f>
        <v>541884.10080885829</v>
      </c>
      <c r="I67" s="3">
        <f>0.01*VLOOKUP(A67,[1]Detailed_estimation!$A$6:$AF$179,2,FALSE)</f>
        <v>587522.52</v>
      </c>
      <c r="J67" s="3">
        <f>0.005*VLOOKUP(A67,[1]Detailed_estimation!$A$6:$AF$179,2,FALSE)</f>
        <v>293761.26</v>
      </c>
      <c r="K67" s="3">
        <f>0.001*VLOOKUP(A67,[1]Detailed_estimation!$A$6:$AF$179,2,FALSE)</f>
        <v>58752.252</v>
      </c>
      <c r="L67" s="3">
        <f>0.0005*VLOOKUP(A67,[1]Detailed_estimation!$A$6:$AF$179,2,FALSE)</f>
        <v>29376.126</v>
      </c>
      <c r="M67" s="3">
        <f>0.0001*VLOOKUP(A67,[1]Detailed_estimation!$A$6:$AF$179,2,FALSE)</f>
        <v>5875.2251999999999</v>
      </c>
    </row>
    <row r="68" spans="1:13" x14ac:dyDescent="0.3">
      <c r="A68" t="s">
        <v>109</v>
      </c>
      <c r="B68" s="54">
        <f>IF(VLOOKUP(A68,[1]Detailed_estimation!$A$6:$AH$179,33)/1000000&gt;0,VLOOKUP(A68,[1]Detailed_estimation!$A$6:$AH$179,33)/1000000,"")</f>
        <v>1453.8464961747311</v>
      </c>
      <c r="C68" s="55">
        <f>IF(VLOOKUP(A68,[1]Detailed_estimation!$A$6:$AH$179,34,FALSE)&gt;0,VLOOKUP(A68,[1]Detailed_estimation!$A$6:$AH$179,34,FALSE),"")</f>
        <v>2.3747970960609769E-2</v>
      </c>
      <c r="D68" s="3">
        <f>VLOOKUP(A68,[1]Detailed_estimation!$A$6:$AF$179,3, FALSE)</f>
        <v>1525075.36367804</v>
      </c>
      <c r="E68" s="3">
        <f>VLOOKUP(A68,[1]Detailed_estimation!$A$6:$AF$179,5,FALSE)</f>
        <v>2294310.3715630518</v>
      </c>
      <c r="F68" s="3">
        <f>VLOOKUP(A68,[1]Detailed_estimation!$A$6:$AF$179,7,FALSE)</f>
        <v>4256896.9817848941</v>
      </c>
      <c r="G68" s="3">
        <f>VLOOKUP(A68,[1]Detailed_estimation!$A$6:$AF$179,9,FALSE)</f>
        <v>6009612.2407195559</v>
      </c>
      <c r="H68" s="3">
        <f>VLOOKUP(A68,[1]Detailed_estimation!$A$6:$AF$179,11,FALSE)</f>
        <v>10519294.53121184</v>
      </c>
      <c r="I68" s="3">
        <f>0.01*VLOOKUP(A68,[1]Detailed_estimation!$A$6:$AF$179,2,FALSE)</f>
        <v>43948.01</v>
      </c>
      <c r="J68" s="3">
        <f>0.005*VLOOKUP(A68,[1]Detailed_estimation!$A$6:$AF$179,2,FALSE)</f>
        <v>21974.005000000001</v>
      </c>
      <c r="K68" s="3">
        <f>0.001*VLOOKUP(A68,[1]Detailed_estimation!$A$6:$AF$179,2,FALSE)</f>
        <v>4394.8010000000004</v>
      </c>
      <c r="L68" s="3">
        <f>0.0005*VLOOKUP(A68,[1]Detailed_estimation!$A$6:$AF$179,2,FALSE)</f>
        <v>2197.4005000000002</v>
      </c>
      <c r="M68" s="3">
        <f>0.0001*VLOOKUP(A68,[1]Detailed_estimation!$A$6:$AF$179,2,FALSE)</f>
        <v>439.48009999999999</v>
      </c>
    </row>
    <row r="69" spans="1:13" x14ac:dyDescent="0.3">
      <c r="A69" t="s">
        <v>110</v>
      </c>
      <c r="B69" s="54">
        <f>IF(VLOOKUP(A69,[1]Detailed_estimation!$A$6:$AH$179,33)/1000000&gt;0,VLOOKUP(A69,[1]Detailed_estimation!$A$6:$AH$179,33)/1000000,"")</f>
        <v>56705.346050387627</v>
      </c>
      <c r="C69" s="55">
        <f>IF(VLOOKUP(A69,[1]Detailed_estimation!$A$6:$AH$179,34,FALSE)&gt;0,VLOOKUP(A69,[1]Detailed_estimation!$A$6:$AH$179,34,FALSE),"")</f>
        <v>0.13794939945900422</v>
      </c>
      <c r="D69" s="3">
        <f>VLOOKUP(A69,[1]Detailed_estimation!$A$6:$AF$179,3, FALSE)</f>
        <v>2631837.2481517508</v>
      </c>
      <c r="E69" s="3">
        <f>VLOOKUP(A69,[1]Detailed_estimation!$A$6:$AF$179,5,FALSE)</f>
        <v>4507724.2639372582</v>
      </c>
      <c r="F69" s="3">
        <f>VLOOKUP(A69,[1]Detailed_estimation!$A$6:$AF$179,7,FALSE)</f>
        <v>11077887.395960741</v>
      </c>
      <c r="G69" s="3">
        <f>VLOOKUP(A69,[1]Detailed_estimation!$A$6:$AF$179,9,FALSE)</f>
        <v>18305962.23472536</v>
      </c>
      <c r="H69" s="3">
        <f>VLOOKUP(A69,[1]Detailed_estimation!$A$6:$AF$179,11,FALSE)</f>
        <v>41042937.972095966</v>
      </c>
      <c r="I69" s="3">
        <f>0.01*VLOOKUP(A69,[1]Detailed_estimation!$A$6:$AF$179,2,FALSE)</f>
        <v>525574.12</v>
      </c>
      <c r="J69" s="3">
        <f>0.005*VLOOKUP(A69,[1]Detailed_estimation!$A$6:$AF$179,2,FALSE)</f>
        <v>262787.06</v>
      </c>
      <c r="K69" s="3">
        <f>0.001*VLOOKUP(A69,[1]Detailed_estimation!$A$6:$AF$179,2,FALSE)</f>
        <v>52557.412000000004</v>
      </c>
      <c r="L69" s="3">
        <f>0.0005*VLOOKUP(A69,[1]Detailed_estimation!$A$6:$AF$179,2,FALSE)</f>
        <v>26278.706000000002</v>
      </c>
      <c r="M69" s="3">
        <f>0.0001*VLOOKUP(A69,[1]Detailed_estimation!$A$6:$AF$179,2,FALSE)</f>
        <v>5255.7412000000004</v>
      </c>
    </row>
    <row r="70" spans="1:13" x14ac:dyDescent="0.3">
      <c r="A70" t="s">
        <v>111</v>
      </c>
      <c r="B70" s="54">
        <f>IF(VLOOKUP(A70,[1]Detailed_estimation!$A$6:$AH$179,33)/1000000&gt;0,VLOOKUP(A70,[1]Detailed_estimation!$A$6:$AH$179,33)/1000000,"")</f>
        <v>78.637901793286943</v>
      </c>
      <c r="C70" s="55" t="str">
        <f>IF(VLOOKUP(A70,[1]Detailed_estimation!$A$6:$AH$179,34,FALSE)&gt;0,VLOOKUP(A70,[1]Detailed_estimation!$A$6:$AH$179,34,FALSE),"")</f>
        <v/>
      </c>
      <c r="D70" s="3">
        <f>VLOOKUP(A70,[1]Detailed_estimation!$A$6:$AF$179,3, FALSE)</f>
        <v>180950.06800579949</v>
      </c>
      <c r="E70" s="3">
        <f>VLOOKUP(A70,[1]Detailed_estimation!$A$6:$AF$179,5,FALSE)</f>
        <v>302674.61800238187</v>
      </c>
      <c r="F70" s="3">
        <f>VLOOKUP(A70,[1]Detailed_estimation!$A$6:$AF$179,7,FALSE)</f>
        <v>691195.43341334024</v>
      </c>
      <c r="G70" s="3">
        <f>VLOOKUP(A70,[1]Detailed_estimation!$A$6:$AF$179,9,FALSE)</f>
        <v>1163922.313416281</v>
      </c>
      <c r="H70" s="3">
        <f>VLOOKUP(A70,[1]Detailed_estimation!$A$6:$AF$179,11,FALSE)</f>
        <v>2958086.8110239338</v>
      </c>
      <c r="I70" s="3">
        <f>0.01*VLOOKUP(A70,[1]Detailed_estimation!$A$6:$AF$179,2,FALSE)</f>
        <v>12737.48</v>
      </c>
      <c r="J70" s="3">
        <f>0.005*VLOOKUP(A70,[1]Detailed_estimation!$A$6:$AF$179,2,FALSE)</f>
        <v>6368.74</v>
      </c>
      <c r="K70" s="3">
        <f>0.001*VLOOKUP(A70,[1]Detailed_estimation!$A$6:$AF$179,2,FALSE)</f>
        <v>1273.748</v>
      </c>
      <c r="L70" s="3">
        <f>0.0005*VLOOKUP(A70,[1]Detailed_estimation!$A$6:$AF$179,2,FALSE)</f>
        <v>636.87400000000002</v>
      </c>
      <c r="M70" s="3">
        <f>0.0001*VLOOKUP(A70,[1]Detailed_estimation!$A$6:$AF$179,2,FALSE)</f>
        <v>127.37480000000001</v>
      </c>
    </row>
    <row r="71" spans="1:13" x14ac:dyDescent="0.3">
      <c r="A71" t="s">
        <v>112</v>
      </c>
      <c r="B71" s="54">
        <f>IF(VLOOKUP(A71,[1]Detailed_estimation!$A$6:$AH$179,33)/1000000&gt;0,VLOOKUP(A71,[1]Detailed_estimation!$A$6:$AH$179,33)/1000000,"")</f>
        <v>8.3691332939698384</v>
      </c>
      <c r="C71" s="55" t="str">
        <f>IF(VLOOKUP(A71,[1]Detailed_estimation!$A$6:$AH$179,34,FALSE)&gt;0,VLOOKUP(A71,[1]Detailed_estimation!$A$6:$AH$179,34,FALSE),"")</f>
        <v/>
      </c>
      <c r="D71" s="3">
        <f>VLOOKUP(A71,[1]Detailed_estimation!$A$6:$AF$179,3, FALSE)</f>
        <v>19023.781365522991</v>
      </c>
      <c r="E71" s="3">
        <f>VLOOKUP(A71,[1]Detailed_estimation!$A$6:$AF$179,5,FALSE)</f>
        <v>32205.16105414668</v>
      </c>
      <c r="F71" s="3">
        <f>VLOOKUP(A71,[1]Detailed_estimation!$A$6:$AF$179,7,FALSE)</f>
        <v>75385.441188565339</v>
      </c>
      <c r="G71" s="3">
        <f>VLOOKUP(A71,[1]Detailed_estimation!$A$6:$AF$179,9,FALSE)</f>
        <v>129274.2627921736</v>
      </c>
      <c r="H71" s="3">
        <f>VLOOKUP(A71,[1]Detailed_estimation!$A$6:$AF$179,11,FALSE)</f>
        <v>334324.52163898078</v>
      </c>
      <c r="I71" s="3">
        <f>0.01*VLOOKUP(A71,[1]Detailed_estimation!$A$6:$AF$179,2,FALSE)</f>
        <v>11996.77</v>
      </c>
      <c r="J71" s="3">
        <f>0.005*VLOOKUP(A71,[1]Detailed_estimation!$A$6:$AF$179,2,FALSE)</f>
        <v>5998.3850000000002</v>
      </c>
      <c r="K71" s="3">
        <f>0.001*VLOOKUP(A71,[1]Detailed_estimation!$A$6:$AF$179,2,FALSE)</f>
        <v>1199.6770000000001</v>
      </c>
      <c r="L71" s="3">
        <f>0.0005*VLOOKUP(A71,[1]Detailed_estimation!$A$6:$AF$179,2,FALSE)</f>
        <v>599.83850000000007</v>
      </c>
      <c r="M71" s="3">
        <f>0.0001*VLOOKUP(A71,[1]Detailed_estimation!$A$6:$AF$179,2,FALSE)</f>
        <v>119.96770000000001</v>
      </c>
    </row>
    <row r="72" spans="1:13" x14ac:dyDescent="0.3">
      <c r="A72" t="s">
        <v>113</v>
      </c>
      <c r="B72" s="54">
        <f>IF(VLOOKUP(A72,[1]Detailed_estimation!$A$6:$AH$179,33)/1000000&gt;0,VLOOKUP(A72,[1]Detailed_estimation!$A$6:$AH$179,33)/1000000,"")</f>
        <v>64.857433740849459</v>
      </c>
      <c r="C72" s="55">
        <f>IF(VLOOKUP(A72,[1]Detailed_estimation!$A$6:$AH$179,34,FALSE)&gt;0,VLOOKUP(A72,[1]Detailed_estimation!$A$6:$AH$179,34,FALSE),"")</f>
        <v>1.6024142378882739E-2</v>
      </c>
      <c r="D72" s="3">
        <f>VLOOKUP(A72,[1]Detailed_estimation!$A$6:$AF$179,3, FALSE)</f>
        <v>38020.947429843887</v>
      </c>
      <c r="E72" s="3">
        <f>VLOOKUP(A72,[1]Detailed_estimation!$A$6:$AF$179,5,FALSE)</f>
        <v>62372.454341874087</v>
      </c>
      <c r="F72" s="3">
        <f>VLOOKUP(A72,[1]Detailed_estimation!$A$6:$AF$179,7,FALSE)</f>
        <v>137567.42987915719</v>
      </c>
      <c r="G72" s="3">
        <f>VLOOKUP(A72,[1]Detailed_estimation!$A$6:$AF$179,9,FALSE)</f>
        <v>224924.3146407521</v>
      </c>
      <c r="H72" s="3">
        <f>VLOOKUP(A72,[1]Detailed_estimation!$A$6:$AF$179,11,FALSE)</f>
        <v>549447.60185595264</v>
      </c>
      <c r="I72" s="3">
        <f>0.01*VLOOKUP(A72,[1]Detailed_estimation!$A$6:$AF$179,2,FALSE)</f>
        <v>27553.59</v>
      </c>
      <c r="J72" s="3">
        <f>0.005*VLOOKUP(A72,[1]Detailed_estimation!$A$6:$AF$179,2,FALSE)</f>
        <v>13776.795</v>
      </c>
      <c r="K72" s="3">
        <f>0.001*VLOOKUP(A72,[1]Detailed_estimation!$A$6:$AF$179,2,FALSE)</f>
        <v>2755.3589999999999</v>
      </c>
      <c r="L72" s="3">
        <f>0.0005*VLOOKUP(A72,[1]Detailed_estimation!$A$6:$AF$179,2,FALSE)</f>
        <v>1377.6795</v>
      </c>
      <c r="M72" s="3">
        <f>0.0001*VLOOKUP(A72,[1]Detailed_estimation!$A$6:$AF$179,2,FALSE)</f>
        <v>275.53590000000003</v>
      </c>
    </row>
    <row r="73" spans="1:13" x14ac:dyDescent="0.3">
      <c r="A73" t="s">
        <v>114</v>
      </c>
      <c r="B73" s="54">
        <f>IF(VLOOKUP(A73,[1]Detailed_estimation!$A$6:$AH$179,33)/1000000&gt;0,VLOOKUP(A73,[1]Detailed_estimation!$A$6:$AH$179,33)/1000000,"")</f>
        <v>77925.910750213719</v>
      </c>
      <c r="C73" s="55">
        <f>IF(VLOOKUP(A73,[1]Detailed_estimation!$A$6:$AH$179,34,FALSE)&gt;0,VLOOKUP(A73,[1]Detailed_estimation!$A$6:$AH$179,34,FALSE),"")</f>
        <v>0.16362622902562093</v>
      </c>
      <c r="D73" s="3">
        <f>VLOOKUP(A73,[1]Detailed_estimation!$A$6:$AF$179,3, FALSE)</f>
        <v>2115544.4986110022</v>
      </c>
      <c r="E73" s="3">
        <f>VLOOKUP(A73,[1]Detailed_estimation!$A$6:$AF$179,5,FALSE)</f>
        <v>4063339.7587288818</v>
      </c>
      <c r="F73" s="3">
        <f>VLOOKUP(A73,[1]Detailed_estimation!$A$6:$AF$179,7,FALSE)</f>
        <v>8965797.0903753713</v>
      </c>
      <c r="G73" s="3">
        <f>VLOOKUP(A73,[1]Detailed_estimation!$A$6:$AF$179,9,FALSE)</f>
        <v>15499045.12374462</v>
      </c>
      <c r="H73" s="3">
        <f>VLOOKUP(A73,[1]Detailed_estimation!$A$6:$AF$179,11,FALSE)</f>
        <v>48337602.272095457</v>
      </c>
      <c r="I73" s="3">
        <f>0.01*VLOOKUP(A73,[1]Detailed_estimation!$A$6:$AF$179,2,FALSE)</f>
        <v>685570.16</v>
      </c>
      <c r="J73" s="3">
        <f>0.005*VLOOKUP(A73,[1]Detailed_estimation!$A$6:$AF$179,2,FALSE)</f>
        <v>342785.08</v>
      </c>
      <c r="K73" s="3">
        <f>0.001*VLOOKUP(A73,[1]Detailed_estimation!$A$6:$AF$179,2,FALSE)</f>
        <v>68557.016000000003</v>
      </c>
      <c r="L73" s="3">
        <f>0.0005*VLOOKUP(A73,[1]Detailed_estimation!$A$6:$AF$179,2,FALSE)</f>
        <v>34278.508000000002</v>
      </c>
      <c r="M73" s="3">
        <f>0.0001*VLOOKUP(A73,[1]Detailed_estimation!$A$6:$AF$179,2,FALSE)</f>
        <v>6855.7016000000003</v>
      </c>
    </row>
    <row r="74" spans="1:13" x14ac:dyDescent="0.3">
      <c r="A74" t="s">
        <v>115</v>
      </c>
      <c r="B74" s="54">
        <f>IF(VLOOKUP(A74,[1]Detailed_estimation!$A$6:$AH$179,33)/1000000&gt;0,VLOOKUP(A74,[1]Detailed_estimation!$A$6:$AH$179,33)/1000000,"")</f>
        <v>474.54635791241645</v>
      </c>
      <c r="C74" s="55">
        <f>IF(VLOOKUP(A74,[1]Detailed_estimation!$A$6:$AH$179,34,FALSE)&gt;0,VLOOKUP(A74,[1]Detailed_estimation!$A$6:$AH$179,34,FALSE),"")</f>
        <v>4.5134931957219321E-2</v>
      </c>
      <c r="D74" s="3">
        <f>VLOOKUP(A74,[1]Detailed_estimation!$A$6:$AF$179,3, FALSE)</f>
        <v>64480.598595450538</v>
      </c>
      <c r="E74" s="3">
        <f>VLOOKUP(A74,[1]Detailed_estimation!$A$6:$AF$179,5,FALSE)</f>
        <v>112373.6361908383</v>
      </c>
      <c r="F74" s="3">
        <f>VLOOKUP(A74,[1]Detailed_estimation!$A$6:$AF$179,7,FALSE)</f>
        <v>280041.05429609679</v>
      </c>
      <c r="G74" s="3">
        <f>VLOOKUP(A74,[1]Detailed_estimation!$A$6:$AF$179,9,FALSE)</f>
        <v>499522.60490090039</v>
      </c>
      <c r="H74" s="3">
        <f>VLOOKUP(A74,[1]Detailed_estimation!$A$6:$AF$179,11,FALSE)</f>
        <v>1324814.9631332259</v>
      </c>
      <c r="I74" s="3">
        <f>0.01*VLOOKUP(A74,[1]Detailed_estimation!$A$6:$AF$179,2,FALSE)</f>
        <v>172559.52</v>
      </c>
      <c r="J74" s="3">
        <f>0.005*VLOOKUP(A74,[1]Detailed_estimation!$A$6:$AF$179,2,FALSE)</f>
        <v>86279.76</v>
      </c>
      <c r="K74" s="3">
        <f>0.001*VLOOKUP(A74,[1]Detailed_estimation!$A$6:$AF$179,2,FALSE)</f>
        <v>17255.952000000001</v>
      </c>
      <c r="L74" s="3">
        <f>0.0005*VLOOKUP(A74,[1]Detailed_estimation!$A$6:$AF$179,2,FALSE)</f>
        <v>8627.9760000000006</v>
      </c>
      <c r="M74" s="3">
        <f>0.0001*VLOOKUP(A74,[1]Detailed_estimation!$A$6:$AF$179,2,FALSE)</f>
        <v>1725.5952</v>
      </c>
    </row>
    <row r="75" spans="1:13" x14ac:dyDescent="0.3">
      <c r="A75" t="s">
        <v>116</v>
      </c>
      <c r="B75" s="54" t="str">
        <f>IF(VLOOKUP(A75,[1]Detailed_estimation!$A$6:$AH$179,33)/1000000&gt;0,VLOOKUP(A75,[1]Detailed_estimation!$A$6:$AH$179,33)/1000000,"")</f>
        <v/>
      </c>
      <c r="C75" s="55" t="str">
        <f>IF(VLOOKUP(A75,[1]Detailed_estimation!$A$6:$AH$179,34,FALSE)&gt;0,VLOOKUP(A75,[1]Detailed_estimation!$A$6:$AH$179,34,FALSE),"")</f>
        <v/>
      </c>
      <c r="D75" s="3">
        <f>VLOOKUP(A75,[1]Detailed_estimation!$A$6:$AF$179,3, FALSE)</f>
        <v>683512.2386566468</v>
      </c>
      <c r="E75" s="3">
        <f>VLOOKUP(A75,[1]Detailed_estimation!$A$6:$AF$179,5,FALSE)</f>
        <v>1192269.986338902</v>
      </c>
      <c r="F75" s="3">
        <f>VLOOKUP(A75,[1]Detailed_estimation!$A$6:$AF$179,7,FALSE)</f>
        <v>2269099.6708481158</v>
      </c>
      <c r="G75" s="3">
        <f>VLOOKUP(A75,[1]Detailed_estimation!$A$6:$AF$179,9,FALSE)</f>
        <v>3077574.808255292</v>
      </c>
      <c r="H75" s="3">
        <f>VLOOKUP(A75,[1]Detailed_estimation!$A$6:$AF$179,11,FALSE)</f>
        <v>4779420.998559189</v>
      </c>
      <c r="I75" s="3">
        <f>0.01*VLOOKUP(A75,[1]Detailed_estimation!$A$6:$AF$179,2,FALSE)</f>
        <v>84688.98</v>
      </c>
      <c r="J75" s="3">
        <f>0.005*VLOOKUP(A75,[1]Detailed_estimation!$A$6:$AF$179,2,FALSE)</f>
        <v>42344.49</v>
      </c>
      <c r="K75" s="3">
        <f>0.001*VLOOKUP(A75,[1]Detailed_estimation!$A$6:$AF$179,2,FALSE)</f>
        <v>8468.898000000001</v>
      </c>
      <c r="L75" s="3">
        <f>0.0005*VLOOKUP(A75,[1]Detailed_estimation!$A$6:$AF$179,2,FALSE)</f>
        <v>4234.4490000000005</v>
      </c>
      <c r="M75" s="3">
        <f>0.0001*VLOOKUP(A75,[1]Detailed_estimation!$A$6:$AF$179,2,FALSE)</f>
        <v>846.88980000000004</v>
      </c>
    </row>
    <row r="76" spans="1:13" x14ac:dyDescent="0.3">
      <c r="A76" t="s">
        <v>117</v>
      </c>
      <c r="B76" s="54">
        <f>IF(VLOOKUP(A76,[1]Detailed_estimation!$A$6:$AH$179,33)/1000000&gt;0,VLOOKUP(A76,[1]Detailed_estimation!$A$6:$AH$179,33)/1000000,"")</f>
        <v>556.84036856052182</v>
      </c>
      <c r="C76" s="55">
        <f>IF(VLOOKUP(A76,[1]Detailed_estimation!$A$6:$AH$179,34,FALSE)&gt;0,VLOOKUP(A76,[1]Detailed_estimation!$A$6:$AH$179,34,FALSE),"")</f>
        <v>5.4542947430868342E-2</v>
      </c>
      <c r="D76" s="3">
        <f>VLOOKUP(A76,[1]Detailed_estimation!$A$6:$AF$179,3, FALSE)</f>
        <v>136234.9228046925</v>
      </c>
      <c r="E76" s="3">
        <f>VLOOKUP(A76,[1]Detailed_estimation!$A$6:$AF$179,5,FALSE)</f>
        <v>235707.5203833642</v>
      </c>
      <c r="F76" s="3">
        <f>VLOOKUP(A76,[1]Detailed_estimation!$A$6:$AF$179,7,FALSE)</f>
        <v>578177.13525687868</v>
      </c>
      <c r="G76" s="3">
        <f>VLOOKUP(A76,[1]Detailed_estimation!$A$6:$AF$179,9,FALSE)</f>
        <v>1021897.096559423</v>
      </c>
      <c r="H76" s="3">
        <f>VLOOKUP(A76,[1]Detailed_estimation!$A$6:$AF$179,11,FALSE)</f>
        <v>2697956.8456908138</v>
      </c>
      <c r="I76" s="3">
        <f>0.01*VLOOKUP(A76,[1]Detailed_estimation!$A$6:$AF$179,2,FALSE)</f>
        <v>99245.3</v>
      </c>
      <c r="J76" s="3">
        <f>0.005*VLOOKUP(A76,[1]Detailed_estimation!$A$6:$AF$179,2,FALSE)</f>
        <v>49622.65</v>
      </c>
      <c r="K76" s="3">
        <f>0.001*VLOOKUP(A76,[1]Detailed_estimation!$A$6:$AF$179,2,FALSE)</f>
        <v>9924.5300000000007</v>
      </c>
      <c r="L76" s="3">
        <f>0.0005*VLOOKUP(A76,[1]Detailed_estimation!$A$6:$AF$179,2,FALSE)</f>
        <v>4962.2650000000003</v>
      </c>
      <c r="M76" s="3">
        <f>0.0001*VLOOKUP(A76,[1]Detailed_estimation!$A$6:$AF$179,2,FALSE)</f>
        <v>992.45300000000009</v>
      </c>
    </row>
    <row r="77" spans="1:13" x14ac:dyDescent="0.3">
      <c r="A77" t="s">
        <v>118</v>
      </c>
      <c r="B77" s="54">
        <f>IF(VLOOKUP(A77,[1]Detailed_estimation!$A$6:$AH$179,33)/1000000&gt;0,VLOOKUP(A77,[1]Detailed_estimation!$A$6:$AH$179,33)/1000000,"")</f>
        <v>82.725827371803177</v>
      </c>
      <c r="C77" s="55" t="str">
        <f>IF(VLOOKUP(A77,[1]Detailed_estimation!$A$6:$AH$179,34,FALSE)&gt;0,VLOOKUP(A77,[1]Detailed_estimation!$A$6:$AH$179,34,FALSE),"")</f>
        <v/>
      </c>
      <c r="D77" s="3">
        <f>VLOOKUP(A77,[1]Detailed_estimation!$A$6:$AF$179,3, FALSE)</f>
        <v>38632.652182865553</v>
      </c>
      <c r="E77" s="3">
        <f>VLOOKUP(A77,[1]Detailed_estimation!$A$6:$AF$179,5,FALSE)</f>
        <v>64412.318472349558</v>
      </c>
      <c r="F77" s="3">
        <f>VLOOKUP(A77,[1]Detailed_estimation!$A$6:$AF$179,7,FALSE)</f>
        <v>146156.22868345419</v>
      </c>
      <c r="G77" s="3">
        <f>VLOOKUP(A77,[1]Detailed_estimation!$A$6:$AF$179,9,FALSE)</f>
        <v>244884.1089073935</v>
      </c>
      <c r="H77" s="3">
        <f>VLOOKUP(A77,[1]Detailed_estimation!$A$6:$AF$179,11,FALSE)</f>
        <v>618884.73972357856</v>
      </c>
      <c r="I77" s="3">
        <f>0.01*VLOOKUP(A77,[1]Detailed_estimation!$A$6:$AF$179,2,FALSE)</f>
        <v>64054.720000000001</v>
      </c>
      <c r="J77" s="3">
        <f>0.005*VLOOKUP(A77,[1]Detailed_estimation!$A$6:$AF$179,2,FALSE)</f>
        <v>32027.360000000001</v>
      </c>
      <c r="K77" s="3">
        <f>0.001*VLOOKUP(A77,[1]Detailed_estimation!$A$6:$AF$179,2,FALSE)</f>
        <v>6405.4719999999998</v>
      </c>
      <c r="L77" s="3">
        <f>0.0005*VLOOKUP(A77,[1]Detailed_estimation!$A$6:$AF$179,2,FALSE)</f>
        <v>3202.7359999999999</v>
      </c>
      <c r="M77" s="3">
        <f>0.0001*VLOOKUP(A77,[1]Detailed_estimation!$A$6:$AF$179,2,FALSE)</f>
        <v>640.54719999999998</v>
      </c>
    </row>
    <row r="78" spans="1:13" x14ac:dyDescent="0.3">
      <c r="A78" t="s">
        <v>119</v>
      </c>
      <c r="B78" s="54">
        <f>IF(VLOOKUP(A78,[1]Detailed_estimation!$A$6:$AH$179,33)/1000000&gt;0,VLOOKUP(A78,[1]Detailed_estimation!$A$6:$AH$179,33)/1000000,"")</f>
        <v>20.811493451615021</v>
      </c>
      <c r="C78" s="55" t="str">
        <f>IF(VLOOKUP(A78,[1]Detailed_estimation!$A$6:$AH$179,34,FALSE)&gt;0,VLOOKUP(A78,[1]Detailed_estimation!$A$6:$AH$179,34,FALSE),"")</f>
        <v/>
      </c>
      <c r="D78" s="3">
        <f>VLOOKUP(A78,[1]Detailed_estimation!$A$6:$AF$179,3, FALSE)</f>
        <v>30117.264886167741</v>
      </c>
      <c r="E78" s="3">
        <f>VLOOKUP(A78,[1]Detailed_estimation!$A$6:$AF$179,5,FALSE)</f>
        <v>60661.824419336823</v>
      </c>
      <c r="F78" s="3">
        <f>VLOOKUP(A78,[1]Detailed_estimation!$A$6:$AF$179,7,FALSE)</f>
        <v>205595.8305995609</v>
      </c>
      <c r="G78" s="3">
        <f>VLOOKUP(A78,[1]Detailed_estimation!$A$6:$AF$179,9,FALSE)</f>
        <v>407032.75710750523</v>
      </c>
      <c r="H78" s="3">
        <f>VLOOKUP(A78,[1]Detailed_estimation!$A$6:$AF$179,11,FALSE)</f>
        <v>1072631.050484231</v>
      </c>
      <c r="I78" s="3">
        <f>0.01*VLOOKUP(A78,[1]Detailed_estimation!$A$6:$AF$179,2,FALSE)</f>
        <v>9992.630000000001</v>
      </c>
      <c r="J78" s="3">
        <f>0.005*VLOOKUP(A78,[1]Detailed_estimation!$A$6:$AF$179,2,FALSE)</f>
        <v>4996.3150000000005</v>
      </c>
      <c r="K78" s="3">
        <f>0.001*VLOOKUP(A78,[1]Detailed_estimation!$A$6:$AF$179,2,FALSE)</f>
        <v>999.26300000000003</v>
      </c>
      <c r="L78" s="3">
        <f>0.0005*VLOOKUP(A78,[1]Detailed_estimation!$A$6:$AF$179,2,FALSE)</f>
        <v>499.63150000000002</v>
      </c>
      <c r="M78" s="3">
        <f>0.0001*VLOOKUP(A78,[1]Detailed_estimation!$A$6:$AF$179,2,FALSE)</f>
        <v>99.926299999999998</v>
      </c>
    </row>
    <row r="79" spans="1:13" x14ac:dyDescent="0.3">
      <c r="A79" t="s">
        <v>120</v>
      </c>
      <c r="B79" s="54">
        <f>IF(VLOOKUP(A79,[1]Detailed_estimation!$A$6:$AH$179,33)/1000000&gt;0,VLOOKUP(A79,[1]Detailed_estimation!$A$6:$AH$179,33)/1000000,"")</f>
        <v>102.15848186385078</v>
      </c>
      <c r="C79" s="55">
        <f>IF(VLOOKUP(A79,[1]Detailed_estimation!$A$6:$AH$179,34,FALSE)&gt;0,VLOOKUP(A79,[1]Detailed_estimation!$A$6:$AH$179,34,FALSE),"")</f>
        <v>8.3322751336611725E-2</v>
      </c>
      <c r="D79" s="3">
        <f>VLOOKUP(A79,[1]Detailed_estimation!$A$6:$AF$179,3, FALSE)</f>
        <v>499753.47721822542</v>
      </c>
      <c r="E79" s="3">
        <f>VLOOKUP(A79,[1]Detailed_estimation!$A$6:$AF$179,5,FALSE)</f>
        <v>863284.18225419661</v>
      </c>
      <c r="F79" s="3">
        <f>VLOOKUP(A79,[1]Detailed_estimation!$A$6:$AF$179,7,FALSE)</f>
        <v>2110311.4436450838</v>
      </c>
      <c r="G79" s="3">
        <f>VLOOKUP(A79,[1]Detailed_estimation!$A$6:$AF$179,9,FALSE)</f>
        <v>3722182.2925659469</v>
      </c>
      <c r="H79" s="3">
        <f>VLOOKUP(A79,[1]Detailed_estimation!$A$6:$AF$179,11,FALSE)</f>
        <v>9816065.2278177459</v>
      </c>
      <c r="I79" s="3">
        <f>0.01*VLOOKUP(A79,[1]Detailed_estimation!$A$6:$AF$179,2,FALSE)</f>
        <v>5002.59</v>
      </c>
      <c r="J79" s="3">
        <f>0.005*VLOOKUP(A79,[1]Detailed_estimation!$A$6:$AF$179,2,FALSE)</f>
        <v>2501.2950000000001</v>
      </c>
      <c r="K79" s="3">
        <f>0.001*VLOOKUP(A79,[1]Detailed_estimation!$A$6:$AF$179,2,FALSE)</f>
        <v>500.25900000000001</v>
      </c>
      <c r="L79" s="3">
        <f>0.0005*VLOOKUP(A79,[1]Detailed_estimation!$A$6:$AF$179,2,FALSE)</f>
        <v>250.12950000000001</v>
      </c>
      <c r="M79" s="3">
        <f>0.0001*VLOOKUP(A79,[1]Detailed_estimation!$A$6:$AF$179,2,FALSE)</f>
        <v>50.0259</v>
      </c>
    </row>
    <row r="80" spans="1:13" x14ac:dyDescent="0.3">
      <c r="A80" t="s">
        <v>121</v>
      </c>
      <c r="B80" s="54">
        <f>IF(VLOOKUP(A80,[1]Detailed_estimation!$A$6:$AH$179,33)/1000000&gt;0,VLOOKUP(A80,[1]Detailed_estimation!$A$6:$AH$179,33)/1000000,"")</f>
        <v>148.41419021657339</v>
      </c>
      <c r="C80" s="55" t="str">
        <f>IF(VLOOKUP(A80,[1]Detailed_estimation!$A$6:$AH$179,34,FALSE)&gt;0,VLOOKUP(A80,[1]Detailed_estimation!$A$6:$AH$179,34,FALSE),"")</f>
        <v/>
      </c>
      <c r="D80" s="3">
        <f>VLOOKUP(A80,[1]Detailed_estimation!$A$6:$AF$179,3, FALSE)</f>
        <v>54529.836221177502</v>
      </c>
      <c r="E80" s="3">
        <f>VLOOKUP(A80,[1]Detailed_estimation!$A$6:$AF$179,5,FALSE)</f>
        <v>94367.972545115859</v>
      </c>
      <c r="F80" s="3">
        <f>VLOOKUP(A80,[1]Detailed_estimation!$A$6:$AF$179,7,FALSE)</f>
        <v>231601.59655596351</v>
      </c>
      <c r="G80" s="3">
        <f>VLOOKUP(A80,[1]Detailed_estimation!$A$6:$AF$179,9,FALSE)</f>
        <v>409472.06455208559</v>
      </c>
      <c r="H80" s="3">
        <f>VLOOKUP(A80,[1]Detailed_estimation!$A$6:$AF$179,11,FALSE)</f>
        <v>1081247.319231604</v>
      </c>
      <c r="I80" s="3">
        <f>0.01*VLOOKUP(A80,[1]Detailed_estimation!$A$6:$AF$179,2,FALSE)</f>
        <v>66006.880000000005</v>
      </c>
      <c r="J80" s="3">
        <f>0.005*VLOOKUP(A80,[1]Detailed_estimation!$A$6:$AF$179,2,FALSE)</f>
        <v>33003.440000000002</v>
      </c>
      <c r="K80" s="3">
        <f>0.001*VLOOKUP(A80,[1]Detailed_estimation!$A$6:$AF$179,2,FALSE)</f>
        <v>6600.6880000000001</v>
      </c>
      <c r="L80" s="3">
        <f>0.0005*VLOOKUP(A80,[1]Detailed_estimation!$A$6:$AF$179,2,FALSE)</f>
        <v>3300.3440000000001</v>
      </c>
      <c r="M80" s="3">
        <f>0.0001*VLOOKUP(A80,[1]Detailed_estimation!$A$6:$AF$179,2,FALSE)</f>
        <v>660.06880000000001</v>
      </c>
    </row>
    <row r="81" spans="1:13" x14ac:dyDescent="0.3">
      <c r="A81" t="s">
        <v>122</v>
      </c>
      <c r="B81" s="54">
        <f>IF(VLOOKUP(A81,[1]Detailed_estimation!$A$6:$AH$179,33)/1000000&gt;0,VLOOKUP(A81,[1]Detailed_estimation!$A$6:$AH$179,33)/1000000,"")</f>
        <v>136.90194493019612</v>
      </c>
      <c r="C81" s="55">
        <f>IF(VLOOKUP(A81,[1]Detailed_estimation!$A$6:$AH$179,34,FALSE)&gt;0,VLOOKUP(A81,[1]Detailed_estimation!$A$6:$AH$179,34,FALSE),"")</f>
        <v>2.8286594063430873E-2</v>
      </c>
      <c r="D81" s="3">
        <f>VLOOKUP(A81,[1]Detailed_estimation!$A$6:$AF$179,3, FALSE)</f>
        <v>63081.719831596303</v>
      </c>
      <c r="E81" s="3">
        <f>VLOOKUP(A81,[1]Detailed_estimation!$A$6:$AF$179,5,FALSE)</f>
        <v>108984.1530162702</v>
      </c>
      <c r="F81" s="3">
        <f>VLOOKUP(A81,[1]Detailed_estimation!$A$6:$AF$179,7,FALSE)</f>
        <v>266495.93827525643</v>
      </c>
      <c r="G81" s="3">
        <f>VLOOKUP(A81,[1]Detailed_estimation!$A$6:$AF$179,9,FALSE)</f>
        <v>470135.07979863498</v>
      </c>
      <c r="H81" s="3">
        <f>VLOOKUP(A81,[1]Detailed_estimation!$A$6:$AF$179,11,FALSE)</f>
        <v>1239958.771916996</v>
      </c>
      <c r="I81" s="3">
        <f>0.01*VLOOKUP(A81,[1]Detailed_estimation!$A$6:$AF$179,2,FALSE)</f>
        <v>60644.97</v>
      </c>
      <c r="J81" s="3">
        <f>0.005*VLOOKUP(A81,[1]Detailed_estimation!$A$6:$AF$179,2,FALSE)</f>
        <v>30322.485000000001</v>
      </c>
      <c r="K81" s="3">
        <f>0.001*VLOOKUP(A81,[1]Detailed_estimation!$A$6:$AF$179,2,FALSE)</f>
        <v>6064.4970000000003</v>
      </c>
      <c r="L81" s="3">
        <f>0.0005*VLOOKUP(A81,[1]Detailed_estimation!$A$6:$AF$179,2,FALSE)</f>
        <v>3032.2485000000001</v>
      </c>
      <c r="M81" s="3">
        <f>0.0001*VLOOKUP(A81,[1]Detailed_estimation!$A$6:$AF$179,2,FALSE)</f>
        <v>606.44970000000001</v>
      </c>
    </row>
    <row r="82" spans="1:13" x14ac:dyDescent="0.3">
      <c r="A82" t="s">
        <v>123</v>
      </c>
      <c r="B82" s="54">
        <f>IF(VLOOKUP(A82,[1]Detailed_estimation!$A$6:$AH$179,33)/1000000&gt;0,VLOOKUP(A82,[1]Detailed_estimation!$A$6:$AH$179,33)/1000000,"")</f>
        <v>12952.207195790877</v>
      </c>
      <c r="C82" s="55" t="str">
        <f>IF(VLOOKUP(A82,[1]Detailed_estimation!$A$6:$AH$179,34,FALSE)&gt;0,VLOOKUP(A82,[1]Detailed_estimation!$A$6:$AH$179,34,FALSE),"")</f>
        <v/>
      </c>
      <c r="D82" s="3">
        <f>VLOOKUP(A82,[1]Detailed_estimation!$A$6:$AF$179,3, FALSE)</f>
        <v>2578890.9059122521</v>
      </c>
      <c r="E82" s="3">
        <f>VLOOKUP(A82,[1]Detailed_estimation!$A$6:$AF$179,5,FALSE)</f>
        <v>3668584.1343257278</v>
      </c>
      <c r="F82" s="3">
        <f>VLOOKUP(A82,[1]Detailed_estimation!$A$6:$AF$179,7,FALSE)</f>
        <v>6881108.3255096208</v>
      </c>
      <c r="G82" s="3">
        <f>VLOOKUP(A82,[1]Detailed_estimation!$A$6:$AF$179,9,FALSE)</f>
        <v>12224370.33942413</v>
      </c>
      <c r="H82" s="3">
        <f>VLOOKUP(A82,[1]Detailed_estimation!$A$6:$AF$179,11,FALSE)</f>
        <v>54431504.247737773</v>
      </c>
      <c r="I82" s="3">
        <f>0.01*VLOOKUP(A82,[1]Detailed_estimation!$A$6:$AF$179,2,FALSE)</f>
        <v>63155.16</v>
      </c>
      <c r="J82" s="3">
        <f>0.005*VLOOKUP(A82,[1]Detailed_estimation!$A$6:$AF$179,2,FALSE)</f>
        <v>31577.58</v>
      </c>
      <c r="K82" s="3">
        <f>0.001*VLOOKUP(A82,[1]Detailed_estimation!$A$6:$AF$179,2,FALSE)</f>
        <v>6315.5160000000005</v>
      </c>
      <c r="L82" s="3">
        <f>0.0005*VLOOKUP(A82,[1]Detailed_estimation!$A$6:$AF$179,2,FALSE)</f>
        <v>3157.7580000000003</v>
      </c>
      <c r="M82" s="3">
        <f>0.0001*VLOOKUP(A82,[1]Detailed_estimation!$A$6:$AF$179,2,FALSE)</f>
        <v>631.55160000000001</v>
      </c>
    </row>
    <row r="83" spans="1:13" x14ac:dyDescent="0.3">
      <c r="A83" t="s">
        <v>124</v>
      </c>
      <c r="B83" s="54">
        <f>IF(VLOOKUP(A83,[1]Detailed_estimation!$A$6:$AH$179,33)/1000000&gt;0,VLOOKUP(A83,[1]Detailed_estimation!$A$6:$AH$179,33)/1000000,"")</f>
        <v>2543.7538443369081</v>
      </c>
      <c r="C83" s="55">
        <f>IF(VLOOKUP(A83,[1]Detailed_estimation!$A$6:$AH$179,34,FALSE)&gt;0,VLOOKUP(A83,[1]Detailed_estimation!$A$6:$AH$179,34,FALSE),"")</f>
        <v>6.270908493344568E-2</v>
      </c>
      <c r="D83" s="3">
        <f>VLOOKUP(A83,[1]Detailed_estimation!$A$6:$AF$179,3, FALSE)</f>
        <v>627113.81568879425</v>
      </c>
      <c r="E83" s="3">
        <f>VLOOKUP(A83,[1]Detailed_estimation!$A$6:$AF$179,5,FALSE)</f>
        <v>1044536.6894090479</v>
      </c>
      <c r="F83" s="3">
        <f>VLOOKUP(A83,[1]Detailed_estimation!$A$6:$AF$179,7,FALSE)</f>
        <v>2759636.3056851379</v>
      </c>
      <c r="G83" s="3">
        <f>VLOOKUP(A83,[1]Detailed_estimation!$A$6:$AF$179,9,FALSE)</f>
        <v>5001644.6444069678</v>
      </c>
      <c r="H83" s="3">
        <f>VLOOKUP(A83,[1]Detailed_estimation!$A$6:$AF$179,11,FALSE)</f>
        <v>14142480.476974109</v>
      </c>
      <c r="I83" s="3">
        <f>0.01*VLOOKUP(A83,[1]Detailed_estimation!$A$6:$AF$179,2,FALSE)</f>
        <v>83240.240000000005</v>
      </c>
      <c r="J83" s="3">
        <f>0.005*VLOOKUP(A83,[1]Detailed_estimation!$A$6:$AF$179,2,FALSE)</f>
        <v>41620.120000000003</v>
      </c>
      <c r="K83" s="3">
        <f>0.001*VLOOKUP(A83,[1]Detailed_estimation!$A$6:$AF$179,2,FALSE)</f>
        <v>8324.0239999999994</v>
      </c>
      <c r="L83" s="3">
        <f>0.0005*VLOOKUP(A83,[1]Detailed_estimation!$A$6:$AF$179,2,FALSE)</f>
        <v>4162.0119999999997</v>
      </c>
      <c r="M83" s="3">
        <f>0.0001*VLOOKUP(A83,[1]Detailed_estimation!$A$6:$AF$179,2,FALSE)</f>
        <v>832.40240000000006</v>
      </c>
    </row>
    <row r="84" spans="1:13" x14ac:dyDescent="0.3">
      <c r="A84" t="s">
        <v>125</v>
      </c>
      <c r="B84" s="54">
        <f>IF(VLOOKUP(A84,[1]Detailed_estimation!$A$6:$AH$179,33)/1000000&gt;0,VLOOKUP(A84,[1]Detailed_estimation!$A$6:$AH$179,33)/1000000,"")</f>
        <v>357.8706422677173</v>
      </c>
      <c r="C84" s="55">
        <f>IF(VLOOKUP(A84,[1]Detailed_estimation!$A$6:$AH$179,34,FALSE)&gt;0,VLOOKUP(A84,[1]Detailed_estimation!$A$6:$AH$179,34,FALSE),"")</f>
        <v>5.6884599084848865E-2</v>
      </c>
      <c r="D84" s="3">
        <f>VLOOKUP(A84,[1]Detailed_estimation!$A$6:$AF$179,3, FALSE)</f>
        <v>3293536.8695321679</v>
      </c>
      <c r="E84" s="3">
        <f>VLOOKUP(A84,[1]Detailed_estimation!$A$6:$AF$179,5,FALSE)</f>
        <v>5359765.5903840689</v>
      </c>
      <c r="F84" s="3">
        <f>VLOOKUP(A84,[1]Detailed_estimation!$A$6:$AF$179,7,FALSE)</f>
        <v>11715400.069743861</v>
      </c>
      <c r="G84" s="3">
        <f>VLOOKUP(A84,[1]Detailed_estimation!$A$6:$AF$179,9,FALSE)</f>
        <v>18980077.555038288</v>
      </c>
      <c r="H84" s="3">
        <f>VLOOKUP(A84,[1]Detailed_estimation!$A$6:$AF$179,11,FALSE)</f>
        <v>45580641.314453207</v>
      </c>
      <c r="I84" s="3">
        <f>0.01*VLOOKUP(A84,[1]Detailed_estimation!$A$6:$AF$179,2,FALSE)</f>
        <v>2789.56</v>
      </c>
      <c r="J84" s="3">
        <f>0.005*VLOOKUP(A84,[1]Detailed_estimation!$A$6:$AF$179,2,FALSE)</f>
        <v>1394.78</v>
      </c>
      <c r="K84" s="3">
        <f>0.001*VLOOKUP(A84,[1]Detailed_estimation!$A$6:$AF$179,2,FALSE)</f>
        <v>278.95600000000002</v>
      </c>
      <c r="L84" s="3">
        <f>0.0005*VLOOKUP(A84,[1]Detailed_estimation!$A$6:$AF$179,2,FALSE)</f>
        <v>139.47800000000001</v>
      </c>
      <c r="M84" s="3">
        <f>0.0001*VLOOKUP(A84,[1]Detailed_estimation!$A$6:$AF$179,2,FALSE)</f>
        <v>27.895600000000002</v>
      </c>
    </row>
    <row r="85" spans="1:13" x14ac:dyDescent="0.3">
      <c r="A85" t="s">
        <v>126</v>
      </c>
      <c r="B85" s="54">
        <f>IF(VLOOKUP(A85,[1]Detailed_estimation!$A$6:$AH$179,33)/1000000&gt;0,VLOOKUP(A85,[1]Detailed_estimation!$A$6:$AH$179,33)/1000000,"")</f>
        <v>80856.870534218469</v>
      </c>
      <c r="C85" s="55" t="str">
        <f>IF(VLOOKUP(A85,[1]Detailed_estimation!$A$6:$AH$179,34,FALSE)&gt;0,VLOOKUP(A85,[1]Detailed_estimation!$A$6:$AH$179,34,FALSE),"")</f>
        <v/>
      </c>
      <c r="D85" s="3">
        <f>VLOOKUP(A85,[1]Detailed_estimation!$A$6:$AF$179,3, FALSE)</f>
        <v>112302.8540903096</v>
      </c>
      <c r="E85" s="3">
        <f>VLOOKUP(A85,[1]Detailed_estimation!$A$6:$AF$179,5,FALSE)</f>
        <v>177990.84680916151</v>
      </c>
      <c r="F85" s="3">
        <f>VLOOKUP(A85,[1]Detailed_estimation!$A$6:$AF$179,7,FALSE)</f>
        <v>423689.68106994388</v>
      </c>
      <c r="G85" s="3">
        <f>VLOOKUP(A85,[1]Detailed_estimation!$A$6:$AF$179,9,FALSE)</f>
        <v>792869.13177428837</v>
      </c>
      <c r="H85" s="3">
        <f>VLOOKUP(A85,[1]Detailed_estimation!$A$6:$AF$179,11,FALSE)</f>
        <v>2762446.925940658</v>
      </c>
      <c r="I85" s="3">
        <f>0.01*VLOOKUP(A85,[1]Detailed_estimation!$A$6:$AF$179,2,FALSE)</f>
        <v>9089372.8000000007</v>
      </c>
      <c r="J85" s="3">
        <f>0.005*VLOOKUP(A85,[1]Detailed_estimation!$A$6:$AF$179,2,FALSE)</f>
        <v>4544686.4000000004</v>
      </c>
      <c r="K85" s="3">
        <f>0.001*VLOOKUP(A85,[1]Detailed_estimation!$A$6:$AF$179,2,FALSE)</f>
        <v>908937.28</v>
      </c>
      <c r="L85" s="3">
        <f>0.0005*VLOOKUP(A85,[1]Detailed_estimation!$A$6:$AF$179,2,FALSE)</f>
        <v>454468.64</v>
      </c>
      <c r="M85" s="3">
        <f>0.0001*VLOOKUP(A85,[1]Detailed_estimation!$A$6:$AF$179,2,FALSE)</f>
        <v>90893.728000000003</v>
      </c>
    </row>
    <row r="86" spans="1:13" x14ac:dyDescent="0.3">
      <c r="A86" t="s">
        <v>127</v>
      </c>
      <c r="B86" s="54">
        <f>IF(VLOOKUP(A86,[1]Detailed_estimation!$A$6:$AH$179,33)/1000000&gt;0,VLOOKUP(A86,[1]Detailed_estimation!$A$6:$AH$179,33)/1000000,"")</f>
        <v>5018.7118150602428</v>
      </c>
      <c r="C86" s="55">
        <f>IF(VLOOKUP(A86,[1]Detailed_estimation!$A$6:$AH$179,34,FALSE)&gt;0,VLOOKUP(A86,[1]Detailed_estimation!$A$6:$AH$179,34,FALSE),"")</f>
        <v>4.6392652941763049E-2</v>
      </c>
      <c r="D86" s="3">
        <f>VLOOKUP(A86,[1]Detailed_estimation!$A$6:$AF$179,3, FALSE)</f>
        <v>43325.525609289238</v>
      </c>
      <c r="E86" s="3">
        <f>VLOOKUP(A86,[1]Detailed_estimation!$A$6:$AF$179,5,FALSE)</f>
        <v>71917.117973204047</v>
      </c>
      <c r="F86" s="3">
        <f>VLOOKUP(A86,[1]Detailed_estimation!$A$6:$AF$179,7,FALSE)</f>
        <v>161804.2250660494</v>
      </c>
      <c r="G86" s="3">
        <f>VLOOKUP(A86,[1]Detailed_estimation!$A$6:$AF$179,9,FALSE)</f>
        <v>269235.70855129958</v>
      </c>
      <c r="H86" s="3">
        <f>VLOOKUP(A86,[1]Detailed_estimation!$A$6:$AF$179,11,FALSE)</f>
        <v>674743.24416022096</v>
      </c>
      <c r="I86" s="3">
        <f>0.01*VLOOKUP(A86,[1]Detailed_estimation!$A$6:$AF$179,2,FALSE)</f>
        <v>1817905.76</v>
      </c>
      <c r="J86" s="3">
        <f>0.005*VLOOKUP(A86,[1]Detailed_estimation!$A$6:$AF$179,2,FALSE)</f>
        <v>908952.88</v>
      </c>
      <c r="K86" s="3">
        <f>0.001*VLOOKUP(A86,[1]Detailed_estimation!$A$6:$AF$179,2,FALSE)</f>
        <v>181790.576</v>
      </c>
      <c r="L86" s="3">
        <f>0.0005*VLOOKUP(A86,[1]Detailed_estimation!$A$6:$AF$179,2,FALSE)</f>
        <v>90895.288</v>
      </c>
      <c r="M86" s="3">
        <f>0.0001*VLOOKUP(A86,[1]Detailed_estimation!$A$6:$AF$179,2,FALSE)</f>
        <v>18179.0576</v>
      </c>
    </row>
    <row r="87" spans="1:13" x14ac:dyDescent="0.3">
      <c r="A87" t="s">
        <v>128</v>
      </c>
      <c r="B87" s="54">
        <f>IF(VLOOKUP(A87,[1]Detailed_estimation!$A$6:$AH$179,33)/1000000&gt;0,VLOOKUP(A87,[1]Detailed_estimation!$A$6:$AH$179,33)/1000000,"")</f>
        <v>6789.2805056007555</v>
      </c>
      <c r="C87" s="55" t="str">
        <f>IF(VLOOKUP(A87,[1]Detailed_estimation!$A$6:$AH$179,34,FALSE)&gt;0,VLOOKUP(A87,[1]Detailed_estimation!$A$6:$AH$179,34,FALSE),"")</f>
        <v/>
      </c>
      <c r="D87" s="3">
        <f>VLOOKUP(A87,[1]Detailed_estimation!$A$6:$AF$179,3, FALSE)</f>
        <v>263286.73523809522</v>
      </c>
      <c r="E87" s="3">
        <f>VLOOKUP(A87,[1]Detailed_estimation!$A$6:$AF$179,5,FALSE)</f>
        <v>457529.5878095238</v>
      </c>
      <c r="F87" s="3">
        <f>VLOOKUP(A87,[1]Detailed_estimation!$A$6:$AF$179,7,FALSE)</f>
        <v>1133074.529523809</v>
      </c>
      <c r="G87" s="3">
        <f>VLOOKUP(A87,[1]Detailed_estimation!$A$6:$AF$179,9,FALSE)</f>
        <v>2013904.5059047621</v>
      </c>
      <c r="H87" s="3">
        <f>VLOOKUP(A87,[1]Detailed_estimation!$A$6:$AF$179,11,FALSE)</f>
        <v>5332235.9954285705</v>
      </c>
      <c r="I87" s="3">
        <f>0.01*VLOOKUP(A87,[1]Detailed_estimation!$A$6:$AF$179,2,FALSE)</f>
        <v>612910.76</v>
      </c>
      <c r="J87" s="3">
        <f>0.005*VLOOKUP(A87,[1]Detailed_estimation!$A$6:$AF$179,2,FALSE)</f>
        <v>306455.38</v>
      </c>
      <c r="K87" s="3">
        <f>0.001*VLOOKUP(A87,[1]Detailed_estimation!$A$6:$AF$179,2,FALSE)</f>
        <v>61291.076000000001</v>
      </c>
      <c r="L87" s="3">
        <f>0.0005*VLOOKUP(A87,[1]Detailed_estimation!$A$6:$AF$179,2,FALSE)</f>
        <v>30645.538</v>
      </c>
      <c r="M87" s="3">
        <f>0.0001*VLOOKUP(A87,[1]Detailed_estimation!$A$6:$AF$179,2,FALSE)</f>
        <v>6129.1076000000003</v>
      </c>
    </row>
    <row r="88" spans="1:13" x14ac:dyDescent="0.3">
      <c r="A88" t="s">
        <v>129</v>
      </c>
      <c r="B88" s="54">
        <f>IF(VLOOKUP(A88,[1]Detailed_estimation!$A$6:$AH$179,33)/1000000&gt;0,VLOOKUP(A88,[1]Detailed_estimation!$A$6:$AH$179,33)/1000000,"")</f>
        <v>1029.6472549179159</v>
      </c>
      <c r="C88" s="55" t="str">
        <f>IF(VLOOKUP(A88,[1]Detailed_estimation!$A$6:$AH$179,34,FALSE)&gt;0,VLOOKUP(A88,[1]Detailed_estimation!$A$6:$AH$179,34,FALSE),"")</f>
        <v/>
      </c>
      <c r="D88" s="3">
        <f>VLOOKUP(A88,[1]Detailed_estimation!$A$6:$AF$179,3, FALSE)</f>
        <v>74904.353103448273</v>
      </c>
      <c r="E88" s="3">
        <f>VLOOKUP(A88,[1]Detailed_estimation!$A$6:$AF$179,5,FALSE)</f>
        <v>144119.59172413789</v>
      </c>
      <c r="F88" s="3">
        <f>VLOOKUP(A88,[1]Detailed_estimation!$A$6:$AF$179,7,FALSE)</f>
        <v>444147.02344827593</v>
      </c>
      <c r="G88" s="3">
        <f>VLOOKUP(A88,[1]Detailed_estimation!$A$6:$AF$179,9,FALSE)</f>
        <v>864129.58896551724</v>
      </c>
      <c r="H88" s="3">
        <f>VLOOKUP(A88,[1]Detailed_estimation!$A$6:$AF$179,11,FALSE)</f>
        <v>2306818.8248275858</v>
      </c>
      <c r="I88" s="3">
        <f>0.01*VLOOKUP(A88,[1]Detailed_estimation!$A$6:$AF$179,2,FALSE)</f>
        <v>224420.72</v>
      </c>
      <c r="J88" s="3">
        <f>0.005*VLOOKUP(A88,[1]Detailed_estimation!$A$6:$AF$179,2,FALSE)</f>
        <v>112210.36</v>
      </c>
      <c r="K88" s="3">
        <f>0.001*VLOOKUP(A88,[1]Detailed_estimation!$A$6:$AF$179,2,FALSE)</f>
        <v>22442.072</v>
      </c>
      <c r="L88" s="3">
        <f>0.0005*VLOOKUP(A88,[1]Detailed_estimation!$A$6:$AF$179,2,FALSE)</f>
        <v>11221.036</v>
      </c>
      <c r="M88" s="3">
        <f>0.0001*VLOOKUP(A88,[1]Detailed_estimation!$A$6:$AF$179,2,FALSE)</f>
        <v>2244.2072000000003</v>
      </c>
    </row>
    <row r="89" spans="1:13" x14ac:dyDescent="0.3">
      <c r="A89" t="s">
        <v>130</v>
      </c>
      <c r="B89" s="54">
        <f>IF(VLOOKUP(A89,[1]Detailed_estimation!$A$6:$AH$179,33)/1000000&gt;0,VLOOKUP(A89,[1]Detailed_estimation!$A$6:$AH$179,33)/1000000,"")</f>
        <v>2683.1754577309298</v>
      </c>
      <c r="C89" s="55">
        <f>IF(VLOOKUP(A89,[1]Detailed_estimation!$A$6:$AH$179,34,FALSE)&gt;0,VLOOKUP(A89,[1]Detailed_estimation!$A$6:$AH$179,34,FALSE),"")</f>
        <v>2.9925267851224586E-2</v>
      </c>
      <c r="D89" s="3">
        <f>VLOOKUP(A89,[1]Detailed_estimation!$A$6:$AF$179,3, FALSE)</f>
        <v>3929039.5984614231</v>
      </c>
      <c r="E89" s="3">
        <f>VLOOKUP(A89,[1]Detailed_estimation!$A$6:$AF$179,5,FALSE)</f>
        <v>5975703.0765199251</v>
      </c>
      <c r="F89" s="3">
        <f>VLOOKUP(A89,[1]Detailed_estimation!$A$6:$AF$179,7,FALSE)</f>
        <v>9518165.1929623354</v>
      </c>
      <c r="G89" s="3">
        <f>VLOOKUP(A89,[1]Detailed_estimation!$A$6:$AF$179,9,FALSE)</f>
        <v>11721022.536851579</v>
      </c>
      <c r="H89" s="3">
        <f>VLOOKUP(A89,[1]Detailed_estimation!$A$6:$AF$179,11,FALSE)</f>
        <v>15484154.42345605</v>
      </c>
      <c r="I89" s="3">
        <f>0.01*VLOOKUP(A89,[1]Detailed_estimation!$A$6:$AF$179,2,FALSE)</f>
        <v>36673.57</v>
      </c>
      <c r="J89" s="3">
        <f>0.005*VLOOKUP(A89,[1]Detailed_estimation!$A$6:$AF$179,2,FALSE)</f>
        <v>18336.785</v>
      </c>
      <c r="K89" s="3">
        <f>0.001*VLOOKUP(A89,[1]Detailed_estimation!$A$6:$AF$179,2,FALSE)</f>
        <v>3667.357</v>
      </c>
      <c r="L89" s="3">
        <f>0.0005*VLOOKUP(A89,[1]Detailed_estimation!$A$6:$AF$179,2,FALSE)</f>
        <v>1833.6785</v>
      </c>
      <c r="M89" s="3">
        <f>0.0001*VLOOKUP(A89,[1]Detailed_estimation!$A$6:$AF$179,2,FALSE)</f>
        <v>366.73570000000001</v>
      </c>
    </row>
    <row r="90" spans="1:13" x14ac:dyDescent="0.3">
      <c r="A90" t="s">
        <v>131</v>
      </c>
      <c r="B90" s="54">
        <f>IF(VLOOKUP(A90,[1]Detailed_estimation!$A$6:$AH$179,33)/1000000&gt;0,VLOOKUP(A90,[1]Detailed_estimation!$A$6:$AH$179,33)/1000000,"")</f>
        <v>5959.013883695553</v>
      </c>
      <c r="C90" s="55">
        <f>IF(VLOOKUP(A90,[1]Detailed_estimation!$A$6:$AH$179,34,FALSE)&gt;0,VLOOKUP(A90,[1]Detailed_estimation!$A$6:$AH$179,34,FALSE),"")</f>
        <v>4.9174006545271695E-2</v>
      </c>
      <c r="D90" s="3">
        <f>VLOOKUP(A90,[1]Detailed_estimation!$A$6:$AF$179,3, FALSE)</f>
        <v>1523622.8292964329</v>
      </c>
      <c r="E90" s="3">
        <f>VLOOKUP(A90,[1]Detailed_estimation!$A$6:$AF$179,5,FALSE)</f>
        <v>2602860.5683744689</v>
      </c>
      <c r="F90" s="3">
        <f>VLOOKUP(A90,[1]Detailed_estimation!$A$6:$AF$179,7,FALSE)</f>
        <v>6211700.217404902</v>
      </c>
      <c r="G90" s="3">
        <f>VLOOKUP(A90,[1]Detailed_estimation!$A$6:$AF$179,9,FALSE)</f>
        <v>10792372.437524211</v>
      </c>
      <c r="H90" s="3">
        <f>VLOOKUP(A90,[1]Detailed_estimation!$A$6:$AF$179,11,FALSE)</f>
        <v>28193924.085268591</v>
      </c>
      <c r="I90" s="3">
        <f>0.01*VLOOKUP(A90,[1]Detailed_estimation!$A$6:$AF$179,2,FALSE)</f>
        <v>56971.78</v>
      </c>
      <c r="J90" s="3">
        <f>0.005*VLOOKUP(A90,[1]Detailed_estimation!$A$6:$AF$179,2,FALSE)</f>
        <v>28485.89</v>
      </c>
      <c r="K90" s="3">
        <f>0.001*VLOOKUP(A90,[1]Detailed_estimation!$A$6:$AF$179,2,FALSE)</f>
        <v>5697.1779999999999</v>
      </c>
      <c r="L90" s="3">
        <f>0.0005*VLOOKUP(A90,[1]Detailed_estimation!$A$6:$AF$179,2,FALSE)</f>
        <v>2848.5889999999999</v>
      </c>
      <c r="M90" s="3">
        <f>0.0001*VLOOKUP(A90,[1]Detailed_estimation!$A$6:$AF$179,2,FALSE)</f>
        <v>569.71780000000001</v>
      </c>
    </row>
    <row r="91" spans="1:13" x14ac:dyDescent="0.3">
      <c r="A91" t="s">
        <v>132</v>
      </c>
      <c r="B91" s="54">
        <f>IF(VLOOKUP(A91,[1]Detailed_estimation!$A$6:$AH$179,33)/1000000&gt;0,VLOOKUP(A91,[1]Detailed_estimation!$A$6:$AH$179,33)/1000000,"")</f>
        <v>29430.974313771385</v>
      </c>
      <c r="C91" s="55">
        <f>IF(VLOOKUP(A91,[1]Detailed_estimation!$A$6:$AH$179,34,FALSE)&gt;0,VLOOKUP(A91,[1]Detailed_estimation!$A$6:$AH$179,34,FALSE),"")</f>
        <v>5.6342500714999508E-2</v>
      </c>
      <c r="D91" s="3">
        <f>VLOOKUP(A91,[1]Detailed_estimation!$A$6:$AF$179,3, FALSE)</f>
        <v>2020464.9526508721</v>
      </c>
      <c r="E91" s="3">
        <f>VLOOKUP(A91,[1]Detailed_estimation!$A$6:$AF$179,5,FALSE)</f>
        <v>2986118.8237307519</v>
      </c>
      <c r="F91" s="3">
        <f>VLOOKUP(A91,[1]Detailed_estimation!$A$6:$AF$179,7,FALSE)</f>
        <v>6406216.9949424211</v>
      </c>
      <c r="G91" s="3">
        <f>VLOOKUP(A91,[1]Detailed_estimation!$A$6:$AF$179,9,FALSE)</f>
        <v>9892695.2823570911</v>
      </c>
      <c r="H91" s="3">
        <f>VLOOKUP(A91,[1]Detailed_estimation!$A$6:$AF$179,11,FALSE)</f>
        <v>24384942.19362798</v>
      </c>
      <c r="I91" s="3">
        <f>0.01*VLOOKUP(A91,[1]Detailed_estimation!$A$6:$AF$179,2,FALSE)</f>
        <v>492654.88</v>
      </c>
      <c r="J91" s="3">
        <f>0.005*VLOOKUP(A91,[1]Detailed_estimation!$A$6:$AF$179,2,FALSE)</f>
        <v>246327.44</v>
      </c>
      <c r="K91" s="3">
        <f>0.001*VLOOKUP(A91,[1]Detailed_estimation!$A$6:$AF$179,2,FALSE)</f>
        <v>49265.487999999998</v>
      </c>
      <c r="L91" s="3">
        <f>0.0005*VLOOKUP(A91,[1]Detailed_estimation!$A$6:$AF$179,2,FALSE)</f>
        <v>24632.743999999999</v>
      </c>
      <c r="M91" s="3">
        <f>0.0001*VLOOKUP(A91,[1]Detailed_estimation!$A$6:$AF$179,2,FALSE)</f>
        <v>4926.5488000000005</v>
      </c>
    </row>
    <row r="92" spans="1:13" x14ac:dyDescent="0.3">
      <c r="A92" t="s">
        <v>133</v>
      </c>
      <c r="B92" s="54">
        <f>IF(VLOOKUP(A92,[1]Detailed_estimation!$A$6:$AH$179,33)/1000000&gt;0,VLOOKUP(A92,[1]Detailed_estimation!$A$6:$AH$179,33)/1000000,"")</f>
        <v>46.553184216101435</v>
      </c>
      <c r="C92" s="55">
        <f>IF(VLOOKUP(A92,[1]Detailed_estimation!$A$6:$AH$179,34,FALSE)&gt;0,VLOOKUP(A92,[1]Detailed_estimation!$A$6:$AH$179,34,FALSE),"")</f>
        <v>1.2202956734991504E-2</v>
      </c>
      <c r="D92" s="3">
        <f>VLOOKUP(A92,[1]Detailed_estimation!$A$6:$AF$179,3, FALSE)</f>
        <v>55732.100413471613</v>
      </c>
      <c r="E92" s="3">
        <f>VLOOKUP(A92,[1]Detailed_estimation!$A$6:$AF$179,5,FALSE)</f>
        <v>96462.672221716421</v>
      </c>
      <c r="F92" s="3">
        <f>VLOOKUP(A92,[1]Detailed_estimation!$A$6:$AF$179,7,FALSE)</f>
        <v>236817.72196499191</v>
      </c>
      <c r="G92" s="3">
        <f>VLOOKUP(A92,[1]Detailed_estimation!$A$6:$AF$179,9,FALSE)</f>
        <v>418773.27463211631</v>
      </c>
      <c r="H92" s="3">
        <f>VLOOKUP(A92,[1]Detailed_estimation!$A$6:$AF$179,11,FALSE)</f>
        <v>1105918.9687651929</v>
      </c>
      <c r="I92" s="3">
        <f>0.01*VLOOKUP(A92,[1]Detailed_estimation!$A$6:$AF$179,2,FALSE)</f>
        <v>20243.23</v>
      </c>
      <c r="J92" s="3">
        <f>0.005*VLOOKUP(A92,[1]Detailed_estimation!$A$6:$AF$179,2,FALSE)</f>
        <v>10121.615</v>
      </c>
      <c r="K92" s="3">
        <f>0.001*VLOOKUP(A92,[1]Detailed_estimation!$A$6:$AF$179,2,FALSE)</f>
        <v>2024.3230000000001</v>
      </c>
      <c r="L92" s="3">
        <f>0.0005*VLOOKUP(A92,[1]Detailed_estimation!$A$6:$AF$179,2,FALSE)</f>
        <v>1012.1615</v>
      </c>
      <c r="M92" s="3">
        <f>0.0001*VLOOKUP(A92,[1]Detailed_estimation!$A$6:$AF$179,2,FALSE)</f>
        <v>202.4323</v>
      </c>
    </row>
    <row r="93" spans="1:13" x14ac:dyDescent="0.3">
      <c r="A93" t="s">
        <v>134</v>
      </c>
      <c r="B93" s="54">
        <f>IF(VLOOKUP(A93,[1]Detailed_estimation!$A$6:$AH$179,33)/1000000&gt;0,VLOOKUP(A93,[1]Detailed_estimation!$A$6:$AH$179,33)/1000000,"")</f>
        <v>72329.154384207184</v>
      </c>
      <c r="C93" s="55">
        <f>IF(VLOOKUP(A93,[1]Detailed_estimation!$A$6:$AH$179,34,FALSE)&gt;0,VLOOKUP(A93,[1]Detailed_estimation!$A$6:$AH$179,34,FALSE),"")</f>
        <v>0.12225563748673511</v>
      </c>
      <c r="D93" s="3">
        <f>VLOOKUP(A93,[1]Detailed_estimation!$A$6:$AF$179,3, FALSE)</f>
        <v>2048319.009066148</v>
      </c>
      <c r="E93" s="3">
        <f>VLOOKUP(A93,[1]Detailed_estimation!$A$6:$AF$179,5,FALSE)</f>
        <v>3423324.493435754</v>
      </c>
      <c r="F93" s="3">
        <f>VLOOKUP(A93,[1]Detailed_estimation!$A$6:$AF$179,7,FALSE)</f>
        <v>7804425.6136230808</v>
      </c>
      <c r="G93" s="3">
        <f>VLOOKUP(A93,[1]Detailed_estimation!$A$6:$AF$179,9,FALSE)</f>
        <v>13124881.41697084</v>
      </c>
      <c r="H93" s="3">
        <f>VLOOKUP(A93,[1]Detailed_estimation!$A$6:$AF$179,11,FALSE)</f>
        <v>33309052.55105963</v>
      </c>
      <c r="I93" s="3">
        <f>0.01*VLOOKUP(A93,[1]Detailed_estimation!$A$6:$AF$179,2,FALSE)</f>
        <v>1040461.2000000001</v>
      </c>
      <c r="J93" s="3">
        <f>0.005*VLOOKUP(A93,[1]Detailed_estimation!$A$6:$AF$179,2,FALSE)</f>
        <v>520230.60000000003</v>
      </c>
      <c r="K93" s="3">
        <f>0.001*VLOOKUP(A93,[1]Detailed_estimation!$A$6:$AF$179,2,FALSE)</f>
        <v>104046.12</v>
      </c>
      <c r="L93" s="3">
        <f>0.0005*VLOOKUP(A93,[1]Detailed_estimation!$A$6:$AF$179,2,FALSE)</f>
        <v>52023.06</v>
      </c>
      <c r="M93" s="3">
        <f>0.0001*VLOOKUP(A93,[1]Detailed_estimation!$A$6:$AF$179,2,FALSE)</f>
        <v>10404.612000000001</v>
      </c>
    </row>
    <row r="94" spans="1:13" x14ac:dyDescent="0.3">
      <c r="A94" t="s">
        <v>135</v>
      </c>
      <c r="B94" s="54">
        <f>IF(VLOOKUP(A94,[1]Detailed_estimation!$A$6:$AH$179,33)/1000000&gt;0,VLOOKUP(A94,[1]Detailed_estimation!$A$6:$AH$179,33)/1000000,"")</f>
        <v>258.52728993677482</v>
      </c>
      <c r="C94" s="55" t="str">
        <f>IF(VLOOKUP(A94,[1]Detailed_estimation!$A$6:$AH$179,34,FALSE)&gt;0,VLOOKUP(A94,[1]Detailed_estimation!$A$6:$AH$179,34,FALSE),"")</f>
        <v/>
      </c>
      <c r="D94" s="3">
        <f>VLOOKUP(A94,[1]Detailed_estimation!$A$6:$AF$179,3, FALSE)</f>
        <v>100499.2988119451</v>
      </c>
      <c r="E94" s="3">
        <f>VLOOKUP(A94,[1]Detailed_estimation!$A$6:$AF$179,5,FALSE)</f>
        <v>172779.3009963966</v>
      </c>
      <c r="F94" s="3">
        <f>VLOOKUP(A94,[1]Detailed_estimation!$A$6:$AF$179,7,FALSE)</f>
        <v>418016.35066148982</v>
      </c>
      <c r="G94" s="3">
        <f>VLOOKUP(A94,[1]Detailed_estimation!$A$6:$AF$179,9,FALSE)</f>
        <v>732643.1207335433</v>
      </c>
      <c r="H94" s="3">
        <f>VLOOKUP(A94,[1]Detailed_estimation!$A$6:$AF$179,11,FALSE)</f>
        <v>1924970.4807118101</v>
      </c>
      <c r="I94" s="3">
        <f>0.01*VLOOKUP(A94,[1]Detailed_estimation!$A$6:$AF$179,2,FALSE)</f>
        <v>64493.01</v>
      </c>
      <c r="J94" s="3">
        <f>0.005*VLOOKUP(A94,[1]Detailed_estimation!$A$6:$AF$179,2,FALSE)</f>
        <v>32246.505000000001</v>
      </c>
      <c r="K94" s="3">
        <f>0.001*VLOOKUP(A94,[1]Detailed_estimation!$A$6:$AF$179,2,FALSE)</f>
        <v>6449.3010000000004</v>
      </c>
      <c r="L94" s="3">
        <f>0.0005*VLOOKUP(A94,[1]Detailed_estimation!$A$6:$AF$179,2,FALSE)</f>
        <v>3224.6505000000002</v>
      </c>
      <c r="M94" s="3">
        <f>0.0001*VLOOKUP(A94,[1]Detailed_estimation!$A$6:$AF$179,2,FALSE)</f>
        <v>644.93010000000004</v>
      </c>
    </row>
    <row r="95" spans="1:13" x14ac:dyDescent="0.3">
      <c r="A95" t="s">
        <v>136</v>
      </c>
      <c r="B95" s="54">
        <f>IF(VLOOKUP(A95,[1]Detailed_estimation!$A$6:$AH$179,33)/1000000&gt;0,VLOOKUP(A95,[1]Detailed_estimation!$A$6:$AH$179,33)/1000000,"")</f>
        <v>1240.2667571972938</v>
      </c>
      <c r="C95" s="55">
        <f>IF(VLOOKUP(A95,[1]Detailed_estimation!$A$6:$AH$179,34,FALSE)&gt;0,VLOOKUP(A95,[1]Detailed_estimation!$A$6:$AH$179,34,FALSE),"")</f>
        <v>6.0429505466877684E-2</v>
      </c>
      <c r="D95" s="3">
        <f>VLOOKUP(A95,[1]Detailed_estimation!$A$6:$AF$179,3, FALSE)</f>
        <v>160943.34052238101</v>
      </c>
      <c r="E95" s="3">
        <f>VLOOKUP(A95,[1]Detailed_estimation!$A$6:$AF$179,5,FALSE)</f>
        <v>266062.61612020578</v>
      </c>
      <c r="F95" s="3">
        <f>VLOOKUP(A95,[1]Detailed_estimation!$A$6:$AF$179,7,FALSE)</f>
        <v>594159.05865641776</v>
      </c>
      <c r="G95" s="3">
        <f>VLOOKUP(A95,[1]Detailed_estimation!$A$6:$AF$179,9,FALSE)</f>
        <v>982428.75460222294</v>
      </c>
      <c r="H95" s="3">
        <f>VLOOKUP(A95,[1]Detailed_estimation!$A$6:$AF$179,11,FALSE)</f>
        <v>2441446.5512340558</v>
      </c>
      <c r="I95" s="3">
        <f>0.01*VLOOKUP(A95,[1]Detailed_estimation!$A$6:$AF$179,2,FALSE)</f>
        <v>122281.88</v>
      </c>
      <c r="J95" s="3">
        <f>0.005*VLOOKUP(A95,[1]Detailed_estimation!$A$6:$AF$179,2,FALSE)</f>
        <v>61140.94</v>
      </c>
      <c r="K95" s="3">
        <f>0.001*VLOOKUP(A95,[1]Detailed_estimation!$A$6:$AF$179,2,FALSE)</f>
        <v>12228.188</v>
      </c>
      <c r="L95" s="3">
        <f>0.0005*VLOOKUP(A95,[1]Detailed_estimation!$A$6:$AF$179,2,FALSE)</f>
        <v>6114.0940000000001</v>
      </c>
      <c r="M95" s="3">
        <f>0.0001*VLOOKUP(A95,[1]Detailed_estimation!$A$6:$AF$179,2,FALSE)</f>
        <v>1222.8188</v>
      </c>
    </row>
    <row r="96" spans="1:13" x14ac:dyDescent="0.3">
      <c r="A96" t="s">
        <v>137</v>
      </c>
      <c r="B96" s="54">
        <f>IF(VLOOKUP(A96,[1]Detailed_estimation!$A$6:$AH$179,33)/1000000&gt;0,VLOOKUP(A96,[1]Detailed_estimation!$A$6:$AH$179,33)/1000000,"")</f>
        <v>616.95754363718913</v>
      </c>
      <c r="C96" s="55">
        <f>IF(VLOOKUP(A96,[1]Detailed_estimation!$A$6:$AH$179,34,FALSE)&gt;0,VLOOKUP(A96,[1]Detailed_estimation!$A$6:$AH$179,34,FALSE),"")</f>
        <v>3.9961806390159879E-2</v>
      </c>
      <c r="D96" s="3">
        <f>VLOOKUP(A96,[1]Detailed_estimation!$A$6:$AF$179,3, FALSE)</f>
        <v>55167.048491141977</v>
      </c>
      <c r="E96" s="3">
        <f>VLOOKUP(A96,[1]Detailed_estimation!$A$6:$AF$179,5,FALSE)</f>
        <v>95798.720083081411</v>
      </c>
      <c r="F96" s="3">
        <f>VLOOKUP(A96,[1]Detailed_estimation!$A$6:$AF$179,7,FALSE)</f>
        <v>236876.66249639209</v>
      </c>
      <c r="G96" s="3">
        <f>VLOOKUP(A96,[1]Detailed_estimation!$A$6:$AF$179,9,FALSE)</f>
        <v>420640.5233521387</v>
      </c>
      <c r="H96" s="3">
        <f>VLOOKUP(A96,[1]Detailed_estimation!$A$6:$AF$179,11,FALSE)</f>
        <v>1113242.8513617399</v>
      </c>
      <c r="I96" s="3">
        <f>0.01*VLOOKUP(A96,[1]Detailed_estimation!$A$6:$AF$179,2,FALSE)</f>
        <v>266727.94</v>
      </c>
      <c r="J96" s="3">
        <f>0.005*VLOOKUP(A96,[1]Detailed_estimation!$A$6:$AF$179,2,FALSE)</f>
        <v>133363.97</v>
      </c>
      <c r="K96" s="3">
        <f>0.001*VLOOKUP(A96,[1]Detailed_estimation!$A$6:$AF$179,2,FALSE)</f>
        <v>26672.794000000002</v>
      </c>
      <c r="L96" s="3">
        <f>0.0005*VLOOKUP(A96,[1]Detailed_estimation!$A$6:$AF$179,2,FALSE)</f>
        <v>13336.397000000001</v>
      </c>
      <c r="M96" s="3">
        <f>0.0001*VLOOKUP(A96,[1]Detailed_estimation!$A$6:$AF$179,2,FALSE)</f>
        <v>2667.2794000000004</v>
      </c>
    </row>
    <row r="97" spans="1:13" x14ac:dyDescent="0.3">
      <c r="A97" t="s">
        <v>138</v>
      </c>
      <c r="B97" s="54">
        <f>IF(VLOOKUP(A97,[1]Detailed_estimation!$A$6:$AH$179,33)/1000000&gt;0,VLOOKUP(A97,[1]Detailed_estimation!$A$6:$AH$179,33)/1000000,"")</f>
        <v>1590.7311735563926</v>
      </c>
      <c r="C97" s="55" t="str">
        <f>IF(VLOOKUP(A97,[1]Detailed_estimation!$A$6:$AH$179,34,FALSE)&gt;0,VLOOKUP(A97,[1]Detailed_estimation!$A$6:$AH$179,34,FALSE),"")</f>
        <v/>
      </c>
      <c r="D97" s="3">
        <f>VLOOKUP(A97,[1]Detailed_estimation!$A$6:$AF$179,3, FALSE)</f>
        <v>815204.11791283474</v>
      </c>
      <c r="E97" s="3">
        <f>VLOOKUP(A97,[1]Detailed_estimation!$A$6:$AF$179,5,FALSE)</f>
        <v>1579271.9763583569</v>
      </c>
      <c r="F97" s="3">
        <f>VLOOKUP(A97,[1]Detailed_estimation!$A$6:$AF$179,7,FALSE)</f>
        <v>4936963.5287736533</v>
      </c>
      <c r="G97" s="3">
        <f>VLOOKUP(A97,[1]Detailed_estimation!$A$6:$AF$179,9,FALSE)</f>
        <v>9640720.3333883174</v>
      </c>
      <c r="H97" s="3">
        <f>VLOOKUP(A97,[1]Detailed_estimation!$A$6:$AF$179,11,FALSE)</f>
        <v>25694693.21074076</v>
      </c>
      <c r="I97" s="3">
        <f>0.01*VLOOKUP(A97,[1]Detailed_estimation!$A$6:$AF$179,2,FALSE)</f>
        <v>31239.440000000002</v>
      </c>
      <c r="J97" s="3">
        <f>0.005*VLOOKUP(A97,[1]Detailed_estimation!$A$6:$AF$179,2,FALSE)</f>
        <v>15619.720000000001</v>
      </c>
      <c r="K97" s="3">
        <f>0.001*VLOOKUP(A97,[1]Detailed_estimation!$A$6:$AF$179,2,FALSE)</f>
        <v>3123.944</v>
      </c>
      <c r="L97" s="3">
        <f>0.0005*VLOOKUP(A97,[1]Detailed_estimation!$A$6:$AF$179,2,FALSE)</f>
        <v>1561.972</v>
      </c>
      <c r="M97" s="3">
        <f>0.0001*VLOOKUP(A97,[1]Detailed_estimation!$A$6:$AF$179,2,FALSE)</f>
        <v>312.39440000000002</v>
      </c>
    </row>
    <row r="98" spans="1:13" x14ac:dyDescent="0.3">
      <c r="A98" t="s">
        <v>139</v>
      </c>
      <c r="B98" s="54">
        <f>IF(VLOOKUP(A98,[1]Detailed_estimation!$A$6:$AH$179,33)/1000000&gt;0,VLOOKUP(A98,[1]Detailed_estimation!$A$6:$AH$179,33)/1000000,"")</f>
        <v>33.79160912978714</v>
      </c>
      <c r="C98" s="55">
        <f>IF(VLOOKUP(A98,[1]Detailed_estimation!$A$6:$AH$179,34,FALSE)&gt;0,VLOOKUP(A98,[1]Detailed_estimation!$A$6:$AH$179,34,FALSE),"")</f>
        <v>1.9303388677895033E-2</v>
      </c>
      <c r="D98" s="3">
        <f>VLOOKUP(A98,[1]Detailed_estimation!$A$6:$AF$179,3, FALSE)</f>
        <v>28596.933533873409</v>
      </c>
      <c r="E98" s="3">
        <f>VLOOKUP(A98,[1]Detailed_estimation!$A$6:$AF$179,5,FALSE)</f>
        <v>47243.477096048497</v>
      </c>
      <c r="F98" s="3">
        <f>VLOOKUP(A98,[1]Detailed_estimation!$A$6:$AF$179,7,FALSE)</f>
        <v>105379.0788590849</v>
      </c>
      <c r="G98" s="3">
        <f>VLOOKUP(A98,[1]Detailed_estimation!$A$6:$AF$179,9,FALSE)</f>
        <v>174065.63894818499</v>
      </c>
      <c r="H98" s="3">
        <f>VLOOKUP(A98,[1]Detailed_estimation!$A$6:$AF$179,11,FALSE)</f>
        <v>431956.95111159672</v>
      </c>
      <c r="I98" s="3">
        <f>0.01*VLOOKUP(A98,[1]Detailed_estimation!$A$6:$AF$179,2,FALSE)</f>
        <v>37507.919999999998</v>
      </c>
      <c r="J98" s="3">
        <f>0.005*VLOOKUP(A98,[1]Detailed_estimation!$A$6:$AF$179,2,FALSE)</f>
        <v>18753.96</v>
      </c>
      <c r="K98" s="3">
        <f>0.001*VLOOKUP(A98,[1]Detailed_estimation!$A$6:$AF$179,2,FALSE)</f>
        <v>3750.7919999999999</v>
      </c>
      <c r="L98" s="3">
        <f>0.0005*VLOOKUP(A98,[1]Detailed_estimation!$A$6:$AF$179,2,FALSE)</f>
        <v>1875.396</v>
      </c>
      <c r="M98" s="3">
        <f>0.0001*VLOOKUP(A98,[1]Detailed_estimation!$A$6:$AF$179,2,FALSE)</f>
        <v>375.07920000000001</v>
      </c>
    </row>
    <row r="99" spans="1:13" x14ac:dyDescent="0.3">
      <c r="A99" t="s">
        <v>140</v>
      </c>
      <c r="B99" s="54">
        <f>IF(VLOOKUP(A99,[1]Detailed_estimation!$A$6:$AH$179,33)/1000000&gt;0,VLOOKUP(A99,[1]Detailed_estimation!$A$6:$AH$179,33)/1000000,"")</f>
        <v>152.18712102592949</v>
      </c>
      <c r="C99" s="55">
        <f>IF(VLOOKUP(A99,[1]Detailed_estimation!$A$6:$AH$179,34,FALSE)&gt;0,VLOOKUP(A99,[1]Detailed_estimation!$A$6:$AH$179,34,FALSE),"")</f>
        <v>8.4142922929764663E-2</v>
      </c>
      <c r="D99" s="3">
        <f>VLOOKUP(A99,[1]Detailed_estimation!$A$6:$AF$179,3, FALSE)</f>
        <v>92238.993878557594</v>
      </c>
      <c r="E99" s="3">
        <f>VLOOKUP(A99,[1]Detailed_estimation!$A$6:$AF$179,5,FALSE)</f>
        <v>156769.4830054701</v>
      </c>
      <c r="F99" s="3">
        <f>VLOOKUP(A99,[1]Detailed_estimation!$A$6:$AF$179,7,FALSE)</f>
        <v>370050.80867043562</v>
      </c>
      <c r="G99" s="3">
        <f>VLOOKUP(A99,[1]Detailed_estimation!$A$6:$AF$179,9,FALSE)</f>
        <v>638258.03296576487</v>
      </c>
      <c r="H99" s="3">
        <f>VLOOKUP(A99,[1]Detailed_estimation!$A$6:$AF$179,11,FALSE)</f>
        <v>1658398.7279419119</v>
      </c>
      <c r="I99" s="3">
        <f>0.01*VLOOKUP(A99,[1]Detailed_estimation!$A$6:$AF$179,2,FALSE)</f>
        <v>43993.32</v>
      </c>
      <c r="J99" s="3">
        <f>0.005*VLOOKUP(A99,[1]Detailed_estimation!$A$6:$AF$179,2,FALSE)</f>
        <v>21996.66</v>
      </c>
      <c r="K99" s="3">
        <f>0.001*VLOOKUP(A99,[1]Detailed_estimation!$A$6:$AF$179,2,FALSE)</f>
        <v>4399.3320000000003</v>
      </c>
      <c r="L99" s="3">
        <f>0.0005*VLOOKUP(A99,[1]Detailed_estimation!$A$6:$AF$179,2,FALSE)</f>
        <v>2199.6660000000002</v>
      </c>
      <c r="M99" s="3">
        <f>0.0001*VLOOKUP(A99,[1]Detailed_estimation!$A$6:$AF$179,2,FALSE)</f>
        <v>439.9332</v>
      </c>
    </row>
    <row r="100" spans="1:13" x14ac:dyDescent="0.3">
      <c r="A100" t="s">
        <v>141</v>
      </c>
      <c r="B100" s="54">
        <f>IF(VLOOKUP(A100,[1]Detailed_estimation!$A$6:$AH$179,33)/1000000&gt;0,VLOOKUP(A100,[1]Detailed_estimation!$A$6:$AH$179,33)/1000000,"")</f>
        <v>391.87928796718785</v>
      </c>
      <c r="C100" s="55">
        <f>IF(VLOOKUP(A100,[1]Detailed_estimation!$A$6:$AH$179,34,FALSE)&gt;0,VLOOKUP(A100,[1]Detailed_estimation!$A$6:$AH$179,34,FALSE),"")</f>
        <v>6.3105399397572717E-2</v>
      </c>
      <c r="D100" s="3">
        <f>VLOOKUP(A100,[1]Detailed_estimation!$A$6:$AF$179,3, FALSE)</f>
        <v>641233.76759585738</v>
      </c>
      <c r="E100" s="3">
        <f>VLOOKUP(A100,[1]Detailed_estimation!$A$6:$AF$179,5,FALSE)</f>
        <v>1183613.6284086381</v>
      </c>
      <c r="F100" s="3">
        <f>VLOOKUP(A100,[1]Detailed_estimation!$A$6:$AF$179,7,FALSE)</f>
        <v>3101076.2126988182</v>
      </c>
      <c r="G100" s="3">
        <f>VLOOKUP(A100,[1]Detailed_estimation!$A$6:$AF$179,9,FALSE)</f>
        <v>5324729.9157075249</v>
      </c>
      <c r="H100" s="3">
        <f>VLOOKUP(A100,[1]Detailed_estimation!$A$6:$AF$179,11,FALSE)</f>
        <v>13173245.474621359</v>
      </c>
      <c r="I100" s="3">
        <f>0.01*VLOOKUP(A100,[1]Detailed_estimation!$A$6:$AF$179,2,FALSE)</f>
        <v>14899.26</v>
      </c>
      <c r="J100" s="3">
        <f>0.005*VLOOKUP(A100,[1]Detailed_estimation!$A$6:$AF$179,2,FALSE)</f>
        <v>7449.63</v>
      </c>
      <c r="K100" s="3">
        <f>0.001*VLOOKUP(A100,[1]Detailed_estimation!$A$6:$AF$179,2,FALSE)</f>
        <v>1489.9259999999999</v>
      </c>
      <c r="L100" s="3">
        <f>0.0005*VLOOKUP(A100,[1]Detailed_estimation!$A$6:$AF$179,2,FALSE)</f>
        <v>744.96299999999997</v>
      </c>
      <c r="M100" s="3">
        <f>0.0001*VLOOKUP(A100,[1]Detailed_estimation!$A$6:$AF$179,2,FALSE)</f>
        <v>148.99260000000001</v>
      </c>
    </row>
    <row r="101" spans="1:13" x14ac:dyDescent="0.3">
      <c r="A101" t="s">
        <v>142</v>
      </c>
      <c r="B101" s="54">
        <f>IF(VLOOKUP(A101,[1]Detailed_estimation!$A$6:$AH$179,33)/1000000&gt;0,VLOOKUP(A101,[1]Detailed_estimation!$A$6:$AH$179,33)/1000000,"")</f>
        <v>937.89301342703175</v>
      </c>
      <c r="C101" s="55" t="str">
        <f>IF(VLOOKUP(A101,[1]Detailed_estimation!$A$6:$AH$179,34,FALSE)&gt;0,VLOOKUP(A101,[1]Detailed_estimation!$A$6:$AH$179,34,FALSE),"")</f>
        <v/>
      </c>
      <c r="D101" s="3">
        <f>VLOOKUP(A101,[1]Detailed_estimation!$A$6:$AF$179,3, FALSE)</f>
        <v>279311.45339966827</v>
      </c>
      <c r="E101" s="3">
        <f>VLOOKUP(A101,[1]Detailed_estimation!$A$6:$AF$179,5,FALSE)</f>
        <v>556580.97777777782</v>
      </c>
      <c r="F101" s="3">
        <f>VLOOKUP(A101,[1]Detailed_estimation!$A$6:$AF$179,7,FALSE)</f>
        <v>1844825.8334991711</v>
      </c>
      <c r="G101" s="3">
        <f>VLOOKUP(A101,[1]Detailed_estimation!$A$6:$AF$179,9,FALSE)</f>
        <v>3644288.976451078</v>
      </c>
      <c r="H101" s="3">
        <f>VLOOKUP(A101,[1]Detailed_estimation!$A$6:$AF$179,11,FALSE)</f>
        <v>9635392.3608623557</v>
      </c>
      <c r="I101" s="3">
        <f>0.01*VLOOKUP(A101,[1]Detailed_estimation!$A$6:$AF$179,2,FALSE)</f>
        <v>35549.21</v>
      </c>
      <c r="J101" s="3">
        <f>0.005*VLOOKUP(A101,[1]Detailed_estimation!$A$6:$AF$179,2,FALSE)</f>
        <v>17774.605</v>
      </c>
      <c r="K101" s="3">
        <f>0.001*VLOOKUP(A101,[1]Detailed_estimation!$A$6:$AF$179,2,FALSE)</f>
        <v>3554.9210000000003</v>
      </c>
      <c r="L101" s="3">
        <f>0.0005*VLOOKUP(A101,[1]Detailed_estimation!$A$6:$AF$179,2,FALSE)</f>
        <v>1777.4605000000001</v>
      </c>
      <c r="M101" s="3">
        <f>0.0001*VLOOKUP(A101,[1]Detailed_estimation!$A$6:$AF$179,2,FALSE)</f>
        <v>355.49209999999999</v>
      </c>
    </row>
    <row r="102" spans="1:13" x14ac:dyDescent="0.3">
      <c r="A102" t="s">
        <v>143</v>
      </c>
      <c r="B102" s="54">
        <f>IF(VLOOKUP(A102,[1]Detailed_estimation!$A$6:$AH$179,33)/1000000&gt;0,VLOOKUP(A102,[1]Detailed_estimation!$A$6:$AH$179,33)/1000000,"")</f>
        <v>11.291100399957445</v>
      </c>
      <c r="C102" s="55" t="str">
        <f>IF(VLOOKUP(A102,[1]Detailed_estimation!$A$6:$AH$179,34,FALSE)&gt;0,VLOOKUP(A102,[1]Detailed_estimation!$A$6:$AH$179,34,FALSE),"")</f>
        <v/>
      </c>
      <c r="D102" s="3">
        <f>VLOOKUP(A102,[1]Detailed_estimation!$A$6:$AF$179,3, FALSE)</f>
        <v>19241.491095982681</v>
      </c>
      <c r="E102" s="3">
        <f>VLOOKUP(A102,[1]Detailed_estimation!$A$6:$AF$179,5,FALSE)</f>
        <v>34111.021434669899</v>
      </c>
      <c r="F102" s="3">
        <f>VLOOKUP(A102,[1]Detailed_estimation!$A$6:$AF$179,7,FALSE)</f>
        <v>88240.741510296808</v>
      </c>
      <c r="G102" s="3">
        <f>VLOOKUP(A102,[1]Detailed_estimation!$A$6:$AF$179,9,FALSE)</f>
        <v>160566.5141073369</v>
      </c>
      <c r="H102" s="3">
        <f>VLOOKUP(A102,[1]Detailed_estimation!$A$6:$AF$179,11,FALSE)</f>
        <v>428995.8835006475</v>
      </c>
      <c r="I102" s="3">
        <f>0.01*VLOOKUP(A102,[1]Detailed_estimation!$A$6:$AF$179,2,FALSE)</f>
        <v>12748.23</v>
      </c>
      <c r="J102" s="3">
        <f>0.005*VLOOKUP(A102,[1]Detailed_estimation!$A$6:$AF$179,2,FALSE)</f>
        <v>6374.1149999999998</v>
      </c>
      <c r="K102" s="3">
        <f>0.001*VLOOKUP(A102,[1]Detailed_estimation!$A$6:$AF$179,2,FALSE)</f>
        <v>1274.8230000000001</v>
      </c>
      <c r="L102" s="3">
        <f>0.0005*VLOOKUP(A102,[1]Detailed_estimation!$A$6:$AF$179,2,FALSE)</f>
        <v>637.41150000000005</v>
      </c>
      <c r="M102" s="3">
        <f>0.0001*VLOOKUP(A102,[1]Detailed_estimation!$A$6:$AF$179,2,FALSE)</f>
        <v>127.48230000000001</v>
      </c>
    </row>
    <row r="103" spans="1:13" x14ac:dyDescent="0.3">
      <c r="A103" t="s">
        <v>144</v>
      </c>
      <c r="B103" s="54">
        <f>IF(VLOOKUP(A103,[1]Detailed_estimation!$A$6:$AH$179,33)/1000000&gt;0,VLOOKUP(A103,[1]Detailed_estimation!$A$6:$AH$179,33)/1000000,"")</f>
        <v>9.3965088918570014</v>
      </c>
      <c r="C103" s="55" t="str">
        <f>IF(VLOOKUP(A103,[1]Detailed_estimation!$A$6:$AH$179,34,FALSE)&gt;0,VLOOKUP(A103,[1]Detailed_estimation!$A$6:$AH$179,34,FALSE),"")</f>
        <v/>
      </c>
      <c r="D103" s="3">
        <f>VLOOKUP(A103,[1]Detailed_estimation!$A$6:$AF$179,3, FALSE)</f>
        <v>11120.5</v>
      </c>
      <c r="E103" s="3">
        <f>VLOOKUP(A103,[1]Detailed_estimation!$A$6:$AF$179,5,FALSE)</f>
        <v>18593.2</v>
      </c>
      <c r="F103" s="3">
        <f>VLOOKUP(A103,[1]Detailed_estimation!$A$6:$AF$179,7,FALSE)</f>
        <v>42422.8</v>
      </c>
      <c r="G103" s="3">
        <f>VLOOKUP(A103,[1]Detailed_estimation!$A$6:$AF$179,9,FALSE)</f>
        <v>71388.5</v>
      </c>
      <c r="H103" s="3">
        <f>VLOOKUP(A103,[1]Detailed_estimation!$A$6:$AF$179,11,FALSE)</f>
        <v>181299.1</v>
      </c>
      <c r="I103" s="3">
        <f>0.01*VLOOKUP(A103,[1]Detailed_estimation!$A$6:$AF$179,2,FALSE)</f>
        <v>24833.58</v>
      </c>
      <c r="J103" s="3">
        <f>0.005*VLOOKUP(A103,[1]Detailed_estimation!$A$6:$AF$179,2,FALSE)</f>
        <v>12416.79</v>
      </c>
      <c r="K103" s="3">
        <f>0.001*VLOOKUP(A103,[1]Detailed_estimation!$A$6:$AF$179,2,FALSE)</f>
        <v>2483.3580000000002</v>
      </c>
      <c r="L103" s="3">
        <f>0.0005*VLOOKUP(A103,[1]Detailed_estimation!$A$6:$AF$179,2,FALSE)</f>
        <v>1241.6790000000001</v>
      </c>
      <c r="M103" s="3">
        <f>0.0001*VLOOKUP(A103,[1]Detailed_estimation!$A$6:$AF$179,2,FALSE)</f>
        <v>248.33580000000001</v>
      </c>
    </row>
    <row r="104" spans="1:13" x14ac:dyDescent="0.3">
      <c r="A104" t="s">
        <v>145</v>
      </c>
      <c r="B104" s="54">
        <f>IF(VLOOKUP(A104,[1]Detailed_estimation!$A$6:$AH$179,33)/1000000&gt;0,VLOOKUP(A104,[1]Detailed_estimation!$A$6:$AH$179,33)/1000000,"")</f>
        <v>182.14901532810185</v>
      </c>
      <c r="C104" s="55" t="str">
        <f>IF(VLOOKUP(A104,[1]Detailed_estimation!$A$6:$AH$179,34,FALSE)&gt;0,VLOOKUP(A104,[1]Detailed_estimation!$A$6:$AH$179,34,FALSE),"")</f>
        <v/>
      </c>
      <c r="D104" s="3">
        <f>VLOOKUP(A104,[1]Detailed_estimation!$A$6:$AF$179,3, FALSE)</f>
        <v>126540.8164268359</v>
      </c>
      <c r="E104" s="3">
        <f>VLOOKUP(A104,[1]Detailed_estimation!$A$6:$AF$179,5,FALSE)</f>
        <v>212140.82463281779</v>
      </c>
      <c r="F104" s="3">
        <f>VLOOKUP(A104,[1]Detailed_estimation!$A$6:$AF$179,7,FALSE)</f>
        <v>486649.37326572638</v>
      </c>
      <c r="G104" s="3">
        <f>VLOOKUP(A104,[1]Detailed_estimation!$A$6:$AF$179,9,FALSE)</f>
        <v>822331.56243565492</v>
      </c>
      <c r="H104" s="3">
        <f>VLOOKUP(A104,[1]Detailed_estimation!$A$6:$AF$179,11,FALSE)</f>
        <v>2097613.8528587739</v>
      </c>
      <c r="I104" s="3">
        <f>0.01*VLOOKUP(A104,[1]Detailed_estimation!$A$6:$AF$179,2,FALSE)</f>
        <v>41604.660000000003</v>
      </c>
      <c r="J104" s="3">
        <f>0.005*VLOOKUP(A104,[1]Detailed_estimation!$A$6:$AF$179,2,FALSE)</f>
        <v>20802.330000000002</v>
      </c>
      <c r="K104" s="3">
        <f>0.001*VLOOKUP(A104,[1]Detailed_estimation!$A$6:$AF$179,2,FALSE)</f>
        <v>4160.4660000000003</v>
      </c>
      <c r="L104" s="3">
        <f>0.0005*VLOOKUP(A104,[1]Detailed_estimation!$A$6:$AF$179,2,FALSE)</f>
        <v>2080.2330000000002</v>
      </c>
      <c r="M104" s="3">
        <f>0.0001*VLOOKUP(A104,[1]Detailed_estimation!$A$6:$AF$179,2,FALSE)</f>
        <v>416.04660000000001</v>
      </c>
    </row>
    <row r="105" spans="1:13" x14ac:dyDescent="0.3">
      <c r="A105" t="s">
        <v>146</v>
      </c>
      <c r="B105" s="54">
        <f>IF(VLOOKUP(A105,[1]Detailed_estimation!$A$6:$AH$179,33)/1000000&gt;0,VLOOKUP(A105,[1]Detailed_estimation!$A$6:$AH$179,33)/1000000,"")</f>
        <v>324.50176939106757</v>
      </c>
      <c r="C105" s="55" t="str">
        <f>IF(VLOOKUP(A105,[1]Detailed_estimation!$A$6:$AH$179,34,FALSE)&gt;0,VLOOKUP(A105,[1]Detailed_estimation!$A$6:$AH$179,34,FALSE),"")</f>
        <v/>
      </c>
      <c r="D105" s="3">
        <f>VLOOKUP(A105,[1]Detailed_estimation!$A$6:$AF$179,3, FALSE)</f>
        <v>460933.88048381708</v>
      </c>
      <c r="E105" s="3">
        <f>VLOOKUP(A105,[1]Detailed_estimation!$A$6:$AF$179,5,FALSE)</f>
        <v>761366.11844181211</v>
      </c>
      <c r="F105" s="3">
        <f>VLOOKUP(A105,[1]Detailed_estimation!$A$6:$AF$179,7,FALSE)</f>
        <v>1697808.196669647</v>
      </c>
      <c r="G105" s="3">
        <f>VLOOKUP(A105,[1]Detailed_estimation!$A$6:$AF$179,9,FALSE)</f>
        <v>2803784.6233147932</v>
      </c>
      <c r="H105" s="3">
        <f>VLOOKUP(A105,[1]Detailed_estimation!$A$6:$AF$179,11,FALSE)</f>
        <v>6955468.5768573936</v>
      </c>
      <c r="I105" s="3">
        <f>0.01*VLOOKUP(A105,[1]Detailed_estimation!$A$6:$AF$179,2,FALSE)</f>
        <v>22369.09</v>
      </c>
      <c r="J105" s="3">
        <f>0.005*VLOOKUP(A105,[1]Detailed_estimation!$A$6:$AF$179,2,FALSE)</f>
        <v>11184.545</v>
      </c>
      <c r="K105" s="3">
        <f>0.001*VLOOKUP(A105,[1]Detailed_estimation!$A$6:$AF$179,2,FALSE)</f>
        <v>2236.9090000000001</v>
      </c>
      <c r="L105" s="3">
        <f>0.0005*VLOOKUP(A105,[1]Detailed_estimation!$A$6:$AF$179,2,FALSE)</f>
        <v>1118.4545000000001</v>
      </c>
      <c r="M105" s="3">
        <f>0.0001*VLOOKUP(A105,[1]Detailed_estimation!$A$6:$AF$179,2,FALSE)</f>
        <v>223.6909</v>
      </c>
    </row>
    <row r="106" spans="1:13" x14ac:dyDescent="0.3">
      <c r="A106" t="s">
        <v>147</v>
      </c>
      <c r="B106" s="54" t="str">
        <f>IF(VLOOKUP(A106,[1]Detailed_estimation!$A$6:$AH$179,33)/1000000&gt;0,VLOOKUP(A106,[1]Detailed_estimation!$A$6:$AH$179,33)/1000000,"")</f>
        <v/>
      </c>
      <c r="C106" s="55" t="str">
        <f>IF(VLOOKUP(A106,[1]Detailed_estimation!$A$6:$AH$179,34,FALSE)&gt;0,VLOOKUP(A106,[1]Detailed_estimation!$A$6:$AH$179,34,FALSE),"")</f>
        <v/>
      </c>
      <c r="D106" s="3">
        <f>VLOOKUP(A106,[1]Detailed_estimation!$A$6:$AF$179,3, FALSE)</f>
        <v>1714741.0163480709</v>
      </c>
      <c r="E106" s="3">
        <f>VLOOKUP(A106,[1]Detailed_estimation!$A$6:$AF$179,5,FALSE)</f>
        <v>2534255.8516498879</v>
      </c>
      <c r="F106" s="3">
        <f>VLOOKUP(A106,[1]Detailed_estimation!$A$6:$AF$179,7,FALSE)</f>
        <v>6395891.6721847374</v>
      </c>
      <c r="G106" s="3">
        <f>VLOOKUP(A106,[1]Detailed_estimation!$A$6:$AF$179,9,FALSE)</f>
        <v>12174213.13491131</v>
      </c>
      <c r="H106" s="3">
        <f>VLOOKUP(A106,[1]Detailed_estimation!$A$6:$AF$179,11,FALSE)</f>
        <v>40155348.153751321</v>
      </c>
      <c r="I106" s="3">
        <f>0.01*VLOOKUP(A106,[1]Detailed_estimation!$A$6:$AF$179,2,FALSE)</f>
        <v>5042.41</v>
      </c>
      <c r="J106" s="3">
        <f>0.005*VLOOKUP(A106,[1]Detailed_estimation!$A$6:$AF$179,2,FALSE)</f>
        <v>2521.2049999999999</v>
      </c>
      <c r="K106" s="3">
        <f>0.001*VLOOKUP(A106,[1]Detailed_estimation!$A$6:$AF$179,2,FALSE)</f>
        <v>504.24099999999999</v>
      </c>
      <c r="L106" s="3">
        <f>0.0005*VLOOKUP(A106,[1]Detailed_estimation!$A$6:$AF$179,2,FALSE)</f>
        <v>252.12049999999999</v>
      </c>
      <c r="M106" s="3">
        <f>0.0001*VLOOKUP(A106,[1]Detailed_estimation!$A$6:$AF$179,2,FALSE)</f>
        <v>50.424100000000003</v>
      </c>
    </row>
    <row r="107" spans="1:13" x14ac:dyDescent="0.3">
      <c r="A107" t="s">
        <v>148</v>
      </c>
      <c r="B107" s="54">
        <f>IF(VLOOKUP(A107,[1]Detailed_estimation!$A$6:$AH$179,33)/1000000&gt;0,VLOOKUP(A107,[1]Detailed_estimation!$A$6:$AH$179,33)/1000000,"")</f>
        <v>286.87723618993397</v>
      </c>
      <c r="C107" s="55" t="str">
        <f>IF(VLOOKUP(A107,[1]Detailed_estimation!$A$6:$AH$179,34,FALSE)&gt;0,VLOOKUP(A107,[1]Detailed_estimation!$A$6:$AH$179,34,FALSE),"")</f>
        <v/>
      </c>
      <c r="D107" s="3">
        <f>VLOOKUP(A107,[1]Detailed_estimation!$A$6:$AF$179,3, FALSE)</f>
        <v>947589.01130562113</v>
      </c>
      <c r="E107" s="3">
        <f>VLOOKUP(A107,[1]Detailed_estimation!$A$6:$AF$179,5,FALSE)</f>
        <v>1574563.2001494321</v>
      </c>
      <c r="F107" s="3">
        <f>VLOOKUP(A107,[1]Detailed_estimation!$A$6:$AF$179,7,FALSE)</f>
        <v>3549509.8196456479</v>
      </c>
      <c r="G107" s="3">
        <f>VLOOKUP(A107,[1]Detailed_estimation!$A$6:$AF$179,9,FALSE)</f>
        <v>5915806.7291196687</v>
      </c>
      <c r="H107" s="3">
        <f>VLOOKUP(A107,[1]Detailed_estimation!$A$6:$AF$179,11,FALSE)</f>
        <v>14856106.28192291</v>
      </c>
      <c r="I107" s="3">
        <f>0.01*VLOOKUP(A107,[1]Detailed_estimation!$A$6:$AF$179,2,FALSE)</f>
        <v>5597.25</v>
      </c>
      <c r="J107" s="3">
        <f>0.005*VLOOKUP(A107,[1]Detailed_estimation!$A$6:$AF$179,2,FALSE)</f>
        <v>2798.625</v>
      </c>
      <c r="K107" s="3">
        <f>0.001*VLOOKUP(A107,[1]Detailed_estimation!$A$6:$AF$179,2,FALSE)</f>
        <v>559.72500000000002</v>
      </c>
      <c r="L107" s="3">
        <f>0.0005*VLOOKUP(A107,[1]Detailed_estimation!$A$6:$AF$179,2,FALSE)</f>
        <v>279.86250000000001</v>
      </c>
      <c r="M107" s="3">
        <f>0.0001*VLOOKUP(A107,[1]Detailed_estimation!$A$6:$AF$179,2,FALSE)</f>
        <v>55.972500000000004</v>
      </c>
    </row>
    <row r="108" spans="1:13" x14ac:dyDescent="0.3">
      <c r="A108" t="s">
        <v>149</v>
      </c>
      <c r="B108" s="54">
        <f>IF(VLOOKUP(A108,[1]Detailed_estimation!$A$6:$AH$179,33)/1000000&gt;0,VLOOKUP(A108,[1]Detailed_estimation!$A$6:$AH$179,33)/1000000,"")</f>
        <v>65.477130885820685</v>
      </c>
      <c r="C108" s="55" t="str">
        <f>IF(VLOOKUP(A108,[1]Detailed_estimation!$A$6:$AH$179,34,FALSE)&gt;0,VLOOKUP(A108,[1]Detailed_estimation!$A$6:$AH$179,34,FALSE),"")</f>
        <v/>
      </c>
      <c r="D108" s="3">
        <f>VLOOKUP(A108,[1]Detailed_estimation!$A$6:$AF$179,3, FALSE)</f>
        <v>137134.87751975589</v>
      </c>
      <c r="E108" s="3">
        <f>VLOOKUP(A108,[1]Detailed_estimation!$A$6:$AF$179,5,FALSE)</f>
        <v>223443.3762031908</v>
      </c>
      <c r="F108" s="3">
        <f>VLOOKUP(A108,[1]Detailed_estimation!$A$6:$AF$179,7,FALSE)</f>
        <v>488898.06443511031</v>
      </c>
      <c r="G108" s="3">
        <f>VLOOKUP(A108,[1]Detailed_estimation!$A$6:$AF$179,9,FALSE)</f>
        <v>792952.49772401655</v>
      </c>
      <c r="H108" s="3">
        <f>VLOOKUP(A108,[1]Detailed_estimation!$A$6:$AF$179,11,FALSE)</f>
        <v>1908694.5453827691</v>
      </c>
      <c r="I108" s="3">
        <f>0.01*VLOOKUP(A108,[1]Detailed_estimation!$A$6:$AF$179,2,FALSE)</f>
        <v>16418.400000000001</v>
      </c>
      <c r="J108" s="3">
        <f>0.005*VLOOKUP(A108,[1]Detailed_estimation!$A$6:$AF$179,2,FALSE)</f>
        <v>8209.2000000000007</v>
      </c>
      <c r="K108" s="3">
        <f>0.001*VLOOKUP(A108,[1]Detailed_estimation!$A$6:$AF$179,2,FALSE)</f>
        <v>1641.8400000000001</v>
      </c>
      <c r="L108" s="3">
        <f>0.0005*VLOOKUP(A108,[1]Detailed_estimation!$A$6:$AF$179,2,FALSE)</f>
        <v>820.92000000000007</v>
      </c>
      <c r="M108" s="3">
        <f>0.0001*VLOOKUP(A108,[1]Detailed_estimation!$A$6:$AF$179,2,FALSE)</f>
        <v>164.184</v>
      </c>
    </row>
    <row r="109" spans="1:13" x14ac:dyDescent="0.3">
      <c r="A109" t="s">
        <v>150</v>
      </c>
      <c r="B109" s="54">
        <f>IF(VLOOKUP(A109,[1]Detailed_estimation!$A$6:$AH$179,33)/1000000&gt;0,VLOOKUP(A109,[1]Detailed_estimation!$A$6:$AH$179,33)/1000000,"")</f>
        <v>151.63356131972878</v>
      </c>
      <c r="C109" s="55" t="str">
        <f>IF(VLOOKUP(A109,[1]Detailed_estimation!$A$6:$AH$179,34,FALSE)&gt;0,VLOOKUP(A109,[1]Detailed_estimation!$A$6:$AH$179,34,FALSE),"")</f>
        <v/>
      </c>
      <c r="D109" s="3">
        <f>VLOOKUP(A109,[1]Detailed_estimation!$A$6:$AF$179,3, FALSE)</f>
        <v>21048.404080448589</v>
      </c>
      <c r="E109" s="3">
        <f>VLOOKUP(A109,[1]Detailed_estimation!$A$6:$AF$179,5,FALSE)</f>
        <v>38071.234940181108</v>
      </c>
      <c r="F109" s="3">
        <f>VLOOKUP(A109,[1]Detailed_estimation!$A$6:$AF$179,7,FALSE)</f>
        <v>102885.3592123048</v>
      </c>
      <c r="G109" s="3">
        <f>VLOOKUP(A109,[1]Detailed_estimation!$A$6:$AF$179,9,FALSE)</f>
        <v>191101.4155773716</v>
      </c>
      <c r="H109" s="3">
        <f>VLOOKUP(A109,[1]Detailed_estimation!$A$6:$AF$179,11,FALSE)</f>
        <v>512705.93803751562</v>
      </c>
      <c r="I109" s="3">
        <f>0.01*VLOOKUP(A109,[1]Detailed_estimation!$A$6:$AF$179,2,FALSE)</f>
        <v>144371.39000000001</v>
      </c>
      <c r="J109" s="3">
        <f>0.005*VLOOKUP(A109,[1]Detailed_estimation!$A$6:$AF$179,2,FALSE)</f>
        <v>72185.695000000007</v>
      </c>
      <c r="K109" s="3">
        <f>0.001*VLOOKUP(A109,[1]Detailed_estimation!$A$6:$AF$179,2,FALSE)</f>
        <v>14437.139000000001</v>
      </c>
      <c r="L109" s="3">
        <f>0.0005*VLOOKUP(A109,[1]Detailed_estimation!$A$6:$AF$179,2,FALSE)</f>
        <v>7218.5695000000005</v>
      </c>
      <c r="M109" s="3">
        <f>0.0001*VLOOKUP(A109,[1]Detailed_estimation!$A$6:$AF$179,2,FALSE)</f>
        <v>1443.7139</v>
      </c>
    </row>
    <row r="110" spans="1:13" x14ac:dyDescent="0.3">
      <c r="A110" t="s">
        <v>151</v>
      </c>
      <c r="B110" s="54">
        <f>IF(VLOOKUP(A110,[1]Detailed_estimation!$A$6:$AH$179,33)/1000000&gt;0,VLOOKUP(A110,[1]Detailed_estimation!$A$6:$AH$179,33)/1000000,"")</f>
        <v>75.23279115681612</v>
      </c>
      <c r="C110" s="55" t="str">
        <f>IF(VLOOKUP(A110,[1]Detailed_estimation!$A$6:$AH$179,34,FALSE)&gt;0,VLOOKUP(A110,[1]Detailed_estimation!$A$6:$AH$179,34,FALSE),"")</f>
        <v/>
      </c>
      <c r="D110" s="3">
        <f>VLOOKUP(A110,[1]Detailed_estimation!$A$6:$AF$179,3, FALSE)</f>
        <v>12658.69240140188</v>
      </c>
      <c r="E110" s="3">
        <f>VLOOKUP(A110,[1]Detailed_estimation!$A$6:$AF$179,5,FALSE)</f>
        <v>25072.71537272778</v>
      </c>
      <c r="F110" s="3">
        <f>VLOOKUP(A110,[1]Detailed_estimation!$A$6:$AF$179,7,FALSE)</f>
        <v>82068.972052628829</v>
      </c>
      <c r="G110" s="3">
        <f>VLOOKUP(A110,[1]Detailed_estimation!$A$6:$AF$179,9,FALSE)</f>
        <v>161812.8474886746</v>
      </c>
      <c r="H110" s="3">
        <f>VLOOKUP(A110,[1]Detailed_estimation!$A$6:$AF$179,11,FALSE)</f>
        <v>428624.27285079821</v>
      </c>
      <c r="I110" s="3">
        <f>0.01*VLOOKUP(A110,[1]Detailed_estimation!$A$6:$AF$179,2,FALSE)</f>
        <v>89621.900000000009</v>
      </c>
      <c r="J110" s="3">
        <f>0.005*VLOOKUP(A110,[1]Detailed_estimation!$A$6:$AF$179,2,FALSE)</f>
        <v>44810.950000000004</v>
      </c>
      <c r="K110" s="3">
        <f>0.001*VLOOKUP(A110,[1]Detailed_estimation!$A$6:$AF$179,2,FALSE)</f>
        <v>8962.19</v>
      </c>
      <c r="L110" s="3">
        <f>0.0005*VLOOKUP(A110,[1]Detailed_estimation!$A$6:$AF$179,2,FALSE)</f>
        <v>4481.0950000000003</v>
      </c>
      <c r="M110" s="3">
        <f>0.0001*VLOOKUP(A110,[1]Detailed_estimation!$A$6:$AF$179,2,FALSE)</f>
        <v>896.21900000000005</v>
      </c>
    </row>
    <row r="111" spans="1:13" x14ac:dyDescent="0.3">
      <c r="A111" t="s">
        <v>152</v>
      </c>
      <c r="B111" s="54">
        <f>IF(VLOOKUP(A111,[1]Detailed_estimation!$A$6:$AH$179,33)/1000000&gt;0,VLOOKUP(A111,[1]Detailed_estimation!$A$6:$AH$179,33)/1000000,"")</f>
        <v>2757.5098264714115</v>
      </c>
      <c r="C111" s="55">
        <f>IF(VLOOKUP(A111,[1]Detailed_estimation!$A$6:$AH$179,34,FALSE)&gt;0,VLOOKUP(A111,[1]Detailed_estimation!$A$6:$AH$179,34,FALSE),"")</f>
        <v>6.4635109876238037E-2</v>
      </c>
      <c r="D111" s="3">
        <f>VLOOKUP(A111,[1]Detailed_estimation!$A$6:$AF$179,3, FALSE)</f>
        <v>187953.30714749749</v>
      </c>
      <c r="E111" s="3">
        <f>VLOOKUP(A111,[1]Detailed_estimation!$A$6:$AF$179,5,FALSE)</f>
        <v>311289.43706640182</v>
      </c>
      <c r="F111" s="3">
        <f>VLOOKUP(A111,[1]Detailed_estimation!$A$6:$AF$179,7,FALSE)</f>
        <v>697466.78336426255</v>
      </c>
      <c r="G111" s="3">
        <f>VLOOKUP(A111,[1]Detailed_estimation!$A$6:$AF$179,9,FALSE)</f>
        <v>1156528.9001725719</v>
      </c>
      <c r="H111" s="3">
        <f>VLOOKUP(A111,[1]Detailed_estimation!$A$6:$AF$179,11,FALSE)</f>
        <v>2885297.8824100229</v>
      </c>
      <c r="I111" s="3">
        <f>0.01*VLOOKUP(A111,[1]Detailed_estimation!$A$6:$AF$179,2,FALSE)</f>
        <v>231662.4</v>
      </c>
      <c r="J111" s="3">
        <f>0.005*VLOOKUP(A111,[1]Detailed_estimation!$A$6:$AF$179,2,FALSE)</f>
        <v>115831.2</v>
      </c>
      <c r="K111" s="3">
        <f>0.001*VLOOKUP(A111,[1]Detailed_estimation!$A$6:$AF$179,2,FALSE)</f>
        <v>23166.240000000002</v>
      </c>
      <c r="L111" s="3">
        <f>0.0005*VLOOKUP(A111,[1]Detailed_estimation!$A$6:$AF$179,2,FALSE)</f>
        <v>11583.12</v>
      </c>
      <c r="M111" s="3">
        <f>0.0001*VLOOKUP(A111,[1]Detailed_estimation!$A$6:$AF$179,2,FALSE)</f>
        <v>2316.6240000000003</v>
      </c>
    </row>
    <row r="112" spans="1:13" x14ac:dyDescent="0.3">
      <c r="A112" t="s">
        <v>153</v>
      </c>
      <c r="B112" s="54">
        <f>IF(VLOOKUP(A112,[1]Detailed_estimation!$A$6:$AH$179,33)/1000000&gt;0,VLOOKUP(A112,[1]Detailed_estimation!$A$6:$AH$179,33)/1000000,"")</f>
        <v>20.270322230361813</v>
      </c>
      <c r="C112" s="55">
        <f>IF(VLOOKUP(A112,[1]Detailed_estimation!$A$6:$AH$179,34,FALSE)&gt;0,VLOOKUP(A112,[1]Detailed_estimation!$A$6:$AH$179,34,FALSE),"")</f>
        <v>2.1153621656142298E-2</v>
      </c>
      <c r="D112" s="3">
        <f>VLOOKUP(A112,[1]Detailed_estimation!$A$6:$AF$179,3, FALSE)</f>
        <v>143395.79087520589</v>
      </c>
      <c r="E112" s="3">
        <f>VLOOKUP(A112,[1]Detailed_estimation!$A$6:$AF$179,5,FALSE)</f>
        <v>243662.8761586863</v>
      </c>
      <c r="F112" s="3">
        <f>VLOOKUP(A112,[1]Detailed_estimation!$A$6:$AF$179,7,FALSE)</f>
        <v>574895.9323440647</v>
      </c>
      <c r="G112" s="3">
        <f>VLOOKUP(A112,[1]Detailed_estimation!$A$6:$AF$179,9,FALSE)</f>
        <v>991261.27521503146</v>
      </c>
      <c r="H112" s="3">
        <f>VLOOKUP(A112,[1]Detailed_estimation!$A$6:$AF$179,11,FALSE)</f>
        <v>2574984.9493911192</v>
      </c>
      <c r="I112" s="3">
        <f>0.01*VLOOKUP(A112,[1]Detailed_estimation!$A$6:$AF$179,2,FALSE)</f>
        <v>3773.76</v>
      </c>
      <c r="J112" s="3">
        <f>0.005*VLOOKUP(A112,[1]Detailed_estimation!$A$6:$AF$179,2,FALSE)</f>
        <v>1886.88</v>
      </c>
      <c r="K112" s="3">
        <f>0.001*VLOOKUP(A112,[1]Detailed_estimation!$A$6:$AF$179,2,FALSE)</f>
        <v>377.37600000000003</v>
      </c>
      <c r="L112" s="3">
        <f>0.0005*VLOOKUP(A112,[1]Detailed_estimation!$A$6:$AF$179,2,FALSE)</f>
        <v>188.68800000000002</v>
      </c>
      <c r="M112" s="3">
        <f>0.0001*VLOOKUP(A112,[1]Detailed_estimation!$A$6:$AF$179,2,FALSE)</f>
        <v>37.7376</v>
      </c>
    </row>
    <row r="113" spans="1:13" x14ac:dyDescent="0.3">
      <c r="A113" t="s">
        <v>154</v>
      </c>
      <c r="B113" s="54">
        <f>IF(VLOOKUP(A113,[1]Detailed_estimation!$A$6:$AH$179,33)/1000000&gt;0,VLOOKUP(A113,[1]Detailed_estimation!$A$6:$AH$179,33)/1000000,"")</f>
        <v>147.94464091180038</v>
      </c>
      <c r="C113" s="55" t="str">
        <f>IF(VLOOKUP(A113,[1]Detailed_estimation!$A$6:$AH$179,34,FALSE)&gt;0,VLOOKUP(A113,[1]Detailed_estimation!$A$6:$AH$179,34,FALSE),"")</f>
        <v/>
      </c>
      <c r="D113" s="3">
        <f>VLOOKUP(A113,[1]Detailed_estimation!$A$6:$AF$179,3, FALSE)</f>
        <v>50154.994062031823</v>
      </c>
      <c r="E113" s="3">
        <f>VLOOKUP(A113,[1]Detailed_estimation!$A$6:$AF$179,5,FALSE)</f>
        <v>83225.415550676655</v>
      </c>
      <c r="F113" s="3">
        <f>VLOOKUP(A113,[1]Detailed_estimation!$A$6:$AF$179,7,FALSE)</f>
        <v>187128.23631239939</v>
      </c>
      <c r="G113" s="3">
        <f>VLOOKUP(A113,[1]Detailed_estimation!$A$6:$AF$179,9,FALSE)</f>
        <v>311210.32575339562</v>
      </c>
      <c r="H113" s="3">
        <f>VLOOKUP(A113,[1]Detailed_estimation!$A$6:$AF$179,11,FALSE)</f>
        <v>779414.28935710341</v>
      </c>
      <c r="I113" s="3">
        <f>0.01*VLOOKUP(A113,[1]Detailed_estimation!$A$6:$AF$179,2,FALSE)</f>
        <v>90985.66</v>
      </c>
      <c r="J113" s="3">
        <f>0.005*VLOOKUP(A113,[1]Detailed_estimation!$A$6:$AF$179,2,FALSE)</f>
        <v>45492.83</v>
      </c>
      <c r="K113" s="3">
        <f>0.001*VLOOKUP(A113,[1]Detailed_estimation!$A$6:$AF$179,2,FALSE)</f>
        <v>9098.5660000000007</v>
      </c>
      <c r="L113" s="3">
        <f>0.0005*VLOOKUP(A113,[1]Detailed_estimation!$A$6:$AF$179,2,FALSE)</f>
        <v>4549.2830000000004</v>
      </c>
      <c r="M113" s="3">
        <f>0.0001*VLOOKUP(A113,[1]Detailed_estimation!$A$6:$AF$179,2,FALSE)</f>
        <v>909.85660000000007</v>
      </c>
    </row>
    <row r="114" spans="1:13" x14ac:dyDescent="0.3">
      <c r="A114" t="s">
        <v>155</v>
      </c>
      <c r="B114" s="54">
        <f>IF(VLOOKUP(A114,[1]Detailed_estimation!$A$6:$AH$179,33)/1000000&gt;0,VLOOKUP(A114,[1]Detailed_estimation!$A$6:$AH$179,33)/1000000,"")</f>
        <v>49.70355447522428</v>
      </c>
      <c r="C114" s="55" t="str">
        <f>IF(VLOOKUP(A114,[1]Detailed_estimation!$A$6:$AH$179,34,FALSE)&gt;0,VLOOKUP(A114,[1]Detailed_estimation!$A$6:$AH$179,34,FALSE),"")</f>
        <v/>
      </c>
      <c r="D114" s="3">
        <f>VLOOKUP(A114,[1]Detailed_estimation!$A$6:$AF$179,3, FALSE)</f>
        <v>1161817.9720156409</v>
      </c>
      <c r="E114" s="3">
        <f>VLOOKUP(A114,[1]Detailed_estimation!$A$6:$AF$179,5,FALSE)</f>
        <v>2023749.658992525</v>
      </c>
      <c r="F114" s="3">
        <f>VLOOKUP(A114,[1]Detailed_estimation!$A$6:$AF$179,7,FALSE)</f>
        <v>3609209.4735063822</v>
      </c>
      <c r="G114" s="3">
        <f>VLOOKUP(A114,[1]Detailed_estimation!$A$6:$AF$179,9,FALSE)</f>
        <v>4707481.4116090517</v>
      </c>
      <c r="H114" s="3">
        <f>VLOOKUP(A114,[1]Detailed_estimation!$A$6:$AF$179,11,FALSE)</f>
        <v>6822010.5276785335</v>
      </c>
      <c r="I114" s="3">
        <f>0.01*VLOOKUP(A114,[1]Detailed_estimation!$A$6:$AF$179,2,FALSE)</f>
        <v>4358.82</v>
      </c>
      <c r="J114" s="3">
        <f>0.005*VLOOKUP(A114,[1]Detailed_estimation!$A$6:$AF$179,2,FALSE)</f>
        <v>2179.41</v>
      </c>
      <c r="K114" s="3">
        <f>0.001*VLOOKUP(A114,[1]Detailed_estimation!$A$6:$AF$179,2,FALSE)</f>
        <v>435.88200000000001</v>
      </c>
      <c r="L114" s="3">
        <f>0.0005*VLOOKUP(A114,[1]Detailed_estimation!$A$6:$AF$179,2,FALSE)</f>
        <v>217.941</v>
      </c>
      <c r="M114" s="3">
        <f>0.0001*VLOOKUP(A114,[1]Detailed_estimation!$A$6:$AF$179,2,FALSE)</f>
        <v>43.588200000000001</v>
      </c>
    </row>
    <row r="115" spans="1:13" x14ac:dyDescent="0.3">
      <c r="A115" t="s">
        <v>156</v>
      </c>
      <c r="B115" s="54">
        <f>IF(VLOOKUP(A115,[1]Detailed_estimation!$A$6:$AH$179,33)/1000000&gt;0,VLOOKUP(A115,[1]Detailed_estimation!$A$6:$AH$179,33)/1000000,"")</f>
        <v>45.852319651704484</v>
      </c>
      <c r="C115" s="55" t="str">
        <f>IF(VLOOKUP(A115,[1]Detailed_estimation!$A$6:$AH$179,34,FALSE)&gt;0,VLOOKUP(A115,[1]Detailed_estimation!$A$6:$AH$179,34,FALSE),"")</f>
        <v/>
      </c>
      <c r="D115" s="3">
        <f>VLOOKUP(A115,[1]Detailed_estimation!$A$6:$AF$179,3, FALSE)</f>
        <v>65688.634261871397</v>
      </c>
      <c r="E115" s="3">
        <f>VLOOKUP(A115,[1]Detailed_estimation!$A$6:$AF$179,5,FALSE)</f>
        <v>108843.34933614959</v>
      </c>
      <c r="F115" s="3">
        <f>VLOOKUP(A115,[1]Detailed_estimation!$A$6:$AF$179,7,FALSE)</f>
        <v>244073.67840143619</v>
      </c>
      <c r="G115" s="3">
        <f>VLOOKUP(A115,[1]Detailed_estimation!$A$6:$AF$179,9,FALSE)</f>
        <v>405003.51327436452</v>
      </c>
      <c r="H115" s="3">
        <f>VLOOKUP(A115,[1]Detailed_estimation!$A$6:$AF$179,11,FALSE)</f>
        <v>1011344.498076009</v>
      </c>
      <c r="I115" s="3">
        <f>0.01*VLOOKUP(A115,[1]Detailed_estimation!$A$6:$AF$179,2,FALSE)</f>
        <v>21734.23</v>
      </c>
      <c r="J115" s="3">
        <f>0.005*VLOOKUP(A115,[1]Detailed_estimation!$A$6:$AF$179,2,FALSE)</f>
        <v>10867.115</v>
      </c>
      <c r="K115" s="3">
        <f>0.001*VLOOKUP(A115,[1]Detailed_estimation!$A$6:$AF$179,2,FALSE)</f>
        <v>2173.4230000000002</v>
      </c>
      <c r="L115" s="3">
        <f>0.0005*VLOOKUP(A115,[1]Detailed_estimation!$A$6:$AF$179,2,FALSE)</f>
        <v>1086.7115000000001</v>
      </c>
      <c r="M115" s="3">
        <f>0.0001*VLOOKUP(A115,[1]Detailed_estimation!$A$6:$AF$179,2,FALSE)</f>
        <v>217.34230000000002</v>
      </c>
    </row>
    <row r="116" spans="1:13" x14ac:dyDescent="0.3">
      <c r="A116" t="s">
        <v>157</v>
      </c>
      <c r="B116" s="54">
        <f>IF(VLOOKUP(A116,[1]Detailed_estimation!$A$6:$AH$179,33)/1000000&gt;0,VLOOKUP(A116,[1]Detailed_estimation!$A$6:$AH$179,33)/1000000,"")</f>
        <v>69.392259888397419</v>
      </c>
      <c r="C116" s="55">
        <f>IF(VLOOKUP(A116,[1]Detailed_estimation!$A$6:$AH$179,34,FALSE)&gt;0,VLOOKUP(A116,[1]Detailed_estimation!$A$6:$AH$179,34,FALSE),"")</f>
        <v>3.1594785772745972E-2</v>
      </c>
      <c r="D116" s="3">
        <f>VLOOKUP(A116,[1]Detailed_estimation!$A$6:$AF$179,3, FALSE)</f>
        <v>182337.70052893399</v>
      </c>
      <c r="E116" s="3">
        <f>VLOOKUP(A116,[1]Detailed_estimation!$A$6:$AF$179,5,FALSE)</f>
        <v>311382.90338147519</v>
      </c>
      <c r="F116" s="3">
        <f>VLOOKUP(A116,[1]Detailed_estimation!$A$6:$AF$179,7,FALSE)</f>
        <v>742542.16307348094</v>
      </c>
      <c r="G116" s="3">
        <f>VLOOKUP(A116,[1]Detailed_estimation!$A$6:$AF$179,9,FALSE)</f>
        <v>1289464.9838432199</v>
      </c>
      <c r="H116" s="3">
        <f>VLOOKUP(A116,[1]Detailed_estimation!$A$6:$AF$179,11,FALSE)</f>
        <v>3367399.6421852652</v>
      </c>
      <c r="I116" s="3">
        <f>0.01*VLOOKUP(A116,[1]Detailed_estimation!$A$6:$AF$179,2,FALSE)</f>
        <v>9884.73</v>
      </c>
      <c r="J116" s="3">
        <f>0.005*VLOOKUP(A116,[1]Detailed_estimation!$A$6:$AF$179,2,FALSE)</f>
        <v>4942.3649999999998</v>
      </c>
      <c r="K116" s="3">
        <f>0.001*VLOOKUP(A116,[1]Detailed_estimation!$A$6:$AF$179,2,FALSE)</f>
        <v>988.47300000000007</v>
      </c>
      <c r="L116" s="3">
        <f>0.0005*VLOOKUP(A116,[1]Detailed_estimation!$A$6:$AF$179,2,FALSE)</f>
        <v>494.23650000000004</v>
      </c>
      <c r="M116" s="3">
        <f>0.0001*VLOOKUP(A116,[1]Detailed_estimation!$A$6:$AF$179,2,FALSE)</f>
        <v>98.847300000000004</v>
      </c>
    </row>
    <row r="117" spans="1:13" x14ac:dyDescent="0.3">
      <c r="A117" t="s">
        <v>158</v>
      </c>
      <c r="B117" s="54">
        <f>IF(VLOOKUP(A117,[1]Detailed_estimation!$A$6:$AH$179,33)/1000000&gt;0,VLOOKUP(A117,[1]Detailed_estimation!$A$6:$AH$179,33)/1000000,"")</f>
        <v>26079.487436558884</v>
      </c>
      <c r="C117" s="55">
        <f>IF(VLOOKUP(A117,[1]Detailed_estimation!$A$6:$AH$179,34,FALSE)&gt;0,VLOOKUP(A117,[1]Detailed_estimation!$A$6:$AH$179,34,FALSE),"")</f>
        <v>0.14770174353719301</v>
      </c>
      <c r="D117" s="3">
        <f>VLOOKUP(A117,[1]Detailed_estimation!$A$6:$AF$179,3, FALSE)</f>
        <v>379073.08187095512</v>
      </c>
      <c r="E117" s="3">
        <f>VLOOKUP(A117,[1]Detailed_estimation!$A$6:$AF$179,5,FALSE)</f>
        <v>759692.89665712568</v>
      </c>
      <c r="F117" s="3">
        <f>VLOOKUP(A117,[1]Detailed_estimation!$A$6:$AF$179,7,FALSE)</f>
        <v>2548020.2052533808</v>
      </c>
      <c r="G117" s="3">
        <f>VLOOKUP(A117,[1]Detailed_estimation!$A$6:$AF$179,9,FALSE)</f>
        <v>5040390.3848137716</v>
      </c>
      <c r="H117" s="3">
        <f>VLOOKUP(A117,[1]Detailed_estimation!$A$6:$AF$179,11,FALSE)</f>
        <v>13303045.9050206</v>
      </c>
      <c r="I117" s="3">
        <f>0.01*VLOOKUP(A117,[1]Detailed_estimation!$A$6:$AF$179,2,FALSE)</f>
        <v>850736.8</v>
      </c>
      <c r="J117" s="3">
        <f>0.005*VLOOKUP(A117,[1]Detailed_estimation!$A$6:$AF$179,2,FALSE)</f>
        <v>425368.4</v>
      </c>
      <c r="K117" s="3">
        <f>0.001*VLOOKUP(A117,[1]Detailed_estimation!$A$6:$AF$179,2,FALSE)</f>
        <v>85073.680000000008</v>
      </c>
      <c r="L117" s="3">
        <f>0.0005*VLOOKUP(A117,[1]Detailed_estimation!$A$6:$AF$179,2,FALSE)</f>
        <v>42536.840000000004</v>
      </c>
      <c r="M117" s="3">
        <f>0.0001*VLOOKUP(A117,[1]Detailed_estimation!$A$6:$AF$179,2,FALSE)</f>
        <v>8507.3680000000004</v>
      </c>
    </row>
    <row r="118" spans="1:13" x14ac:dyDescent="0.3">
      <c r="A118" t="s">
        <v>159</v>
      </c>
      <c r="B118" s="54">
        <f>IF(VLOOKUP(A118,[1]Detailed_estimation!$A$6:$AH$179,33)/1000000&gt;0,VLOOKUP(A118,[1]Detailed_estimation!$A$6:$AH$179,33)/1000000,"")</f>
        <v>15.701885998763789</v>
      </c>
      <c r="C118" s="55" t="str">
        <f>IF(VLOOKUP(A118,[1]Detailed_estimation!$A$6:$AH$179,34,FALSE)&gt;0,VLOOKUP(A118,[1]Detailed_estimation!$A$6:$AH$179,34,FALSE),"")</f>
        <v/>
      </c>
      <c r="D118" s="3">
        <f>VLOOKUP(A118,[1]Detailed_estimation!$A$6:$AF$179,3, FALSE)</f>
        <v>47657.641737557431</v>
      </c>
      <c r="E118" s="3">
        <f>VLOOKUP(A118,[1]Detailed_estimation!$A$6:$AF$179,5,FALSE)</f>
        <v>77952.222725503452</v>
      </c>
      <c r="F118" s="3">
        <f>VLOOKUP(A118,[1]Detailed_estimation!$A$6:$AF$179,7,FALSE)</f>
        <v>171260.42105899061</v>
      </c>
      <c r="G118" s="3">
        <f>VLOOKUP(A118,[1]Detailed_estimation!$A$6:$AF$179,9,FALSE)</f>
        <v>278952.01315259142</v>
      </c>
      <c r="H118" s="3">
        <f>VLOOKUP(A118,[1]Detailed_estimation!$A$6:$AF$179,11,FALSE)</f>
        <v>676930.07663196942</v>
      </c>
      <c r="I118" s="3">
        <f>0.01*VLOOKUP(A118,[1]Detailed_estimation!$A$6:$AF$179,2,FALSE)</f>
        <v>22882.48</v>
      </c>
      <c r="J118" s="3">
        <f>0.005*VLOOKUP(A118,[1]Detailed_estimation!$A$6:$AF$179,2,FALSE)</f>
        <v>11441.24</v>
      </c>
      <c r="K118" s="3">
        <f>0.001*VLOOKUP(A118,[1]Detailed_estimation!$A$6:$AF$179,2,FALSE)</f>
        <v>2288.248</v>
      </c>
      <c r="L118" s="3">
        <f>0.0005*VLOOKUP(A118,[1]Detailed_estimation!$A$6:$AF$179,2,FALSE)</f>
        <v>1144.124</v>
      </c>
      <c r="M118" s="3">
        <f>0.0001*VLOOKUP(A118,[1]Detailed_estimation!$A$6:$AF$179,2,FALSE)</f>
        <v>228.82480000000001</v>
      </c>
    </row>
    <row r="119" spans="1:13" x14ac:dyDescent="0.3">
      <c r="A119" t="s">
        <v>160</v>
      </c>
      <c r="B119" s="54">
        <f>IF(VLOOKUP(A119,[1]Detailed_estimation!$A$6:$AH$179,33)/1000000&gt;0,VLOOKUP(A119,[1]Detailed_estimation!$A$6:$AH$179,33)/1000000,"")</f>
        <v>94.129096951847998</v>
      </c>
      <c r="C119" s="55">
        <f>IF(VLOOKUP(A119,[1]Detailed_estimation!$A$6:$AH$179,34,FALSE)&gt;0,VLOOKUP(A119,[1]Detailed_estimation!$A$6:$AH$179,34,FALSE),"")</f>
        <v>3.8735141888209826E-2</v>
      </c>
      <c r="D119" s="3">
        <f>VLOOKUP(A119,[1]Detailed_estimation!$A$6:$AF$179,3, FALSE)</f>
        <v>209345.10228173391</v>
      </c>
      <c r="E119" s="3">
        <f>VLOOKUP(A119,[1]Detailed_estimation!$A$6:$AF$179,5,FALSE)</f>
        <v>348010.20611676131</v>
      </c>
      <c r="F119" s="3">
        <f>VLOOKUP(A119,[1]Detailed_estimation!$A$6:$AF$179,7,FALSE)</f>
        <v>785161.96788295044</v>
      </c>
      <c r="G119" s="3">
        <f>VLOOKUP(A119,[1]Detailed_estimation!$A$6:$AF$179,9,FALSE)</f>
        <v>1309481.414329201</v>
      </c>
      <c r="H119" s="3">
        <f>VLOOKUP(A119,[1]Detailed_estimation!$A$6:$AF$179,11,FALSE)</f>
        <v>3291207.346581683</v>
      </c>
      <c r="I119" s="3">
        <f>0.01*VLOOKUP(A119,[1]Detailed_estimation!$A$6:$AF$179,2,FALSE)</f>
        <v>20394.23</v>
      </c>
      <c r="J119" s="3">
        <f>0.005*VLOOKUP(A119,[1]Detailed_estimation!$A$6:$AF$179,2,FALSE)</f>
        <v>10197.115</v>
      </c>
      <c r="K119" s="3">
        <f>0.001*VLOOKUP(A119,[1]Detailed_estimation!$A$6:$AF$179,2,FALSE)</f>
        <v>2039.423</v>
      </c>
      <c r="L119" s="3">
        <f>0.0005*VLOOKUP(A119,[1]Detailed_estimation!$A$6:$AF$179,2,FALSE)</f>
        <v>1019.7115</v>
      </c>
      <c r="M119" s="3">
        <f>0.0001*VLOOKUP(A119,[1]Detailed_estimation!$A$6:$AF$179,2,FALSE)</f>
        <v>203.94230000000002</v>
      </c>
    </row>
    <row r="120" spans="1:13" x14ac:dyDescent="0.3">
      <c r="A120" t="s">
        <v>161</v>
      </c>
      <c r="B120" s="54">
        <f>IF(VLOOKUP(A120,[1]Detailed_estimation!$A$6:$AH$179,33)/1000000&gt;0,VLOOKUP(A120,[1]Detailed_estimation!$A$6:$AH$179,33)/1000000,"")</f>
        <v>28.819175760398938</v>
      </c>
      <c r="C120" s="55" t="str">
        <f>IF(VLOOKUP(A120,[1]Detailed_estimation!$A$6:$AH$179,34,FALSE)&gt;0,VLOOKUP(A120,[1]Detailed_estimation!$A$6:$AH$179,34,FALSE),"")</f>
        <v/>
      </c>
      <c r="D120" s="3">
        <f>VLOOKUP(A120,[1]Detailed_estimation!$A$6:$AF$179,3, FALSE)</f>
        <v>198253.42892673751</v>
      </c>
      <c r="E120" s="3">
        <f>VLOOKUP(A120,[1]Detailed_estimation!$A$6:$AF$179,5,FALSE)</f>
        <v>325988.22338364791</v>
      </c>
      <c r="F120" s="3">
        <f>VLOOKUP(A120,[1]Detailed_estimation!$A$6:$AF$179,7,FALSE)</f>
        <v>721496.35469467251</v>
      </c>
      <c r="G120" s="3">
        <f>VLOOKUP(A120,[1]Detailed_estimation!$A$6:$AF$179,9,FALSE)</f>
        <v>1183496.9856183829</v>
      </c>
      <c r="H120" s="3">
        <f>VLOOKUP(A120,[1]Detailed_estimation!$A$6:$AF$179,11,FALSE)</f>
        <v>2906439.735824096</v>
      </c>
      <c r="I120" s="3">
        <f>0.01*VLOOKUP(A120,[1]Detailed_estimation!$A$6:$AF$179,2,FALSE)</f>
        <v>4754.53</v>
      </c>
      <c r="J120" s="3">
        <f>0.005*VLOOKUP(A120,[1]Detailed_estimation!$A$6:$AF$179,2,FALSE)</f>
        <v>2377.2649999999999</v>
      </c>
      <c r="K120" s="3">
        <f>0.001*VLOOKUP(A120,[1]Detailed_estimation!$A$6:$AF$179,2,FALSE)</f>
        <v>475.45300000000003</v>
      </c>
      <c r="L120" s="3">
        <f>0.0005*VLOOKUP(A120,[1]Detailed_estimation!$A$6:$AF$179,2,FALSE)</f>
        <v>237.72650000000002</v>
      </c>
      <c r="M120" s="3">
        <f>0.0001*VLOOKUP(A120,[1]Detailed_estimation!$A$6:$AF$179,2,FALSE)</f>
        <v>47.545300000000005</v>
      </c>
    </row>
    <row r="121" spans="1:13" x14ac:dyDescent="0.3">
      <c r="A121" t="s">
        <v>162</v>
      </c>
      <c r="B121" s="54">
        <f>IF(VLOOKUP(A121,[1]Detailed_estimation!$A$6:$AH$179,33)/1000000&gt;0,VLOOKUP(A121,[1]Detailed_estimation!$A$6:$AH$179,33)/1000000,"")</f>
        <v>1188.1692410721032</v>
      </c>
      <c r="C121" s="55">
        <f>IF(VLOOKUP(A121,[1]Detailed_estimation!$A$6:$AH$179,34,FALSE)&gt;0,VLOOKUP(A121,[1]Detailed_estimation!$A$6:$AH$179,34,FALSE),"")</f>
        <v>4.2093874545547527E-2</v>
      </c>
      <c r="D121" s="3">
        <f>VLOOKUP(A121,[1]Detailed_estimation!$A$6:$AF$179,3, FALSE)</f>
        <v>101001.1656419465</v>
      </c>
      <c r="E121" s="3">
        <f>VLOOKUP(A121,[1]Detailed_estimation!$A$6:$AF$179,5,FALSE)</f>
        <v>178699.24801828829</v>
      </c>
      <c r="F121" s="3">
        <f>VLOOKUP(A121,[1]Detailed_estimation!$A$6:$AF$179,7,FALSE)</f>
        <v>460277.31972203212</v>
      </c>
      <c r="G121" s="3">
        <f>VLOOKUP(A121,[1]Detailed_estimation!$A$6:$AF$179,9,FALSE)</f>
        <v>835708.24404131609</v>
      </c>
      <c r="H121" s="3">
        <f>VLOOKUP(A121,[1]Detailed_estimation!$A$6:$AF$179,11,FALSE)</f>
        <v>2231370.6233678591</v>
      </c>
      <c r="I121" s="3">
        <f>0.01*VLOOKUP(A121,[1]Detailed_estimation!$A$6:$AF$179,2,FALSE)</f>
        <v>241159.28</v>
      </c>
      <c r="J121" s="3">
        <f>0.005*VLOOKUP(A121,[1]Detailed_estimation!$A$6:$AF$179,2,FALSE)</f>
        <v>120579.64</v>
      </c>
      <c r="K121" s="3">
        <f>0.001*VLOOKUP(A121,[1]Detailed_estimation!$A$6:$AF$179,2,FALSE)</f>
        <v>24115.928</v>
      </c>
      <c r="L121" s="3">
        <f>0.0005*VLOOKUP(A121,[1]Detailed_estimation!$A$6:$AF$179,2,FALSE)</f>
        <v>12057.964</v>
      </c>
      <c r="M121" s="3">
        <f>0.0001*VLOOKUP(A121,[1]Detailed_estimation!$A$6:$AF$179,2,FALSE)</f>
        <v>2411.5927999999999</v>
      </c>
    </row>
    <row r="122" spans="1:13" x14ac:dyDescent="0.3">
      <c r="A122" t="s">
        <v>163</v>
      </c>
      <c r="B122" s="54">
        <f>IF(VLOOKUP(A122,[1]Detailed_estimation!$A$6:$AH$179,33)/1000000&gt;0,VLOOKUP(A122,[1]Detailed_estimation!$A$6:$AH$179,33)/1000000,"")</f>
        <v>188.23304103047593</v>
      </c>
      <c r="C122" s="55" t="str">
        <f>IF(VLOOKUP(A122,[1]Detailed_estimation!$A$6:$AH$179,34,FALSE)&gt;0,VLOOKUP(A122,[1]Detailed_estimation!$A$6:$AH$179,34,FALSE),"")</f>
        <v/>
      </c>
      <c r="D122" s="3">
        <f>VLOOKUP(A122,[1]Detailed_estimation!$A$6:$AF$179,3, FALSE)</f>
        <v>18380.82742400674</v>
      </c>
      <c r="E122" s="3">
        <f>VLOOKUP(A122,[1]Detailed_estimation!$A$6:$AF$179,5,FALSE)</f>
        <v>37277.669541203759</v>
      </c>
      <c r="F122" s="3">
        <f>VLOOKUP(A122,[1]Detailed_estimation!$A$6:$AF$179,7,FALSE)</f>
        <v>128148.6667577246</v>
      </c>
      <c r="G122" s="3">
        <f>VLOOKUP(A122,[1]Detailed_estimation!$A$6:$AF$179,9,FALSE)</f>
        <v>253756.92246674729</v>
      </c>
      <c r="H122" s="3">
        <f>VLOOKUP(A122,[1]Detailed_estimation!$A$6:$AF$179,11,FALSE)</f>
        <v>667454.76887332753</v>
      </c>
      <c r="I122" s="3">
        <f>0.01*VLOOKUP(A122,[1]Detailed_estimation!$A$6:$AF$179,2,FALSE)</f>
        <v>145672.36000000002</v>
      </c>
      <c r="J122" s="3">
        <f>0.005*VLOOKUP(A122,[1]Detailed_estimation!$A$6:$AF$179,2,FALSE)</f>
        <v>72836.180000000008</v>
      </c>
      <c r="K122" s="3">
        <f>0.001*VLOOKUP(A122,[1]Detailed_estimation!$A$6:$AF$179,2,FALSE)</f>
        <v>14567.236000000001</v>
      </c>
      <c r="L122" s="3">
        <f>0.0005*VLOOKUP(A122,[1]Detailed_estimation!$A$6:$AF$179,2,FALSE)</f>
        <v>7283.6180000000004</v>
      </c>
      <c r="M122" s="3">
        <f>0.0001*VLOOKUP(A122,[1]Detailed_estimation!$A$6:$AF$179,2,FALSE)</f>
        <v>1456.7236</v>
      </c>
    </row>
    <row r="123" spans="1:13" x14ac:dyDescent="0.3">
      <c r="A123" t="s">
        <v>164</v>
      </c>
      <c r="B123" s="54">
        <f>IF(VLOOKUP(A123,[1]Detailed_estimation!$A$6:$AH$179,33)/1000000&gt;0,VLOOKUP(A123,[1]Detailed_estimation!$A$6:$AH$179,33)/1000000,"")</f>
        <v>1266.7549306533595</v>
      </c>
      <c r="C123" s="55" t="str">
        <f>IF(VLOOKUP(A123,[1]Detailed_estimation!$A$6:$AH$179,34,FALSE)&gt;0,VLOOKUP(A123,[1]Detailed_estimation!$A$6:$AH$179,34,FALSE),"")</f>
        <v/>
      </c>
      <c r="D123" s="3">
        <f>VLOOKUP(A123,[1]Detailed_estimation!$A$6:$AF$179,3, FALSE)</f>
        <v>65802.621713431974</v>
      </c>
      <c r="E123" s="3">
        <f>VLOOKUP(A123,[1]Detailed_estimation!$A$6:$AF$179,5,FALSE)</f>
        <v>121488.8346871312</v>
      </c>
      <c r="F123" s="3">
        <f>VLOOKUP(A123,[1]Detailed_estimation!$A$6:$AF$179,7,FALSE)</f>
        <v>343156.32672769658</v>
      </c>
      <c r="G123" s="3">
        <f>VLOOKUP(A123,[1]Detailed_estimation!$A$6:$AF$179,9,FALSE)</f>
        <v>649017.81475783524</v>
      </c>
      <c r="H123" s="3">
        <f>VLOOKUP(A123,[1]Detailed_estimation!$A$6:$AF$179,11,FALSE)</f>
        <v>1742477.2499036861</v>
      </c>
      <c r="I123" s="3">
        <f>0.01*VLOOKUP(A123,[1]Detailed_estimation!$A$6:$AF$179,2,FALSE)</f>
        <v>358117.92</v>
      </c>
      <c r="J123" s="3">
        <f>0.005*VLOOKUP(A123,[1]Detailed_estimation!$A$6:$AF$179,2,FALSE)</f>
        <v>179058.96</v>
      </c>
      <c r="K123" s="3">
        <f>0.001*VLOOKUP(A123,[1]Detailed_estimation!$A$6:$AF$179,2,FALSE)</f>
        <v>35811.792000000001</v>
      </c>
      <c r="L123" s="3">
        <f>0.0005*VLOOKUP(A123,[1]Detailed_estimation!$A$6:$AF$179,2,FALSE)</f>
        <v>17905.896000000001</v>
      </c>
      <c r="M123" s="3">
        <f>0.0001*VLOOKUP(A123,[1]Detailed_estimation!$A$6:$AF$179,2,FALSE)</f>
        <v>3581.1792</v>
      </c>
    </row>
    <row r="124" spans="1:13" x14ac:dyDescent="0.3">
      <c r="A124" t="s">
        <v>165</v>
      </c>
      <c r="B124" s="54">
        <f>IF(VLOOKUP(A124,[1]Detailed_estimation!$A$6:$AH$179,33)/1000000&gt;0,VLOOKUP(A124,[1]Detailed_estimation!$A$6:$AH$179,33)/1000000,"")</f>
        <v>164.43614404501037</v>
      </c>
      <c r="C124" s="55" t="str">
        <f>IF(VLOOKUP(A124,[1]Detailed_estimation!$A$6:$AH$179,34,FALSE)&gt;0,VLOOKUP(A124,[1]Detailed_estimation!$A$6:$AH$179,34,FALSE),"")</f>
        <v/>
      </c>
      <c r="D124" s="3">
        <f>VLOOKUP(A124,[1]Detailed_estimation!$A$6:$AF$179,3, FALSE)</f>
        <v>170090.48419456079</v>
      </c>
      <c r="E124" s="3">
        <f>VLOOKUP(A124,[1]Detailed_estimation!$A$6:$AF$179,5,FALSE)</f>
        <v>344862.57886019128</v>
      </c>
      <c r="F124" s="3">
        <f>VLOOKUP(A124,[1]Detailed_estimation!$A$6:$AF$179,7,FALSE)</f>
        <v>1184867.784560242</v>
      </c>
      <c r="G124" s="3">
        <f>VLOOKUP(A124,[1]Detailed_estimation!$A$6:$AF$179,9,FALSE)</f>
        <v>2346290.436309882</v>
      </c>
      <c r="H124" s="3">
        <f>VLOOKUP(A124,[1]Detailed_estimation!$A$6:$AF$179,11,FALSE)</f>
        <v>6171830.12078497</v>
      </c>
      <c r="I124" s="3">
        <f>0.01*VLOOKUP(A124,[1]Detailed_estimation!$A$6:$AF$179,2,FALSE)</f>
        <v>13760.78</v>
      </c>
      <c r="J124" s="3">
        <f>0.005*VLOOKUP(A124,[1]Detailed_estimation!$A$6:$AF$179,2,FALSE)</f>
        <v>6880.39</v>
      </c>
      <c r="K124" s="3">
        <f>0.001*VLOOKUP(A124,[1]Detailed_estimation!$A$6:$AF$179,2,FALSE)</f>
        <v>1376.078</v>
      </c>
      <c r="L124" s="3">
        <f>0.0005*VLOOKUP(A124,[1]Detailed_estimation!$A$6:$AF$179,2,FALSE)</f>
        <v>688.03899999999999</v>
      </c>
      <c r="M124" s="3">
        <f>0.0001*VLOOKUP(A124,[1]Detailed_estimation!$A$6:$AF$179,2,FALSE)</f>
        <v>137.6078</v>
      </c>
    </row>
    <row r="125" spans="1:13" x14ac:dyDescent="0.3">
      <c r="A125" t="s">
        <v>166</v>
      </c>
      <c r="B125" s="54">
        <f>IF(VLOOKUP(A125,[1]Detailed_estimation!$A$6:$AH$179,33)/1000000&gt;0,VLOOKUP(A125,[1]Detailed_estimation!$A$6:$AH$179,33)/1000000,"")</f>
        <v>307.97196557375514</v>
      </c>
      <c r="C125" s="55" t="str">
        <f>IF(VLOOKUP(A125,[1]Detailed_estimation!$A$6:$AH$179,34,FALSE)&gt;0,VLOOKUP(A125,[1]Detailed_estimation!$A$6:$AH$179,34,FALSE),"")</f>
        <v/>
      </c>
      <c r="D125" s="3">
        <f>VLOOKUP(A125,[1]Detailed_estimation!$A$6:$AF$179,3, FALSE)</f>
        <v>44694.368006344652</v>
      </c>
      <c r="E125" s="3">
        <f>VLOOKUP(A125,[1]Detailed_estimation!$A$6:$AF$179,5,FALSE)</f>
        <v>74182.311113809337</v>
      </c>
      <c r="F125" s="3">
        <f>VLOOKUP(A125,[1]Detailed_estimation!$A$6:$AF$179,7,FALSE)</f>
        <v>166871.1702016333</v>
      </c>
      <c r="G125" s="3">
        <f>VLOOKUP(A125,[1]Detailed_estimation!$A$6:$AF$179,9,FALSE)</f>
        <v>277626.17090106203</v>
      </c>
      <c r="H125" s="3">
        <f>VLOOKUP(A125,[1]Detailed_estimation!$A$6:$AF$179,11,FALSE)</f>
        <v>695641.02678843588</v>
      </c>
      <c r="I125" s="3">
        <f>0.01*VLOOKUP(A125,[1]Detailed_estimation!$A$6:$AF$179,2,FALSE)</f>
        <v>179850.84</v>
      </c>
      <c r="J125" s="3">
        <f>0.005*VLOOKUP(A125,[1]Detailed_estimation!$A$6:$AF$179,2,FALSE)</f>
        <v>89925.42</v>
      </c>
      <c r="K125" s="3">
        <f>0.001*VLOOKUP(A125,[1]Detailed_estimation!$A$6:$AF$179,2,FALSE)</f>
        <v>17985.083999999999</v>
      </c>
      <c r="L125" s="3">
        <f>0.0005*VLOOKUP(A125,[1]Detailed_estimation!$A$6:$AF$179,2,FALSE)</f>
        <v>8992.5419999999995</v>
      </c>
      <c r="M125" s="3">
        <f>0.0001*VLOOKUP(A125,[1]Detailed_estimation!$A$6:$AF$179,2,FALSE)</f>
        <v>1798.5084000000002</v>
      </c>
    </row>
    <row r="126" spans="1:13" x14ac:dyDescent="0.3">
      <c r="A126" t="s">
        <v>167</v>
      </c>
      <c r="B126" s="54">
        <f>IF(VLOOKUP(A126,[1]Detailed_estimation!$A$6:$AH$179,33)/1000000&gt;0,VLOOKUP(A126,[1]Detailed_estimation!$A$6:$AH$179,33)/1000000,"")</f>
        <v>7590.5508530009492</v>
      </c>
      <c r="C126" s="55">
        <f>IF(VLOOKUP(A126,[1]Detailed_estimation!$A$6:$AH$179,34,FALSE)&gt;0,VLOOKUP(A126,[1]Detailed_estimation!$A$6:$AH$179,34,FALSE),"")</f>
        <v>3.0275481010483694E-2</v>
      </c>
      <c r="D126" s="3">
        <f>VLOOKUP(A126,[1]Detailed_estimation!$A$6:$AF$179,3, FALSE)</f>
        <v>2374006.7241766159</v>
      </c>
      <c r="E126" s="3">
        <f>VLOOKUP(A126,[1]Detailed_estimation!$A$6:$AF$179,5,FALSE)</f>
        <v>3693846.1323237079</v>
      </c>
      <c r="F126" s="3">
        <f>VLOOKUP(A126,[1]Detailed_estimation!$A$6:$AF$179,7,FALSE)</f>
        <v>7687606.107535</v>
      </c>
      <c r="G126" s="3">
        <f>VLOOKUP(A126,[1]Detailed_estimation!$A$6:$AF$179,9,FALSE)</f>
        <v>11776043.615280841</v>
      </c>
      <c r="H126" s="3">
        <f>VLOOKUP(A126,[1]Detailed_estimation!$A$6:$AF$179,11,FALSE)</f>
        <v>24136614.041714668</v>
      </c>
      <c r="I126" s="3">
        <f>0.01*VLOOKUP(A126,[1]Detailed_estimation!$A$6:$AF$179,2,FALSE)</f>
        <v>136590.51999999999</v>
      </c>
      <c r="J126" s="3">
        <f>0.005*VLOOKUP(A126,[1]Detailed_estimation!$A$6:$AF$179,2,FALSE)</f>
        <v>68295.259999999995</v>
      </c>
      <c r="K126" s="3">
        <f>0.001*VLOOKUP(A126,[1]Detailed_estimation!$A$6:$AF$179,2,FALSE)</f>
        <v>13659.052</v>
      </c>
      <c r="L126" s="3">
        <f>0.0005*VLOOKUP(A126,[1]Detailed_estimation!$A$6:$AF$179,2,FALSE)</f>
        <v>6829.5259999999998</v>
      </c>
      <c r="M126" s="3">
        <f>0.0001*VLOOKUP(A126,[1]Detailed_estimation!$A$6:$AF$179,2,FALSE)</f>
        <v>1365.9052000000001</v>
      </c>
    </row>
    <row r="127" spans="1:13" x14ac:dyDescent="0.3">
      <c r="A127" t="s">
        <v>168</v>
      </c>
      <c r="B127" s="54">
        <f>IF(VLOOKUP(A127,[1]Detailed_estimation!$A$6:$AH$179,33)/1000000&gt;0,VLOOKUP(A127,[1]Detailed_estimation!$A$6:$AH$179,33)/1000000,"")</f>
        <v>3446.5293985017743</v>
      </c>
      <c r="C127" s="55">
        <f>IF(VLOOKUP(A127,[1]Detailed_estimation!$A$6:$AH$179,34,FALSE)&gt;0,VLOOKUP(A127,[1]Detailed_estimation!$A$6:$AH$179,34,FALSE),"")</f>
        <v>4.2819259425568738E-2</v>
      </c>
      <c r="D127" s="3">
        <f>VLOOKUP(A127,[1]Detailed_estimation!$A$6:$AF$179,3, FALSE)</f>
        <v>2985466.1172608589</v>
      </c>
      <c r="E127" s="3">
        <f>VLOOKUP(A127,[1]Detailed_estimation!$A$6:$AF$179,5,FALSE)</f>
        <v>4895110.3369627856</v>
      </c>
      <c r="F127" s="3">
        <f>VLOOKUP(A127,[1]Detailed_estimation!$A$6:$AF$179,7,FALSE)</f>
        <v>10788854.143197849</v>
      </c>
      <c r="G127" s="3">
        <f>VLOOKUP(A127,[1]Detailed_estimation!$A$6:$AF$179,9,FALSE)</f>
        <v>17627883.703371391</v>
      </c>
      <c r="H127" s="3">
        <f>VLOOKUP(A127,[1]Detailed_estimation!$A$6:$AF$179,11,FALSE)</f>
        <v>43012007.321245313</v>
      </c>
      <c r="I127" s="3">
        <f>0.01*VLOOKUP(A127,[1]Detailed_estimation!$A$6:$AF$179,2,FALSE)</f>
        <v>38414.620000000003</v>
      </c>
      <c r="J127" s="3">
        <f>0.005*VLOOKUP(A127,[1]Detailed_estimation!$A$6:$AF$179,2,FALSE)</f>
        <v>19207.310000000001</v>
      </c>
      <c r="K127" s="3">
        <f>0.001*VLOOKUP(A127,[1]Detailed_estimation!$A$6:$AF$179,2,FALSE)</f>
        <v>3841.462</v>
      </c>
      <c r="L127" s="3">
        <f>0.0005*VLOOKUP(A127,[1]Detailed_estimation!$A$6:$AF$179,2,FALSE)</f>
        <v>1920.731</v>
      </c>
      <c r="M127" s="3">
        <f>0.0001*VLOOKUP(A127,[1]Detailed_estimation!$A$6:$AF$179,2,FALSE)</f>
        <v>384.14620000000002</v>
      </c>
    </row>
    <row r="128" spans="1:13" x14ac:dyDescent="0.3">
      <c r="A128" t="s">
        <v>169</v>
      </c>
      <c r="B128" s="54">
        <f>IF(VLOOKUP(A128,[1]Detailed_estimation!$A$6:$AH$179,33)/1000000&gt;0,VLOOKUP(A128,[1]Detailed_estimation!$A$6:$AH$179,33)/1000000,"")</f>
        <v>180.03621742689546</v>
      </c>
      <c r="C128" s="55">
        <f>IF(VLOOKUP(A128,[1]Detailed_estimation!$A$6:$AH$179,34,FALSE)&gt;0,VLOOKUP(A128,[1]Detailed_estimation!$A$6:$AH$179,34,FALSE),"")</f>
        <v>6.7345768809599887E-2</v>
      </c>
      <c r="D128" s="3">
        <f>VLOOKUP(A128,[1]Detailed_estimation!$A$6:$AF$179,3, FALSE)</f>
        <v>105284.3462647147</v>
      </c>
      <c r="E128" s="3">
        <f>VLOOKUP(A128,[1]Detailed_estimation!$A$6:$AF$179,5,FALSE)</f>
        <v>182264.62021084689</v>
      </c>
      <c r="F128" s="3">
        <f>VLOOKUP(A128,[1]Detailed_estimation!$A$6:$AF$179,7,FALSE)</f>
        <v>447653.25203357008</v>
      </c>
      <c r="G128" s="3">
        <f>VLOOKUP(A128,[1]Detailed_estimation!$A$6:$AF$179,9,FALSE)</f>
        <v>791800.93777190673</v>
      </c>
      <c r="H128" s="3">
        <f>VLOOKUP(A128,[1]Detailed_estimation!$A$6:$AF$179,11,FALSE)</f>
        <v>2091310.1444234981</v>
      </c>
      <c r="I128" s="3">
        <f>0.01*VLOOKUP(A128,[1]Detailed_estimation!$A$6:$AF$179,2,FALSE)</f>
        <v>41401.410000000003</v>
      </c>
      <c r="J128" s="3">
        <f>0.005*VLOOKUP(A128,[1]Detailed_estimation!$A$6:$AF$179,2,FALSE)</f>
        <v>20700.705000000002</v>
      </c>
      <c r="K128" s="3">
        <f>0.001*VLOOKUP(A128,[1]Detailed_estimation!$A$6:$AF$179,2,FALSE)</f>
        <v>4140.1410000000005</v>
      </c>
      <c r="L128" s="3">
        <f>0.0005*VLOOKUP(A128,[1]Detailed_estimation!$A$6:$AF$179,2,FALSE)</f>
        <v>2070.0705000000003</v>
      </c>
      <c r="M128" s="3">
        <f>0.0001*VLOOKUP(A128,[1]Detailed_estimation!$A$6:$AF$179,2,FALSE)</f>
        <v>414.01410000000004</v>
      </c>
    </row>
    <row r="129" spans="1:13" x14ac:dyDescent="0.3">
      <c r="A129" t="s">
        <v>170</v>
      </c>
      <c r="B129" s="54">
        <f>IF(VLOOKUP(A129,[1]Detailed_estimation!$A$6:$AH$179,33)/1000000&gt;0,VLOOKUP(A129,[1]Detailed_estimation!$A$6:$AH$179,33)/1000000,"")</f>
        <v>74.584865713995612</v>
      </c>
      <c r="C129" s="55">
        <f>IF(VLOOKUP(A129,[1]Detailed_estimation!$A$6:$AH$179,34,FALSE)&gt;0,VLOOKUP(A129,[1]Detailed_estimation!$A$6:$AH$179,34,FALSE),"")</f>
        <v>4.8824964456851541E-2</v>
      </c>
      <c r="D129" s="3">
        <f>VLOOKUP(A129,[1]Detailed_estimation!$A$6:$AF$179,3, FALSE)</f>
        <v>21500.23251246968</v>
      </c>
      <c r="E129" s="3">
        <f>VLOOKUP(A129,[1]Detailed_estimation!$A$6:$AF$179,5,FALSE)</f>
        <v>35957.233703057107</v>
      </c>
      <c r="F129" s="3">
        <f>VLOOKUP(A129,[1]Detailed_estimation!$A$6:$AF$179,7,FALSE)</f>
        <v>82084.833073962</v>
      </c>
      <c r="G129" s="3">
        <f>VLOOKUP(A129,[1]Detailed_estimation!$A$6:$AF$179,9,FALSE)</f>
        <v>138188.28769180019</v>
      </c>
      <c r="H129" s="3">
        <f>VLOOKUP(A129,[1]Detailed_estimation!$A$6:$AF$179,11,FALSE)</f>
        <v>351102.45070288889</v>
      </c>
      <c r="I129" s="3">
        <f>0.01*VLOOKUP(A129,[1]Detailed_estimation!$A$6:$AF$179,2,FALSE)</f>
        <v>101784.51000000001</v>
      </c>
      <c r="J129" s="3">
        <f>0.005*VLOOKUP(A129,[1]Detailed_estimation!$A$6:$AF$179,2,FALSE)</f>
        <v>50892.255000000005</v>
      </c>
      <c r="K129" s="3">
        <f>0.001*VLOOKUP(A129,[1]Detailed_estimation!$A$6:$AF$179,2,FALSE)</f>
        <v>10178.451000000001</v>
      </c>
      <c r="L129" s="3">
        <f>0.0005*VLOOKUP(A129,[1]Detailed_estimation!$A$6:$AF$179,2,FALSE)</f>
        <v>5089.2255000000005</v>
      </c>
      <c r="M129" s="3">
        <f>0.0001*VLOOKUP(A129,[1]Detailed_estimation!$A$6:$AF$179,2,FALSE)</f>
        <v>1017.8451</v>
      </c>
    </row>
    <row r="130" spans="1:13" x14ac:dyDescent="0.3">
      <c r="A130" t="s">
        <v>171</v>
      </c>
      <c r="B130" s="54">
        <f>IF(VLOOKUP(A130,[1]Detailed_estimation!$A$6:$AH$179,33)/1000000&gt;0,VLOOKUP(A130,[1]Detailed_estimation!$A$6:$AH$179,33)/1000000,"")</f>
        <v>5272.9764540015267</v>
      </c>
      <c r="C130" s="55" t="str">
        <f>IF(VLOOKUP(A130,[1]Detailed_estimation!$A$6:$AH$179,34,FALSE)&gt;0,VLOOKUP(A130,[1]Detailed_estimation!$A$6:$AH$179,34,FALSE),"")</f>
        <v/>
      </c>
      <c r="D130" s="3">
        <f>VLOOKUP(A130,[1]Detailed_estimation!$A$6:$AF$179,3, FALSE)</f>
        <v>140187.42998570611</v>
      </c>
      <c r="E130" s="3">
        <f>VLOOKUP(A130,[1]Detailed_estimation!$A$6:$AF$179,5,FALSE)</f>
        <v>233786.67674954521</v>
      </c>
      <c r="F130" s="3">
        <f>VLOOKUP(A130,[1]Detailed_estimation!$A$6:$AF$179,7,FALSE)</f>
        <v>530709.04786036513</v>
      </c>
      <c r="G130" s="3">
        <f>VLOOKUP(A130,[1]Detailed_estimation!$A$6:$AF$179,9,FALSE)</f>
        <v>889507.62005306873</v>
      </c>
      <c r="H130" s="3">
        <f>VLOOKUP(A130,[1]Detailed_estimation!$A$6:$AF$179,11,FALSE)</f>
        <v>2248908.788769586</v>
      </c>
      <c r="I130" s="3">
        <f>0.01*VLOOKUP(A130,[1]Detailed_estimation!$A$6:$AF$179,2,FALSE)</f>
        <v>980992.24</v>
      </c>
      <c r="J130" s="3">
        <f>0.005*VLOOKUP(A130,[1]Detailed_estimation!$A$6:$AF$179,2,FALSE)</f>
        <v>490496.12</v>
      </c>
      <c r="K130" s="3">
        <f>0.001*VLOOKUP(A130,[1]Detailed_estimation!$A$6:$AF$179,2,FALSE)</f>
        <v>98099.224000000002</v>
      </c>
      <c r="L130" s="3">
        <f>0.0005*VLOOKUP(A130,[1]Detailed_estimation!$A$6:$AF$179,2,FALSE)</f>
        <v>49049.612000000001</v>
      </c>
      <c r="M130" s="3">
        <f>0.0001*VLOOKUP(A130,[1]Detailed_estimation!$A$6:$AF$179,2,FALSE)</f>
        <v>9809.9224000000013</v>
      </c>
    </row>
    <row r="131" spans="1:13" x14ac:dyDescent="0.3">
      <c r="A131" t="s">
        <v>172</v>
      </c>
      <c r="B131" s="54">
        <f>IF(VLOOKUP(A131,[1]Detailed_estimation!$A$6:$AH$179,33)/1000000&gt;0,VLOOKUP(A131,[1]Detailed_estimation!$A$6:$AH$179,33)/1000000,"")</f>
        <v>7.8638433509492343</v>
      </c>
      <c r="C131" s="55" t="str">
        <f>IF(VLOOKUP(A131,[1]Detailed_estimation!$A$6:$AH$179,34,FALSE)&gt;0,VLOOKUP(A131,[1]Detailed_estimation!$A$6:$AH$179,34,FALSE),"")</f>
        <v/>
      </c>
      <c r="D131" s="3">
        <f>VLOOKUP(A131,[1]Detailed_estimation!$A$6:$AF$179,3, FALSE)</f>
        <v>1219.288666666667</v>
      </c>
      <c r="E131" s="3">
        <f>VLOOKUP(A131,[1]Detailed_estimation!$A$6:$AF$179,5,FALSE)</f>
        <v>2032.431444444444</v>
      </c>
      <c r="F131" s="3">
        <f>VLOOKUP(A131,[1]Detailed_estimation!$A$6:$AF$179,7,FALSE)</f>
        <v>4609.5550000000003</v>
      </c>
      <c r="G131" s="3">
        <f>VLOOKUP(A131,[1]Detailed_estimation!$A$6:$AF$179,9,FALSE)</f>
        <v>7720.38</v>
      </c>
      <c r="H131" s="3">
        <f>VLOOKUP(A131,[1]Detailed_estimation!$A$6:$AF$179,11,FALSE)</f>
        <v>19502.844444444439</v>
      </c>
      <c r="I131" s="3">
        <f>0.01*VLOOKUP(A131,[1]Detailed_estimation!$A$6:$AF$179,2,FALSE)</f>
        <v>193224.42</v>
      </c>
      <c r="J131" s="3">
        <f>0.005*VLOOKUP(A131,[1]Detailed_estimation!$A$6:$AF$179,2,FALSE)</f>
        <v>96612.21</v>
      </c>
      <c r="K131" s="3">
        <f>0.001*VLOOKUP(A131,[1]Detailed_estimation!$A$6:$AF$179,2,FALSE)</f>
        <v>19322.441999999999</v>
      </c>
      <c r="L131" s="3">
        <f>0.0005*VLOOKUP(A131,[1]Detailed_estimation!$A$6:$AF$179,2,FALSE)</f>
        <v>9661.2209999999995</v>
      </c>
      <c r="M131" s="3">
        <f>0.0001*VLOOKUP(A131,[1]Detailed_estimation!$A$6:$AF$179,2,FALSE)</f>
        <v>1932.2442000000001</v>
      </c>
    </row>
    <row r="132" spans="1:13" x14ac:dyDescent="0.3">
      <c r="A132" t="s">
        <v>173</v>
      </c>
      <c r="B132" s="54">
        <f>IF(VLOOKUP(A132,[1]Detailed_estimation!$A$6:$AH$179,33)/1000000&gt;0,VLOOKUP(A132,[1]Detailed_estimation!$A$6:$AH$179,33)/1000000,"")</f>
        <v>2035.6079408814448</v>
      </c>
      <c r="C132" s="55">
        <f>IF(VLOOKUP(A132,[1]Detailed_estimation!$A$6:$AH$179,34,FALSE)&gt;0,VLOOKUP(A132,[1]Detailed_estimation!$A$6:$AH$179,34,FALSE),"")</f>
        <v>1.1880999253676342E-2</v>
      </c>
      <c r="D132" s="3">
        <f>VLOOKUP(A132,[1]Detailed_estimation!$A$6:$AF$179,3, FALSE)</f>
        <v>1770520.457490107</v>
      </c>
      <c r="E132" s="3">
        <f>VLOOKUP(A132,[1]Detailed_estimation!$A$6:$AF$179,5,FALSE)</f>
        <v>2803897.5054900111</v>
      </c>
      <c r="F132" s="3">
        <f>VLOOKUP(A132,[1]Detailed_estimation!$A$6:$AF$179,7,FALSE)</f>
        <v>7327372.1632050918</v>
      </c>
      <c r="G132" s="3">
        <f>VLOOKUP(A132,[1]Detailed_estimation!$A$6:$AF$179,9,FALSE)</f>
        <v>13610593.47184962</v>
      </c>
      <c r="H132" s="3">
        <f>VLOOKUP(A132,[1]Detailed_estimation!$A$6:$AF$179,11,FALSE)</f>
        <v>41279161.082805566</v>
      </c>
      <c r="I132" s="3">
        <f>0.01*VLOOKUP(A132,[1]Detailed_estimation!$A$6:$AF$179,2,FALSE)</f>
        <v>41690.26</v>
      </c>
      <c r="J132" s="3">
        <f>0.005*VLOOKUP(A132,[1]Detailed_estimation!$A$6:$AF$179,2,FALSE)</f>
        <v>20845.13</v>
      </c>
      <c r="K132" s="3">
        <f>0.001*VLOOKUP(A132,[1]Detailed_estimation!$A$6:$AF$179,2,FALSE)</f>
        <v>4169.0259999999998</v>
      </c>
      <c r="L132" s="3">
        <f>0.0005*VLOOKUP(A132,[1]Detailed_estimation!$A$6:$AF$179,2,FALSE)</f>
        <v>2084.5129999999999</v>
      </c>
      <c r="M132" s="3">
        <f>0.0001*VLOOKUP(A132,[1]Detailed_estimation!$A$6:$AF$179,2,FALSE)</f>
        <v>416.90260000000001</v>
      </c>
    </row>
    <row r="133" spans="1:13" x14ac:dyDescent="0.3">
      <c r="A133" t="s">
        <v>174</v>
      </c>
      <c r="B133" s="54">
        <f>IF(VLOOKUP(A133,[1]Detailed_estimation!$A$6:$AH$179,33)/1000000&gt;0,VLOOKUP(A133,[1]Detailed_estimation!$A$6:$AH$179,33)/1000000,"")</f>
        <v>414.08574672269538</v>
      </c>
      <c r="C133" s="55" t="str">
        <f>IF(VLOOKUP(A133,[1]Detailed_estimation!$A$6:$AH$179,34,FALSE)&gt;0,VLOOKUP(A133,[1]Detailed_estimation!$A$6:$AH$179,34,FALSE),"")</f>
        <v/>
      </c>
      <c r="D133" s="3">
        <f>VLOOKUP(A133,[1]Detailed_estimation!$A$6:$AF$179,3, FALSE)</f>
        <v>185289.7284116894</v>
      </c>
      <c r="E133" s="3">
        <f>VLOOKUP(A133,[1]Detailed_estimation!$A$6:$AF$179,5,FALSE)</f>
        <v>359903.77403251099</v>
      </c>
      <c r="F133" s="3">
        <f>VLOOKUP(A133,[1]Detailed_estimation!$A$6:$AF$179,7,FALSE)</f>
        <v>1131279.592994367</v>
      </c>
      <c r="G133" s="3">
        <f>VLOOKUP(A133,[1]Detailed_estimation!$A$6:$AF$179,9,FALSE)</f>
        <v>2212069.1985856378</v>
      </c>
      <c r="H133" s="3">
        <f>VLOOKUP(A133,[1]Detailed_estimation!$A$6:$AF$179,11,FALSE)</f>
        <v>5891767.2776623797</v>
      </c>
      <c r="I133" s="3">
        <f>0.01*VLOOKUP(A133,[1]Detailed_estimation!$A$6:$AF$179,2,FALSE)</f>
        <v>30540.600000000002</v>
      </c>
      <c r="J133" s="3">
        <f>0.005*VLOOKUP(A133,[1]Detailed_estimation!$A$6:$AF$179,2,FALSE)</f>
        <v>15270.300000000001</v>
      </c>
      <c r="K133" s="3">
        <f>0.001*VLOOKUP(A133,[1]Detailed_estimation!$A$6:$AF$179,2,FALSE)</f>
        <v>3054.06</v>
      </c>
      <c r="L133" s="3">
        <f>0.0005*VLOOKUP(A133,[1]Detailed_estimation!$A$6:$AF$179,2,FALSE)</f>
        <v>1527.03</v>
      </c>
      <c r="M133" s="3">
        <f>0.0001*VLOOKUP(A133,[1]Detailed_estimation!$A$6:$AF$179,2,FALSE)</f>
        <v>305.40600000000001</v>
      </c>
    </row>
    <row r="134" spans="1:13" x14ac:dyDescent="0.3">
      <c r="A134" t="s">
        <v>175</v>
      </c>
      <c r="B134" s="54">
        <f>IF(VLOOKUP(A134,[1]Detailed_estimation!$A$6:$AH$179,33)/1000000&gt;0,VLOOKUP(A134,[1]Detailed_estimation!$A$6:$AH$179,33)/1000000,"")</f>
        <v>2227.7255065659751</v>
      </c>
      <c r="C134" s="55">
        <f>IF(VLOOKUP(A134,[1]Detailed_estimation!$A$6:$AH$179,34,FALSE)&gt;0,VLOOKUP(A134,[1]Detailed_estimation!$A$6:$AH$179,34,FALSE),"")</f>
        <v>5.7486374054891563E-2</v>
      </c>
      <c r="D134" s="3">
        <f>VLOOKUP(A134,[1]Detailed_estimation!$A$6:$AF$179,3, FALSE)</f>
        <v>49993.164780356798</v>
      </c>
      <c r="E134" s="3">
        <f>VLOOKUP(A134,[1]Detailed_estimation!$A$6:$AF$179,5,FALSE)</f>
        <v>84678.255131402257</v>
      </c>
      <c r="F134" s="3">
        <f>VLOOKUP(A134,[1]Detailed_estimation!$A$6:$AF$179,7,FALSE)</f>
        <v>198437.7640514099</v>
      </c>
      <c r="G134" s="3">
        <f>VLOOKUP(A134,[1]Detailed_estimation!$A$6:$AF$179,9,FALSE)</f>
        <v>340558.57279877231</v>
      </c>
      <c r="H134" s="3">
        <f>VLOOKUP(A134,[1]Detailed_estimation!$A$6:$AF$179,11,FALSE)</f>
        <v>881324.76194130059</v>
      </c>
      <c r="I134" s="3">
        <f>0.01*VLOOKUP(A134,[1]Detailed_estimation!$A$6:$AF$179,2,FALSE)</f>
        <v>1211418.48</v>
      </c>
      <c r="J134" s="3">
        <f>0.005*VLOOKUP(A134,[1]Detailed_estimation!$A$6:$AF$179,2,FALSE)</f>
        <v>605709.24</v>
      </c>
      <c r="K134" s="3">
        <f>0.001*VLOOKUP(A134,[1]Detailed_estimation!$A$6:$AF$179,2,FALSE)</f>
        <v>121141.848</v>
      </c>
      <c r="L134" s="3">
        <f>0.0005*VLOOKUP(A134,[1]Detailed_estimation!$A$6:$AF$179,2,FALSE)</f>
        <v>60570.923999999999</v>
      </c>
      <c r="M134" s="3">
        <f>0.0001*VLOOKUP(A134,[1]Detailed_estimation!$A$6:$AF$179,2,FALSE)</f>
        <v>12114.184800000001</v>
      </c>
    </row>
    <row r="135" spans="1:13" x14ac:dyDescent="0.3">
      <c r="A135" t="s">
        <v>176</v>
      </c>
      <c r="B135" s="54">
        <f>IF(VLOOKUP(A135,[1]Detailed_estimation!$A$6:$AH$179,33)/1000000&gt;0,VLOOKUP(A135,[1]Detailed_estimation!$A$6:$AH$179,33)/1000000,"")</f>
        <v>39.064369570478704</v>
      </c>
      <c r="C135" s="55" t="str">
        <f>IF(VLOOKUP(A135,[1]Detailed_estimation!$A$6:$AH$179,34,FALSE)&gt;0,VLOOKUP(A135,[1]Detailed_estimation!$A$6:$AH$179,34,FALSE),"")</f>
        <v/>
      </c>
      <c r="D135" s="3">
        <f>VLOOKUP(A135,[1]Detailed_estimation!$A$6:$AF$179,3, FALSE)</f>
        <v>29598.615519520539</v>
      </c>
      <c r="E135" s="3">
        <f>VLOOKUP(A135,[1]Detailed_estimation!$A$6:$AF$179,5,FALSE)</f>
        <v>53849.107502992571</v>
      </c>
      <c r="F135" s="3">
        <f>VLOOKUP(A135,[1]Detailed_estimation!$A$6:$AF$179,7,FALSE)</f>
        <v>147368.99828086401</v>
      </c>
      <c r="G135" s="3">
        <f>VLOOKUP(A135,[1]Detailed_estimation!$A$6:$AF$179,9,FALSE)</f>
        <v>275213.53010002477</v>
      </c>
      <c r="H135" s="3">
        <f>VLOOKUP(A135,[1]Detailed_estimation!$A$6:$AF$179,11,FALSE)</f>
        <v>738748.43486826564</v>
      </c>
      <c r="I135" s="3">
        <f>0.01*VLOOKUP(A135,[1]Detailed_estimation!$A$6:$AF$179,2,FALSE)</f>
        <v>25877.11</v>
      </c>
      <c r="J135" s="3">
        <f>0.005*VLOOKUP(A135,[1]Detailed_estimation!$A$6:$AF$179,2,FALSE)</f>
        <v>12938.555</v>
      </c>
      <c r="K135" s="3">
        <f>0.001*VLOOKUP(A135,[1]Detailed_estimation!$A$6:$AF$179,2,FALSE)</f>
        <v>2587.7110000000002</v>
      </c>
      <c r="L135" s="3">
        <f>0.0005*VLOOKUP(A135,[1]Detailed_estimation!$A$6:$AF$179,2,FALSE)</f>
        <v>1293.8555000000001</v>
      </c>
      <c r="M135" s="3">
        <f>0.0001*VLOOKUP(A135,[1]Detailed_estimation!$A$6:$AF$179,2,FALSE)</f>
        <v>258.77109999999999</v>
      </c>
    </row>
    <row r="136" spans="1:13" x14ac:dyDescent="0.3">
      <c r="A136" t="s">
        <v>177</v>
      </c>
      <c r="B136" s="54">
        <f>IF(VLOOKUP(A136,[1]Detailed_estimation!$A$6:$AH$179,33)/1000000&gt;0,VLOOKUP(A136,[1]Detailed_estimation!$A$6:$AH$179,33)/1000000,"")</f>
        <v>212.54587153056113</v>
      </c>
      <c r="C136" s="55">
        <f>IF(VLOOKUP(A136,[1]Detailed_estimation!$A$6:$AH$179,34,FALSE)&gt;0,VLOOKUP(A136,[1]Detailed_estimation!$A$6:$AH$179,34,FALSE),"")</f>
        <v>4.8422685976835141E-2</v>
      </c>
      <c r="D136" s="3">
        <f>VLOOKUP(A136,[1]Detailed_estimation!$A$6:$AF$179,3, FALSE)</f>
        <v>182513.9</v>
      </c>
      <c r="E136" s="3">
        <f>VLOOKUP(A136,[1]Detailed_estimation!$A$6:$AF$179,5,FALSE)</f>
        <v>315398.2</v>
      </c>
      <c r="F136" s="3">
        <f>VLOOKUP(A136,[1]Detailed_estimation!$A$6:$AF$179,7,FALSE)</f>
        <v>771633.6</v>
      </c>
      <c r="G136" s="3">
        <f>VLOOKUP(A136,[1]Detailed_estimation!$A$6:$AF$179,9,FALSE)</f>
        <v>1361690.4</v>
      </c>
      <c r="H136" s="3">
        <f>VLOOKUP(A136,[1]Detailed_estimation!$A$6:$AF$179,11,FALSE)</f>
        <v>3592009.3</v>
      </c>
      <c r="I136" s="3">
        <f>0.01*VLOOKUP(A136,[1]Detailed_estimation!$A$6:$AF$179,2,FALSE)</f>
        <v>28445.27</v>
      </c>
      <c r="J136" s="3">
        <f>0.005*VLOOKUP(A136,[1]Detailed_estimation!$A$6:$AF$179,2,FALSE)</f>
        <v>14222.635</v>
      </c>
      <c r="K136" s="3">
        <f>0.001*VLOOKUP(A136,[1]Detailed_estimation!$A$6:$AF$179,2,FALSE)</f>
        <v>2844.527</v>
      </c>
      <c r="L136" s="3">
        <f>0.0005*VLOOKUP(A136,[1]Detailed_estimation!$A$6:$AF$179,2,FALSE)</f>
        <v>1422.2635</v>
      </c>
      <c r="M136" s="3">
        <f>0.0001*VLOOKUP(A136,[1]Detailed_estimation!$A$6:$AF$179,2,FALSE)</f>
        <v>284.45269999999999</v>
      </c>
    </row>
    <row r="137" spans="1:13" x14ac:dyDescent="0.3">
      <c r="A137" t="s">
        <v>178</v>
      </c>
      <c r="B137" s="54">
        <f>IF(VLOOKUP(A137,[1]Detailed_estimation!$A$6:$AH$179,33)/1000000&gt;0,VLOOKUP(A137,[1]Detailed_estimation!$A$6:$AH$179,33)/1000000,"")</f>
        <v>136.83342437524971</v>
      </c>
      <c r="C137" s="55">
        <f>IF(VLOOKUP(A137,[1]Detailed_estimation!$A$6:$AH$179,34,FALSE)&gt;0,VLOOKUP(A137,[1]Detailed_estimation!$A$6:$AH$179,34,FALSE),"")</f>
        <v>4.2463526551290418E-2</v>
      </c>
      <c r="D137" s="3">
        <f>VLOOKUP(A137,[1]Detailed_estimation!$A$6:$AF$179,3, FALSE)</f>
        <v>77178.627736032635</v>
      </c>
      <c r="E137" s="3">
        <f>VLOOKUP(A137,[1]Detailed_estimation!$A$6:$AF$179,5,FALSE)</f>
        <v>127966.34072038189</v>
      </c>
      <c r="F137" s="3">
        <f>VLOOKUP(A137,[1]Detailed_estimation!$A$6:$AF$179,7,FALSE)</f>
        <v>287304.51273994893</v>
      </c>
      <c r="G137" s="3">
        <f>VLOOKUP(A137,[1]Detailed_estimation!$A$6:$AF$179,9,FALSE)</f>
        <v>477226.66205118742</v>
      </c>
      <c r="H137" s="3">
        <f>VLOOKUP(A137,[1]Detailed_estimation!$A$6:$AF$179,11,FALSE)</f>
        <v>1193300.426380198</v>
      </c>
      <c r="I137" s="3">
        <f>0.01*VLOOKUP(A137,[1]Detailed_estimation!$A$6:$AF$179,2,FALSE)</f>
        <v>54967.55</v>
      </c>
      <c r="J137" s="3">
        <f>0.005*VLOOKUP(A137,[1]Detailed_estimation!$A$6:$AF$179,2,FALSE)</f>
        <v>27483.775000000001</v>
      </c>
      <c r="K137" s="3">
        <f>0.001*VLOOKUP(A137,[1]Detailed_estimation!$A$6:$AF$179,2,FALSE)</f>
        <v>5496.7550000000001</v>
      </c>
      <c r="L137" s="3">
        <f>0.0005*VLOOKUP(A137,[1]Detailed_estimation!$A$6:$AF$179,2,FALSE)</f>
        <v>2748.3775000000001</v>
      </c>
      <c r="M137" s="3">
        <f>0.0001*VLOOKUP(A137,[1]Detailed_estimation!$A$6:$AF$179,2,FALSE)</f>
        <v>549.67550000000006</v>
      </c>
    </row>
    <row r="138" spans="1:13" x14ac:dyDescent="0.3">
      <c r="A138" t="s">
        <v>179</v>
      </c>
      <c r="B138" s="54">
        <f>IF(VLOOKUP(A138,[1]Detailed_estimation!$A$6:$AH$179,33)/1000000&gt;0,VLOOKUP(A138,[1]Detailed_estimation!$A$6:$AH$179,33)/1000000,"")</f>
        <v>338.07602166643676</v>
      </c>
      <c r="C138" s="55">
        <f>IF(VLOOKUP(A138,[1]Detailed_estimation!$A$6:$AH$179,34,FALSE)&gt;0,VLOOKUP(A138,[1]Detailed_estimation!$A$6:$AH$179,34,FALSE),"")</f>
        <v>8.7280089399293673E-2</v>
      </c>
      <c r="D138" s="3">
        <f>VLOOKUP(A138,[1]Detailed_estimation!$A$6:$AF$179,3, FALSE)</f>
        <v>198355.5576987325</v>
      </c>
      <c r="E138" s="3">
        <f>VLOOKUP(A138,[1]Detailed_estimation!$A$6:$AF$179,5,FALSE)</f>
        <v>342839.26057569531</v>
      </c>
      <c r="F138" s="3">
        <f>VLOOKUP(A138,[1]Detailed_estimation!$A$6:$AF$179,7,FALSE)</f>
        <v>839117.70083090151</v>
      </c>
      <c r="G138" s="3">
        <f>VLOOKUP(A138,[1]Detailed_estimation!$A$6:$AF$179,9,FALSE)</f>
        <v>1481147.644650785</v>
      </c>
      <c r="H138" s="3">
        <f>VLOOKUP(A138,[1]Detailed_estimation!$A$6:$AF$179,11,FALSE)</f>
        <v>3907661.0214757142</v>
      </c>
      <c r="I138" s="3">
        <f>0.01*VLOOKUP(A138,[1]Detailed_estimation!$A$6:$AF$179,2,FALSE)</f>
        <v>41592.120000000003</v>
      </c>
      <c r="J138" s="3">
        <f>0.005*VLOOKUP(A138,[1]Detailed_estimation!$A$6:$AF$179,2,FALSE)</f>
        <v>20796.060000000001</v>
      </c>
      <c r="K138" s="3">
        <f>0.001*VLOOKUP(A138,[1]Detailed_estimation!$A$6:$AF$179,2,FALSE)</f>
        <v>4159.2120000000004</v>
      </c>
      <c r="L138" s="3">
        <f>0.0005*VLOOKUP(A138,[1]Detailed_estimation!$A$6:$AF$179,2,FALSE)</f>
        <v>2079.6060000000002</v>
      </c>
      <c r="M138" s="3">
        <f>0.0001*VLOOKUP(A138,[1]Detailed_estimation!$A$6:$AF$179,2,FALSE)</f>
        <v>415.9212</v>
      </c>
    </row>
    <row r="139" spans="1:13" x14ac:dyDescent="0.3">
      <c r="A139" t="s">
        <v>180</v>
      </c>
      <c r="B139" s="54">
        <f>IF(VLOOKUP(A139,[1]Detailed_estimation!$A$6:$AH$179,33)/1000000&gt;0,VLOOKUP(A139,[1]Detailed_estimation!$A$6:$AH$179,33)/1000000,"")</f>
        <v>3174.2934193518122</v>
      </c>
      <c r="C139" s="55">
        <f>IF(VLOOKUP(A139,[1]Detailed_estimation!$A$6:$AH$179,34,FALSE)&gt;0,VLOOKUP(A139,[1]Detailed_estimation!$A$6:$AH$179,34,FALSE),"")</f>
        <v>8.9604332062135292E-2</v>
      </c>
      <c r="D139" s="3">
        <f>VLOOKUP(A139,[1]Detailed_estimation!$A$6:$AF$179,3, FALSE)</f>
        <v>195037.81190644711</v>
      </c>
      <c r="E139" s="3">
        <f>VLOOKUP(A139,[1]Detailed_estimation!$A$6:$AF$179,5,FALSE)</f>
        <v>386958.46595888579</v>
      </c>
      <c r="F139" s="3">
        <f>VLOOKUP(A139,[1]Detailed_estimation!$A$6:$AF$179,7,FALSE)</f>
        <v>1271048.733449724</v>
      </c>
      <c r="G139" s="3">
        <f>VLOOKUP(A139,[1]Detailed_estimation!$A$6:$AF$179,9,FALSE)</f>
        <v>2507509.3660485381</v>
      </c>
      <c r="H139" s="3">
        <f>VLOOKUP(A139,[1]Detailed_estimation!$A$6:$AF$179,11,FALSE)</f>
        <v>6638702.7928089462</v>
      </c>
      <c r="I139" s="3">
        <f>0.01*VLOOKUP(A139,[1]Detailed_estimation!$A$6:$AF$179,2,FALSE)</f>
        <v>219548.58000000002</v>
      </c>
      <c r="J139" s="3">
        <f>0.005*VLOOKUP(A139,[1]Detailed_estimation!$A$6:$AF$179,2,FALSE)</f>
        <v>109774.29000000001</v>
      </c>
      <c r="K139" s="3">
        <f>0.001*VLOOKUP(A139,[1]Detailed_estimation!$A$6:$AF$179,2,FALSE)</f>
        <v>21954.858</v>
      </c>
      <c r="L139" s="3">
        <f>0.0005*VLOOKUP(A139,[1]Detailed_estimation!$A$6:$AF$179,2,FALSE)</f>
        <v>10977.429</v>
      </c>
      <c r="M139" s="3">
        <f>0.0001*VLOOKUP(A139,[1]Detailed_estimation!$A$6:$AF$179,2,FALSE)</f>
        <v>2195.4857999999999</v>
      </c>
    </row>
    <row r="140" spans="1:13" x14ac:dyDescent="0.3">
      <c r="A140" t="s">
        <v>181</v>
      </c>
      <c r="B140" s="54">
        <f>IF(VLOOKUP(A140,[1]Detailed_estimation!$A$6:$AH$179,33)/1000000&gt;0,VLOOKUP(A140,[1]Detailed_estimation!$A$6:$AH$179,33)/1000000,"")</f>
        <v>3676.5716540839439</v>
      </c>
      <c r="C140" s="55">
        <f>IF(VLOOKUP(A140,[1]Detailed_estimation!$A$6:$AH$179,34,FALSE)&gt;0,VLOOKUP(A140,[1]Detailed_estimation!$A$6:$AH$179,34,FALSE),"")</f>
        <v>6.5829403188539373E-2</v>
      </c>
      <c r="D140" s="3">
        <f>VLOOKUP(A140,[1]Detailed_estimation!$A$6:$AF$179,3, FALSE)</f>
        <v>77773.90854580501</v>
      </c>
      <c r="E140" s="3">
        <f>VLOOKUP(A140,[1]Detailed_estimation!$A$6:$AF$179,5,FALSE)</f>
        <v>132933.13593700391</v>
      </c>
      <c r="F140" s="3">
        <f>VLOOKUP(A140,[1]Detailed_estimation!$A$6:$AF$179,7,FALSE)</f>
        <v>317598.29629787378</v>
      </c>
      <c r="G140" s="3">
        <f>VLOOKUP(A140,[1]Detailed_estimation!$A$6:$AF$179,9,FALSE)</f>
        <v>552206.08464274928</v>
      </c>
      <c r="H140" s="3">
        <f>VLOOKUP(A140,[1]Detailed_estimation!$A$6:$AF$179,11,FALSE)</f>
        <v>1443313.005246287</v>
      </c>
      <c r="I140" s="3">
        <f>0.01*VLOOKUP(A140,[1]Detailed_estimation!$A$6:$AF$179,2,FALSE)</f>
        <v>682299.04</v>
      </c>
      <c r="J140" s="3">
        <f>0.005*VLOOKUP(A140,[1]Detailed_estimation!$A$6:$AF$179,2,FALSE)</f>
        <v>341149.52</v>
      </c>
      <c r="K140" s="3">
        <f>0.001*VLOOKUP(A140,[1]Detailed_estimation!$A$6:$AF$179,2,FALSE)</f>
        <v>68229.903999999995</v>
      </c>
      <c r="L140" s="3">
        <f>0.0005*VLOOKUP(A140,[1]Detailed_estimation!$A$6:$AF$179,2,FALSE)</f>
        <v>34114.951999999997</v>
      </c>
      <c r="M140" s="3">
        <f>0.0001*VLOOKUP(A140,[1]Detailed_estimation!$A$6:$AF$179,2,FALSE)</f>
        <v>6822.9904000000006</v>
      </c>
    </row>
    <row r="141" spans="1:13" x14ac:dyDescent="0.3">
      <c r="A141" t="s">
        <v>182</v>
      </c>
      <c r="B141" s="54">
        <f>IF(VLOOKUP(A141,[1]Detailed_estimation!$A$6:$AH$179,33)/1000000&gt;0,VLOOKUP(A141,[1]Detailed_estimation!$A$6:$AH$179,33)/1000000,"")</f>
        <v>4941.8943786553691</v>
      </c>
      <c r="C141" s="55">
        <f>IF(VLOOKUP(A141,[1]Detailed_estimation!$A$6:$AH$179,34,FALSE)&gt;0,VLOOKUP(A141,[1]Detailed_estimation!$A$6:$AH$179,34,FALSE),"")</f>
        <v>3.798742324977631E-2</v>
      </c>
      <c r="D141" s="3">
        <f>VLOOKUP(A141,[1]Detailed_estimation!$A$6:$AF$179,3, FALSE)</f>
        <v>300453.1599094288</v>
      </c>
      <c r="E141" s="3">
        <f>VLOOKUP(A141,[1]Detailed_estimation!$A$6:$AF$179,5,FALSE)</f>
        <v>496164.23887982109</v>
      </c>
      <c r="F141" s="3">
        <f>VLOOKUP(A141,[1]Detailed_estimation!$A$6:$AF$179,7,FALSE)</f>
        <v>1302375.940733125</v>
      </c>
      <c r="G141" s="3">
        <f>VLOOKUP(A141,[1]Detailed_estimation!$A$6:$AF$179,9,FALSE)</f>
        <v>2357729.2100239471</v>
      </c>
      <c r="H141" s="3">
        <f>VLOOKUP(A141,[1]Detailed_estimation!$A$6:$AF$179,11,FALSE)</f>
        <v>6672227.6695076898</v>
      </c>
      <c r="I141" s="3">
        <f>0.01*VLOOKUP(A141,[1]Detailed_estimation!$A$6:$AF$179,2,FALSE)</f>
        <v>306125.12</v>
      </c>
      <c r="J141" s="3">
        <f>0.005*VLOOKUP(A141,[1]Detailed_estimation!$A$6:$AF$179,2,FALSE)</f>
        <v>153062.56</v>
      </c>
      <c r="K141" s="3">
        <f>0.001*VLOOKUP(A141,[1]Detailed_estimation!$A$6:$AF$179,2,FALSE)</f>
        <v>30612.512000000002</v>
      </c>
      <c r="L141" s="3">
        <f>0.0005*VLOOKUP(A141,[1]Detailed_estimation!$A$6:$AF$179,2,FALSE)</f>
        <v>15306.256000000001</v>
      </c>
      <c r="M141" s="3">
        <f>0.0001*VLOOKUP(A141,[1]Detailed_estimation!$A$6:$AF$179,2,FALSE)</f>
        <v>3061.2512000000002</v>
      </c>
    </row>
    <row r="142" spans="1:13" x14ac:dyDescent="0.3">
      <c r="A142" t="s">
        <v>183</v>
      </c>
      <c r="B142" s="54">
        <f>IF(VLOOKUP(A142,[1]Detailed_estimation!$A$6:$AH$179,33)/1000000&gt;0,VLOOKUP(A142,[1]Detailed_estimation!$A$6:$AH$179,33)/1000000,"")</f>
        <v>3486.2025465951347</v>
      </c>
      <c r="C142" s="55">
        <f>IF(VLOOKUP(A142,[1]Detailed_estimation!$A$6:$AH$179,34,FALSE)&gt;0,VLOOKUP(A142,[1]Detailed_estimation!$A$6:$AH$179,34,FALSE),"")</f>
        <v>6.0809107194974669E-2</v>
      </c>
      <c r="D142" s="3">
        <f>VLOOKUP(A142,[1]Detailed_estimation!$A$6:$AF$179,3, FALSE)</f>
        <v>1361757.6165146411</v>
      </c>
      <c r="E142" s="3">
        <f>VLOOKUP(A142,[1]Detailed_estimation!$A$6:$AF$179,5,FALSE)</f>
        <v>2358580.2425353262</v>
      </c>
      <c r="F142" s="3">
        <f>VLOOKUP(A142,[1]Detailed_estimation!$A$6:$AF$179,7,FALSE)</f>
        <v>5632968.5944212517</v>
      </c>
      <c r="G142" s="3">
        <f>VLOOKUP(A142,[1]Detailed_estimation!$A$6:$AF$179,9,FALSE)</f>
        <v>9214129.3818797003</v>
      </c>
      <c r="H142" s="3">
        <f>VLOOKUP(A142,[1]Detailed_estimation!$A$6:$AF$179,11,FALSE)</f>
        <v>20942931.393008329</v>
      </c>
      <c r="I142" s="3">
        <f>0.01*VLOOKUP(A142,[1]Detailed_estimation!$A$6:$AF$179,2,FALSE)</f>
        <v>83823.11</v>
      </c>
      <c r="J142" s="3">
        <f>0.005*VLOOKUP(A142,[1]Detailed_estimation!$A$6:$AF$179,2,FALSE)</f>
        <v>41911.555</v>
      </c>
      <c r="K142" s="3">
        <f>0.001*VLOOKUP(A142,[1]Detailed_estimation!$A$6:$AF$179,2,FALSE)</f>
        <v>8382.3109999999997</v>
      </c>
      <c r="L142" s="3">
        <f>0.0005*VLOOKUP(A142,[1]Detailed_estimation!$A$6:$AF$179,2,FALSE)</f>
        <v>4191.1554999999998</v>
      </c>
      <c r="M142" s="3">
        <f>0.0001*VLOOKUP(A142,[1]Detailed_estimation!$A$6:$AF$179,2,FALSE)</f>
        <v>838.23110000000008</v>
      </c>
    </row>
    <row r="143" spans="1:13" x14ac:dyDescent="0.3">
      <c r="A143" t="s">
        <v>184</v>
      </c>
      <c r="B143" s="54">
        <f>IF(VLOOKUP(A143,[1]Detailed_estimation!$A$6:$AH$179,33)/1000000&gt;0,VLOOKUP(A143,[1]Detailed_estimation!$A$6:$AH$179,33)/1000000,"")</f>
        <v>795.27469980929391</v>
      </c>
      <c r="C143" s="55" t="str">
        <f>IF(VLOOKUP(A143,[1]Detailed_estimation!$A$6:$AH$179,34,FALSE)&gt;0,VLOOKUP(A143,[1]Detailed_estimation!$A$6:$AH$179,34,FALSE),"")</f>
        <v/>
      </c>
      <c r="D143" s="3">
        <f>VLOOKUP(A143,[1]Detailed_estimation!$A$6:$AF$179,3, FALSE)</f>
        <v>568179.32428451092</v>
      </c>
      <c r="E143" s="3">
        <f>VLOOKUP(A143,[1]Detailed_estimation!$A$6:$AF$179,5,FALSE)</f>
        <v>1087118.8697683229</v>
      </c>
      <c r="F143" s="3">
        <f>VLOOKUP(A143,[1]Detailed_estimation!$A$6:$AF$179,7,FALSE)</f>
        <v>3311421.3331368389</v>
      </c>
      <c r="G143" s="3">
        <f>VLOOKUP(A143,[1]Detailed_estimation!$A$6:$AF$179,9,FALSE)</f>
        <v>6421988.2764578713</v>
      </c>
      <c r="H143" s="3">
        <f>VLOOKUP(A143,[1]Detailed_estimation!$A$6:$AF$179,11,FALSE)</f>
        <v>17164191.813023269</v>
      </c>
      <c r="I143" s="3">
        <f>0.01*VLOOKUP(A143,[1]Detailed_estimation!$A$6:$AF$179,2,FALSE)</f>
        <v>21870.47</v>
      </c>
      <c r="J143" s="3">
        <f>0.005*VLOOKUP(A143,[1]Detailed_estimation!$A$6:$AF$179,2,FALSE)</f>
        <v>10935.235000000001</v>
      </c>
      <c r="K143" s="3">
        <f>0.001*VLOOKUP(A143,[1]Detailed_estimation!$A$6:$AF$179,2,FALSE)</f>
        <v>2187.047</v>
      </c>
      <c r="L143" s="3">
        <f>0.0005*VLOOKUP(A143,[1]Detailed_estimation!$A$6:$AF$179,2,FALSE)</f>
        <v>1093.5235</v>
      </c>
      <c r="M143" s="3">
        <f>0.0001*VLOOKUP(A143,[1]Detailed_estimation!$A$6:$AF$179,2,FALSE)</f>
        <v>218.7047</v>
      </c>
    </row>
    <row r="144" spans="1:13" x14ac:dyDescent="0.3">
      <c r="A144" t="s">
        <v>185</v>
      </c>
      <c r="B144" s="54">
        <f>IF(VLOOKUP(A144,[1]Detailed_estimation!$A$6:$AH$179,33)/1000000&gt;0,VLOOKUP(A144,[1]Detailed_estimation!$A$6:$AH$179,33)/1000000,"")</f>
        <v>2062.8906500246098</v>
      </c>
      <c r="C144" s="55" t="str">
        <f>IF(VLOOKUP(A144,[1]Detailed_estimation!$A$6:$AH$179,34,FALSE)&gt;0,VLOOKUP(A144,[1]Detailed_estimation!$A$6:$AH$179,34,FALSE),"")</f>
        <v/>
      </c>
      <c r="D144" s="3">
        <f>VLOOKUP(A144,[1]Detailed_estimation!$A$6:$AF$179,3, FALSE)</f>
        <v>398109.7226586602</v>
      </c>
      <c r="E144" s="3">
        <f>VLOOKUP(A144,[1]Detailed_estimation!$A$6:$AF$179,5,FALSE)</f>
        <v>657767.90188957588</v>
      </c>
      <c r="F144" s="3">
        <f>VLOOKUP(A144,[1]Detailed_estimation!$A$6:$AF$179,7,FALSE)</f>
        <v>1467466.7425055229</v>
      </c>
      <c r="G144" s="3">
        <f>VLOOKUP(A144,[1]Detailed_estimation!$A$6:$AF$179,9,FALSE)</f>
        <v>2424371.1537235528</v>
      </c>
      <c r="H144" s="3">
        <f>VLOOKUP(A144,[1]Detailed_estimation!$A$6:$AF$179,11,FALSE)</f>
        <v>6017677.1675738264</v>
      </c>
      <c r="I144" s="3">
        <f>0.01*VLOOKUP(A144,[1]Detailed_estimation!$A$6:$AF$179,2,FALSE)</f>
        <v>152027.41</v>
      </c>
      <c r="J144" s="3">
        <f>0.005*VLOOKUP(A144,[1]Detailed_estimation!$A$6:$AF$179,2,FALSE)</f>
        <v>76013.705000000002</v>
      </c>
      <c r="K144" s="3">
        <f>0.001*VLOOKUP(A144,[1]Detailed_estimation!$A$6:$AF$179,2,FALSE)</f>
        <v>15202.741</v>
      </c>
      <c r="L144" s="3">
        <f>0.0005*VLOOKUP(A144,[1]Detailed_estimation!$A$6:$AF$179,2,FALSE)</f>
        <v>7601.3705</v>
      </c>
      <c r="M144" s="3">
        <f>0.0001*VLOOKUP(A144,[1]Detailed_estimation!$A$6:$AF$179,2,FALSE)</f>
        <v>1520.2741000000001</v>
      </c>
    </row>
    <row r="145" spans="1:13" x14ac:dyDescent="0.3">
      <c r="A145" t="s">
        <v>186</v>
      </c>
      <c r="B145" s="54">
        <f>IF(VLOOKUP(A145,[1]Detailed_estimation!$A$6:$AH$179,33)/1000000&gt;0,VLOOKUP(A145,[1]Detailed_estimation!$A$6:$AH$179,33)/1000000,"")</f>
        <v>35345.37816651474</v>
      </c>
      <c r="C145" s="55" t="str">
        <f>IF(VLOOKUP(A145,[1]Detailed_estimation!$A$6:$AH$179,34,FALSE)&gt;0,VLOOKUP(A145,[1]Detailed_estimation!$A$6:$AH$179,34,FALSE),"")</f>
        <v/>
      </c>
      <c r="D145" s="3">
        <f>VLOOKUP(A145,[1]Detailed_estimation!$A$6:$AF$179,3, FALSE)</f>
        <v>219655.05008637329</v>
      </c>
      <c r="E145" s="3">
        <f>VLOOKUP(A145,[1]Detailed_estimation!$A$6:$AF$179,5,FALSE)</f>
        <v>458809.39647398819</v>
      </c>
      <c r="F145" s="3">
        <f>VLOOKUP(A145,[1]Detailed_estimation!$A$6:$AF$179,7,FALSE)</f>
        <v>1214598.72579131</v>
      </c>
      <c r="G145" s="3">
        <f>VLOOKUP(A145,[1]Detailed_estimation!$A$6:$AF$179,9,FALSE)</f>
        <v>2547958.0131333852</v>
      </c>
      <c r="H145" s="3">
        <f>VLOOKUP(A145,[1]Detailed_estimation!$A$6:$AF$179,11,FALSE)</f>
        <v>8601960.8833001554</v>
      </c>
      <c r="I145" s="3">
        <f>0.01*VLOOKUP(A145,[1]Detailed_estimation!$A$6:$AF$179,2,FALSE)</f>
        <v>1137630.72</v>
      </c>
      <c r="J145" s="3">
        <f>0.005*VLOOKUP(A145,[1]Detailed_estimation!$A$6:$AF$179,2,FALSE)</f>
        <v>568815.35999999999</v>
      </c>
      <c r="K145" s="3">
        <f>0.001*VLOOKUP(A145,[1]Detailed_estimation!$A$6:$AF$179,2,FALSE)</f>
        <v>113763.072</v>
      </c>
      <c r="L145" s="3">
        <f>0.0005*VLOOKUP(A145,[1]Detailed_estimation!$A$6:$AF$179,2,FALSE)</f>
        <v>56881.536</v>
      </c>
      <c r="M145" s="3">
        <f>0.0001*VLOOKUP(A145,[1]Detailed_estimation!$A$6:$AF$179,2,FALSE)</f>
        <v>11376.307200000001</v>
      </c>
    </row>
    <row r="146" spans="1:13" x14ac:dyDescent="0.3">
      <c r="A146" t="s">
        <v>187</v>
      </c>
      <c r="B146" s="54">
        <f>IF(VLOOKUP(A146,[1]Detailed_estimation!$A$6:$AH$179,33)/1000000&gt;0,VLOOKUP(A146,[1]Detailed_estimation!$A$6:$AH$179,33)/1000000,"")</f>
        <v>92.236855825119051</v>
      </c>
      <c r="C146" s="55">
        <f>IF(VLOOKUP(A146,[1]Detailed_estimation!$A$6:$AH$179,34,FALSE)&gt;0,VLOOKUP(A146,[1]Detailed_estimation!$A$6:$AH$179,34,FALSE),"")</f>
        <v>5.2007940201279308E-2</v>
      </c>
      <c r="D146" s="3">
        <f>VLOOKUP(A146,[1]Detailed_estimation!$A$6:$AF$179,3, FALSE)</f>
        <v>22157.262922863589</v>
      </c>
      <c r="E146" s="3">
        <f>VLOOKUP(A146,[1]Detailed_estimation!$A$6:$AF$179,5,FALSE)</f>
        <v>42772.832805097598</v>
      </c>
      <c r="F146" s="3">
        <f>VLOOKUP(A146,[1]Detailed_estimation!$A$6:$AF$179,7,FALSE)</f>
        <v>132729.16252718231</v>
      </c>
      <c r="G146" s="3">
        <f>VLOOKUP(A146,[1]Detailed_estimation!$A$6:$AF$179,9,FALSE)</f>
        <v>258705.65620980709</v>
      </c>
      <c r="H146" s="3">
        <f>VLOOKUP(A146,[1]Detailed_estimation!$A$6:$AF$179,11,FALSE)</f>
        <v>690097.99100843724</v>
      </c>
      <c r="I146" s="3">
        <f>0.01*VLOOKUP(A146,[1]Detailed_estimation!$A$6:$AF$179,2,FALSE)</f>
        <v>67318.34</v>
      </c>
      <c r="J146" s="3">
        <f>0.005*VLOOKUP(A146,[1]Detailed_estimation!$A$6:$AF$179,2,FALSE)</f>
        <v>33659.17</v>
      </c>
      <c r="K146" s="3">
        <f>0.001*VLOOKUP(A146,[1]Detailed_estimation!$A$6:$AF$179,2,FALSE)</f>
        <v>6731.8339999999998</v>
      </c>
      <c r="L146" s="3">
        <f>0.0005*VLOOKUP(A146,[1]Detailed_estimation!$A$6:$AF$179,2,FALSE)</f>
        <v>3365.9169999999999</v>
      </c>
      <c r="M146" s="3">
        <f>0.0001*VLOOKUP(A146,[1]Detailed_estimation!$A$6:$AF$179,2,FALSE)</f>
        <v>673.18340000000001</v>
      </c>
    </row>
    <row r="147" spans="1:13" x14ac:dyDescent="0.3">
      <c r="A147" t="s">
        <v>188</v>
      </c>
      <c r="B147" s="54">
        <f>IF(VLOOKUP(A147,[1]Detailed_estimation!$A$6:$AH$179,33)/1000000&gt;0,VLOOKUP(A147,[1]Detailed_estimation!$A$6:$AH$179,33)/1000000,"")</f>
        <v>4.0521071055812632</v>
      </c>
      <c r="C147" s="55" t="str">
        <f>IF(VLOOKUP(A147,[1]Detailed_estimation!$A$6:$AH$179,34,FALSE)&gt;0,VLOOKUP(A147,[1]Detailed_estimation!$A$6:$AH$179,34,FALSE),"")</f>
        <v/>
      </c>
      <c r="D147" s="3">
        <f>VLOOKUP(A147,[1]Detailed_estimation!$A$6:$AF$179,3, FALSE)</f>
        <v>52775.492111479609</v>
      </c>
      <c r="E147" s="3">
        <f>VLOOKUP(A147,[1]Detailed_estimation!$A$6:$AF$179,5,FALSE)</f>
        <v>107249.78129713199</v>
      </c>
      <c r="F147" s="3">
        <f>VLOOKUP(A147,[1]Detailed_estimation!$A$6:$AF$179,7,FALSE)</f>
        <v>370222.51635048469</v>
      </c>
      <c r="G147" s="3">
        <f>VLOOKUP(A147,[1]Detailed_estimation!$A$6:$AF$179,9,FALSE)</f>
        <v>732936.2978908841</v>
      </c>
      <c r="H147" s="3">
        <f>VLOOKUP(A147,[1]Detailed_estimation!$A$6:$AF$179,11,FALSE)</f>
        <v>1926973.6768418071</v>
      </c>
      <c r="I147" s="3">
        <f>0.01*VLOOKUP(A147,[1]Detailed_estimation!$A$6:$AF$179,2,FALSE)</f>
        <v>1086.94</v>
      </c>
      <c r="J147" s="3">
        <f>0.005*VLOOKUP(A147,[1]Detailed_estimation!$A$6:$AF$179,2,FALSE)</f>
        <v>543.47</v>
      </c>
      <c r="K147" s="3">
        <f>0.001*VLOOKUP(A147,[1]Detailed_estimation!$A$6:$AF$179,2,FALSE)</f>
        <v>108.694</v>
      </c>
      <c r="L147" s="3">
        <f>0.0005*VLOOKUP(A147,[1]Detailed_estimation!$A$6:$AF$179,2,FALSE)</f>
        <v>54.347000000000001</v>
      </c>
      <c r="M147" s="3">
        <f>0.0001*VLOOKUP(A147,[1]Detailed_estimation!$A$6:$AF$179,2,FALSE)</f>
        <v>10.869400000000001</v>
      </c>
    </row>
    <row r="148" spans="1:13" x14ac:dyDescent="0.3">
      <c r="A148" t="s">
        <v>189</v>
      </c>
      <c r="B148" s="54">
        <f>IF(VLOOKUP(A148,[1]Detailed_estimation!$A$6:$AH$179,33)/1000000&gt;0,VLOOKUP(A148,[1]Detailed_estimation!$A$6:$AH$179,33)/1000000,"")</f>
        <v>7162.7117549953973</v>
      </c>
      <c r="C148" s="55" t="str">
        <f>IF(VLOOKUP(A148,[1]Detailed_estimation!$A$6:$AH$179,34,FALSE)&gt;0,VLOOKUP(A148,[1]Detailed_estimation!$A$6:$AH$179,34,FALSE),"")</f>
        <v/>
      </c>
      <c r="D148" s="3">
        <f>VLOOKUP(A148,[1]Detailed_estimation!$A$6:$AF$179,3, FALSE)</f>
        <v>484469.86666666658</v>
      </c>
      <c r="E148" s="3">
        <f>VLOOKUP(A148,[1]Detailed_estimation!$A$6:$AF$179,5,FALSE)</f>
        <v>936022.61333333328</v>
      </c>
      <c r="F148" s="3">
        <f>VLOOKUP(A148,[1]Detailed_estimation!$A$6:$AF$179,7,FALSE)</f>
        <v>2909717.333333333</v>
      </c>
      <c r="G148" s="3">
        <f>VLOOKUP(A148,[1]Detailed_estimation!$A$6:$AF$179,9,FALSE)</f>
        <v>5673971.2000000002</v>
      </c>
      <c r="H148" s="3">
        <f>VLOOKUP(A148,[1]Detailed_estimation!$A$6:$AF$179,11,FALSE)</f>
        <v>15132299.733333331</v>
      </c>
      <c r="I148" s="3">
        <f>0.01*VLOOKUP(A148,[1]Detailed_estimation!$A$6:$AF$179,2,FALSE)</f>
        <v>238509.30000000002</v>
      </c>
      <c r="J148" s="3">
        <f>0.005*VLOOKUP(A148,[1]Detailed_estimation!$A$6:$AF$179,2,FALSE)</f>
        <v>119254.65000000001</v>
      </c>
      <c r="K148" s="3">
        <f>0.001*VLOOKUP(A148,[1]Detailed_estimation!$A$6:$AF$179,2,FALSE)</f>
        <v>23850.93</v>
      </c>
      <c r="L148" s="3">
        <f>0.0005*VLOOKUP(A148,[1]Detailed_estimation!$A$6:$AF$179,2,FALSE)</f>
        <v>11925.465</v>
      </c>
      <c r="M148" s="3">
        <f>0.0001*VLOOKUP(A148,[1]Detailed_estimation!$A$6:$AF$179,2,FALSE)</f>
        <v>2385.0930000000003</v>
      </c>
    </row>
    <row r="149" spans="1:13" x14ac:dyDescent="0.3">
      <c r="A149" t="s">
        <v>190</v>
      </c>
      <c r="B149" s="54">
        <f>IF(VLOOKUP(A149,[1]Detailed_estimation!$A$6:$AH$179,33)/1000000&gt;0,VLOOKUP(A149,[1]Detailed_estimation!$A$6:$AH$179,33)/1000000,"")</f>
        <v>127.32447556268045</v>
      </c>
      <c r="C149" s="55">
        <f>IF(VLOOKUP(A149,[1]Detailed_estimation!$A$6:$AH$179,34,FALSE)&gt;0,VLOOKUP(A149,[1]Detailed_estimation!$A$6:$AH$179,34,FALSE),"")</f>
        <v>2.6002164227639481E-2</v>
      </c>
      <c r="D149" s="3">
        <f>VLOOKUP(A149,[1]Detailed_estimation!$A$6:$AF$179,3, FALSE)</f>
        <v>40571.409251580902</v>
      </c>
      <c r="E149" s="3">
        <f>VLOOKUP(A149,[1]Detailed_estimation!$A$6:$AF$179,5,FALSE)</f>
        <v>69490.587180288945</v>
      </c>
      <c r="F149" s="3">
        <f>VLOOKUP(A149,[1]Detailed_estimation!$A$6:$AF$179,7,FALSE)</f>
        <v>166771.62127542429</v>
      </c>
      <c r="G149" s="3">
        <f>VLOOKUP(A149,[1]Detailed_estimation!$A$6:$AF$179,9,FALSE)</f>
        <v>290807.37243439507</v>
      </c>
      <c r="H149" s="3">
        <f>VLOOKUP(A149,[1]Detailed_estimation!$A$6:$AF$179,11,FALSE)</f>
        <v>761588.82362939056</v>
      </c>
      <c r="I149" s="3">
        <f>0.01*VLOOKUP(A149,[1]Detailed_estimation!$A$6:$AF$179,2,FALSE)</f>
        <v>80229.66</v>
      </c>
      <c r="J149" s="3">
        <f>0.005*VLOOKUP(A149,[1]Detailed_estimation!$A$6:$AF$179,2,FALSE)</f>
        <v>40114.83</v>
      </c>
      <c r="K149" s="3">
        <f>0.001*VLOOKUP(A149,[1]Detailed_estimation!$A$6:$AF$179,2,FALSE)</f>
        <v>8022.9660000000003</v>
      </c>
      <c r="L149" s="3">
        <f>0.0005*VLOOKUP(A149,[1]Detailed_estimation!$A$6:$AF$179,2,FALSE)</f>
        <v>4011.4830000000002</v>
      </c>
      <c r="M149" s="3">
        <f>0.0001*VLOOKUP(A149,[1]Detailed_estimation!$A$6:$AF$179,2,FALSE)</f>
        <v>802.29660000000001</v>
      </c>
    </row>
    <row r="150" spans="1:13" x14ac:dyDescent="0.3">
      <c r="A150" t="s">
        <v>192</v>
      </c>
      <c r="B150" s="54">
        <f>IF(VLOOKUP(A150,[1]Detailed_estimation!$A$6:$AH$179,33)/1000000&gt;0,VLOOKUP(A150,[1]Detailed_estimation!$A$6:$AH$179,33)/1000000,"")</f>
        <v>7.2136527738114165</v>
      </c>
      <c r="C150" s="55" t="str">
        <f>IF(VLOOKUP(A150,[1]Detailed_estimation!$A$6:$AH$179,34,FALSE)&gt;0,VLOOKUP(A150,[1]Detailed_estimation!$A$6:$AH$179,34,FALSE),"")</f>
        <v/>
      </c>
      <c r="D150" s="3">
        <f>VLOOKUP(A150,[1]Detailed_estimation!$A$6:$AF$179,3, FALSE)</f>
        <v>173137.85476394679</v>
      </c>
      <c r="E150" s="3">
        <f>VLOOKUP(A150,[1]Detailed_estimation!$A$6:$AF$179,5,FALSE)</f>
        <v>323026.54594048898</v>
      </c>
      <c r="F150" s="3">
        <f>VLOOKUP(A150,[1]Detailed_estimation!$A$6:$AF$179,7,FALSE)</f>
        <v>933043.5761005797</v>
      </c>
      <c r="G150" s="3">
        <f>VLOOKUP(A150,[1]Detailed_estimation!$A$6:$AF$179,9,FALSE)</f>
        <v>1779176.7164564759</v>
      </c>
      <c r="H150" s="3">
        <f>VLOOKUP(A150,[1]Detailed_estimation!$A$6:$AF$179,11,FALSE)</f>
        <v>4773469.5600507222</v>
      </c>
      <c r="I150" s="3">
        <f>0.01*VLOOKUP(A150,[1]Detailed_estimation!$A$6:$AF$179,2,FALSE)</f>
        <v>748.13</v>
      </c>
      <c r="J150" s="3">
        <f>0.005*VLOOKUP(A150,[1]Detailed_estimation!$A$6:$AF$179,2,FALSE)</f>
        <v>374.065</v>
      </c>
      <c r="K150" s="3">
        <f>0.001*VLOOKUP(A150,[1]Detailed_estimation!$A$6:$AF$179,2,FALSE)</f>
        <v>74.813000000000002</v>
      </c>
      <c r="L150" s="3">
        <f>0.0005*VLOOKUP(A150,[1]Detailed_estimation!$A$6:$AF$179,2,FALSE)</f>
        <v>37.406500000000001</v>
      </c>
      <c r="M150" s="3">
        <f>0.0001*VLOOKUP(A150,[1]Detailed_estimation!$A$6:$AF$179,2,FALSE)</f>
        <v>7.4813000000000001</v>
      </c>
    </row>
    <row r="151" spans="1:13" x14ac:dyDescent="0.3">
      <c r="A151" t="s">
        <v>193</v>
      </c>
      <c r="B151" s="54">
        <f>IF(VLOOKUP(A151,[1]Detailed_estimation!$A$6:$AH$179,33)/1000000&gt;0,VLOOKUP(A151,[1]Detailed_estimation!$A$6:$AH$179,33)/1000000,"")</f>
        <v>46.373870342374794</v>
      </c>
      <c r="C151" s="55" t="str">
        <f>IF(VLOOKUP(A151,[1]Detailed_estimation!$A$6:$AH$179,34,FALSE)&gt;0,VLOOKUP(A151,[1]Detailed_estimation!$A$6:$AH$179,34,FALSE),"")</f>
        <v/>
      </c>
      <c r="D151" s="3">
        <f>VLOOKUP(A151,[1]Detailed_estimation!$A$6:$AF$179,3, FALSE)</f>
        <v>29183.490201845241</v>
      </c>
      <c r="E151" s="3">
        <f>VLOOKUP(A151,[1]Detailed_estimation!$A$6:$AF$179,5,FALSE)</f>
        <v>49719.804410338962</v>
      </c>
      <c r="F151" s="3">
        <f>VLOOKUP(A151,[1]Detailed_estimation!$A$6:$AF$179,7,FALSE)</f>
        <v>117966.2860587474</v>
      </c>
      <c r="G151" s="3">
        <f>VLOOKUP(A151,[1]Detailed_estimation!$A$6:$AF$179,9,FALSE)</f>
        <v>204170.62898499641</v>
      </c>
      <c r="H151" s="3">
        <f>VLOOKUP(A151,[1]Detailed_estimation!$A$6:$AF$179,11,FALSE)</f>
        <v>531895.73797948204</v>
      </c>
      <c r="I151" s="3">
        <f>0.01*VLOOKUP(A151,[1]Detailed_estimation!$A$6:$AF$179,2,FALSE)</f>
        <v>41808.160000000003</v>
      </c>
      <c r="J151" s="3">
        <f>0.005*VLOOKUP(A151,[1]Detailed_estimation!$A$6:$AF$179,2,FALSE)</f>
        <v>20904.080000000002</v>
      </c>
      <c r="K151" s="3">
        <f>0.001*VLOOKUP(A151,[1]Detailed_estimation!$A$6:$AF$179,2,FALSE)</f>
        <v>4180.8159999999998</v>
      </c>
      <c r="L151" s="3">
        <f>0.0005*VLOOKUP(A151,[1]Detailed_estimation!$A$6:$AF$179,2,FALSE)</f>
        <v>2090.4079999999999</v>
      </c>
      <c r="M151" s="3">
        <f>0.0001*VLOOKUP(A151,[1]Detailed_estimation!$A$6:$AF$179,2,FALSE)</f>
        <v>418.08160000000004</v>
      </c>
    </row>
    <row r="152" spans="1:13" x14ac:dyDescent="0.3">
      <c r="A152" t="s">
        <v>194</v>
      </c>
      <c r="B152" s="54">
        <f>IF(VLOOKUP(A152,[1]Detailed_estimation!$A$6:$AH$179,33)/1000000&gt;0,VLOOKUP(A152,[1]Detailed_estimation!$A$6:$AH$179,33)/1000000,"")</f>
        <v>8511.8542769914038</v>
      </c>
      <c r="C152" s="55">
        <f>IF(VLOOKUP(A152,[1]Detailed_estimation!$A$6:$AH$179,34,FALSE)&gt;0,VLOOKUP(A152,[1]Detailed_estimation!$A$6:$AH$179,34,FALSE),"")</f>
        <v>0.15296143734972106</v>
      </c>
      <c r="D152" s="3">
        <f>VLOOKUP(A152,[1]Detailed_estimation!$A$6:$AF$179,3, FALSE)</f>
        <v>2534046.703052151</v>
      </c>
      <c r="E152" s="3">
        <f>VLOOKUP(A152,[1]Detailed_estimation!$A$6:$AF$179,5,FALSE)</f>
        <v>4293174.5979081709</v>
      </c>
      <c r="F152" s="3">
        <f>VLOOKUP(A152,[1]Detailed_estimation!$A$6:$AF$179,7,FALSE)</f>
        <v>10065781.77035138</v>
      </c>
      <c r="G152" s="3">
        <f>VLOOKUP(A152,[1]Detailed_estimation!$A$6:$AF$179,9,FALSE)</f>
        <v>17280887.303904291</v>
      </c>
      <c r="H152" s="3">
        <f>VLOOKUP(A152,[1]Detailed_estimation!$A$6:$AF$179,11,FALSE)</f>
        <v>44733821.931991197</v>
      </c>
      <c r="I152" s="3">
        <f>0.01*VLOOKUP(A152,[1]Detailed_estimation!$A$6:$AF$179,2,FALSE)</f>
        <v>49704.74</v>
      </c>
      <c r="J152" s="3">
        <f>0.005*VLOOKUP(A152,[1]Detailed_estimation!$A$6:$AF$179,2,FALSE)</f>
        <v>24852.37</v>
      </c>
      <c r="K152" s="3">
        <f>0.001*VLOOKUP(A152,[1]Detailed_estimation!$A$6:$AF$179,2,FALSE)</f>
        <v>4970.4740000000002</v>
      </c>
      <c r="L152" s="3">
        <f>0.0005*VLOOKUP(A152,[1]Detailed_estimation!$A$6:$AF$179,2,FALSE)</f>
        <v>2485.2370000000001</v>
      </c>
      <c r="M152" s="3">
        <f>0.0001*VLOOKUP(A152,[1]Detailed_estimation!$A$6:$AF$179,2,FALSE)</f>
        <v>497.04740000000004</v>
      </c>
    </row>
    <row r="153" spans="1:13" x14ac:dyDescent="0.3">
      <c r="A153" t="s">
        <v>195</v>
      </c>
      <c r="B153" s="54">
        <f>IF(VLOOKUP(A153,[1]Detailed_estimation!$A$6:$AH$179,33)/1000000&gt;0,VLOOKUP(A153,[1]Detailed_estimation!$A$6:$AH$179,33)/1000000,"")</f>
        <v>388.55945664680632</v>
      </c>
      <c r="C153" s="55">
        <f>IF(VLOOKUP(A153,[1]Detailed_estimation!$A$6:$AH$179,34,FALSE)&gt;0,VLOOKUP(A153,[1]Detailed_estimation!$A$6:$AH$179,34,FALSE),"")</f>
        <v>1.7240419280388445E-2</v>
      </c>
      <c r="D153" s="3">
        <f>VLOOKUP(A153,[1]Detailed_estimation!$A$6:$AF$179,3, FALSE)</f>
        <v>508301.09165513708</v>
      </c>
      <c r="E153" s="3">
        <f>VLOOKUP(A153,[1]Detailed_estimation!$A$6:$AF$179,5,FALSE)</f>
        <v>827300.10500630364</v>
      </c>
      <c r="F153" s="3">
        <f>VLOOKUP(A153,[1]Detailed_estimation!$A$6:$AF$179,7,FALSE)</f>
        <v>1585339.5298260611</v>
      </c>
      <c r="G153" s="3">
        <f>VLOOKUP(A153,[1]Detailed_estimation!$A$6:$AF$179,9,FALSE)</f>
        <v>2211078.9264878118</v>
      </c>
      <c r="H153" s="3">
        <f>VLOOKUP(A153,[1]Detailed_estimation!$A$6:$AF$179,11,FALSE)</f>
        <v>3680147.279428368</v>
      </c>
      <c r="I153" s="3">
        <f>0.01*VLOOKUP(A153,[1]Detailed_estimation!$A$6:$AF$179,2,FALSE)</f>
        <v>43189.83</v>
      </c>
      <c r="J153" s="3">
        <f>0.005*VLOOKUP(A153,[1]Detailed_estimation!$A$6:$AF$179,2,FALSE)</f>
        <v>21594.915000000001</v>
      </c>
      <c r="K153" s="3">
        <f>0.001*VLOOKUP(A153,[1]Detailed_estimation!$A$6:$AF$179,2,FALSE)</f>
        <v>4318.9830000000002</v>
      </c>
      <c r="L153" s="3">
        <f>0.0005*VLOOKUP(A153,[1]Detailed_estimation!$A$6:$AF$179,2,FALSE)</f>
        <v>2159.4915000000001</v>
      </c>
      <c r="M153" s="3">
        <f>0.0001*VLOOKUP(A153,[1]Detailed_estimation!$A$6:$AF$179,2,FALSE)</f>
        <v>431.89830000000001</v>
      </c>
    </row>
    <row r="154" spans="1:13" x14ac:dyDescent="0.3">
      <c r="A154" t="s">
        <v>196</v>
      </c>
      <c r="B154" s="54">
        <f>IF(VLOOKUP(A154,[1]Detailed_estimation!$A$6:$AH$179,33)/1000000&gt;0,VLOOKUP(A154,[1]Detailed_estimation!$A$6:$AH$179,33)/1000000,"")</f>
        <v>536.69501808793393</v>
      </c>
      <c r="C154" s="55">
        <f>IF(VLOOKUP(A154,[1]Detailed_estimation!$A$6:$AH$179,34,FALSE)&gt;0,VLOOKUP(A154,[1]Detailed_estimation!$A$6:$AH$179,34,FALSE),"")</f>
        <v>4.9061387515438086E-2</v>
      </c>
      <c r="D154" s="3">
        <f>VLOOKUP(A154,[1]Detailed_estimation!$A$6:$AF$179,3, FALSE)</f>
        <v>663598.44034380477</v>
      </c>
      <c r="E154" s="3">
        <f>VLOOKUP(A154,[1]Detailed_estimation!$A$6:$AF$179,5,FALSE)</f>
        <v>933638.27408930496</v>
      </c>
      <c r="F154" s="3">
        <f>VLOOKUP(A154,[1]Detailed_estimation!$A$6:$AF$179,7,FALSE)</f>
        <v>2141875.727479504</v>
      </c>
      <c r="G154" s="3">
        <f>VLOOKUP(A154,[1]Detailed_estimation!$A$6:$AF$179,9,FALSE)</f>
        <v>3847668.8404150931</v>
      </c>
      <c r="H154" s="3">
        <f>VLOOKUP(A154,[1]Detailed_estimation!$A$6:$AF$179,11,FALSE)</f>
        <v>11515866.7711125</v>
      </c>
      <c r="I154" s="3">
        <f>0.01*VLOOKUP(A154,[1]Detailed_estimation!$A$6:$AF$179,2,FALSE)</f>
        <v>17015.45</v>
      </c>
      <c r="J154" s="3">
        <f>0.005*VLOOKUP(A154,[1]Detailed_estimation!$A$6:$AF$179,2,FALSE)</f>
        <v>8507.7250000000004</v>
      </c>
      <c r="K154" s="3">
        <f>0.001*VLOOKUP(A154,[1]Detailed_estimation!$A$6:$AF$179,2,FALSE)</f>
        <v>1701.5450000000001</v>
      </c>
      <c r="L154" s="3">
        <f>0.0005*VLOOKUP(A154,[1]Detailed_estimation!$A$6:$AF$179,2,FALSE)</f>
        <v>850.77250000000004</v>
      </c>
      <c r="M154" s="3">
        <f>0.0001*VLOOKUP(A154,[1]Detailed_estimation!$A$6:$AF$179,2,FALSE)</f>
        <v>170.15450000000001</v>
      </c>
    </row>
    <row r="155" spans="1:13" x14ac:dyDescent="0.3">
      <c r="A155" t="s">
        <v>197</v>
      </c>
      <c r="B155" s="54">
        <f>IF(VLOOKUP(A155,[1]Detailed_estimation!$A$6:$AH$179,33)/1000000&gt;0,VLOOKUP(A155,[1]Detailed_estimation!$A$6:$AH$179,33)/1000000,"")</f>
        <v>85.52725498449243</v>
      </c>
      <c r="C155" s="55" t="str">
        <f>IF(VLOOKUP(A155,[1]Detailed_estimation!$A$6:$AH$179,34,FALSE)&gt;0,VLOOKUP(A155,[1]Detailed_estimation!$A$6:$AH$179,34,FALSE),"")</f>
        <v/>
      </c>
      <c r="D155" s="3">
        <f>VLOOKUP(A155,[1]Detailed_estimation!$A$6:$AF$179,3, FALSE)</f>
        <v>25270.407901234568</v>
      </c>
      <c r="E155" s="3">
        <f>VLOOKUP(A155,[1]Detailed_estimation!$A$6:$AF$179,5,FALSE)</f>
        <v>45097.481481481482</v>
      </c>
      <c r="F155" s="3">
        <f>VLOOKUP(A155,[1]Detailed_estimation!$A$6:$AF$179,7,FALSE)</f>
        <v>118364.1178600823</v>
      </c>
      <c r="G155" s="3">
        <f>VLOOKUP(A155,[1]Detailed_estimation!$A$6:$AF$179,9,FALSE)</f>
        <v>216920.36740740741</v>
      </c>
      <c r="H155" s="3">
        <f>VLOOKUP(A155,[1]Detailed_estimation!$A$6:$AF$179,11,FALSE)</f>
        <v>580624.51884773665</v>
      </c>
      <c r="I155" s="3">
        <f>0.01*VLOOKUP(A155,[1]Detailed_estimation!$A$6:$AF$179,2,FALSE)</f>
        <v>71522.64</v>
      </c>
      <c r="J155" s="3">
        <f>0.005*VLOOKUP(A155,[1]Detailed_estimation!$A$6:$AF$179,2,FALSE)</f>
        <v>35761.32</v>
      </c>
      <c r="K155" s="3">
        <f>0.001*VLOOKUP(A155,[1]Detailed_estimation!$A$6:$AF$179,2,FALSE)</f>
        <v>7152.2640000000001</v>
      </c>
      <c r="L155" s="3">
        <f>0.0005*VLOOKUP(A155,[1]Detailed_estimation!$A$6:$AF$179,2,FALSE)</f>
        <v>3576.1320000000001</v>
      </c>
      <c r="M155" s="3">
        <f>0.0001*VLOOKUP(A155,[1]Detailed_estimation!$A$6:$AF$179,2,FALSE)</f>
        <v>715.22640000000001</v>
      </c>
    </row>
    <row r="156" spans="1:13" x14ac:dyDescent="0.3">
      <c r="A156" t="s">
        <v>198</v>
      </c>
      <c r="B156" s="54">
        <f>IF(VLOOKUP(A156,[1]Detailed_estimation!$A$6:$AH$179,33)/1000000&gt;0,VLOOKUP(A156,[1]Detailed_estimation!$A$6:$AH$179,33)/1000000,"")</f>
        <v>7485.7564709630778</v>
      </c>
      <c r="C156" s="55">
        <f>IF(VLOOKUP(A156,[1]Detailed_estimation!$A$6:$AH$179,34,FALSE)&gt;0,VLOOKUP(A156,[1]Detailed_estimation!$A$6:$AH$179,34,FALSE),"")</f>
        <v>7.1330003546979687E-2</v>
      </c>
      <c r="D156" s="3">
        <f>VLOOKUP(A156,[1]Detailed_estimation!$A$6:$AF$179,3, FALSE)</f>
        <v>222556.1388692082</v>
      </c>
      <c r="E156" s="3">
        <f>VLOOKUP(A156,[1]Detailed_estimation!$A$6:$AF$179,5,FALSE)</f>
        <v>482610.28684559459</v>
      </c>
      <c r="F156" s="3">
        <f>VLOOKUP(A156,[1]Detailed_estimation!$A$6:$AF$179,7,FALSE)</f>
        <v>1770151.1668064231</v>
      </c>
      <c r="G156" s="3">
        <f>VLOOKUP(A156,[1]Detailed_estimation!$A$6:$AF$179,9,FALSE)</f>
        <v>3108504.846330923</v>
      </c>
      <c r="H156" s="3">
        <f>VLOOKUP(A156,[1]Detailed_estimation!$A$6:$AF$179,11,FALSE)</f>
        <v>8732470.4226405472</v>
      </c>
      <c r="I156" s="3">
        <f>0.01*VLOOKUP(A156,[1]Detailed_estimation!$A$6:$AF$179,2,FALSE)</f>
        <v>372441.44</v>
      </c>
      <c r="J156" s="3">
        <f>0.005*VLOOKUP(A156,[1]Detailed_estimation!$A$6:$AF$179,2,FALSE)</f>
        <v>186220.72</v>
      </c>
      <c r="K156" s="3">
        <f>0.001*VLOOKUP(A156,[1]Detailed_estimation!$A$6:$AF$179,2,FALSE)</f>
        <v>37244.144</v>
      </c>
      <c r="L156" s="3">
        <f>0.0005*VLOOKUP(A156,[1]Detailed_estimation!$A$6:$AF$179,2,FALSE)</f>
        <v>18622.072</v>
      </c>
      <c r="M156" s="3">
        <f>0.0001*VLOOKUP(A156,[1]Detailed_estimation!$A$6:$AF$179,2,FALSE)</f>
        <v>3724.4144000000001</v>
      </c>
    </row>
    <row r="157" spans="1:13" x14ac:dyDescent="0.3">
      <c r="A157" t="s">
        <v>199</v>
      </c>
      <c r="B157" s="54">
        <f>IF(VLOOKUP(A157,[1]Detailed_estimation!$A$6:$AH$179,33)/1000000&gt;0,VLOOKUP(A157,[1]Detailed_estimation!$A$6:$AH$179,33)/1000000,"")</f>
        <v>26263.916072879951</v>
      </c>
      <c r="C157" s="55">
        <f>IF(VLOOKUP(A157,[1]Detailed_estimation!$A$6:$AH$179,34,FALSE)&gt;0,VLOOKUP(A157,[1]Detailed_estimation!$A$6:$AH$179,34,FALSE),"")</f>
        <v>8.7319548252348486E-2</v>
      </c>
      <c r="D157" s="3">
        <f>VLOOKUP(A157,[1]Detailed_estimation!$A$6:$AF$179,3, FALSE)</f>
        <v>1630270.397741518</v>
      </c>
      <c r="E157" s="3">
        <f>VLOOKUP(A157,[1]Detailed_estimation!$A$6:$AF$179,5,FALSE)</f>
        <v>2737764.0201791609</v>
      </c>
      <c r="F157" s="3">
        <f>VLOOKUP(A157,[1]Detailed_estimation!$A$6:$AF$179,7,FALSE)</f>
        <v>6302321.2423287733</v>
      </c>
      <c r="G157" s="3">
        <f>VLOOKUP(A157,[1]Detailed_estimation!$A$6:$AF$179,9,FALSE)</f>
        <v>10677541.64221558</v>
      </c>
      <c r="H157" s="3">
        <f>VLOOKUP(A157,[1]Detailed_estimation!$A$6:$AF$179,11,FALSE)</f>
        <v>27308935.3126451</v>
      </c>
      <c r="I157" s="3">
        <f>0.01*VLOOKUP(A157,[1]Detailed_estimation!$A$6:$AF$179,2,FALSE)</f>
        <v>432328.60000000003</v>
      </c>
      <c r="J157" s="3">
        <f>0.005*VLOOKUP(A157,[1]Detailed_estimation!$A$6:$AF$179,2,FALSE)</f>
        <v>216164.30000000002</v>
      </c>
      <c r="K157" s="3">
        <f>0.001*VLOOKUP(A157,[1]Detailed_estimation!$A$6:$AF$179,2,FALSE)</f>
        <v>43232.86</v>
      </c>
      <c r="L157" s="3">
        <f>0.0005*VLOOKUP(A157,[1]Detailed_estimation!$A$6:$AF$179,2,FALSE)</f>
        <v>21616.43</v>
      </c>
      <c r="M157" s="3">
        <f>0.0001*VLOOKUP(A157,[1]Detailed_estimation!$A$6:$AF$179,2,FALSE)</f>
        <v>4323.2860000000001</v>
      </c>
    </row>
    <row r="158" spans="1:13" x14ac:dyDescent="0.3">
      <c r="A158" t="s">
        <v>200</v>
      </c>
      <c r="B158" s="54">
        <f>IF(VLOOKUP(A158,[1]Detailed_estimation!$A$6:$AH$179,33)/1000000&gt;0,VLOOKUP(A158,[1]Detailed_estimation!$A$6:$AH$179,33)/1000000,"")</f>
        <v>14.518204322884221</v>
      </c>
      <c r="C158" s="55" t="str">
        <f>IF(VLOOKUP(A158,[1]Detailed_estimation!$A$6:$AH$179,34,FALSE)&gt;0,VLOOKUP(A158,[1]Detailed_estimation!$A$6:$AH$179,34,FALSE),"")</f>
        <v/>
      </c>
      <c r="D158" s="3">
        <f>VLOOKUP(A158,[1]Detailed_estimation!$A$6:$AF$179,3, FALSE)</f>
        <v>6924.617683105148</v>
      </c>
      <c r="E158" s="3">
        <f>VLOOKUP(A158,[1]Detailed_estimation!$A$6:$AF$179,5,FALSE)</f>
        <v>12226.2626346424</v>
      </c>
      <c r="F158" s="3">
        <f>VLOOKUP(A158,[1]Detailed_estimation!$A$6:$AF$179,7,FALSE)</f>
        <v>31349.254511397401</v>
      </c>
      <c r="G158" s="3">
        <f>VLOOKUP(A158,[1]Detailed_estimation!$A$6:$AF$179,9,FALSE)</f>
        <v>56787.734080768321</v>
      </c>
      <c r="H158" s="3">
        <f>VLOOKUP(A158,[1]Detailed_estimation!$A$6:$AF$179,11,FALSE)</f>
        <v>151514.71792956369</v>
      </c>
      <c r="I158" s="3">
        <f>0.01*VLOOKUP(A158,[1]Detailed_estimation!$A$6:$AF$179,2,FALSE)</f>
        <v>46346.450000000004</v>
      </c>
      <c r="J158" s="3">
        <f>0.005*VLOOKUP(A158,[1]Detailed_estimation!$A$6:$AF$179,2,FALSE)</f>
        <v>23173.225000000002</v>
      </c>
      <c r="K158" s="3">
        <f>0.001*VLOOKUP(A158,[1]Detailed_estimation!$A$6:$AF$179,2,FALSE)</f>
        <v>4634.6450000000004</v>
      </c>
      <c r="L158" s="3">
        <f>0.0005*VLOOKUP(A158,[1]Detailed_estimation!$A$6:$AF$179,2,FALSE)</f>
        <v>2317.3225000000002</v>
      </c>
      <c r="M158" s="3">
        <f>0.0001*VLOOKUP(A158,[1]Detailed_estimation!$A$6:$AF$179,2,FALSE)</f>
        <v>463.46450000000004</v>
      </c>
    </row>
    <row r="159" spans="1:13" x14ac:dyDescent="0.3">
      <c r="A159" t="s">
        <v>201</v>
      </c>
      <c r="B159" s="54">
        <f>IF(VLOOKUP(A159,[1]Detailed_estimation!$A$6:$AH$179,33)/1000000&gt;0,VLOOKUP(A159,[1]Detailed_estimation!$A$6:$AH$179,33)/1000000,"")</f>
        <v>20019.275333356469</v>
      </c>
      <c r="C159" s="55">
        <f>IF(VLOOKUP(A159,[1]Detailed_estimation!$A$6:$AH$179,34,FALSE)&gt;0,VLOOKUP(A159,[1]Detailed_estimation!$A$6:$AH$179,34,FALSE),"")</f>
        <v>9.0882717162905163E-2</v>
      </c>
      <c r="D159" s="3">
        <f>VLOOKUP(A159,[1]Detailed_estimation!$A$6:$AF$179,3, FALSE)</f>
        <v>1820903.785045624</v>
      </c>
      <c r="E159" s="3">
        <f>VLOOKUP(A159,[1]Detailed_estimation!$A$6:$AF$179,5,FALSE)</f>
        <v>2929464.3809568938</v>
      </c>
      <c r="F159" s="3">
        <f>VLOOKUP(A159,[1]Detailed_estimation!$A$6:$AF$179,7,FALSE)</f>
        <v>6410208.7434312161</v>
      </c>
      <c r="G159" s="3">
        <f>VLOOKUP(A159,[1]Detailed_estimation!$A$6:$AF$179,9,FALSE)</f>
        <v>10361912.01138665</v>
      </c>
      <c r="H159" s="3">
        <f>VLOOKUP(A159,[1]Detailed_estimation!$A$6:$AF$179,11,FALSE)</f>
        <v>24534934.952102639</v>
      </c>
      <c r="I159" s="3">
        <f>0.01*VLOOKUP(A159,[1]Detailed_estimation!$A$6:$AF$179,2,FALSE)</f>
        <v>382519.24</v>
      </c>
      <c r="J159" s="3">
        <f>0.005*VLOOKUP(A159,[1]Detailed_estimation!$A$6:$AF$179,2,FALSE)</f>
        <v>191259.62</v>
      </c>
      <c r="K159" s="3">
        <f>0.001*VLOOKUP(A159,[1]Detailed_estimation!$A$6:$AF$179,2,FALSE)</f>
        <v>38251.923999999999</v>
      </c>
      <c r="L159" s="3">
        <f>0.0005*VLOOKUP(A159,[1]Detailed_estimation!$A$6:$AF$179,2,FALSE)</f>
        <v>19125.962</v>
      </c>
      <c r="M159" s="3">
        <f>0.0001*VLOOKUP(A159,[1]Detailed_estimation!$A$6:$AF$179,2,FALSE)</f>
        <v>3825.1924000000004</v>
      </c>
    </row>
    <row r="160" spans="1:13" x14ac:dyDescent="0.3">
      <c r="A160" t="s">
        <v>202</v>
      </c>
      <c r="B160" s="54">
        <f>IF(VLOOKUP(A160,[1]Detailed_estimation!$A$6:$AH$179,33)/1000000&gt;0,VLOOKUP(A160,[1]Detailed_estimation!$A$6:$AH$179,33)/1000000,"")</f>
        <v>455.0527824547263</v>
      </c>
      <c r="C160" s="55" t="str">
        <f>IF(VLOOKUP(A160,[1]Detailed_estimation!$A$6:$AH$179,34,FALSE)&gt;0,VLOOKUP(A160,[1]Detailed_estimation!$A$6:$AH$179,34,FALSE),"")</f>
        <v/>
      </c>
      <c r="D160" s="3">
        <f>VLOOKUP(A160,[1]Detailed_estimation!$A$6:$AF$179,3, FALSE)</f>
        <v>64061.600516742343</v>
      </c>
      <c r="E160" s="3">
        <f>VLOOKUP(A160,[1]Detailed_estimation!$A$6:$AF$179,5,FALSE)</f>
        <v>114398.98685067279</v>
      </c>
      <c r="F160" s="3">
        <f>VLOOKUP(A160,[1]Detailed_estimation!$A$6:$AF$179,7,FALSE)</f>
        <v>300683.63467707922</v>
      </c>
      <c r="G160" s="3">
        <f>VLOOKUP(A160,[1]Detailed_estimation!$A$6:$AF$179,9,FALSE)</f>
        <v>551426.11109010968</v>
      </c>
      <c r="H160" s="3">
        <f>VLOOKUP(A160,[1]Detailed_estimation!$A$6:$AF$179,11,FALSE)</f>
        <v>1476214.456956882</v>
      </c>
      <c r="I160" s="3">
        <f>0.01*VLOOKUP(A160,[1]Detailed_estimation!$A$6:$AF$179,2,FALSE)</f>
        <v>149707.55000000002</v>
      </c>
      <c r="J160" s="3">
        <f>0.005*VLOOKUP(A160,[1]Detailed_estimation!$A$6:$AF$179,2,FALSE)</f>
        <v>74853.775000000009</v>
      </c>
      <c r="K160" s="3">
        <f>0.001*VLOOKUP(A160,[1]Detailed_estimation!$A$6:$AF$179,2,FALSE)</f>
        <v>14970.755000000001</v>
      </c>
      <c r="L160" s="3">
        <f>0.0005*VLOOKUP(A160,[1]Detailed_estimation!$A$6:$AF$179,2,FALSE)</f>
        <v>7485.3775000000005</v>
      </c>
      <c r="M160" s="3">
        <f>0.0001*VLOOKUP(A160,[1]Detailed_estimation!$A$6:$AF$179,2,FALSE)</f>
        <v>1497.0755000000001</v>
      </c>
    </row>
    <row r="161" spans="1:13" x14ac:dyDescent="0.3">
      <c r="A161" t="s">
        <v>203</v>
      </c>
      <c r="B161" s="54">
        <f>IF(VLOOKUP(A161,[1]Detailed_estimation!$A$6:$AH$179,33)/1000000&gt;0,VLOOKUP(A161,[1]Detailed_estimation!$A$6:$AH$179,33)/1000000,"")</f>
        <v>85.718165453867371</v>
      </c>
      <c r="C161" s="55" t="str">
        <f>IF(VLOOKUP(A161,[1]Detailed_estimation!$A$6:$AH$179,34,FALSE)&gt;0,VLOOKUP(A161,[1]Detailed_estimation!$A$6:$AH$179,34,FALSE),"")</f>
        <v/>
      </c>
      <c r="D161" s="3">
        <f>VLOOKUP(A161,[1]Detailed_estimation!$A$6:$AF$179,3, FALSE)</f>
        <v>10851.486754966891</v>
      </c>
      <c r="E161" s="3">
        <f>VLOOKUP(A161,[1]Detailed_estimation!$A$6:$AF$179,5,FALSE)</f>
        <v>18263.845474613681</v>
      </c>
      <c r="F161" s="3">
        <f>VLOOKUP(A161,[1]Detailed_estimation!$A$6:$AF$179,7,FALSE)</f>
        <v>42236.0706401766</v>
      </c>
      <c r="G161" s="3">
        <f>VLOOKUP(A161,[1]Detailed_estimation!$A$6:$AF$179,9,FALSE)</f>
        <v>71800.432671081682</v>
      </c>
      <c r="H161" s="3">
        <f>VLOOKUP(A161,[1]Detailed_estimation!$A$6:$AF$179,11,FALSE)</f>
        <v>184243.95584988961</v>
      </c>
      <c r="I161" s="3">
        <f>0.01*VLOOKUP(A161,[1]Detailed_estimation!$A$6:$AF$179,2,FALSE)</f>
        <v>222906.82</v>
      </c>
      <c r="J161" s="3">
        <f>0.005*VLOOKUP(A161,[1]Detailed_estimation!$A$6:$AF$179,2,FALSE)</f>
        <v>111453.41</v>
      </c>
      <c r="K161" s="3">
        <f>0.001*VLOOKUP(A161,[1]Detailed_estimation!$A$6:$AF$179,2,FALSE)</f>
        <v>22290.682000000001</v>
      </c>
      <c r="L161" s="3">
        <f>0.0005*VLOOKUP(A161,[1]Detailed_estimation!$A$6:$AF$179,2,FALSE)</f>
        <v>11145.341</v>
      </c>
      <c r="M161" s="3">
        <f>0.0001*VLOOKUP(A161,[1]Detailed_estimation!$A$6:$AF$179,2,FALSE)</f>
        <v>2229.0682000000002</v>
      </c>
    </row>
    <row r="162" spans="1:13" x14ac:dyDescent="0.3">
      <c r="A162" t="s">
        <v>204</v>
      </c>
      <c r="B162" s="54">
        <f>IF(VLOOKUP(A162,[1]Detailed_estimation!$A$6:$AH$179,33)/1000000&gt;0,VLOOKUP(A162,[1]Detailed_estimation!$A$6:$AH$179,33)/1000000,"")</f>
        <v>21.397073663040356</v>
      </c>
      <c r="C162" s="55" t="str">
        <f>IF(VLOOKUP(A162,[1]Detailed_estimation!$A$6:$AH$179,34,FALSE)&gt;0,VLOOKUP(A162,[1]Detailed_estimation!$A$6:$AH$179,34,FALSE),"")</f>
        <v/>
      </c>
      <c r="D162" s="3">
        <f>VLOOKUP(A162,[1]Detailed_estimation!$A$6:$AF$179,3, FALSE)</f>
        <v>131887.45435199069</v>
      </c>
      <c r="E162" s="3">
        <f>VLOOKUP(A162,[1]Detailed_estimation!$A$6:$AF$179,5,FALSE)</f>
        <v>227987.98323067019</v>
      </c>
      <c r="F162" s="3">
        <f>VLOOKUP(A162,[1]Detailed_estimation!$A$6:$AF$179,7,FALSE)</f>
        <v>558187.24361153669</v>
      </c>
      <c r="G162" s="3">
        <f>VLOOKUP(A162,[1]Detailed_estimation!$A$6:$AF$179,9,FALSE)</f>
        <v>985454.71874694922</v>
      </c>
      <c r="H162" s="3">
        <f>VLOOKUP(A162,[1]Detailed_estimation!$A$6:$AF$179,11,FALSE)</f>
        <v>2600157.6327135921</v>
      </c>
      <c r="I162" s="3">
        <f>0.01*VLOOKUP(A162,[1]Detailed_estimation!$A$6:$AF$179,2,FALSE)</f>
        <v>3956.2400000000002</v>
      </c>
      <c r="J162" s="3">
        <f>0.005*VLOOKUP(A162,[1]Detailed_estimation!$A$6:$AF$179,2,FALSE)</f>
        <v>1978.1200000000001</v>
      </c>
      <c r="K162" s="3">
        <f>0.001*VLOOKUP(A162,[1]Detailed_estimation!$A$6:$AF$179,2,FALSE)</f>
        <v>395.62400000000002</v>
      </c>
      <c r="L162" s="3">
        <f>0.0005*VLOOKUP(A162,[1]Detailed_estimation!$A$6:$AF$179,2,FALSE)</f>
        <v>197.81200000000001</v>
      </c>
      <c r="M162" s="3">
        <f>0.0001*VLOOKUP(A162,[1]Detailed_estimation!$A$6:$AF$179,2,FALSE)</f>
        <v>39.562400000000004</v>
      </c>
    </row>
    <row r="163" spans="1:13" x14ac:dyDescent="0.3">
      <c r="A163" t="s">
        <v>205</v>
      </c>
      <c r="B163" s="54">
        <f>IF(VLOOKUP(A163,[1]Detailed_estimation!$A$6:$AH$179,33)/1000000&gt;0,VLOOKUP(A163,[1]Detailed_estimation!$A$6:$AH$179,33)/1000000,"")</f>
        <v>9159.8344553425832</v>
      </c>
      <c r="C163" s="55">
        <f>IF(VLOOKUP(A163,[1]Detailed_estimation!$A$6:$AH$179,34,FALSE)&gt;0,VLOOKUP(A163,[1]Detailed_estimation!$A$6:$AH$179,34,FALSE),"")</f>
        <v>6.52323609368365E-2</v>
      </c>
      <c r="D163" s="3">
        <f>VLOOKUP(A163,[1]Detailed_estimation!$A$6:$AF$179,3, FALSE)</f>
        <v>1870348.656784662</v>
      </c>
      <c r="E163" s="3">
        <f>VLOOKUP(A163,[1]Detailed_estimation!$A$6:$AF$179,5,FALSE)</f>
        <v>3044123.7064789762</v>
      </c>
      <c r="F163" s="3">
        <f>VLOOKUP(A163,[1]Detailed_estimation!$A$6:$AF$179,7,FALSE)</f>
        <v>6654519.6955684889</v>
      </c>
      <c r="G163" s="3">
        <f>VLOOKUP(A163,[1]Detailed_estimation!$A$6:$AF$179,9,FALSE)</f>
        <v>10782173.715424869</v>
      </c>
      <c r="H163" s="3">
        <f>VLOOKUP(A163,[1]Detailed_estimation!$A$6:$AF$179,11,FALSE)</f>
        <v>25899482.609897152</v>
      </c>
      <c r="I163" s="3">
        <f>0.01*VLOOKUP(A163,[1]Detailed_estimation!$A$6:$AF$179,2,FALSE)</f>
        <v>79846.83</v>
      </c>
      <c r="J163" s="3">
        <f>0.005*VLOOKUP(A163,[1]Detailed_estimation!$A$6:$AF$179,2,FALSE)</f>
        <v>39923.415000000001</v>
      </c>
      <c r="K163" s="3">
        <f>0.001*VLOOKUP(A163,[1]Detailed_estimation!$A$6:$AF$179,2,FALSE)</f>
        <v>7984.683</v>
      </c>
      <c r="L163" s="3">
        <f>0.0005*VLOOKUP(A163,[1]Detailed_estimation!$A$6:$AF$179,2,FALSE)</f>
        <v>3992.3415</v>
      </c>
      <c r="M163" s="3">
        <f>0.0001*VLOOKUP(A163,[1]Detailed_estimation!$A$6:$AF$179,2,FALSE)</f>
        <v>798.4683</v>
      </c>
    </row>
    <row r="164" spans="1:13" x14ac:dyDescent="0.3">
      <c r="A164" t="s">
        <v>206</v>
      </c>
      <c r="B164" s="54">
        <f>IF(VLOOKUP(A164,[1]Detailed_estimation!$A$6:$AH$179,33)/1000000&gt;0,VLOOKUP(A164,[1]Detailed_estimation!$A$6:$AH$179,33)/1000000,"")</f>
        <v>10421.596336111343</v>
      </c>
      <c r="C164" s="55">
        <f>IF(VLOOKUP(A164,[1]Detailed_estimation!$A$6:$AH$179,34,FALSE)&gt;0,VLOOKUP(A164,[1]Detailed_estimation!$A$6:$AH$179,34,FALSE),"")</f>
        <v>0.12693341138889438</v>
      </c>
      <c r="D164" s="3">
        <f>VLOOKUP(A164,[1]Detailed_estimation!$A$6:$AF$179,3, FALSE)</f>
        <v>5584061.1104637589</v>
      </c>
      <c r="E164" s="3">
        <f>VLOOKUP(A164,[1]Detailed_estimation!$A$6:$AF$179,5,FALSE)</f>
        <v>10943683.92765124</v>
      </c>
      <c r="F164" s="3">
        <f>VLOOKUP(A164,[1]Detailed_estimation!$A$6:$AF$179,7,FALSE)</f>
        <v>28215393.617556319</v>
      </c>
      <c r="G164" s="3">
        <f>VLOOKUP(A164,[1]Detailed_estimation!$A$6:$AF$179,9,FALSE)</f>
        <v>53736420.308006093</v>
      </c>
      <c r="H164" s="3">
        <f>VLOOKUP(A164,[1]Detailed_estimation!$A$6:$AF$179,11,FALSE)</f>
        <v>116123612.637852</v>
      </c>
      <c r="I164" s="3">
        <f>0.01*VLOOKUP(A164,[1]Detailed_estimation!$A$6:$AF$179,2,FALSE)</f>
        <v>69616.73</v>
      </c>
      <c r="J164" s="3">
        <f>0.005*VLOOKUP(A164,[1]Detailed_estimation!$A$6:$AF$179,2,FALSE)</f>
        <v>34808.364999999998</v>
      </c>
      <c r="K164" s="3">
        <f>0.001*VLOOKUP(A164,[1]Detailed_estimation!$A$6:$AF$179,2,FALSE)</f>
        <v>6961.6729999999998</v>
      </c>
      <c r="L164" s="3">
        <f>0.0005*VLOOKUP(A164,[1]Detailed_estimation!$A$6:$AF$179,2,FALSE)</f>
        <v>3480.8364999999999</v>
      </c>
      <c r="M164" s="3">
        <f>0.0001*VLOOKUP(A164,[1]Detailed_estimation!$A$6:$AF$179,2,FALSE)</f>
        <v>696.16730000000007</v>
      </c>
    </row>
    <row r="165" spans="1:13" x14ac:dyDescent="0.3">
      <c r="A165" t="s">
        <v>207</v>
      </c>
      <c r="B165" s="54">
        <f>IF(VLOOKUP(A165,[1]Detailed_estimation!$A$6:$AH$179,33)/1000000&gt;0,VLOOKUP(A165,[1]Detailed_estimation!$A$6:$AH$179,33)/1000000,"")</f>
        <v>144.86092994847351</v>
      </c>
      <c r="C165" s="55" t="str">
        <f>IF(VLOOKUP(A165,[1]Detailed_estimation!$A$6:$AH$179,34,FALSE)&gt;0,VLOOKUP(A165,[1]Detailed_estimation!$A$6:$AH$179,34,FALSE),"")</f>
        <v/>
      </c>
      <c r="D165" s="3">
        <f>VLOOKUP(A165,[1]Detailed_estimation!$A$6:$AF$179,3, FALSE)</f>
        <v>28821.208554819081</v>
      </c>
      <c r="E165" s="3">
        <f>VLOOKUP(A165,[1]Detailed_estimation!$A$6:$AF$179,5,FALSE)</f>
        <v>50399.435826143599</v>
      </c>
      <c r="F165" s="3">
        <f>VLOOKUP(A165,[1]Detailed_estimation!$A$6:$AF$179,7,FALSE)</f>
        <v>126535.404892876</v>
      </c>
      <c r="G165" s="3">
        <f>VLOOKUP(A165,[1]Detailed_estimation!$A$6:$AF$179,9,FALSE)</f>
        <v>226647.41239834239</v>
      </c>
      <c r="H165" s="3">
        <f>VLOOKUP(A165,[1]Detailed_estimation!$A$6:$AF$179,11,FALSE)</f>
        <v>602196.41994980455</v>
      </c>
      <c r="I165" s="3">
        <f>0.01*VLOOKUP(A165,[1]Detailed_estimation!$A$6:$AF$179,2,FALSE)</f>
        <v>115997.52</v>
      </c>
      <c r="J165" s="3">
        <f>0.005*VLOOKUP(A165,[1]Detailed_estimation!$A$6:$AF$179,2,FALSE)</f>
        <v>57998.76</v>
      </c>
      <c r="K165" s="3">
        <f>0.001*VLOOKUP(A165,[1]Detailed_estimation!$A$6:$AF$179,2,FALSE)</f>
        <v>11599.752</v>
      </c>
      <c r="L165" s="3">
        <f>0.0005*VLOOKUP(A165,[1]Detailed_estimation!$A$6:$AF$179,2,FALSE)</f>
        <v>5799.8760000000002</v>
      </c>
      <c r="M165" s="3">
        <f>0.0001*VLOOKUP(A165,[1]Detailed_estimation!$A$6:$AF$179,2,FALSE)</f>
        <v>1159.9752000000001</v>
      </c>
    </row>
    <row r="166" spans="1:13" x14ac:dyDescent="0.3">
      <c r="A166" t="s">
        <v>208</v>
      </c>
      <c r="B166" s="54">
        <f>IF(VLOOKUP(A166,[1]Detailed_estimation!$A$6:$AH$179,33)/1000000&gt;0,VLOOKUP(A166,[1]Detailed_estimation!$A$6:$AH$179,33)/1000000,"")</f>
        <v>16063.564757443664</v>
      </c>
      <c r="C166" s="55" t="str">
        <f>IF(VLOOKUP(A166,[1]Detailed_estimation!$A$6:$AH$179,34,FALSE)&gt;0,VLOOKUP(A166,[1]Detailed_estimation!$A$6:$AH$179,34,FALSE),"")</f>
        <v/>
      </c>
      <c r="D166" s="3">
        <f>VLOOKUP(A166,[1]Detailed_estimation!$A$6:$AF$179,3, FALSE)</f>
        <v>2170892.3796391929</v>
      </c>
      <c r="E166" s="3">
        <f>VLOOKUP(A166,[1]Detailed_estimation!$A$6:$AF$179,5,FALSE)</f>
        <v>3575133.379275443</v>
      </c>
      <c r="F166" s="3">
        <f>VLOOKUP(A166,[1]Detailed_estimation!$A$6:$AF$179,7,FALSE)</f>
        <v>7932226.5852608662</v>
      </c>
      <c r="G166" s="3">
        <f>VLOOKUP(A166,[1]Detailed_estimation!$A$6:$AF$179,9,FALSE)</f>
        <v>13040814.48683775</v>
      </c>
      <c r="H166" s="3">
        <f>VLOOKUP(A166,[1]Detailed_estimation!$A$6:$AF$179,11,FALSE)</f>
        <v>32137942.518426541</v>
      </c>
      <c r="I166" s="3">
        <f>0.01*VLOOKUP(A166,[1]Detailed_estimation!$A$6:$AF$179,2,FALSE)</f>
        <v>198096.08000000002</v>
      </c>
      <c r="J166" s="3">
        <f>0.005*VLOOKUP(A166,[1]Detailed_estimation!$A$6:$AF$179,2,FALSE)</f>
        <v>99048.040000000008</v>
      </c>
      <c r="K166" s="3">
        <f>0.001*VLOOKUP(A166,[1]Detailed_estimation!$A$6:$AF$179,2,FALSE)</f>
        <v>19809.608</v>
      </c>
      <c r="L166" s="3">
        <f>0.0005*VLOOKUP(A166,[1]Detailed_estimation!$A$6:$AF$179,2,FALSE)</f>
        <v>9904.8040000000001</v>
      </c>
      <c r="M166" s="3">
        <f>0.0001*VLOOKUP(A166,[1]Detailed_estimation!$A$6:$AF$179,2,FALSE)</f>
        <v>1980.9608000000001</v>
      </c>
    </row>
    <row r="167" spans="1:13" x14ac:dyDescent="0.3">
      <c r="A167" t="s">
        <v>209</v>
      </c>
      <c r="B167" s="54">
        <f>IF(VLOOKUP(A167,[1]Detailed_estimation!$A$6:$AH$179,33)/1000000&gt;0,VLOOKUP(A167,[1]Detailed_estimation!$A$6:$AH$179,33)/1000000,"")</f>
        <v>45.580939961616302</v>
      </c>
      <c r="C167" s="55" t="str">
        <f>IF(VLOOKUP(A167,[1]Detailed_estimation!$A$6:$AH$179,34,FALSE)&gt;0,VLOOKUP(A167,[1]Detailed_estimation!$A$6:$AH$179,34,FALSE),"")</f>
        <v/>
      </c>
      <c r="D167" s="3">
        <f>VLOOKUP(A167,[1]Detailed_estimation!$A$6:$AF$179,3, FALSE)</f>
        <v>26347.125693746351</v>
      </c>
      <c r="E167" s="3">
        <f>VLOOKUP(A167,[1]Detailed_estimation!$A$6:$AF$179,5,FALSE)</f>
        <v>43761.840273721427</v>
      </c>
      <c r="F167" s="3">
        <f>VLOOKUP(A167,[1]Detailed_estimation!$A$6:$AF$179,7,FALSE)</f>
        <v>98575.263759955356</v>
      </c>
      <c r="G167" s="3">
        <f>VLOOKUP(A167,[1]Detailed_estimation!$A$6:$AF$179,9,FALSE)</f>
        <v>164186.27470079981</v>
      </c>
      <c r="H167" s="3">
        <f>VLOOKUP(A167,[1]Detailed_estimation!$A$6:$AF$179,11,FALSE)</f>
        <v>411985.46989190392</v>
      </c>
      <c r="I167" s="3">
        <f>0.01*VLOOKUP(A167,[1]Detailed_estimation!$A$6:$AF$179,2,FALSE)</f>
        <v>53029.4</v>
      </c>
      <c r="J167" s="3">
        <f>0.005*VLOOKUP(A167,[1]Detailed_estimation!$A$6:$AF$179,2,FALSE)</f>
        <v>26514.7</v>
      </c>
      <c r="K167" s="3">
        <f>0.001*VLOOKUP(A167,[1]Detailed_estimation!$A$6:$AF$179,2,FALSE)</f>
        <v>5302.9400000000005</v>
      </c>
      <c r="L167" s="3">
        <f>0.0005*VLOOKUP(A167,[1]Detailed_estimation!$A$6:$AF$179,2,FALSE)</f>
        <v>2651.4700000000003</v>
      </c>
      <c r="M167" s="3">
        <f>0.0001*VLOOKUP(A167,[1]Detailed_estimation!$A$6:$AF$179,2,FALSE)</f>
        <v>530.29399999999998</v>
      </c>
    </row>
    <row r="168" spans="1:13" x14ac:dyDescent="0.3">
      <c r="A168" t="s">
        <v>210</v>
      </c>
      <c r="B168" s="54">
        <f>IF(VLOOKUP(A168,[1]Detailed_estimation!$A$6:$AH$179,33)/1000000&gt;0,VLOOKUP(A168,[1]Detailed_estimation!$A$6:$AH$179,33)/1000000,"")</f>
        <v>843.17571447373359</v>
      </c>
      <c r="C168" s="55" t="str">
        <f>IF(VLOOKUP(A168,[1]Detailed_estimation!$A$6:$AH$179,34,FALSE)&gt;0,VLOOKUP(A168,[1]Detailed_estimation!$A$6:$AH$179,34,FALSE),"")</f>
        <v/>
      </c>
      <c r="D168" s="3">
        <f>VLOOKUP(A168,[1]Detailed_estimation!$A$6:$AF$179,3, FALSE)</f>
        <v>54611.446281530887</v>
      </c>
      <c r="E168" s="3">
        <f>VLOOKUP(A168,[1]Detailed_estimation!$A$6:$AF$179,5,FALSE)</f>
        <v>99998.252207213154</v>
      </c>
      <c r="F168" s="3">
        <f>VLOOKUP(A168,[1]Detailed_estimation!$A$6:$AF$179,7,FALSE)</f>
        <v>277496.96990514512</v>
      </c>
      <c r="G168" s="3">
        <f>VLOOKUP(A168,[1]Detailed_estimation!$A$6:$AF$179,9,FALSE)</f>
        <v>521208.55428372649</v>
      </c>
      <c r="H168" s="3">
        <f>VLOOKUP(A168,[1]Detailed_estimation!$A$6:$AF$179,11,FALSE)</f>
        <v>1399438.2851638431</v>
      </c>
      <c r="I168" s="3">
        <f>0.01*VLOOKUP(A168,[1]Detailed_estimation!$A$6:$AF$179,2,FALSE)</f>
        <v>280998</v>
      </c>
      <c r="J168" s="3">
        <f>0.005*VLOOKUP(A168,[1]Detailed_estimation!$A$6:$AF$179,2,FALSE)</f>
        <v>140499</v>
      </c>
      <c r="K168" s="3">
        <f>0.001*VLOOKUP(A168,[1]Detailed_estimation!$A$6:$AF$179,2,FALSE)</f>
        <v>28099.8</v>
      </c>
      <c r="L168" s="3">
        <f>0.0005*VLOOKUP(A168,[1]Detailed_estimation!$A$6:$AF$179,2,FALSE)</f>
        <v>14049.9</v>
      </c>
      <c r="M168" s="3">
        <f>0.0001*VLOOKUP(A168,[1]Detailed_estimation!$A$6:$AF$179,2,FALSE)</f>
        <v>2809.98</v>
      </c>
    </row>
    <row r="169" spans="1:13" x14ac:dyDescent="0.3">
      <c r="A169" t="s">
        <v>211</v>
      </c>
      <c r="B169" s="54">
        <f>IF(VLOOKUP(A169,[1]Detailed_estimation!$A$6:$AH$179,33)/1000000&gt;0,VLOOKUP(A169,[1]Detailed_estimation!$A$6:$AH$179,33)/1000000,"")</f>
        <v>3409.2492738881328</v>
      </c>
      <c r="C169" s="55">
        <f>IF(VLOOKUP(A169,[1]Detailed_estimation!$A$6:$AH$179,34,FALSE)&gt;0,VLOOKUP(A169,[1]Detailed_estimation!$A$6:$AH$179,34,FALSE),"")</f>
        <v>4.7077187076913128E-2</v>
      </c>
      <c r="D169" s="3">
        <f>VLOOKUP(A169,[1]Detailed_estimation!$A$6:$AF$179,3, FALSE)</f>
        <v>67647.863343641628</v>
      </c>
      <c r="E169" s="3">
        <f>VLOOKUP(A169,[1]Detailed_estimation!$A$6:$AF$179,5,FALSE)</f>
        <v>130270.66073485769</v>
      </c>
      <c r="F169" s="3">
        <f>VLOOKUP(A169,[1]Detailed_estimation!$A$6:$AF$179,7,FALSE)</f>
        <v>402194.47413172282</v>
      </c>
      <c r="G169" s="3">
        <f>VLOOKUP(A169,[1]Detailed_estimation!$A$6:$AF$179,9,FALSE)</f>
        <v>782884.49175989896</v>
      </c>
      <c r="H169" s="3">
        <f>VLOOKUP(A169,[1]Detailed_estimation!$A$6:$AF$179,11,FALSE)</f>
        <v>2089524.039510879</v>
      </c>
      <c r="I169" s="3">
        <f>0.01*VLOOKUP(A169,[1]Detailed_estimation!$A$6:$AF$179,2,FALSE)</f>
        <v>561418.4</v>
      </c>
      <c r="J169" s="3">
        <f>0.005*VLOOKUP(A169,[1]Detailed_estimation!$A$6:$AF$179,2,FALSE)</f>
        <v>280709.2</v>
      </c>
      <c r="K169" s="3">
        <f>0.001*VLOOKUP(A169,[1]Detailed_estimation!$A$6:$AF$179,2,FALSE)</f>
        <v>56141.840000000004</v>
      </c>
      <c r="L169" s="3">
        <f>0.0005*VLOOKUP(A169,[1]Detailed_estimation!$A$6:$AF$179,2,FALSE)</f>
        <v>28070.920000000002</v>
      </c>
      <c r="M169" s="3">
        <f>0.0001*VLOOKUP(A169,[1]Detailed_estimation!$A$6:$AF$179,2,FALSE)</f>
        <v>5614.1840000000002</v>
      </c>
    </row>
    <row r="170" spans="1:13" x14ac:dyDescent="0.3">
      <c r="A170" t="s">
        <v>212</v>
      </c>
      <c r="B170" s="54">
        <f>IF(VLOOKUP(A170,[1]Detailed_estimation!$A$6:$AH$179,33)/1000000&gt;0,VLOOKUP(A170,[1]Detailed_estimation!$A$6:$AH$179,33)/1000000,"")</f>
        <v>30.408574657477907</v>
      </c>
      <c r="C170" s="55" t="str">
        <f>IF(VLOOKUP(A170,[1]Detailed_estimation!$A$6:$AH$179,34,FALSE)&gt;0,VLOOKUP(A170,[1]Detailed_estimation!$A$6:$AH$179,34,FALSE),"")</f>
        <v/>
      </c>
      <c r="D170" s="3">
        <f>VLOOKUP(A170,[1]Detailed_estimation!$A$6:$AF$179,3, FALSE)</f>
        <v>135758.29999999999</v>
      </c>
      <c r="E170" s="3">
        <f>VLOOKUP(A170,[1]Detailed_estimation!$A$6:$AF$179,5,FALSE)</f>
        <v>224933.9</v>
      </c>
      <c r="F170" s="3">
        <f>VLOOKUP(A170,[1]Detailed_estimation!$A$6:$AF$179,7,FALSE)</f>
        <v>504350</v>
      </c>
      <c r="G170" s="3">
        <f>VLOOKUP(A170,[1]Detailed_estimation!$A$6:$AF$179,9,FALSE)</f>
        <v>836824.5</v>
      </c>
      <c r="H170" s="3">
        <f>VLOOKUP(A170,[1]Detailed_estimation!$A$6:$AF$179,11,FALSE)</f>
        <v>2089429</v>
      </c>
      <c r="I170" s="3">
        <f>0.01*VLOOKUP(A170,[1]Detailed_estimation!$A$6:$AF$179,2,FALSE)</f>
        <v>6976.7300000000005</v>
      </c>
      <c r="J170" s="3">
        <f>0.005*VLOOKUP(A170,[1]Detailed_estimation!$A$6:$AF$179,2,FALSE)</f>
        <v>3488.3650000000002</v>
      </c>
      <c r="K170" s="3">
        <f>0.001*VLOOKUP(A170,[1]Detailed_estimation!$A$6:$AF$179,2,FALSE)</f>
        <v>697.673</v>
      </c>
      <c r="L170" s="3">
        <f>0.0005*VLOOKUP(A170,[1]Detailed_estimation!$A$6:$AF$179,2,FALSE)</f>
        <v>348.8365</v>
      </c>
      <c r="M170" s="3">
        <f>0.0001*VLOOKUP(A170,[1]Detailed_estimation!$A$6:$AF$179,2,FALSE)</f>
        <v>69.767300000000006</v>
      </c>
    </row>
    <row r="171" spans="1:13" x14ac:dyDescent="0.3">
      <c r="A171" t="s">
        <v>213</v>
      </c>
      <c r="B171" s="54">
        <f>IF(VLOOKUP(A171,[1]Detailed_estimation!$A$6:$AH$179,33)/1000000&gt;0,VLOOKUP(A171,[1]Detailed_estimation!$A$6:$AH$179,33)/1000000,"")</f>
        <v>46.318835337784932</v>
      </c>
      <c r="C171" s="55">
        <f>IF(VLOOKUP(A171,[1]Detailed_estimation!$A$6:$AH$179,34,FALSE)&gt;0,VLOOKUP(A171,[1]Detailed_estimation!$A$6:$AH$179,34,FALSE),"")</f>
        <v>3.239328754606853E-2</v>
      </c>
      <c r="D171" s="3">
        <f>VLOOKUP(A171,[1]Detailed_estimation!$A$6:$AF$179,3, FALSE)</f>
        <v>27335.460383552509</v>
      </c>
      <c r="E171" s="3">
        <f>VLOOKUP(A171,[1]Detailed_estimation!$A$6:$AF$179,5,FALSE)</f>
        <v>46962.261905241459</v>
      </c>
      <c r="F171" s="3">
        <f>VLOOKUP(A171,[1]Detailed_estimation!$A$6:$AF$179,7,FALSE)</f>
        <v>113445.9605616948</v>
      </c>
      <c r="G171" s="3">
        <f>VLOOKUP(A171,[1]Detailed_estimation!$A$6:$AF$179,9,FALSE)</f>
        <v>198643.60235458281</v>
      </c>
      <c r="H171" s="3">
        <f>VLOOKUP(A171,[1]Detailed_estimation!$A$6:$AF$179,11,FALSE)</f>
        <v>521615.21020103479</v>
      </c>
      <c r="I171" s="3">
        <f>0.01*VLOOKUP(A171,[1]Detailed_estimation!$A$6:$AF$179,2,FALSE)</f>
        <v>42636.38</v>
      </c>
      <c r="J171" s="3">
        <f>0.005*VLOOKUP(A171,[1]Detailed_estimation!$A$6:$AF$179,2,FALSE)</f>
        <v>21318.19</v>
      </c>
      <c r="K171" s="3">
        <f>0.001*VLOOKUP(A171,[1]Detailed_estimation!$A$6:$AF$179,2,FALSE)</f>
        <v>4263.6379999999999</v>
      </c>
      <c r="L171" s="3">
        <f>0.0005*VLOOKUP(A171,[1]Detailed_estimation!$A$6:$AF$179,2,FALSE)</f>
        <v>2131.819</v>
      </c>
      <c r="M171" s="3">
        <f>0.0001*VLOOKUP(A171,[1]Detailed_estimation!$A$6:$AF$179,2,FALSE)</f>
        <v>426.36380000000003</v>
      </c>
    </row>
    <row r="172" spans="1:13" x14ac:dyDescent="0.3">
      <c r="A172" t="s">
        <v>214</v>
      </c>
      <c r="B172" s="54">
        <f>IF(VLOOKUP(A172,[1]Detailed_estimation!$A$6:$AH$179,33)/1000000&gt;0,VLOOKUP(A172,[1]Detailed_estimation!$A$6:$AH$179,33)/1000000,"")</f>
        <v>110.71577582171219</v>
      </c>
      <c r="C172" s="55">
        <f>IF(VLOOKUP(A172,[1]Detailed_estimation!$A$6:$AH$179,34,FALSE)&gt;0,VLOOKUP(A172,[1]Detailed_estimation!$A$6:$AH$179,34,FALSE),"")</f>
        <v>2.4748400694673382E-2</v>
      </c>
      <c r="D172" s="3">
        <f>VLOOKUP(A172,[1]Detailed_estimation!$A$6:$AF$179,3, FALSE)</f>
        <v>236196.2981522138</v>
      </c>
      <c r="E172" s="3">
        <f>VLOOKUP(A172,[1]Detailed_estimation!$A$6:$AF$179,5,FALSE)</f>
        <v>408994.84692265518</v>
      </c>
      <c r="F172" s="3">
        <f>VLOOKUP(A172,[1]Detailed_estimation!$A$6:$AF$179,7,FALSE)</f>
        <v>1005052.039329559</v>
      </c>
      <c r="G172" s="3">
        <f>VLOOKUP(A172,[1]Detailed_estimation!$A$6:$AF$179,9,FALSE)</f>
        <v>1778278.6717196989</v>
      </c>
      <c r="H172" s="3">
        <f>VLOOKUP(A172,[1]Detailed_estimation!$A$6:$AF$179,11,FALSE)</f>
        <v>4697584.1407376258</v>
      </c>
      <c r="I172" s="3">
        <f>0.01*VLOOKUP(A172,[1]Detailed_estimation!$A$6:$AF$179,2,FALSE)</f>
        <v>11335.32</v>
      </c>
      <c r="J172" s="3">
        <f>0.005*VLOOKUP(A172,[1]Detailed_estimation!$A$6:$AF$179,2,FALSE)</f>
        <v>5667.66</v>
      </c>
      <c r="K172" s="3">
        <f>0.001*VLOOKUP(A172,[1]Detailed_estimation!$A$6:$AF$179,2,FALSE)</f>
        <v>1133.5319999999999</v>
      </c>
      <c r="L172" s="3">
        <f>0.0005*VLOOKUP(A172,[1]Detailed_estimation!$A$6:$AF$179,2,FALSE)</f>
        <v>566.76599999999996</v>
      </c>
      <c r="M172" s="3">
        <f>0.0001*VLOOKUP(A172,[1]Detailed_estimation!$A$6:$AF$179,2,FALSE)</f>
        <v>113.3532</v>
      </c>
    </row>
    <row r="173" spans="1:13" x14ac:dyDescent="0.3">
      <c r="A173" t="s">
        <v>215</v>
      </c>
      <c r="B173" s="54">
        <f>IF(VLOOKUP(A173,[1]Detailed_estimation!$A$6:$AH$179,33)/1000000&gt;0,VLOOKUP(A173,[1]Detailed_estimation!$A$6:$AH$179,33)/1000000,"")</f>
        <v>174.78531832390809</v>
      </c>
      <c r="C173" s="55">
        <f>IF(VLOOKUP(A173,[1]Detailed_estimation!$A$6:$AH$179,34,FALSE)&gt;0,VLOOKUP(A173,[1]Detailed_estimation!$A$6:$AH$179,34,FALSE),"")</f>
        <v>1.6362504513950549E-2</v>
      </c>
      <c r="D173" s="3">
        <f>VLOOKUP(A173,[1]Detailed_estimation!$A$6:$AF$179,3, FALSE)</f>
        <v>64215.75816988579</v>
      </c>
      <c r="E173" s="3">
        <f>VLOOKUP(A173,[1]Detailed_estimation!$A$6:$AF$179,5,FALSE)</f>
        <v>106615.6187805943</v>
      </c>
      <c r="F173" s="3">
        <f>VLOOKUP(A173,[1]Detailed_estimation!$A$6:$AF$179,7,FALSE)</f>
        <v>239965.17541518089</v>
      </c>
      <c r="G173" s="3">
        <f>VLOOKUP(A173,[1]Detailed_estimation!$A$6:$AF$179,9,FALSE)</f>
        <v>399421.85979407729</v>
      </c>
      <c r="H173" s="3">
        <f>VLOOKUP(A173,[1]Detailed_estimation!$A$6:$AF$179,11,FALSE)</f>
        <v>1001421.29659991</v>
      </c>
      <c r="I173" s="3">
        <f>0.01*VLOOKUP(A173,[1]Detailed_estimation!$A$6:$AF$179,2,FALSE)</f>
        <v>83659.460000000006</v>
      </c>
      <c r="J173" s="3">
        <f>0.005*VLOOKUP(A173,[1]Detailed_estimation!$A$6:$AF$179,2,FALSE)</f>
        <v>41829.730000000003</v>
      </c>
      <c r="K173" s="3">
        <f>0.001*VLOOKUP(A173,[1]Detailed_estimation!$A$6:$AF$179,2,FALSE)</f>
        <v>8365.9459999999999</v>
      </c>
      <c r="L173" s="3">
        <f>0.0005*VLOOKUP(A173,[1]Detailed_estimation!$A$6:$AF$179,2,FALSE)</f>
        <v>4182.973</v>
      </c>
      <c r="M173" s="3">
        <f>0.0001*VLOOKUP(A173,[1]Detailed_estimation!$A$6:$AF$179,2,FALSE)</f>
        <v>836.59460000000001</v>
      </c>
    </row>
    <row r="174" spans="1:13" x14ac:dyDescent="0.3">
      <c r="A174" t="s">
        <v>216</v>
      </c>
      <c r="B174" s="54">
        <f>IF(VLOOKUP(A174,[1]Detailed_estimation!$A$6:$AH$179,33)/1000000&gt;0,VLOOKUP(A174,[1]Detailed_estimation!$A$6:$AH$179,33)/1000000,"")</f>
        <v>3933.8607229111012</v>
      </c>
      <c r="C174" s="55">
        <f>IF(VLOOKUP(A174,[1]Detailed_estimation!$A$6:$AH$179,34,FALSE)&gt;0,VLOOKUP(A174,[1]Detailed_estimation!$A$6:$AH$179,34,FALSE),"")</f>
        <v>3.4030007285455015E-2</v>
      </c>
      <c r="D174" s="3">
        <f>VLOOKUP(A174,[1]Detailed_estimation!$A$6:$AF$179,3, FALSE)</f>
        <v>84590.205762492173</v>
      </c>
      <c r="E174" s="3">
        <f>VLOOKUP(A174,[1]Detailed_estimation!$A$6:$AF$179,5,FALSE)</f>
        <v>152830.90463974059</v>
      </c>
      <c r="F174" s="3">
        <f>VLOOKUP(A174,[1]Detailed_estimation!$A$6:$AF$179,7,FALSE)</f>
        <v>412014.92232222483</v>
      </c>
      <c r="G174" s="3">
        <f>VLOOKUP(A174,[1]Detailed_estimation!$A$6:$AF$179,9,FALSE)</f>
        <v>764466.93818847951</v>
      </c>
      <c r="H174" s="3">
        <f>VLOOKUP(A174,[1]Detailed_estimation!$A$6:$AF$179,11,FALSE)</f>
        <v>2050720.466159537</v>
      </c>
      <c r="I174" s="3">
        <f>0.01*VLOOKUP(A174,[1]Detailed_estimation!$A$6:$AF$179,2,FALSE)</f>
        <v>585590.48</v>
      </c>
      <c r="J174" s="3">
        <f>0.005*VLOOKUP(A174,[1]Detailed_estimation!$A$6:$AF$179,2,FALSE)</f>
        <v>292795.24</v>
      </c>
      <c r="K174" s="3">
        <f>0.001*VLOOKUP(A174,[1]Detailed_estimation!$A$6:$AF$179,2,FALSE)</f>
        <v>58559.048000000003</v>
      </c>
      <c r="L174" s="3">
        <f>0.0005*VLOOKUP(A174,[1]Detailed_estimation!$A$6:$AF$179,2,FALSE)</f>
        <v>29279.524000000001</v>
      </c>
      <c r="M174" s="3">
        <f>0.0001*VLOOKUP(A174,[1]Detailed_estimation!$A$6:$AF$179,2,FALSE)</f>
        <v>5855.9048000000003</v>
      </c>
    </row>
    <row r="175" spans="1:13" x14ac:dyDescent="0.3">
      <c r="A175" t="s">
        <v>217</v>
      </c>
      <c r="B175" s="54">
        <f>IF(VLOOKUP(A175,[1]Detailed_estimation!$A$6:$AH$179,33)/1000000&gt;0,VLOOKUP(A175,[1]Detailed_estimation!$A$6:$AH$179,33)/1000000,"")</f>
        <v>299.58343883219374</v>
      </c>
      <c r="C175" s="55" t="str">
        <f>IF(VLOOKUP(A175,[1]Detailed_estimation!$A$6:$AH$179,34,FALSE)&gt;0,VLOOKUP(A175,[1]Detailed_estimation!$A$6:$AH$179,34,FALSE),"")</f>
        <v/>
      </c>
      <c r="D175" s="3">
        <f>VLOOKUP(A175,[1]Detailed_estimation!$A$6:$AF$179,3, FALSE)</f>
        <v>180879.65861111181</v>
      </c>
      <c r="E175" s="3">
        <f>VLOOKUP(A175,[1]Detailed_estimation!$A$6:$AF$179,5,FALSE)</f>
        <v>315513.93248118932</v>
      </c>
      <c r="F175" s="3">
        <f>VLOOKUP(A175,[1]Detailed_estimation!$A$6:$AF$179,7,FALSE)</f>
        <v>787834.41809497774</v>
      </c>
      <c r="G175" s="3">
        <f>VLOOKUP(A175,[1]Detailed_estimation!$A$6:$AF$179,9,FALSE)</f>
        <v>1406866.670489151</v>
      </c>
      <c r="H175" s="3">
        <f>VLOOKUP(A175,[1]Detailed_estimation!$A$6:$AF$179,11,FALSE)</f>
        <v>3733109.4118523351</v>
      </c>
      <c r="I175" s="3">
        <f>0.01*VLOOKUP(A175,[1]Detailed_estimation!$A$6:$AF$179,2,FALSE)</f>
        <v>38669.79</v>
      </c>
      <c r="J175" s="3">
        <f>0.005*VLOOKUP(A175,[1]Detailed_estimation!$A$6:$AF$179,2,FALSE)</f>
        <v>19334.895</v>
      </c>
      <c r="K175" s="3">
        <f>0.001*VLOOKUP(A175,[1]Detailed_estimation!$A$6:$AF$179,2,FALSE)</f>
        <v>3866.9790000000003</v>
      </c>
      <c r="L175" s="3">
        <f>0.0005*VLOOKUP(A175,[1]Detailed_estimation!$A$6:$AF$179,2,FALSE)</f>
        <v>1933.4895000000001</v>
      </c>
      <c r="M175" s="3">
        <f>0.0001*VLOOKUP(A175,[1]Detailed_estimation!$A$6:$AF$179,2,FALSE)</f>
        <v>386.6979</v>
      </c>
    </row>
    <row r="176" spans="1:13" x14ac:dyDescent="0.3">
      <c r="A176" t="s">
        <v>218</v>
      </c>
      <c r="B176" s="54">
        <f>IF(VLOOKUP(A176,[1]Detailed_estimation!$A$6:$AH$179,33)/1000000&gt;0,VLOOKUP(A176,[1]Detailed_estimation!$A$6:$AH$179,33)/1000000,"")</f>
        <v>497.84265235590448</v>
      </c>
      <c r="C176" s="55">
        <f>IF(VLOOKUP(A176,[1]Detailed_estimation!$A$6:$AH$179,34,FALSE)&gt;0,VLOOKUP(A176,[1]Detailed_estimation!$A$6:$AH$179,34,FALSE),"")</f>
        <v>9.9756180625481319E-2</v>
      </c>
      <c r="D176" s="3">
        <f>VLOOKUP(A176,[1]Detailed_estimation!$A$6:$AF$179,3, FALSE)</f>
        <v>45675.411190585932</v>
      </c>
      <c r="E176" s="3">
        <f>VLOOKUP(A176,[1]Detailed_estimation!$A$6:$AF$179,5,FALSE)</f>
        <v>85090.813461285579</v>
      </c>
      <c r="F176" s="3">
        <f>VLOOKUP(A176,[1]Detailed_estimation!$A$6:$AF$179,7,FALSE)</f>
        <v>245003.98749081511</v>
      </c>
      <c r="G176" s="3">
        <f>VLOOKUP(A176,[1]Detailed_estimation!$A$6:$AF$179,9,FALSE)</f>
        <v>466664.20922257</v>
      </c>
      <c r="H176" s="3">
        <f>VLOOKUP(A176,[1]Detailed_estimation!$A$6:$AF$179,11,FALSE)</f>
        <v>1252210.606166221</v>
      </c>
      <c r="I176" s="3">
        <f>0.01*VLOOKUP(A176,[1]Detailed_estimation!$A$6:$AF$179,2,FALSE)</f>
        <v>196679.9</v>
      </c>
      <c r="J176" s="3">
        <f>0.005*VLOOKUP(A176,[1]Detailed_estimation!$A$6:$AF$179,2,FALSE)</f>
        <v>98339.95</v>
      </c>
      <c r="K176" s="3">
        <f>0.001*VLOOKUP(A176,[1]Detailed_estimation!$A$6:$AF$179,2,FALSE)</f>
        <v>19667.990000000002</v>
      </c>
      <c r="L176" s="3">
        <f>0.0005*VLOOKUP(A176,[1]Detailed_estimation!$A$6:$AF$179,2,FALSE)</f>
        <v>9833.9950000000008</v>
      </c>
      <c r="M176" s="3">
        <f>0.0001*VLOOKUP(A176,[1]Detailed_estimation!$A$6:$AF$179,2,FALSE)</f>
        <v>1966.7990000000002</v>
      </c>
    </row>
    <row r="177" spans="1:14" x14ac:dyDescent="0.3">
      <c r="A177" t="s">
        <v>219</v>
      </c>
      <c r="B177" s="54">
        <f>IF(VLOOKUP(A177,[1]Detailed_estimation!$A$6:$AH$179,33)/1000000&gt;0,VLOOKUP(A177,[1]Detailed_estimation!$A$6:$AH$179,33)/1000000,"")</f>
        <v>1409.0525213237424</v>
      </c>
      <c r="C177" s="55" t="str">
        <f>IF(VLOOKUP(A177,[1]Detailed_estimation!$A$6:$AH$179,34,FALSE)&gt;0,VLOOKUP(A177,[1]Detailed_estimation!$A$6:$AH$179,34,FALSE),"")</f>
        <v/>
      </c>
      <c r="D177" s="3">
        <f>VLOOKUP(A177,[1]Detailed_estimation!$A$6:$AF$179,3, FALSE)</f>
        <v>65294.531697095037</v>
      </c>
      <c r="E177" s="3">
        <f>VLOOKUP(A177,[1]Detailed_estimation!$A$6:$AF$179,5,FALSE)</f>
        <v>107106.9832933752</v>
      </c>
      <c r="F177" s="3">
        <f>VLOOKUP(A177,[1]Detailed_estimation!$A$6:$AF$179,7,FALSE)</f>
        <v>236210.55164589619</v>
      </c>
      <c r="G177" s="3">
        <f>VLOOKUP(A177,[1]Detailed_estimation!$A$6:$AF$179,9,FALSE)</f>
        <v>386171.97883882502</v>
      </c>
      <c r="H177" s="3">
        <f>VLOOKUP(A177,[1]Detailed_estimation!$A$6:$AF$179,11,FALSE)</f>
        <v>943201.81633687275</v>
      </c>
      <c r="I177" s="3">
        <f>0.01*VLOOKUP(A177,[1]Detailed_estimation!$A$6:$AF$179,2,FALSE)</f>
        <v>348615.56</v>
      </c>
      <c r="J177" s="3">
        <f>0.005*VLOOKUP(A177,[1]Detailed_estimation!$A$6:$AF$179,2,FALSE)</f>
        <v>174307.78</v>
      </c>
      <c r="K177" s="3">
        <f>0.001*VLOOKUP(A177,[1]Detailed_estimation!$A$6:$AF$179,2,FALSE)</f>
        <v>34861.556000000004</v>
      </c>
      <c r="L177" s="3">
        <f>0.0005*VLOOKUP(A177,[1]Detailed_estimation!$A$6:$AF$179,2,FALSE)</f>
        <v>17430.778000000002</v>
      </c>
      <c r="M177" s="3">
        <f>0.0001*VLOOKUP(A177,[1]Detailed_estimation!$A$6:$AF$179,2,FALSE)</f>
        <v>3486.1556</v>
      </c>
    </row>
    <row r="178" spans="1:14" x14ac:dyDescent="0.3">
      <c r="A178" t="s">
        <v>220</v>
      </c>
      <c r="B178" s="54">
        <f>IF(VLOOKUP(A178,[1]Detailed_estimation!$A$6:$AH$179,33)/1000000&gt;0,VLOOKUP(A178,[1]Detailed_estimation!$A$6:$AH$179,33)/1000000,"")</f>
        <v>9909.7510404841305</v>
      </c>
      <c r="C178" s="55" t="str">
        <f>IF(VLOOKUP(A178,[1]Detailed_estimation!$A$6:$AH$179,34,FALSE)&gt;0,VLOOKUP(A178,[1]Detailed_estimation!$A$6:$AH$179,34,FALSE),"")</f>
        <v/>
      </c>
      <c r="D178" s="3">
        <f>VLOOKUP(A178,[1]Detailed_estimation!$A$6:$AF$179,3, FALSE)</f>
        <v>1945412.8533919461</v>
      </c>
      <c r="E178" s="3">
        <f>VLOOKUP(A178,[1]Detailed_estimation!$A$6:$AF$179,5,FALSE)</f>
        <v>3861329.4499849039</v>
      </c>
      <c r="F178" s="3">
        <f>VLOOKUP(A178,[1]Detailed_estimation!$A$6:$AF$179,7,FALSE)</f>
        <v>12694252.234630359</v>
      </c>
      <c r="G178" s="3">
        <f>VLOOKUP(A178,[1]Detailed_estimation!$A$6:$AF$179,9,FALSE)</f>
        <v>25046437.74744064</v>
      </c>
      <c r="H178" s="3">
        <f>VLOOKUP(A178,[1]Detailed_estimation!$A$6:$AF$179,11,FALSE)</f>
        <v>66302773.303046256</v>
      </c>
      <c r="I178" s="3">
        <f>0.01*VLOOKUP(A178,[1]Detailed_estimation!$A$6:$AF$179,2,FALSE)</f>
        <v>76401.3</v>
      </c>
      <c r="J178" s="3">
        <f>0.005*VLOOKUP(A178,[1]Detailed_estimation!$A$6:$AF$179,2,FALSE)</f>
        <v>38200.65</v>
      </c>
      <c r="K178" s="3">
        <f>0.001*VLOOKUP(A178,[1]Detailed_estimation!$A$6:$AF$179,2,FALSE)</f>
        <v>7640.13</v>
      </c>
      <c r="L178" s="3">
        <f>0.0005*VLOOKUP(A178,[1]Detailed_estimation!$A$6:$AF$179,2,FALSE)</f>
        <v>3820.0650000000001</v>
      </c>
      <c r="M178" s="3">
        <f>0.0001*VLOOKUP(A178,[1]Detailed_estimation!$A$6:$AF$179,2,FALSE)</f>
        <v>764.01300000000003</v>
      </c>
    </row>
    <row r="179" spans="1:14" x14ac:dyDescent="0.3">
      <c r="A179" t="s">
        <v>221</v>
      </c>
      <c r="B179" s="54">
        <f>IF(VLOOKUP(A179,[1]Detailed_estimation!$A$6:$AH$179,33)/1000000&gt;0,VLOOKUP(A179,[1]Detailed_estimation!$A$6:$AH$179,33)/1000000,"")</f>
        <v>27347.482793579697</v>
      </c>
      <c r="C179" s="55">
        <f>IF(VLOOKUP(A179,[1]Detailed_estimation!$A$6:$AH$179,34,FALSE)&gt;0,VLOOKUP(A179,[1]Detailed_estimation!$A$6:$AH$179,34,FALSE),"")</f>
        <v>3.4235883174142785E-2</v>
      </c>
      <c r="D179" s="3">
        <f>VLOOKUP(A179,[1]Detailed_estimation!$A$6:$AF$179,3, FALSE)</f>
        <v>3076236.101363109</v>
      </c>
      <c r="E179" s="3">
        <f>VLOOKUP(A179,[1]Detailed_estimation!$A$6:$AF$179,5,FALSE)</f>
        <v>4461552.8825313626</v>
      </c>
      <c r="F179" s="3">
        <f>VLOOKUP(A179,[1]Detailed_estimation!$A$6:$AF$179,7,FALSE)</f>
        <v>7244292.1030932087</v>
      </c>
      <c r="G179" s="3">
        <f>VLOOKUP(A179,[1]Detailed_estimation!$A$6:$AF$179,9,FALSE)</f>
        <v>10492281.769324889</v>
      </c>
      <c r="H179" s="3">
        <f>VLOOKUP(A179,[1]Detailed_estimation!$A$6:$AF$179,11,FALSE)</f>
        <v>21975781.700101789</v>
      </c>
      <c r="I179" s="3">
        <f>0.01*VLOOKUP(A179,[1]Detailed_estimation!$A$6:$AF$179,2,FALSE)</f>
        <v>515106.72000000003</v>
      </c>
      <c r="J179" s="3">
        <f>0.005*VLOOKUP(A179,[1]Detailed_estimation!$A$6:$AF$179,2,FALSE)</f>
        <v>257553.36000000002</v>
      </c>
      <c r="K179" s="3">
        <f>0.001*VLOOKUP(A179,[1]Detailed_estimation!$A$6:$AF$179,2,FALSE)</f>
        <v>51510.671999999999</v>
      </c>
      <c r="L179" s="3">
        <f>0.0005*VLOOKUP(A179,[1]Detailed_estimation!$A$6:$AF$179,2,FALSE)</f>
        <v>25755.335999999999</v>
      </c>
      <c r="M179" s="3">
        <f>0.0001*VLOOKUP(A179,[1]Detailed_estimation!$A$6:$AF$179,2,FALSE)</f>
        <v>5151.0672000000004</v>
      </c>
    </row>
    <row r="180" spans="1:14" x14ac:dyDescent="0.3">
      <c r="A180" t="s">
        <v>222</v>
      </c>
      <c r="B180" s="54">
        <f>IF(VLOOKUP(A180,[1]Detailed_estimation!$A$6:$AH$179,33)/1000000&gt;0,VLOOKUP(A180,[1]Detailed_estimation!$A$6:$AH$179,33)/1000000,"")</f>
        <v>648010.8878992527</v>
      </c>
      <c r="C180" s="55">
        <f>IF(VLOOKUP(A180,[1]Detailed_estimation!$A$6:$AH$179,34,FALSE)&gt;0,VLOOKUP(A180,[1]Detailed_estimation!$A$6:$AH$179,34,FALSE),"")</f>
        <v>0.26040731162390546</v>
      </c>
      <c r="D180" s="3">
        <f>VLOOKUP(A180,[1]Detailed_estimation!$A$6:$AF$179,3, FALSE)</f>
        <v>4682877</v>
      </c>
      <c r="E180" s="3">
        <f>VLOOKUP(A180,[1]Detailed_estimation!$A$6:$AF$179,5,FALSE)</f>
        <v>8194462.5</v>
      </c>
      <c r="F180" s="3">
        <f>VLOOKUP(A180,[1]Detailed_estimation!$A$6:$AF$179,7,FALSE)</f>
        <v>21871352</v>
      </c>
      <c r="G180" s="3">
        <f>VLOOKUP(A180,[1]Detailed_estimation!$A$6:$AF$179,9,FALSE)</f>
        <v>40649912</v>
      </c>
      <c r="H180" s="3">
        <f>VLOOKUP(A180,[1]Detailed_estimation!$A$6:$AF$179,11,FALSE)</f>
        <v>119036264</v>
      </c>
      <c r="I180" s="3">
        <f>0.01*VLOOKUP(A180,[1]Detailed_estimation!$A$6:$AF$179,2,FALSE)</f>
        <v>2494331.56</v>
      </c>
      <c r="J180" s="3">
        <f>0.005*VLOOKUP(A180,[1]Detailed_estimation!$A$6:$AF$179,2,FALSE)</f>
        <v>1247165.78</v>
      </c>
      <c r="K180" s="3">
        <f>0.001*VLOOKUP(A180,[1]Detailed_estimation!$A$6:$AF$179,2,FALSE)</f>
        <v>249433.15600000002</v>
      </c>
      <c r="L180" s="3">
        <f>0.0005*VLOOKUP(A180,[1]Detailed_estimation!$A$6:$AF$179,2,FALSE)</f>
        <v>124716.57800000001</v>
      </c>
      <c r="M180" s="3">
        <f>0.0001*VLOOKUP(A180,[1]Detailed_estimation!$A$6:$AF$179,2,FALSE)</f>
        <v>24943.315600000002</v>
      </c>
    </row>
    <row r="181" spans="1:14" x14ac:dyDescent="0.3">
      <c r="A181" t="s">
        <v>223</v>
      </c>
      <c r="B181" s="54" t="str">
        <f>IF(VLOOKUP(A181,[1]Detailed_estimation!$A$6:$AH$179,33)/1000000&gt;0,VLOOKUP(A181,[1]Detailed_estimation!$A$6:$AH$179,33)/1000000,"")</f>
        <v/>
      </c>
      <c r="C181" s="55" t="str">
        <f>IF(VLOOKUP(A181,[1]Detailed_estimation!$A$6:$AH$179,34,FALSE)&gt;0,VLOOKUP(A181,[1]Detailed_estimation!$A$6:$AH$179,34,FALSE),"")</f>
        <v/>
      </c>
      <c r="D181" s="3">
        <f>VLOOKUP(A181,[1]Detailed_estimation!$A$6:$AF$179,3, FALSE)</f>
        <v>481161.23503466719</v>
      </c>
      <c r="E181" s="3">
        <f>VLOOKUP(A181,[1]Detailed_estimation!$A$6:$AF$179,5,FALSE)</f>
        <v>800403.50526254659</v>
      </c>
      <c r="F181" s="3">
        <f>VLOOKUP(A181,[1]Detailed_estimation!$A$6:$AF$179,7,FALSE)</f>
        <v>1808125.383199631</v>
      </c>
      <c r="G181" s="3">
        <f>VLOOKUP(A181,[1]Detailed_estimation!$A$6:$AF$179,9,FALSE)</f>
        <v>3018695.7476598131</v>
      </c>
      <c r="H181" s="3">
        <f>VLOOKUP(A181,[1]Detailed_estimation!$A$6:$AF$179,11,FALSE)</f>
        <v>7596737.8803579146</v>
      </c>
      <c r="I181" s="3">
        <f>0.01*VLOOKUP(A181,[1]Detailed_estimation!$A$6:$AF$179,2,FALSE)</f>
        <v>25175.5</v>
      </c>
      <c r="J181" s="3">
        <f>0.005*VLOOKUP(A181,[1]Detailed_estimation!$A$6:$AF$179,2,FALSE)</f>
        <v>12587.75</v>
      </c>
      <c r="K181" s="3">
        <f>0.001*VLOOKUP(A181,[1]Detailed_estimation!$A$6:$AF$179,2,FALSE)</f>
        <v>2517.5500000000002</v>
      </c>
      <c r="L181" s="3">
        <f>0.0005*VLOOKUP(A181,[1]Detailed_estimation!$A$6:$AF$179,2,FALSE)</f>
        <v>1258.7750000000001</v>
      </c>
      <c r="M181" s="3">
        <f>0.0001*VLOOKUP(A181,[1]Detailed_estimation!$A$6:$AF$179,2,FALSE)</f>
        <v>251.75500000000002</v>
      </c>
    </row>
    <row r="182" spans="1:14" x14ac:dyDescent="0.3">
      <c r="A182" t="s">
        <v>224</v>
      </c>
      <c r="B182" s="54">
        <f>IF(VLOOKUP(A182,[1]Detailed_estimation!$A$6:$AH$179,33)/1000000&gt;0,VLOOKUP(A182,[1]Detailed_estimation!$A$6:$AH$179,33)/1000000,"")</f>
        <v>566.66910056393078</v>
      </c>
      <c r="C182" s="55" t="str">
        <f>IF(VLOOKUP(A182,[1]Detailed_estimation!$A$6:$AH$179,34,FALSE)&gt;0,VLOOKUP(A182,[1]Detailed_estimation!$A$6:$AH$179,34,FALSE),"")</f>
        <v/>
      </c>
      <c r="D182" s="3">
        <f>VLOOKUP(A182,[1]Detailed_estimation!$A$6:$AF$179,3, FALSE)</f>
        <v>72654.12415726966</v>
      </c>
      <c r="E182" s="3">
        <f>VLOOKUP(A182,[1]Detailed_estimation!$A$6:$AF$179,5,FALSE)</f>
        <v>123007.70182284911</v>
      </c>
      <c r="F182" s="3">
        <f>VLOOKUP(A182,[1]Detailed_estimation!$A$6:$AF$179,7,FALSE)</f>
        <v>287995.56141608523</v>
      </c>
      <c r="G182" s="3">
        <f>VLOOKUP(A182,[1]Detailed_estimation!$A$6:$AF$179,9,FALSE)</f>
        <v>493940.26307435537</v>
      </c>
      <c r="H182" s="3">
        <f>VLOOKUP(A182,[1]Detailed_estimation!$A$6:$AF$179,11,FALSE)</f>
        <v>1277569.874788247</v>
      </c>
      <c r="I182" s="3">
        <f>0.01*VLOOKUP(A182,[1]Detailed_estimation!$A$6:$AF$179,2,FALSE)</f>
        <v>212569.02000000002</v>
      </c>
      <c r="J182" s="3">
        <f>0.005*VLOOKUP(A182,[1]Detailed_estimation!$A$6:$AF$179,2,FALSE)</f>
        <v>106284.51000000001</v>
      </c>
      <c r="K182" s="3">
        <f>0.001*VLOOKUP(A182,[1]Detailed_estimation!$A$6:$AF$179,2,FALSE)</f>
        <v>21256.902000000002</v>
      </c>
      <c r="L182" s="3">
        <f>0.0005*VLOOKUP(A182,[1]Detailed_estimation!$A$6:$AF$179,2,FALSE)</f>
        <v>10628.451000000001</v>
      </c>
      <c r="M182" s="3">
        <f>0.0001*VLOOKUP(A182,[1]Detailed_estimation!$A$6:$AF$179,2,FALSE)</f>
        <v>2125.6902</v>
      </c>
    </row>
    <row r="183" spans="1:14" x14ac:dyDescent="0.3">
      <c r="A183" t="s">
        <v>225</v>
      </c>
      <c r="B183" s="54" t="s">
        <v>254</v>
      </c>
      <c r="C183" s="55"/>
      <c r="D183" s="3"/>
      <c r="E183" s="3"/>
      <c r="F183" s="3"/>
      <c r="G183" s="3"/>
      <c r="H183" s="3"/>
      <c r="I183" s="3"/>
      <c r="J183" s="3"/>
      <c r="K183" s="3"/>
      <c r="L183" s="3"/>
      <c r="M183" s="3"/>
    </row>
    <row r="184" spans="1:14" x14ac:dyDescent="0.3">
      <c r="A184" t="s">
        <v>226</v>
      </c>
      <c r="B184" s="54">
        <f>IF(VLOOKUP(A184,[1]Detailed_estimation!$A$6:$AH$179,33)/1000000&gt;0,VLOOKUP(A184,[1]Detailed_estimation!$A$6:$AH$179,33)/1000000,"")</f>
        <v>2745.0264341021712</v>
      </c>
      <c r="C184" s="55">
        <f>IF(VLOOKUP(A184,[1]Detailed_estimation!$A$6:$AH$179,34,FALSE)&gt;0,VLOOKUP(A184,[1]Detailed_estimation!$A$6:$AH$179,34,FALSE),"")</f>
        <v>5.7115070139985E-2</v>
      </c>
      <c r="D184" s="3">
        <f>VLOOKUP(A184,[1]Detailed_estimation!$A$6:$AF$179,3, FALSE)</f>
        <v>92570.532858473263</v>
      </c>
      <c r="E184" s="3">
        <f>VLOOKUP(A184,[1]Detailed_estimation!$A$6:$AF$179,5,FALSE)</f>
        <v>154895.72007375059</v>
      </c>
      <c r="F184" s="3">
        <f>VLOOKUP(A184,[1]Detailed_estimation!$A$6:$AF$179,7,FALSE)</f>
        <v>353967.61602215038</v>
      </c>
      <c r="G184" s="3">
        <f>VLOOKUP(A184,[1]Detailed_estimation!$A$6:$AF$179,9,FALSE)</f>
        <v>596372.92486124544</v>
      </c>
      <c r="H184" s="3">
        <f>VLOOKUP(A184,[1]Detailed_estimation!$A$6:$AF$179,11,FALSE)</f>
        <v>1516539.97984147</v>
      </c>
      <c r="I184" s="3">
        <f>0.01*VLOOKUP(A184,[1]Detailed_estimation!$A$6:$AF$179,2,FALSE)</f>
        <v>684962.4</v>
      </c>
      <c r="J184" s="3">
        <f>0.005*VLOOKUP(A184,[1]Detailed_estimation!$A$6:$AF$179,2,FALSE)</f>
        <v>342481.2</v>
      </c>
      <c r="K184" s="3">
        <f>0.001*VLOOKUP(A184,[1]Detailed_estimation!$A$6:$AF$179,2,FALSE)</f>
        <v>68496.240000000005</v>
      </c>
      <c r="L184" s="3">
        <f>0.0005*VLOOKUP(A184,[1]Detailed_estimation!$A$6:$AF$179,2,FALSE)</f>
        <v>34248.120000000003</v>
      </c>
      <c r="M184" s="3">
        <f>0.0001*VLOOKUP(A184,[1]Detailed_estimation!$A$6:$AF$179,2,FALSE)</f>
        <v>6849.6240000000007</v>
      </c>
    </row>
    <row r="185" spans="1:14" x14ac:dyDescent="0.3">
      <c r="A185" t="s">
        <v>227</v>
      </c>
      <c r="B185" s="54">
        <f>IF(VLOOKUP(A185,[1]Detailed_estimation!$A$6:$AH$179,33)/1000000&gt;0,VLOOKUP(A185,[1]Detailed_estimation!$A$6:$AH$179,33)/1000000,"")</f>
        <v>75.942847712507671</v>
      </c>
      <c r="C185" s="55" t="str">
        <f>IF(VLOOKUP(A185,[1]Detailed_estimation!$A$6:$AH$179,34,FALSE)&gt;0,VLOOKUP(A185,[1]Detailed_estimation!$A$6:$AH$179,34,FALSE),"")</f>
        <v/>
      </c>
      <c r="D185" s="3">
        <f>VLOOKUP(A185,[1]Detailed_estimation!$A$6:$AF$179,3, FALSE)</f>
        <v>10493.474237867449</v>
      </c>
      <c r="E185" s="3">
        <f>VLOOKUP(A185,[1]Detailed_estimation!$A$6:$AF$179,5,FALSE)</f>
        <v>18456.227953231461</v>
      </c>
      <c r="F185" s="3">
        <f>VLOOKUP(A185,[1]Detailed_estimation!$A$6:$AF$179,7,FALSE)</f>
        <v>46926.335988471277</v>
      </c>
      <c r="G185" s="3">
        <f>VLOOKUP(A185,[1]Detailed_estimation!$A$6:$AF$179,9,FALSE)</f>
        <v>84630.477067795582</v>
      </c>
      <c r="H185" s="3">
        <f>VLOOKUP(A185,[1]Detailed_estimation!$A$6:$AF$179,11,FALSE)</f>
        <v>225460.82417934091</v>
      </c>
      <c r="I185" s="3">
        <f>0.01*VLOOKUP(A185,[1]Detailed_estimation!$A$6:$AF$179,2,FALSE)</f>
        <v>162714.99</v>
      </c>
      <c r="J185" s="3">
        <f>0.005*VLOOKUP(A185,[1]Detailed_estimation!$A$6:$AF$179,2,FALSE)</f>
        <v>81357.494999999995</v>
      </c>
      <c r="K185" s="3">
        <f>0.001*VLOOKUP(A185,[1]Detailed_estimation!$A$6:$AF$179,2,FALSE)</f>
        <v>16271.499</v>
      </c>
      <c r="L185" s="3">
        <f>0.0005*VLOOKUP(A185,[1]Detailed_estimation!$A$6:$AF$179,2,FALSE)</f>
        <v>8135.7494999999999</v>
      </c>
      <c r="M185" s="3">
        <f>0.0001*VLOOKUP(A185,[1]Detailed_estimation!$A$6:$AF$179,2,FALSE)</f>
        <v>1627.1499000000001</v>
      </c>
    </row>
    <row r="186" spans="1:14" x14ac:dyDescent="0.3">
      <c r="A186" t="s">
        <v>191</v>
      </c>
      <c r="B186" s="54">
        <f>IF(VLOOKUP(A186,[1]Detailed_estimation!$A$6:$AH$179,33)/1000000&gt;0,VLOOKUP(A186,[1]Detailed_estimation!$A$6:$AH$179,33)/1000000,"")</f>
        <v>135.69241774227686</v>
      </c>
      <c r="C186" s="55" t="str">
        <f>IF(VLOOKUP(A186,[1]Detailed_estimation!$A$6:$AH$179,34,FALSE)&gt;0,VLOOKUP(A186,[1]Detailed_estimation!$A$6:$AH$179,34,FALSE),"")</f>
        <v/>
      </c>
      <c r="D186" s="3">
        <f>VLOOKUP(A186,[1]Detailed_estimation!$A$6:$AF$179,3, FALSE)</f>
        <v>76062.702315047747</v>
      </c>
      <c r="E186" s="3">
        <f>VLOOKUP(A186,[1]Detailed_estimation!$A$6:$AF$179,5,FALSE)</f>
        <v>124907.5833907288</v>
      </c>
      <c r="F186" s="3">
        <f>VLOOKUP(A186,[1]Detailed_estimation!$A$6:$AF$179,7,FALSE)</f>
        <v>275907.27808766102</v>
      </c>
      <c r="G186" s="3">
        <f>VLOOKUP(A186,[1]Detailed_estimation!$A$6:$AF$179,9,FALSE)</f>
        <v>451750.83394451567</v>
      </c>
      <c r="H186" s="3">
        <f>VLOOKUP(A186,[1]Detailed_estimation!$A$6:$AF$179,11,FALSE)</f>
        <v>1106137.383747421</v>
      </c>
      <c r="I186" s="3">
        <f>0.01*VLOOKUP(A186,[1]Detailed_estimation!$A$6:$AF$179,2,FALSE)</f>
        <v>58817.83</v>
      </c>
      <c r="J186" s="3">
        <f>0.005*VLOOKUP(A186,[1]Detailed_estimation!$A$6:$AF$179,2,FALSE)</f>
        <v>29408.915000000001</v>
      </c>
      <c r="K186" s="3">
        <f>0.001*VLOOKUP(A186,[1]Detailed_estimation!$A$6:$AF$179,2,FALSE)</f>
        <v>5881.7830000000004</v>
      </c>
      <c r="L186" s="3">
        <f>0.0005*VLOOKUP(A186,[1]Detailed_estimation!$A$6:$AF$179,2,FALSE)</f>
        <v>2940.8915000000002</v>
      </c>
      <c r="M186" s="3">
        <f>0.0001*VLOOKUP(A186,[1]Detailed_estimation!$A$6:$AF$179,2,FALSE)</f>
        <v>588.17830000000004</v>
      </c>
    </row>
    <row r="187" spans="1:14" x14ac:dyDescent="0.3">
      <c r="A187" t="s">
        <v>228</v>
      </c>
      <c r="B187" s="54">
        <f>IF(VLOOKUP(A187,[1]Detailed_estimation!$A$6:$AH$179,33)/1000000&gt;0,VLOOKUP(A187,[1]Detailed_estimation!$A$6:$AH$179,33)/1000000,"")</f>
        <v>476.58562507815509</v>
      </c>
      <c r="C187" s="55" t="str">
        <f>IF(VLOOKUP(A187,[1]Detailed_estimation!$A$6:$AH$179,34,FALSE)&gt;0,VLOOKUP(A187,[1]Detailed_estimation!$A$6:$AH$179,34,FALSE),"")</f>
        <v/>
      </c>
      <c r="D187" s="3">
        <f>VLOOKUP(A187,[1]Detailed_estimation!$A$6:$AF$179,3, FALSE)</f>
        <v>76788.574232724874</v>
      </c>
      <c r="E187" s="3">
        <f>VLOOKUP(A187,[1]Detailed_estimation!$A$6:$AF$179,5,FALSE)</f>
        <v>155262.59060934221</v>
      </c>
      <c r="F187" s="3">
        <f>VLOOKUP(A187,[1]Detailed_estimation!$A$6:$AF$179,7,FALSE)</f>
        <v>530426.22643026756</v>
      </c>
      <c r="G187" s="3">
        <f>VLOOKUP(A187,[1]Detailed_estimation!$A$6:$AF$179,9,FALSE)</f>
        <v>1050410.804088477</v>
      </c>
      <c r="H187" s="3">
        <f>VLOOKUP(A187,[1]Detailed_estimation!$A$6:$AF$179,11,FALSE)</f>
        <v>2765038.4717677739</v>
      </c>
      <c r="I187" s="3">
        <f>0.01*VLOOKUP(A187,[1]Detailed_estimation!$A$6:$AF$179,2,FALSE)</f>
        <v>88924.23</v>
      </c>
      <c r="J187" s="3">
        <f>0.005*VLOOKUP(A187,[1]Detailed_estimation!$A$6:$AF$179,2,FALSE)</f>
        <v>44462.114999999998</v>
      </c>
      <c r="K187" s="3">
        <f>0.001*VLOOKUP(A187,[1]Detailed_estimation!$A$6:$AF$179,2,FALSE)</f>
        <v>8892.4230000000007</v>
      </c>
      <c r="L187" s="3">
        <f>0.0005*VLOOKUP(A187,[1]Detailed_estimation!$A$6:$AF$179,2,FALSE)</f>
        <v>4446.2115000000003</v>
      </c>
      <c r="M187" s="3">
        <f>0.0001*VLOOKUP(A187,[1]Detailed_estimation!$A$6:$AF$179,2,FALSE)</f>
        <v>889.2423</v>
      </c>
    </row>
    <row r="188" spans="1:14" x14ac:dyDescent="0.3">
      <c r="A188" t="s">
        <v>229</v>
      </c>
      <c r="B188" s="54">
        <f>IF(VLOOKUP(A188,[1]Detailed_estimation!$A$6:$AH$179,33)/1000000&gt;0,VLOOKUP(A188,[1]Detailed_estimation!$A$6:$AH$179,33)/1000000,"")</f>
        <v>72.895551805718469</v>
      </c>
      <c r="C188" s="55" t="str">
        <f>IF(VLOOKUP(A188,[1]Detailed_estimation!$A$6:$AH$179,34,FALSE)&gt;0,VLOOKUP(A188,[1]Detailed_estimation!$A$6:$AH$179,34,FALSE),"")</f>
        <v/>
      </c>
      <c r="D188" s="3">
        <f>VLOOKUP(A188,[1]Detailed_estimation!$A$6:$AF$179,3, FALSE)</f>
        <v>16297.57155585209</v>
      </c>
      <c r="E188" s="3">
        <f>VLOOKUP(A188,[1]Detailed_estimation!$A$6:$AF$179,5,FALSE)</f>
        <v>30852.89758766153</v>
      </c>
      <c r="F188" s="3">
        <f>VLOOKUP(A188,[1]Detailed_estimation!$A$6:$AF$179,7,FALSE)</f>
        <v>91905.198662915529</v>
      </c>
      <c r="G188" s="3">
        <f>VLOOKUP(A188,[1]Detailed_estimation!$A$6:$AF$179,9,FALSE)</f>
        <v>177053.15867858229</v>
      </c>
      <c r="H188" s="3">
        <f>VLOOKUP(A188,[1]Detailed_estimation!$A$6:$AF$179,11,FALSE)</f>
        <v>474137.5605945026</v>
      </c>
      <c r="I188" s="3">
        <f>0.01*VLOOKUP(A188,[1]Detailed_estimation!$A$6:$AF$179,2,FALSE)</f>
        <v>76660.58</v>
      </c>
      <c r="J188" s="3">
        <f>0.005*VLOOKUP(A188,[1]Detailed_estimation!$A$6:$AF$179,2,FALSE)</f>
        <v>38330.29</v>
      </c>
      <c r="K188" s="3">
        <f>0.001*VLOOKUP(A188,[1]Detailed_estimation!$A$6:$AF$179,2,FALSE)</f>
        <v>7666.058</v>
      </c>
      <c r="L188" s="3">
        <f>0.0005*VLOOKUP(A188,[1]Detailed_estimation!$A$6:$AF$179,2,FALSE)</f>
        <v>3833.029</v>
      </c>
      <c r="M188" s="3">
        <f>0.0001*VLOOKUP(A188,[1]Detailed_estimation!$A$6:$AF$179,2,FALSE)</f>
        <v>766.60580000000004</v>
      </c>
    </row>
    <row r="189" spans="1:14" x14ac:dyDescent="0.3">
      <c r="B189" s="58"/>
      <c r="C189" s="22"/>
      <c r="D189" s="3"/>
      <c r="E189" s="3"/>
      <c r="F189" s="3"/>
      <c r="G189" s="3"/>
      <c r="H189" s="59"/>
      <c r="I189" s="3"/>
      <c r="J189" s="3"/>
      <c r="K189" s="3"/>
      <c r="L189" s="3"/>
      <c r="M189" s="3"/>
    </row>
    <row r="190" spans="1:14" s="57" customFormat="1" x14ac:dyDescent="0.3">
      <c r="A190" s="57" t="s">
        <v>255</v>
      </c>
      <c r="B190" s="60">
        <f>SUM(B15:B188)</f>
        <v>1897651.4633894928</v>
      </c>
      <c r="C190" s="61">
        <f>AVERAGE(C15:C188)</f>
        <v>6.127073083250735E-2</v>
      </c>
      <c r="I190" s="62">
        <f>SUM(I15:I188)</f>
        <v>52466533.569999941</v>
      </c>
      <c r="J190" s="62">
        <f>SUM(J15:J188)</f>
        <v>26233266.78499997</v>
      </c>
      <c r="K190" s="62">
        <f>SUM(K15:K188)</f>
        <v>5246653.3570000026</v>
      </c>
      <c r="L190" s="62">
        <f>SUM(L15:L188)</f>
        <v>2623326.6785000013</v>
      </c>
      <c r="M190" s="62">
        <f>SUM(M15:M188)</f>
        <v>524665.33569999982</v>
      </c>
      <c r="N190" s="56"/>
    </row>
    <row r="191" spans="1:14" x14ac:dyDescent="0.3">
      <c r="B191" s="3"/>
      <c r="C191" s="3"/>
      <c r="D191" s="3"/>
      <c r="E191" s="3"/>
      <c r="F191" s="3"/>
      <c r="G191" s="3"/>
      <c r="H191" s="3"/>
      <c r="I191" s="3"/>
      <c r="J191" s="3"/>
      <c r="K191" s="3"/>
      <c r="L191" s="3"/>
      <c r="M191" s="3"/>
    </row>
    <row r="192" spans="1:14" x14ac:dyDescent="0.3">
      <c r="B192" s="3"/>
      <c r="C192" s="3"/>
      <c r="D192" s="3"/>
      <c r="E192" s="3"/>
      <c r="F192" s="3"/>
      <c r="G192" s="3"/>
      <c r="H192" s="3"/>
      <c r="I192" s="3"/>
      <c r="J192" s="3"/>
      <c r="K192" s="3"/>
      <c r="L192" s="3"/>
      <c r="M192" s="3"/>
    </row>
    <row r="193" spans="2:13" x14ac:dyDescent="0.3">
      <c r="B193" s="3"/>
      <c r="C193" s="3"/>
      <c r="D193" s="3"/>
      <c r="E193" s="3"/>
      <c r="F193" s="3"/>
      <c r="G193" s="3"/>
      <c r="H193" s="3"/>
      <c r="I193" s="3"/>
      <c r="J193" s="3"/>
      <c r="K193" s="3"/>
      <c r="L193" s="3"/>
      <c r="M193" s="3"/>
    </row>
    <row r="194" spans="2:13" x14ac:dyDescent="0.3">
      <c r="B194" s="3"/>
      <c r="C194" s="3"/>
      <c r="D194" s="3"/>
      <c r="E194" s="3"/>
      <c r="F194" s="3"/>
      <c r="G194" s="3"/>
      <c r="H194" s="3"/>
      <c r="I194" s="3"/>
      <c r="J194" s="3"/>
      <c r="K194" s="3"/>
      <c r="L194" s="3"/>
      <c r="M194" s="3"/>
    </row>
    <row r="195" spans="2:13" x14ac:dyDescent="0.3">
      <c r="B195" s="3"/>
      <c r="C195" s="3"/>
      <c r="D195" s="3"/>
      <c r="E195" s="3"/>
      <c r="F195" s="3"/>
      <c r="G195" s="3"/>
      <c r="H195" s="3"/>
      <c r="I195" s="3"/>
      <c r="J195" s="3"/>
      <c r="K195" s="3"/>
      <c r="L195" s="3"/>
      <c r="M195" s="3"/>
    </row>
    <row r="196" spans="2:13" x14ac:dyDescent="0.3">
      <c r="B196" s="3"/>
      <c r="C196" s="3"/>
      <c r="D196" s="3"/>
      <c r="E196" s="3"/>
      <c r="F196" s="3"/>
      <c r="G196" s="3"/>
      <c r="H196" s="3"/>
      <c r="I196" s="3"/>
      <c r="J196" s="3"/>
      <c r="K196" s="3"/>
      <c r="L196" s="3"/>
      <c r="M196" s="3"/>
    </row>
    <row r="197" spans="2:13" x14ac:dyDescent="0.3">
      <c r="B197" s="3"/>
      <c r="C197" s="3"/>
      <c r="D197" s="3"/>
      <c r="E197" s="3"/>
      <c r="F197" s="3"/>
      <c r="G197" s="3"/>
      <c r="H197" s="3"/>
      <c r="I197" s="3"/>
      <c r="J197" s="3"/>
      <c r="K197" s="3"/>
      <c r="L197" s="3"/>
      <c r="M197" s="3"/>
    </row>
    <row r="198" spans="2:13" x14ac:dyDescent="0.3">
      <c r="B198" s="3"/>
      <c r="C198" s="3"/>
      <c r="D198" s="3"/>
      <c r="E198" s="3"/>
      <c r="F198" s="3"/>
      <c r="G198" s="3"/>
      <c r="H198" s="3"/>
      <c r="I198" s="3"/>
      <c r="J198" s="3"/>
      <c r="K198" s="3"/>
      <c r="L198" s="3"/>
      <c r="M198" s="3"/>
    </row>
    <row r="199" spans="2:13" x14ac:dyDescent="0.3">
      <c r="B199" s="3"/>
      <c r="C199" s="3"/>
      <c r="D199" s="3"/>
      <c r="E199" s="3"/>
      <c r="F199" s="3"/>
      <c r="G199" s="3"/>
      <c r="H199" s="3"/>
      <c r="I199" s="3"/>
      <c r="J199" s="3"/>
      <c r="K199" s="3"/>
      <c r="L199" s="3"/>
      <c r="M199" s="3"/>
    </row>
    <row r="200" spans="2:13" x14ac:dyDescent="0.3">
      <c r="B200" s="3"/>
      <c r="C200" s="3"/>
      <c r="D200" s="3"/>
      <c r="E200" s="3"/>
      <c r="F200" s="3"/>
      <c r="G200" s="3"/>
      <c r="H200" s="3"/>
      <c r="I200" s="3"/>
      <c r="J200" s="3"/>
      <c r="K200" s="3"/>
      <c r="L200" s="3"/>
      <c r="M200" s="3"/>
    </row>
    <row r="201" spans="2:13" x14ac:dyDescent="0.3">
      <c r="B201" s="3"/>
      <c r="C201" s="3"/>
      <c r="D201" s="3"/>
      <c r="E201" s="3"/>
      <c r="F201" s="3"/>
      <c r="G201" s="3"/>
      <c r="H201" s="3"/>
      <c r="I201" s="3"/>
      <c r="J201" s="3"/>
      <c r="K201" s="3"/>
      <c r="L201" s="3"/>
      <c r="M201" s="3"/>
    </row>
    <row r="202" spans="2:13" x14ac:dyDescent="0.3">
      <c r="B202" s="3"/>
      <c r="C202" s="3"/>
      <c r="D202" s="3"/>
      <c r="E202" s="3"/>
      <c r="F202" s="3"/>
      <c r="G202" s="3"/>
      <c r="H202" s="3"/>
      <c r="I202" s="3"/>
      <c r="J202" s="3"/>
      <c r="K202" s="3"/>
      <c r="L202" s="3"/>
      <c r="M202" s="3"/>
    </row>
    <row r="203" spans="2:13" x14ac:dyDescent="0.3">
      <c r="B203" s="3"/>
      <c r="C203" s="3"/>
      <c r="D203" s="3"/>
      <c r="E203" s="3"/>
      <c r="F203" s="3"/>
      <c r="G203" s="3"/>
      <c r="H203" s="3"/>
      <c r="I203" s="3"/>
      <c r="J203" s="3"/>
      <c r="K203" s="3"/>
      <c r="L203" s="3"/>
      <c r="M203" s="3"/>
    </row>
    <row r="204" spans="2:13" x14ac:dyDescent="0.3">
      <c r="B204" s="3"/>
      <c r="C204" s="3"/>
      <c r="D204" s="3"/>
      <c r="E204" s="3"/>
      <c r="F204" s="3"/>
      <c r="G204" s="3"/>
      <c r="H204" s="3"/>
      <c r="I204" s="3"/>
      <c r="J204" s="3"/>
      <c r="K204" s="3"/>
      <c r="L204" s="3"/>
      <c r="M204" s="3"/>
    </row>
    <row r="205" spans="2:13" x14ac:dyDescent="0.3">
      <c r="B205" s="3"/>
      <c r="C205" s="3"/>
      <c r="D205" s="3"/>
      <c r="E205" s="3"/>
      <c r="F205" s="3"/>
      <c r="G205" s="3"/>
      <c r="H205" s="3"/>
      <c r="I205" s="3"/>
      <c r="J205" s="3"/>
      <c r="K205" s="3"/>
      <c r="L205" s="3"/>
      <c r="M205" s="3"/>
    </row>
    <row r="206" spans="2:13" x14ac:dyDescent="0.3">
      <c r="B206" s="3"/>
      <c r="C206" s="3"/>
      <c r="D206" s="3"/>
      <c r="E206" s="3"/>
      <c r="F206" s="3"/>
      <c r="G206" s="3"/>
      <c r="H206" s="3"/>
      <c r="I206" s="3"/>
      <c r="J206" s="3"/>
      <c r="K206" s="3"/>
      <c r="L206" s="3"/>
      <c r="M206" s="3"/>
    </row>
    <row r="207" spans="2:13" x14ac:dyDescent="0.3">
      <c r="B207" s="3"/>
      <c r="C207" s="3"/>
      <c r="D207" s="3"/>
      <c r="E207" s="3"/>
      <c r="F207" s="3"/>
      <c r="G207" s="3"/>
      <c r="H207" s="3"/>
      <c r="I207" s="3"/>
      <c r="J207" s="3"/>
      <c r="K207" s="3"/>
      <c r="L207" s="3"/>
      <c r="M207" s="3"/>
    </row>
    <row r="208" spans="2:13" x14ac:dyDescent="0.3">
      <c r="B208" s="3"/>
      <c r="C208" s="3"/>
      <c r="D208" s="3"/>
      <c r="E208" s="3"/>
      <c r="F208" s="3"/>
      <c r="G208" s="3"/>
      <c r="H208" s="3"/>
      <c r="I208" s="3"/>
      <c r="J208" s="3"/>
      <c r="K208" s="3"/>
      <c r="L208" s="3"/>
      <c r="M208" s="3"/>
    </row>
    <row r="209" spans="2:13" x14ac:dyDescent="0.3">
      <c r="B209" s="3"/>
      <c r="C209" s="3"/>
      <c r="D209" s="3"/>
      <c r="E209" s="3"/>
      <c r="F209" s="3"/>
      <c r="G209" s="3"/>
      <c r="H209" s="3"/>
      <c r="I209" s="3"/>
      <c r="J209" s="3"/>
      <c r="K209" s="3"/>
      <c r="L209" s="3"/>
      <c r="M209" s="3"/>
    </row>
    <row r="210" spans="2:13" x14ac:dyDescent="0.3">
      <c r="B210" s="3"/>
      <c r="C210" s="3"/>
      <c r="D210" s="3"/>
      <c r="E210" s="3"/>
      <c r="F210" s="3"/>
      <c r="G210" s="3"/>
      <c r="H210" s="3"/>
      <c r="I210" s="3"/>
      <c r="J210" s="3"/>
      <c r="K210" s="3"/>
      <c r="L210" s="3"/>
      <c r="M210" s="3"/>
    </row>
    <row r="211" spans="2:13" x14ac:dyDescent="0.3">
      <c r="B211" s="3"/>
      <c r="C211" s="3"/>
      <c r="D211" s="3"/>
      <c r="E211" s="3"/>
      <c r="F211" s="3"/>
      <c r="G211" s="3"/>
      <c r="H211" s="3"/>
      <c r="I211" s="3"/>
      <c r="J211" s="3"/>
      <c r="K211" s="3"/>
      <c r="L211" s="3"/>
      <c r="M211" s="3"/>
    </row>
    <row r="212" spans="2:13" x14ac:dyDescent="0.3">
      <c r="B212" s="3"/>
      <c r="C212" s="3"/>
      <c r="D212" s="3"/>
      <c r="E212" s="3"/>
      <c r="F212" s="3"/>
      <c r="G212" s="3"/>
      <c r="H212" s="3"/>
      <c r="I212" s="3"/>
      <c r="J212" s="3"/>
      <c r="K212" s="3"/>
      <c r="L212" s="3"/>
      <c r="M212" s="3"/>
    </row>
    <row r="213" spans="2:13" x14ac:dyDescent="0.3">
      <c r="B213" s="3"/>
      <c r="C213" s="3"/>
      <c r="D213" s="3"/>
      <c r="E213" s="3"/>
      <c r="F213" s="3"/>
      <c r="G213" s="3"/>
      <c r="H213" s="3"/>
      <c r="I213" s="3"/>
      <c r="J213" s="3"/>
      <c r="K213" s="3"/>
      <c r="L213" s="3"/>
      <c r="M213" s="3"/>
    </row>
    <row r="214" spans="2:13" x14ac:dyDescent="0.3">
      <c r="B214" s="3"/>
      <c r="C214" s="3"/>
      <c r="D214" s="3"/>
      <c r="E214" s="3"/>
      <c r="F214" s="3"/>
      <c r="G214" s="3"/>
      <c r="H214" s="3"/>
      <c r="I214" s="3"/>
      <c r="J214" s="3"/>
      <c r="K214" s="3"/>
      <c r="L214" s="3"/>
      <c r="M214" s="3"/>
    </row>
    <row r="215" spans="2:13" x14ac:dyDescent="0.3">
      <c r="B215" s="3"/>
      <c r="C215" s="3"/>
      <c r="D215" s="3"/>
      <c r="E215" s="3"/>
      <c r="F215" s="3"/>
      <c r="G215" s="3"/>
      <c r="H215" s="3"/>
      <c r="I215" s="3"/>
      <c r="J215" s="3"/>
      <c r="K215" s="3"/>
      <c r="L215" s="3"/>
      <c r="M215" s="3"/>
    </row>
    <row r="216" spans="2:13" x14ac:dyDescent="0.3">
      <c r="B216" s="3"/>
      <c r="C216" s="3"/>
      <c r="D216" s="3"/>
      <c r="E216" s="3"/>
      <c r="F216" s="3"/>
      <c r="G216" s="3"/>
      <c r="H216" s="3"/>
      <c r="I216" s="3"/>
      <c r="J216" s="3"/>
      <c r="K216" s="3"/>
      <c r="L216" s="3"/>
      <c r="M216" s="3"/>
    </row>
    <row r="217" spans="2:13" x14ac:dyDescent="0.3">
      <c r="B217" s="3"/>
      <c r="C217" s="3"/>
      <c r="D217" s="3"/>
      <c r="E217" s="3"/>
      <c r="F217" s="3"/>
      <c r="G217" s="3"/>
      <c r="H217" s="3"/>
      <c r="I217" s="3"/>
      <c r="J217" s="3"/>
      <c r="K217" s="3"/>
      <c r="L217" s="3"/>
      <c r="M217" s="3"/>
    </row>
    <row r="218" spans="2:13" x14ac:dyDescent="0.3">
      <c r="B218" s="3"/>
      <c r="C218" s="3"/>
      <c r="D218" s="63"/>
      <c r="E218" s="3"/>
      <c r="F218" s="3"/>
      <c r="G218" s="3"/>
      <c r="H218" s="59"/>
      <c r="I218" s="3"/>
      <c r="J218" s="3"/>
      <c r="K218" s="3"/>
      <c r="L218" s="3"/>
      <c r="M218" s="3"/>
    </row>
    <row r="219" spans="2:13" x14ac:dyDescent="0.3">
      <c r="B219" s="3"/>
      <c r="C219" s="3"/>
      <c r="D219" s="63"/>
      <c r="E219" s="3"/>
      <c r="F219" s="3"/>
      <c r="G219" s="3"/>
      <c r="H219" s="59"/>
      <c r="I219" s="3"/>
      <c r="J219" s="3"/>
      <c r="K219" s="3"/>
      <c r="L219" s="3"/>
      <c r="M219" s="3"/>
    </row>
    <row r="220" spans="2:13" x14ac:dyDescent="0.3">
      <c r="B220" s="3"/>
      <c r="C220" s="3"/>
      <c r="D220" s="63"/>
      <c r="E220" s="3"/>
      <c r="F220" s="3"/>
      <c r="G220" s="3"/>
      <c r="H220" s="59"/>
      <c r="I220" s="3"/>
      <c r="J220" s="3"/>
      <c r="K220" s="3"/>
      <c r="L220" s="3"/>
      <c r="M220" s="3"/>
    </row>
    <row r="221" spans="2:13" x14ac:dyDescent="0.3">
      <c r="B221" s="3"/>
      <c r="C221" s="3"/>
      <c r="D221" s="63"/>
      <c r="E221" s="3"/>
      <c r="F221" s="3"/>
      <c r="G221" s="3"/>
      <c r="H221" s="59"/>
      <c r="I221" s="3"/>
      <c r="J221" s="3"/>
      <c r="K221" s="3"/>
      <c r="L221" s="3"/>
      <c r="M221" s="3"/>
    </row>
    <row r="222" spans="2:13" x14ac:dyDescent="0.3">
      <c r="B222" s="3"/>
      <c r="C222" s="3"/>
      <c r="D222" s="63"/>
      <c r="E222" s="3"/>
      <c r="F222" s="3"/>
      <c r="G222" s="3"/>
      <c r="H222" s="59"/>
      <c r="I222" s="3"/>
      <c r="J222" s="3"/>
      <c r="K222" s="3"/>
      <c r="L222" s="3"/>
      <c r="M222" s="3"/>
    </row>
  </sheetData>
  <mergeCells count="8">
    <mergeCell ref="I13:M13"/>
    <mergeCell ref="N13:N14"/>
    <mergeCell ref="B3:B4"/>
    <mergeCell ref="C3:E3"/>
    <mergeCell ref="A13:A14"/>
    <mergeCell ref="B13:B14"/>
    <mergeCell ref="C13:C14"/>
    <mergeCell ref="D13: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XFD1048576"/>
    </sheetView>
  </sheetViews>
  <sheetFormatPr baseColWidth="10" defaultColWidth="8.77734375" defaultRowHeight="14.4" x14ac:dyDescent="0.3"/>
  <cols>
    <col min="1" max="3" width="29.44140625" customWidth="1"/>
    <col min="4" max="7" width="24.44140625" customWidth="1"/>
    <col min="8" max="8" width="27.21875" customWidth="1"/>
    <col min="9" max="9" width="17.77734375" customWidth="1"/>
    <col min="10" max="10" width="20.21875" customWidth="1"/>
    <col min="11" max="11" width="21.88671875" customWidth="1"/>
  </cols>
  <sheetData>
    <row r="1" spans="1:11" ht="18" x14ac:dyDescent="0.35">
      <c r="A1" s="4" t="s">
        <v>256</v>
      </c>
      <c r="B1" s="4"/>
      <c r="C1" s="4"/>
    </row>
    <row r="3" spans="1:11" x14ac:dyDescent="0.3">
      <c r="A3" s="57"/>
      <c r="B3" s="57"/>
      <c r="C3" s="57"/>
    </row>
    <row r="4" spans="1:11" ht="15.75" customHeight="1" x14ac:dyDescent="0.3">
      <c r="A4" s="64"/>
      <c r="B4" s="6" t="s">
        <v>257</v>
      </c>
      <c r="C4" s="8" t="s">
        <v>258</v>
      </c>
      <c r="D4" s="9"/>
      <c r="E4" s="9"/>
      <c r="F4" s="8" t="s">
        <v>259</v>
      </c>
      <c r="G4" s="9"/>
      <c r="H4" s="8" t="s">
        <v>260</v>
      </c>
      <c r="I4" s="10" t="s">
        <v>261</v>
      </c>
      <c r="J4" s="8" t="s">
        <v>262</v>
      </c>
      <c r="K4" s="8" t="s">
        <v>263</v>
      </c>
    </row>
    <row r="5" spans="1:11" x14ac:dyDescent="0.3">
      <c r="A5" s="65"/>
      <c r="B5" s="66"/>
      <c r="C5" s="67" t="s">
        <v>264</v>
      </c>
      <c r="D5" s="68" t="s">
        <v>265</v>
      </c>
      <c r="E5" s="69" t="s">
        <v>266</v>
      </c>
      <c r="F5" s="70" t="s">
        <v>267</v>
      </c>
      <c r="G5" s="69" t="s">
        <v>268</v>
      </c>
      <c r="H5" s="71"/>
      <c r="I5" s="72"/>
      <c r="J5" s="71"/>
      <c r="K5" s="71"/>
    </row>
    <row r="6" spans="1:11" ht="86.4" x14ac:dyDescent="0.3">
      <c r="A6" s="16" t="s">
        <v>269</v>
      </c>
      <c r="B6" s="73" t="s">
        <v>270</v>
      </c>
      <c r="C6" s="74" t="s">
        <v>271</v>
      </c>
      <c r="D6" s="75" t="s">
        <v>272</v>
      </c>
      <c r="E6" s="75" t="s">
        <v>273</v>
      </c>
      <c r="F6" s="74" t="s">
        <v>274</v>
      </c>
      <c r="G6" s="75" t="s">
        <v>275</v>
      </c>
      <c r="H6" s="74" t="s">
        <v>276</v>
      </c>
      <c r="I6" s="76" t="s">
        <v>277</v>
      </c>
      <c r="J6" s="76" t="s">
        <v>278</v>
      </c>
      <c r="K6" s="76" t="s">
        <v>279</v>
      </c>
    </row>
    <row r="7" spans="1:11" ht="57.6" x14ac:dyDescent="0.3">
      <c r="A7" s="9" t="s">
        <v>280</v>
      </c>
      <c r="B7" s="75" t="s">
        <v>249</v>
      </c>
      <c r="C7" s="74" t="s">
        <v>281</v>
      </c>
      <c r="D7" s="75" t="s">
        <v>282</v>
      </c>
      <c r="E7" s="75" t="s">
        <v>283</v>
      </c>
      <c r="F7" s="77" t="s">
        <v>284</v>
      </c>
      <c r="G7" s="73" t="s">
        <v>284</v>
      </c>
      <c r="H7" s="74" t="s">
        <v>285</v>
      </c>
      <c r="I7" s="76"/>
      <c r="J7" s="76"/>
      <c r="K7" s="76"/>
    </row>
    <row r="8" spans="1:11" ht="57.6" x14ac:dyDescent="0.3">
      <c r="A8" s="9"/>
      <c r="B8" s="75" t="s">
        <v>250</v>
      </c>
      <c r="C8" s="74" t="s">
        <v>286</v>
      </c>
      <c r="D8" s="75" t="s">
        <v>287</v>
      </c>
      <c r="E8" s="75" t="s">
        <v>288</v>
      </c>
      <c r="F8" s="74" t="s">
        <v>289</v>
      </c>
      <c r="G8" s="75" t="s">
        <v>290</v>
      </c>
      <c r="H8" s="74" t="s">
        <v>291</v>
      </c>
      <c r="I8" s="76"/>
      <c r="J8" s="76"/>
      <c r="K8" s="76"/>
    </row>
    <row r="9" spans="1:11" ht="57.6" x14ac:dyDescent="0.3">
      <c r="A9" s="9"/>
      <c r="B9" s="75" t="s">
        <v>251</v>
      </c>
      <c r="C9" s="74" t="s">
        <v>292</v>
      </c>
      <c r="D9" s="75" t="s">
        <v>293</v>
      </c>
      <c r="E9" s="75" t="s">
        <v>294</v>
      </c>
      <c r="F9" s="74" t="s">
        <v>295</v>
      </c>
      <c r="G9" s="75" t="s">
        <v>296</v>
      </c>
      <c r="H9" s="74" t="s">
        <v>297</v>
      </c>
      <c r="I9" s="76"/>
      <c r="J9" s="76"/>
      <c r="K9" s="76"/>
    </row>
    <row r="10" spans="1:11" ht="57.6" x14ac:dyDescent="0.3">
      <c r="A10" s="9"/>
      <c r="B10" s="75" t="s">
        <v>252</v>
      </c>
      <c r="C10" s="74" t="s">
        <v>298</v>
      </c>
      <c r="D10" s="75" t="s">
        <v>299</v>
      </c>
      <c r="E10" s="75" t="s">
        <v>300</v>
      </c>
      <c r="F10" s="74" t="s">
        <v>301</v>
      </c>
      <c r="G10" s="75" t="s">
        <v>302</v>
      </c>
      <c r="H10" s="74" t="s">
        <v>303</v>
      </c>
      <c r="I10" s="76"/>
      <c r="J10" s="76"/>
      <c r="K10" s="76"/>
    </row>
    <row r="11" spans="1:11" ht="72" x14ac:dyDescent="0.3">
      <c r="A11" s="9"/>
      <c r="B11" s="75" t="s">
        <v>253</v>
      </c>
      <c r="C11" s="74" t="s">
        <v>304</v>
      </c>
      <c r="D11" s="75" t="s">
        <v>305</v>
      </c>
      <c r="E11" s="75" t="s">
        <v>306</v>
      </c>
      <c r="F11" s="74" t="s">
        <v>307</v>
      </c>
      <c r="G11" s="75" t="s">
        <v>308</v>
      </c>
      <c r="H11" s="74" t="s">
        <v>309</v>
      </c>
      <c r="I11" s="76"/>
      <c r="J11" s="76"/>
      <c r="K11" s="76"/>
    </row>
    <row r="12" spans="1:11" x14ac:dyDescent="0.3">
      <c r="A12" s="78"/>
      <c r="B12" s="75"/>
      <c r="C12" s="75"/>
      <c r="D12" s="79"/>
      <c r="E12" s="79"/>
    </row>
    <row r="13" spans="1:11" x14ac:dyDescent="0.3">
      <c r="A13" s="75"/>
      <c r="B13" s="75"/>
      <c r="C13" s="75"/>
      <c r="D13" s="79"/>
      <c r="E13" s="79"/>
    </row>
    <row r="14" spans="1:11" x14ac:dyDescent="0.3">
      <c r="A14" s="75"/>
      <c r="B14" s="75"/>
      <c r="C14" s="75"/>
      <c r="D14" s="79"/>
      <c r="E14" s="79"/>
    </row>
    <row r="15" spans="1:11" x14ac:dyDescent="0.3">
      <c r="A15" s="79"/>
      <c r="B15" s="79"/>
      <c r="C15" s="79"/>
      <c r="D15" s="79"/>
      <c r="E15" s="79"/>
    </row>
    <row r="16" spans="1:11" x14ac:dyDescent="0.3">
      <c r="A16" s="79"/>
      <c r="B16" s="79"/>
      <c r="C16" s="79"/>
      <c r="D16" s="79"/>
      <c r="E16" s="79"/>
    </row>
    <row r="17" spans="1:5" x14ac:dyDescent="0.3">
      <c r="A17" s="79"/>
      <c r="B17" s="79"/>
      <c r="C17" s="79"/>
      <c r="D17" s="79"/>
      <c r="E17" s="79"/>
    </row>
    <row r="18" spans="1:5" x14ac:dyDescent="0.3">
      <c r="A18" s="79"/>
      <c r="B18" s="79"/>
      <c r="C18" s="79"/>
      <c r="D18" s="79"/>
      <c r="E18" s="79"/>
    </row>
    <row r="19" spans="1:5" x14ac:dyDescent="0.3">
      <c r="A19" s="79"/>
      <c r="B19" s="79"/>
      <c r="C19" s="79"/>
      <c r="D19" s="79"/>
      <c r="E19" s="79"/>
    </row>
    <row r="20" spans="1:5" x14ac:dyDescent="0.3">
      <c r="A20" s="79"/>
      <c r="B20" s="79"/>
      <c r="C20" s="79"/>
      <c r="D20" s="79"/>
      <c r="E20" s="79"/>
    </row>
    <row r="21" spans="1:5" x14ac:dyDescent="0.3">
      <c r="A21" s="79"/>
      <c r="B21" s="79"/>
      <c r="C21" s="79"/>
      <c r="D21" s="79"/>
      <c r="E21" s="79"/>
    </row>
    <row r="22" spans="1:5" x14ac:dyDescent="0.3">
      <c r="A22" s="79"/>
      <c r="B22" s="79"/>
      <c r="C22" s="79"/>
      <c r="D22" s="79"/>
      <c r="E22" s="79"/>
    </row>
    <row r="23" spans="1:5" x14ac:dyDescent="0.3">
      <c r="A23" s="79"/>
      <c r="B23" s="79"/>
      <c r="C23" s="79"/>
      <c r="D23" s="79"/>
      <c r="E23" s="79"/>
    </row>
    <row r="24" spans="1:5" x14ac:dyDescent="0.3">
      <c r="A24" s="79"/>
      <c r="B24" s="79"/>
      <c r="C24" s="79"/>
      <c r="D24" s="79"/>
      <c r="E24" s="79"/>
    </row>
    <row r="25" spans="1:5" x14ac:dyDescent="0.3">
      <c r="A25" s="79"/>
      <c r="B25" s="79"/>
      <c r="C25" s="79"/>
      <c r="D25" s="79"/>
      <c r="E25" s="79"/>
    </row>
    <row r="26" spans="1:5" x14ac:dyDescent="0.3">
      <c r="A26" s="79"/>
      <c r="B26" s="79"/>
      <c r="C26" s="79"/>
      <c r="D26" s="79"/>
      <c r="E26" s="79"/>
    </row>
    <row r="27" spans="1:5" x14ac:dyDescent="0.3">
      <c r="A27" s="79"/>
      <c r="B27" s="79"/>
      <c r="C27" s="79"/>
      <c r="D27" s="79"/>
      <c r="E27" s="79"/>
    </row>
    <row r="28" spans="1:5" x14ac:dyDescent="0.3">
      <c r="A28" s="79"/>
      <c r="B28" s="79"/>
      <c r="C28" s="79"/>
      <c r="D28" s="79"/>
      <c r="E28" s="79"/>
    </row>
    <row r="29" spans="1:5" x14ac:dyDescent="0.3">
      <c r="A29" s="79"/>
      <c r="B29" s="79"/>
      <c r="C29" s="79"/>
      <c r="D29" s="79"/>
      <c r="E29" s="79"/>
    </row>
    <row r="30" spans="1:5" x14ac:dyDescent="0.3">
      <c r="A30" s="79"/>
      <c r="B30" s="79"/>
      <c r="C30" s="79"/>
      <c r="D30" s="79"/>
      <c r="E30" s="79"/>
    </row>
  </sheetData>
  <mergeCells count="12">
    <mergeCell ref="J4:J5"/>
    <mergeCell ref="K4:K5"/>
    <mergeCell ref="I6:I11"/>
    <mergeCell ref="J6:J11"/>
    <mergeCell ref="K6:K11"/>
    <mergeCell ref="A7:A11"/>
    <mergeCell ref="A4:A5"/>
    <mergeCell ref="B4:B5"/>
    <mergeCell ref="C4:E4"/>
    <mergeCell ref="F4:G4"/>
    <mergeCell ref="H4:H5"/>
    <mergeCell ref="I4: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2"/>
  <sheetViews>
    <sheetView tabSelected="1" workbookViewId="0">
      <selection sqref="A1:XFD1048576"/>
    </sheetView>
  </sheetViews>
  <sheetFormatPr baseColWidth="10" defaultColWidth="8.88671875" defaultRowHeight="14.4" x14ac:dyDescent="0.3"/>
  <cols>
    <col min="1" max="1" width="13.77734375" customWidth="1"/>
    <col min="2" max="2" width="14.21875" customWidth="1"/>
  </cols>
  <sheetData>
    <row r="1" spans="1:2" ht="21" x14ac:dyDescent="0.4">
      <c r="A1" s="80" t="s">
        <v>310</v>
      </c>
    </row>
    <row r="3" spans="1:2" x14ac:dyDescent="0.3">
      <c r="A3" t="s">
        <v>311</v>
      </c>
    </row>
    <row r="5" spans="1:2" x14ac:dyDescent="0.3">
      <c r="A5" s="57" t="s">
        <v>312</v>
      </c>
    </row>
    <row r="6" spans="1:2" x14ac:dyDescent="0.3">
      <c r="A6" t="s">
        <v>313</v>
      </c>
    </row>
    <row r="7" spans="1:2" x14ac:dyDescent="0.3">
      <c r="A7" t="s">
        <v>314</v>
      </c>
    </row>
    <row r="8" spans="1:2" x14ac:dyDescent="0.3">
      <c r="A8" t="s">
        <v>315</v>
      </c>
    </row>
    <row r="9" spans="1:2" x14ac:dyDescent="0.3">
      <c r="A9" t="s">
        <v>316</v>
      </c>
    </row>
    <row r="11" spans="1:2" x14ac:dyDescent="0.3">
      <c r="A11" s="57" t="s">
        <v>317</v>
      </c>
    </row>
    <row r="12" spans="1:2" x14ac:dyDescent="0.3">
      <c r="A12" t="s">
        <v>318</v>
      </c>
    </row>
    <row r="13" spans="1:2" x14ac:dyDescent="0.3">
      <c r="A13" t="s">
        <v>319</v>
      </c>
    </row>
    <row r="14" spans="1:2" x14ac:dyDescent="0.3">
      <c r="A14" t="s">
        <v>320</v>
      </c>
    </row>
    <row r="15" spans="1:2" x14ac:dyDescent="0.3">
      <c r="A15" s="57" t="s">
        <v>321</v>
      </c>
    </row>
    <row r="16" spans="1:2" x14ac:dyDescent="0.3">
      <c r="A16" t="s">
        <v>56</v>
      </c>
      <c r="B16" s="3" t="s">
        <v>322</v>
      </c>
    </row>
    <row r="17" spans="1:2" x14ac:dyDescent="0.3">
      <c r="A17" t="s">
        <v>57</v>
      </c>
      <c r="B17" s="3" t="s">
        <v>323</v>
      </c>
    </row>
    <row r="18" spans="1:2" x14ac:dyDescent="0.3">
      <c r="A18" t="s">
        <v>58</v>
      </c>
      <c r="B18" t="s">
        <v>324</v>
      </c>
    </row>
    <row r="19" spans="1:2" x14ac:dyDescent="0.3">
      <c r="A19" t="s">
        <v>59</v>
      </c>
      <c r="B19" s="3" t="s">
        <v>325</v>
      </c>
    </row>
    <row r="20" spans="1:2" x14ac:dyDescent="0.3">
      <c r="A20" t="s">
        <v>60</v>
      </c>
      <c r="B20" s="3" t="s">
        <v>326</v>
      </c>
    </row>
    <row r="21" spans="1:2" x14ac:dyDescent="0.3">
      <c r="A21" t="s">
        <v>61</v>
      </c>
      <c r="B21" s="3" t="s">
        <v>327</v>
      </c>
    </row>
    <row r="22" spans="1:2" x14ac:dyDescent="0.3">
      <c r="A22" t="s">
        <v>62</v>
      </c>
      <c r="B22" s="3" t="s">
        <v>328</v>
      </c>
    </row>
    <row r="23" spans="1:2" x14ac:dyDescent="0.3">
      <c r="A23" t="s">
        <v>63</v>
      </c>
      <c r="B23" s="3" t="s">
        <v>328</v>
      </c>
    </row>
    <row r="24" spans="1:2" x14ac:dyDescent="0.3">
      <c r="A24" t="s">
        <v>64</v>
      </c>
      <c r="B24" s="3" t="s">
        <v>329</v>
      </c>
    </row>
    <row r="25" spans="1:2" x14ac:dyDescent="0.3">
      <c r="A25" t="s">
        <v>65</v>
      </c>
      <c r="B25" s="3" t="s">
        <v>328</v>
      </c>
    </row>
    <row r="26" spans="1:2" x14ac:dyDescent="0.3">
      <c r="A26" t="s">
        <v>66</v>
      </c>
      <c r="B26" s="3" t="s">
        <v>330</v>
      </c>
    </row>
    <row r="27" spans="1:2" x14ac:dyDescent="0.3">
      <c r="A27" t="s">
        <v>67</v>
      </c>
      <c r="B27" t="s">
        <v>331</v>
      </c>
    </row>
    <row r="28" spans="1:2" x14ac:dyDescent="0.3">
      <c r="A28" t="s">
        <v>68</v>
      </c>
      <c r="B28" s="3" t="s">
        <v>328</v>
      </c>
    </row>
    <row r="29" spans="1:2" x14ac:dyDescent="0.3">
      <c r="A29" t="s">
        <v>69</v>
      </c>
      <c r="B29" s="3" t="s">
        <v>328</v>
      </c>
    </row>
    <row r="30" spans="1:2" x14ac:dyDescent="0.3">
      <c r="A30" t="s">
        <v>70</v>
      </c>
      <c r="B30" s="3" t="s">
        <v>332</v>
      </c>
    </row>
    <row r="31" spans="1:2" x14ac:dyDescent="0.3">
      <c r="A31" t="s">
        <v>71</v>
      </c>
      <c r="B31" s="3" t="s">
        <v>333</v>
      </c>
    </row>
    <row r="32" spans="1:2" x14ac:dyDescent="0.3">
      <c r="A32" t="s">
        <v>72</v>
      </c>
      <c r="B32" s="3" t="s">
        <v>328</v>
      </c>
    </row>
    <row r="33" spans="1:2" x14ac:dyDescent="0.3">
      <c r="A33" t="s">
        <v>73</v>
      </c>
      <c r="B33" s="3" t="s">
        <v>334</v>
      </c>
    </row>
    <row r="34" spans="1:2" x14ac:dyDescent="0.3">
      <c r="A34" t="s">
        <v>74</v>
      </c>
      <c r="B34" s="3" t="s">
        <v>335</v>
      </c>
    </row>
    <row r="35" spans="1:2" x14ac:dyDescent="0.3">
      <c r="A35" t="s">
        <v>75</v>
      </c>
      <c r="B35" s="3" t="s">
        <v>328</v>
      </c>
    </row>
    <row r="36" spans="1:2" x14ac:dyDescent="0.3">
      <c r="A36" t="s">
        <v>76</v>
      </c>
      <c r="B36" s="3" t="s">
        <v>336</v>
      </c>
    </row>
    <row r="37" spans="1:2" x14ac:dyDescent="0.3">
      <c r="A37" t="s">
        <v>77</v>
      </c>
      <c r="B37" s="3" t="s">
        <v>337</v>
      </c>
    </row>
    <row r="38" spans="1:2" x14ac:dyDescent="0.3">
      <c r="A38" t="s">
        <v>78</v>
      </c>
      <c r="B38" s="3" t="s">
        <v>338</v>
      </c>
    </row>
    <row r="39" spans="1:2" x14ac:dyDescent="0.3">
      <c r="A39" t="s">
        <v>79</v>
      </c>
      <c r="B39" s="3" t="s">
        <v>339</v>
      </c>
    </row>
    <row r="40" spans="1:2" x14ac:dyDescent="0.3">
      <c r="A40" t="s">
        <v>80</v>
      </c>
      <c r="B40" s="3" t="s">
        <v>338</v>
      </c>
    </row>
    <row r="41" spans="1:2" x14ac:dyDescent="0.3">
      <c r="A41" t="s">
        <v>81</v>
      </c>
      <c r="B41" s="3" t="s">
        <v>328</v>
      </c>
    </row>
    <row r="42" spans="1:2" x14ac:dyDescent="0.3">
      <c r="A42" t="s">
        <v>82</v>
      </c>
      <c r="B42" s="3" t="s">
        <v>328</v>
      </c>
    </row>
    <row r="43" spans="1:2" x14ac:dyDescent="0.3">
      <c r="A43" t="s">
        <v>83</v>
      </c>
      <c r="B43" s="3" t="s">
        <v>328</v>
      </c>
    </row>
    <row r="44" spans="1:2" x14ac:dyDescent="0.3">
      <c r="A44" t="s">
        <v>84</v>
      </c>
      <c r="B44" s="3" t="s">
        <v>340</v>
      </c>
    </row>
    <row r="45" spans="1:2" x14ac:dyDescent="0.3">
      <c r="A45" t="s">
        <v>85</v>
      </c>
      <c r="B45" t="s">
        <v>341</v>
      </c>
    </row>
    <row r="46" spans="1:2" x14ac:dyDescent="0.3">
      <c r="A46" t="s">
        <v>86</v>
      </c>
      <c r="B46" s="3" t="s">
        <v>328</v>
      </c>
    </row>
    <row r="47" spans="1:2" x14ac:dyDescent="0.3">
      <c r="A47" t="s">
        <v>87</v>
      </c>
      <c r="B47" s="3" t="s">
        <v>342</v>
      </c>
    </row>
    <row r="48" spans="1:2" x14ac:dyDescent="0.3">
      <c r="A48" t="s">
        <v>88</v>
      </c>
      <c r="B48" t="s">
        <v>328</v>
      </c>
    </row>
    <row r="49" spans="1:2" x14ac:dyDescent="0.3">
      <c r="A49" t="s">
        <v>89</v>
      </c>
      <c r="B49" t="s">
        <v>343</v>
      </c>
    </row>
    <row r="50" spans="1:2" x14ac:dyDescent="0.3">
      <c r="A50" t="s">
        <v>90</v>
      </c>
      <c r="B50" t="s">
        <v>344</v>
      </c>
    </row>
    <row r="51" spans="1:2" x14ac:dyDescent="0.3">
      <c r="A51" t="s">
        <v>91</v>
      </c>
      <c r="B51" t="s">
        <v>328</v>
      </c>
    </row>
    <row r="52" spans="1:2" x14ac:dyDescent="0.3">
      <c r="A52" t="s">
        <v>92</v>
      </c>
      <c r="B52" t="s">
        <v>328</v>
      </c>
    </row>
    <row r="53" spans="1:2" x14ac:dyDescent="0.3">
      <c r="A53" t="s">
        <v>93</v>
      </c>
      <c r="B53" t="s">
        <v>345</v>
      </c>
    </row>
    <row r="54" spans="1:2" x14ac:dyDescent="0.3">
      <c r="A54" t="s">
        <v>94</v>
      </c>
      <c r="B54" t="s">
        <v>346</v>
      </c>
    </row>
    <row r="55" spans="1:2" x14ac:dyDescent="0.3">
      <c r="A55" t="s">
        <v>95</v>
      </c>
      <c r="B55" t="s">
        <v>347</v>
      </c>
    </row>
    <row r="56" spans="1:2" x14ac:dyDescent="0.3">
      <c r="A56" t="s">
        <v>96</v>
      </c>
      <c r="B56" s="3" t="s">
        <v>328</v>
      </c>
    </row>
    <row r="57" spans="1:2" x14ac:dyDescent="0.3">
      <c r="A57" t="s">
        <v>97</v>
      </c>
      <c r="B57" t="s">
        <v>348</v>
      </c>
    </row>
    <row r="58" spans="1:2" x14ac:dyDescent="0.3">
      <c r="A58" t="s">
        <v>98</v>
      </c>
      <c r="B58" s="3" t="s">
        <v>328</v>
      </c>
    </row>
    <row r="59" spans="1:2" x14ac:dyDescent="0.3">
      <c r="A59" t="s">
        <v>99</v>
      </c>
      <c r="B59" t="s">
        <v>349</v>
      </c>
    </row>
    <row r="60" spans="1:2" x14ac:dyDescent="0.3">
      <c r="A60" t="s">
        <v>100</v>
      </c>
      <c r="B60" t="s">
        <v>328</v>
      </c>
    </row>
    <row r="61" spans="1:2" x14ac:dyDescent="0.3">
      <c r="A61" t="s">
        <v>101</v>
      </c>
      <c r="B61" t="s">
        <v>328</v>
      </c>
    </row>
    <row r="62" spans="1:2" x14ac:dyDescent="0.3">
      <c r="A62" t="s">
        <v>102</v>
      </c>
      <c r="B62" t="s">
        <v>338</v>
      </c>
    </row>
    <row r="63" spans="1:2" x14ac:dyDescent="0.3">
      <c r="A63" t="s">
        <v>103</v>
      </c>
      <c r="B63" t="s">
        <v>328</v>
      </c>
    </row>
    <row r="64" spans="1:2" x14ac:dyDescent="0.3">
      <c r="A64" t="s">
        <v>104</v>
      </c>
      <c r="B64" t="s">
        <v>338</v>
      </c>
    </row>
    <row r="65" spans="1:2" x14ac:dyDescent="0.3">
      <c r="A65" t="s">
        <v>105</v>
      </c>
      <c r="B65" t="s">
        <v>350</v>
      </c>
    </row>
    <row r="66" spans="1:2" x14ac:dyDescent="0.3">
      <c r="A66" t="s">
        <v>106</v>
      </c>
      <c r="B66" s="3" t="s">
        <v>328</v>
      </c>
    </row>
    <row r="67" spans="1:2" x14ac:dyDescent="0.3">
      <c r="A67" t="s">
        <v>107</v>
      </c>
      <c r="B67" s="3" t="s">
        <v>328</v>
      </c>
    </row>
    <row r="68" spans="1:2" x14ac:dyDescent="0.3">
      <c r="A68" t="s">
        <v>108</v>
      </c>
      <c r="B68" t="s">
        <v>351</v>
      </c>
    </row>
    <row r="69" spans="1:2" x14ac:dyDescent="0.3">
      <c r="A69" t="s">
        <v>109</v>
      </c>
      <c r="B69" s="3" t="s">
        <v>328</v>
      </c>
    </row>
    <row r="70" spans="1:2" x14ac:dyDescent="0.3">
      <c r="A70" t="s">
        <v>110</v>
      </c>
      <c r="B70" s="3" t="s">
        <v>328</v>
      </c>
    </row>
    <row r="71" spans="1:2" x14ac:dyDescent="0.3">
      <c r="A71" t="s">
        <v>111</v>
      </c>
      <c r="B71" s="3" t="s">
        <v>338</v>
      </c>
    </row>
    <row r="72" spans="1:2" x14ac:dyDescent="0.3">
      <c r="A72" t="s">
        <v>112</v>
      </c>
      <c r="B72" t="s">
        <v>352</v>
      </c>
    </row>
    <row r="73" spans="1:2" x14ac:dyDescent="0.3">
      <c r="A73" t="s">
        <v>113</v>
      </c>
      <c r="B73" t="s">
        <v>342</v>
      </c>
    </row>
    <row r="74" spans="1:2" x14ac:dyDescent="0.3">
      <c r="A74" t="s">
        <v>114</v>
      </c>
      <c r="B74" s="3" t="s">
        <v>328</v>
      </c>
    </row>
    <row r="75" spans="1:2" x14ac:dyDescent="0.3">
      <c r="A75" t="s">
        <v>115</v>
      </c>
      <c r="B75" t="s">
        <v>353</v>
      </c>
    </row>
    <row r="76" spans="1:2" x14ac:dyDescent="0.3">
      <c r="A76" t="s">
        <v>116</v>
      </c>
      <c r="B76" s="3" t="s">
        <v>328</v>
      </c>
    </row>
    <row r="77" spans="1:2" x14ac:dyDescent="0.3">
      <c r="A77" t="s">
        <v>117</v>
      </c>
      <c r="B77" t="s">
        <v>328</v>
      </c>
    </row>
    <row r="78" spans="1:2" x14ac:dyDescent="0.3">
      <c r="A78" t="s">
        <v>118</v>
      </c>
      <c r="B78" t="s">
        <v>354</v>
      </c>
    </row>
    <row r="79" spans="1:2" x14ac:dyDescent="0.3">
      <c r="A79" t="s">
        <v>119</v>
      </c>
      <c r="B79" t="s">
        <v>355</v>
      </c>
    </row>
    <row r="80" spans="1:2" x14ac:dyDescent="0.3">
      <c r="A80" t="s">
        <v>120</v>
      </c>
      <c r="B80" t="s">
        <v>338</v>
      </c>
    </row>
    <row r="81" spans="1:2" x14ac:dyDescent="0.3">
      <c r="A81" t="s">
        <v>121</v>
      </c>
      <c r="B81" t="s">
        <v>356</v>
      </c>
    </row>
    <row r="82" spans="1:2" x14ac:dyDescent="0.3">
      <c r="A82" t="s">
        <v>122</v>
      </c>
      <c r="B82" t="s">
        <v>328</v>
      </c>
    </row>
    <row r="83" spans="1:2" x14ac:dyDescent="0.3">
      <c r="A83" t="s">
        <v>123</v>
      </c>
      <c r="B83" t="s">
        <v>357</v>
      </c>
    </row>
    <row r="84" spans="1:2" x14ac:dyDescent="0.3">
      <c r="A84" t="s">
        <v>124</v>
      </c>
      <c r="B84" s="3" t="s">
        <v>328</v>
      </c>
    </row>
    <row r="85" spans="1:2" x14ac:dyDescent="0.3">
      <c r="A85" t="s">
        <v>125</v>
      </c>
      <c r="B85" s="3" t="s">
        <v>328</v>
      </c>
    </row>
    <row r="86" spans="1:2" x14ac:dyDescent="0.3">
      <c r="A86" t="s">
        <v>126</v>
      </c>
      <c r="B86" t="s">
        <v>358</v>
      </c>
    </row>
    <row r="87" spans="1:2" x14ac:dyDescent="0.3">
      <c r="A87" t="s">
        <v>127</v>
      </c>
      <c r="B87" t="s">
        <v>328</v>
      </c>
    </row>
    <row r="88" spans="1:2" x14ac:dyDescent="0.3">
      <c r="A88" t="s">
        <v>128</v>
      </c>
      <c r="B88" t="s">
        <v>359</v>
      </c>
    </row>
    <row r="89" spans="1:2" x14ac:dyDescent="0.3">
      <c r="A89" t="s">
        <v>129</v>
      </c>
      <c r="B89" t="s">
        <v>360</v>
      </c>
    </row>
    <row r="90" spans="1:2" x14ac:dyDescent="0.3">
      <c r="A90" t="s">
        <v>130</v>
      </c>
      <c r="B90" s="3" t="s">
        <v>328</v>
      </c>
    </row>
    <row r="91" spans="1:2" x14ac:dyDescent="0.3">
      <c r="A91" t="s">
        <v>131</v>
      </c>
      <c r="B91" s="3" t="s">
        <v>328</v>
      </c>
    </row>
    <row r="92" spans="1:2" x14ac:dyDescent="0.3">
      <c r="A92" t="s">
        <v>132</v>
      </c>
      <c r="B92" s="3" t="s">
        <v>328</v>
      </c>
    </row>
    <row r="93" spans="1:2" x14ac:dyDescent="0.3">
      <c r="A93" t="s">
        <v>133</v>
      </c>
      <c r="B93" s="3" t="s">
        <v>328</v>
      </c>
    </row>
    <row r="94" spans="1:2" x14ac:dyDescent="0.3">
      <c r="A94" t="s">
        <v>134</v>
      </c>
      <c r="B94" s="3" t="s">
        <v>328</v>
      </c>
    </row>
    <row r="95" spans="1:2" x14ac:dyDescent="0.3">
      <c r="A95" t="s">
        <v>135</v>
      </c>
      <c r="B95" t="s">
        <v>361</v>
      </c>
    </row>
    <row r="96" spans="1:2" x14ac:dyDescent="0.3">
      <c r="A96" t="s">
        <v>136</v>
      </c>
      <c r="B96" s="3" t="s">
        <v>328</v>
      </c>
    </row>
    <row r="97" spans="1:2" x14ac:dyDescent="0.3">
      <c r="A97" t="s">
        <v>137</v>
      </c>
      <c r="B97" s="3" t="s">
        <v>328</v>
      </c>
    </row>
    <row r="98" spans="1:2" x14ac:dyDescent="0.3">
      <c r="A98" t="s">
        <v>138</v>
      </c>
      <c r="B98" t="s">
        <v>362</v>
      </c>
    </row>
    <row r="99" spans="1:2" x14ac:dyDescent="0.3">
      <c r="A99" t="s">
        <v>139</v>
      </c>
      <c r="B99" s="3" t="s">
        <v>363</v>
      </c>
    </row>
    <row r="100" spans="1:2" x14ac:dyDescent="0.3">
      <c r="A100" t="s">
        <v>140</v>
      </c>
      <c r="B100" s="3" t="s">
        <v>363</v>
      </c>
    </row>
    <row r="101" spans="1:2" x14ac:dyDescent="0.3">
      <c r="A101" t="s">
        <v>141</v>
      </c>
      <c r="B101" t="s">
        <v>328</v>
      </c>
    </row>
    <row r="102" spans="1:2" x14ac:dyDescent="0.3">
      <c r="A102" t="s">
        <v>142</v>
      </c>
      <c r="B102" t="s">
        <v>364</v>
      </c>
    </row>
    <row r="103" spans="1:2" x14ac:dyDescent="0.3">
      <c r="A103" t="s">
        <v>143</v>
      </c>
      <c r="B103" t="s">
        <v>365</v>
      </c>
    </row>
    <row r="104" spans="1:2" x14ac:dyDescent="0.3">
      <c r="A104" t="s">
        <v>144</v>
      </c>
      <c r="B104" t="s">
        <v>366</v>
      </c>
    </row>
    <row r="105" spans="1:2" x14ac:dyDescent="0.3">
      <c r="A105" t="s">
        <v>145</v>
      </c>
      <c r="B105" t="s">
        <v>367</v>
      </c>
    </row>
    <row r="106" spans="1:2" x14ac:dyDescent="0.3">
      <c r="A106" t="s">
        <v>146</v>
      </c>
      <c r="B106" t="s">
        <v>368</v>
      </c>
    </row>
    <row r="107" spans="1:2" x14ac:dyDescent="0.3">
      <c r="A107" t="s">
        <v>147</v>
      </c>
      <c r="B107" s="3" t="s">
        <v>328</v>
      </c>
    </row>
    <row r="108" spans="1:2" x14ac:dyDescent="0.3">
      <c r="A108" t="s">
        <v>148</v>
      </c>
      <c r="B108" t="s">
        <v>369</v>
      </c>
    </row>
    <row r="109" spans="1:2" x14ac:dyDescent="0.3">
      <c r="A109" t="s">
        <v>149</v>
      </c>
      <c r="B109" t="s">
        <v>370</v>
      </c>
    </row>
    <row r="110" spans="1:2" x14ac:dyDescent="0.3">
      <c r="A110" t="s">
        <v>150</v>
      </c>
      <c r="B110" t="s">
        <v>371</v>
      </c>
    </row>
    <row r="111" spans="1:2" x14ac:dyDescent="0.3">
      <c r="A111" t="s">
        <v>151</v>
      </c>
      <c r="B111" t="s">
        <v>372</v>
      </c>
    </row>
    <row r="112" spans="1:2" x14ac:dyDescent="0.3">
      <c r="A112" t="s">
        <v>152</v>
      </c>
      <c r="B112" t="s">
        <v>328</v>
      </c>
    </row>
    <row r="113" spans="1:2" x14ac:dyDescent="0.3">
      <c r="A113" t="s">
        <v>153</v>
      </c>
      <c r="B113" t="s">
        <v>342</v>
      </c>
    </row>
    <row r="114" spans="1:2" x14ac:dyDescent="0.3">
      <c r="A114" t="s">
        <v>154</v>
      </c>
      <c r="B114" t="s">
        <v>338</v>
      </c>
    </row>
    <row r="115" spans="1:2" x14ac:dyDescent="0.3">
      <c r="A115" t="s">
        <v>155</v>
      </c>
      <c r="B115" t="s">
        <v>373</v>
      </c>
    </row>
    <row r="116" spans="1:2" x14ac:dyDescent="0.3">
      <c r="A116" t="s">
        <v>156</v>
      </c>
      <c r="B116" t="s">
        <v>374</v>
      </c>
    </row>
    <row r="117" spans="1:2" x14ac:dyDescent="0.3">
      <c r="A117" t="s">
        <v>157</v>
      </c>
      <c r="B117" t="s">
        <v>328</v>
      </c>
    </row>
    <row r="118" spans="1:2" x14ac:dyDescent="0.3">
      <c r="A118" t="s">
        <v>158</v>
      </c>
      <c r="B118" s="3" t="s">
        <v>328</v>
      </c>
    </row>
    <row r="119" spans="1:2" x14ac:dyDescent="0.3">
      <c r="A119" t="s">
        <v>159</v>
      </c>
      <c r="B119" t="s">
        <v>375</v>
      </c>
    </row>
    <row r="120" spans="1:2" x14ac:dyDescent="0.3">
      <c r="A120" t="s">
        <v>160</v>
      </c>
      <c r="B120" t="s">
        <v>342</v>
      </c>
    </row>
    <row r="121" spans="1:2" x14ac:dyDescent="0.3">
      <c r="A121" t="s">
        <v>161</v>
      </c>
      <c r="B121" t="s">
        <v>376</v>
      </c>
    </row>
    <row r="122" spans="1:2" x14ac:dyDescent="0.3">
      <c r="A122" t="s">
        <v>162</v>
      </c>
      <c r="B122" t="s">
        <v>328</v>
      </c>
    </row>
    <row r="123" spans="1:2" x14ac:dyDescent="0.3">
      <c r="A123" t="s">
        <v>163</v>
      </c>
      <c r="B123" t="s">
        <v>377</v>
      </c>
    </row>
    <row r="124" spans="1:2" x14ac:dyDescent="0.3">
      <c r="A124" t="s">
        <v>164</v>
      </c>
      <c r="B124" t="s">
        <v>378</v>
      </c>
    </row>
    <row r="125" spans="1:2" x14ac:dyDescent="0.3">
      <c r="A125" t="s">
        <v>165</v>
      </c>
      <c r="B125" t="s">
        <v>379</v>
      </c>
    </row>
    <row r="126" spans="1:2" x14ac:dyDescent="0.3">
      <c r="A126" t="s">
        <v>166</v>
      </c>
      <c r="B126" t="s">
        <v>380</v>
      </c>
    </row>
    <row r="127" spans="1:2" x14ac:dyDescent="0.3">
      <c r="A127" t="s">
        <v>167</v>
      </c>
      <c r="B127" s="3" t="s">
        <v>328</v>
      </c>
    </row>
    <row r="128" spans="1:2" x14ac:dyDescent="0.3">
      <c r="A128" t="s">
        <v>168</v>
      </c>
      <c r="B128" s="3" t="s">
        <v>328</v>
      </c>
    </row>
    <row r="129" spans="1:2" x14ac:dyDescent="0.3">
      <c r="A129" t="s">
        <v>169</v>
      </c>
      <c r="B129" t="s">
        <v>328</v>
      </c>
    </row>
    <row r="130" spans="1:2" x14ac:dyDescent="0.3">
      <c r="A130" t="s">
        <v>170</v>
      </c>
      <c r="B130" t="s">
        <v>328</v>
      </c>
    </row>
    <row r="131" spans="1:2" x14ac:dyDescent="0.3">
      <c r="A131" t="s">
        <v>171</v>
      </c>
      <c r="B131" t="s">
        <v>367</v>
      </c>
    </row>
    <row r="132" spans="1:2" x14ac:dyDescent="0.3">
      <c r="A132" t="s">
        <v>172</v>
      </c>
      <c r="B132" t="s">
        <v>381</v>
      </c>
    </row>
    <row r="133" spans="1:2" x14ac:dyDescent="0.3">
      <c r="A133" t="s">
        <v>173</v>
      </c>
      <c r="B133" s="3" t="s">
        <v>328</v>
      </c>
    </row>
    <row r="134" spans="1:2" x14ac:dyDescent="0.3">
      <c r="A134" t="s">
        <v>174</v>
      </c>
      <c r="B134" t="s">
        <v>367</v>
      </c>
    </row>
    <row r="135" spans="1:2" x14ac:dyDescent="0.3">
      <c r="A135" t="s">
        <v>175</v>
      </c>
      <c r="B135" t="s">
        <v>342</v>
      </c>
    </row>
    <row r="136" spans="1:2" x14ac:dyDescent="0.3">
      <c r="A136" t="s">
        <v>176</v>
      </c>
      <c r="B136" t="s">
        <v>367</v>
      </c>
    </row>
    <row r="137" spans="1:2" x14ac:dyDescent="0.3">
      <c r="A137" t="s">
        <v>177</v>
      </c>
      <c r="B137" t="s">
        <v>328</v>
      </c>
    </row>
    <row r="138" spans="1:2" x14ac:dyDescent="0.3">
      <c r="A138" t="s">
        <v>178</v>
      </c>
      <c r="B138" t="s">
        <v>342</v>
      </c>
    </row>
    <row r="139" spans="1:2" x14ac:dyDescent="0.3">
      <c r="A139" t="s">
        <v>179</v>
      </c>
      <c r="B139" t="s">
        <v>328</v>
      </c>
    </row>
    <row r="140" spans="1:2" x14ac:dyDescent="0.3">
      <c r="A140" t="s">
        <v>180</v>
      </c>
      <c r="B140" t="s">
        <v>328</v>
      </c>
    </row>
    <row r="141" spans="1:2" x14ac:dyDescent="0.3">
      <c r="A141" t="s">
        <v>181</v>
      </c>
      <c r="B141" t="s">
        <v>328</v>
      </c>
    </row>
    <row r="142" spans="1:2" x14ac:dyDescent="0.3">
      <c r="A142" t="s">
        <v>182</v>
      </c>
      <c r="B142" s="3" t="s">
        <v>328</v>
      </c>
    </row>
    <row r="143" spans="1:2" x14ac:dyDescent="0.3">
      <c r="A143" t="s">
        <v>183</v>
      </c>
      <c r="B143" s="3" t="s">
        <v>328</v>
      </c>
    </row>
    <row r="144" spans="1:2" x14ac:dyDescent="0.3">
      <c r="A144" t="s">
        <v>184</v>
      </c>
      <c r="B144" t="s">
        <v>367</v>
      </c>
    </row>
    <row r="145" spans="1:2" x14ac:dyDescent="0.3">
      <c r="A145" t="s">
        <v>185</v>
      </c>
      <c r="B145" t="s">
        <v>367</v>
      </c>
    </row>
    <row r="146" spans="1:2" x14ac:dyDescent="0.3">
      <c r="A146" t="s">
        <v>186</v>
      </c>
      <c r="B146" t="s">
        <v>382</v>
      </c>
    </row>
    <row r="147" spans="1:2" x14ac:dyDescent="0.3">
      <c r="A147" t="s">
        <v>187</v>
      </c>
      <c r="B147" t="s">
        <v>328</v>
      </c>
    </row>
    <row r="148" spans="1:2" x14ac:dyDescent="0.3">
      <c r="A148" t="s">
        <v>188</v>
      </c>
      <c r="B148" t="s">
        <v>383</v>
      </c>
    </row>
    <row r="149" spans="1:2" x14ac:dyDescent="0.3">
      <c r="A149" t="s">
        <v>189</v>
      </c>
      <c r="B149" t="s">
        <v>367</v>
      </c>
    </row>
    <row r="150" spans="1:2" x14ac:dyDescent="0.3">
      <c r="A150" t="s">
        <v>190</v>
      </c>
      <c r="B150" t="s">
        <v>328</v>
      </c>
    </row>
    <row r="151" spans="1:2" x14ac:dyDescent="0.3">
      <c r="A151" t="s">
        <v>191</v>
      </c>
      <c r="B151" t="s">
        <v>384</v>
      </c>
    </row>
    <row r="152" spans="1:2" x14ac:dyDescent="0.3">
      <c r="A152" t="s">
        <v>192</v>
      </c>
      <c r="B152" t="s">
        <v>385</v>
      </c>
    </row>
    <row r="153" spans="1:2" x14ac:dyDescent="0.3">
      <c r="A153" t="s">
        <v>193</v>
      </c>
      <c r="B153" t="s">
        <v>328</v>
      </c>
    </row>
    <row r="154" spans="1:2" x14ac:dyDescent="0.3">
      <c r="A154" t="s">
        <v>194</v>
      </c>
      <c r="B154" s="3" t="s">
        <v>328</v>
      </c>
    </row>
    <row r="155" spans="1:2" x14ac:dyDescent="0.3">
      <c r="A155" t="s">
        <v>195</v>
      </c>
      <c r="B155" s="3" t="s">
        <v>328</v>
      </c>
    </row>
    <row r="156" spans="1:2" x14ac:dyDescent="0.3">
      <c r="A156" t="s">
        <v>196</v>
      </c>
      <c r="B156" t="s">
        <v>386</v>
      </c>
    </row>
    <row r="157" spans="1:2" x14ac:dyDescent="0.3">
      <c r="A157" t="s">
        <v>197</v>
      </c>
      <c r="B157" t="s">
        <v>328</v>
      </c>
    </row>
    <row r="158" spans="1:2" x14ac:dyDescent="0.3">
      <c r="A158" t="s">
        <v>198</v>
      </c>
      <c r="B158" s="3" t="s">
        <v>328</v>
      </c>
    </row>
    <row r="159" spans="1:2" x14ac:dyDescent="0.3">
      <c r="A159" t="s">
        <v>199</v>
      </c>
      <c r="B159" t="s">
        <v>387</v>
      </c>
    </row>
    <row r="160" spans="1:2" x14ac:dyDescent="0.3">
      <c r="A160" t="s">
        <v>200</v>
      </c>
      <c r="B160" s="3" t="s">
        <v>328</v>
      </c>
    </row>
    <row r="161" spans="1:2" x14ac:dyDescent="0.3">
      <c r="A161" t="s">
        <v>201</v>
      </c>
      <c r="B161" t="s">
        <v>388</v>
      </c>
    </row>
    <row r="162" spans="1:2" x14ac:dyDescent="0.3">
      <c r="A162" t="s">
        <v>202</v>
      </c>
      <c r="B162" t="s">
        <v>389</v>
      </c>
    </row>
    <row r="163" spans="1:2" x14ac:dyDescent="0.3">
      <c r="A163" t="s">
        <v>203</v>
      </c>
      <c r="B163" t="s">
        <v>390</v>
      </c>
    </row>
    <row r="164" spans="1:2" x14ac:dyDescent="0.3">
      <c r="A164" t="s">
        <v>204</v>
      </c>
      <c r="B164" t="s">
        <v>328</v>
      </c>
    </row>
    <row r="165" spans="1:2" x14ac:dyDescent="0.3">
      <c r="A165" t="s">
        <v>205</v>
      </c>
      <c r="B165" s="3" t="s">
        <v>328</v>
      </c>
    </row>
    <row r="166" spans="1:2" x14ac:dyDescent="0.3">
      <c r="A166" t="s">
        <v>206</v>
      </c>
      <c r="B166" t="s">
        <v>391</v>
      </c>
    </row>
    <row r="167" spans="1:2" x14ac:dyDescent="0.3">
      <c r="A167" t="s">
        <v>207</v>
      </c>
      <c r="B167" t="s">
        <v>388</v>
      </c>
    </row>
    <row r="168" spans="1:2" x14ac:dyDescent="0.3">
      <c r="A168" t="s">
        <v>208</v>
      </c>
      <c r="B168" t="s">
        <v>388</v>
      </c>
    </row>
    <row r="169" spans="1:2" x14ac:dyDescent="0.3">
      <c r="A169" t="s">
        <v>209</v>
      </c>
      <c r="B169" t="s">
        <v>388</v>
      </c>
    </row>
    <row r="170" spans="1:2" x14ac:dyDescent="0.3">
      <c r="A170" t="s">
        <v>210</v>
      </c>
      <c r="B170" t="s">
        <v>342</v>
      </c>
    </row>
    <row r="171" spans="1:2" x14ac:dyDescent="0.3">
      <c r="A171" t="s">
        <v>211</v>
      </c>
      <c r="B171" t="s">
        <v>388</v>
      </c>
    </row>
    <row r="172" spans="1:2" x14ac:dyDescent="0.3">
      <c r="A172" t="s">
        <v>212</v>
      </c>
      <c r="B172" t="s">
        <v>328</v>
      </c>
    </row>
    <row r="173" spans="1:2" x14ac:dyDescent="0.3">
      <c r="A173" t="s">
        <v>213</v>
      </c>
      <c r="B173" t="s">
        <v>328</v>
      </c>
    </row>
    <row r="174" spans="1:2" x14ac:dyDescent="0.3">
      <c r="A174" t="s">
        <v>214</v>
      </c>
      <c r="B174" t="s">
        <v>328</v>
      </c>
    </row>
    <row r="175" spans="1:2" x14ac:dyDescent="0.3">
      <c r="A175" t="s">
        <v>215</v>
      </c>
      <c r="B175" s="3" t="s">
        <v>328</v>
      </c>
    </row>
    <row r="176" spans="1:2" x14ac:dyDescent="0.3">
      <c r="A176" t="s">
        <v>216</v>
      </c>
      <c r="B176" t="s">
        <v>388</v>
      </c>
    </row>
    <row r="177" spans="1:2" x14ac:dyDescent="0.3">
      <c r="A177" t="s">
        <v>217</v>
      </c>
      <c r="B177" t="s">
        <v>388</v>
      </c>
    </row>
    <row r="178" spans="1:2" x14ac:dyDescent="0.3">
      <c r="A178" t="s">
        <v>218</v>
      </c>
      <c r="B178" t="s">
        <v>388</v>
      </c>
    </row>
    <row r="179" spans="1:2" x14ac:dyDescent="0.3">
      <c r="A179" t="s">
        <v>219</v>
      </c>
      <c r="B179" t="s">
        <v>388</v>
      </c>
    </row>
    <row r="180" spans="1:2" x14ac:dyDescent="0.3">
      <c r="A180" t="s">
        <v>220</v>
      </c>
      <c r="B180" s="3" t="s">
        <v>328</v>
      </c>
    </row>
    <row r="181" spans="1:2" x14ac:dyDescent="0.3">
      <c r="A181" t="s">
        <v>221</v>
      </c>
      <c r="B181" s="3" t="s">
        <v>328</v>
      </c>
    </row>
    <row r="182" spans="1:2" x14ac:dyDescent="0.3">
      <c r="A182" t="s">
        <v>222</v>
      </c>
      <c r="B182" t="s">
        <v>328</v>
      </c>
    </row>
    <row r="183" spans="1:2" x14ac:dyDescent="0.3">
      <c r="A183" t="s">
        <v>223</v>
      </c>
      <c r="B183" t="s">
        <v>392</v>
      </c>
    </row>
    <row r="184" spans="1:2" x14ac:dyDescent="0.3">
      <c r="A184" t="s">
        <v>224</v>
      </c>
      <c r="B184" t="s">
        <v>328</v>
      </c>
    </row>
    <row r="185" spans="1:2" x14ac:dyDescent="0.3">
      <c r="A185" t="s">
        <v>225</v>
      </c>
      <c r="B185" t="s">
        <v>342</v>
      </c>
    </row>
    <row r="186" spans="1:2" x14ac:dyDescent="0.3">
      <c r="A186" t="s">
        <v>226</v>
      </c>
      <c r="B186" t="s">
        <v>388</v>
      </c>
    </row>
    <row r="187" spans="1:2" x14ac:dyDescent="0.3">
      <c r="A187" t="s">
        <v>227</v>
      </c>
      <c r="B187" t="s">
        <v>393</v>
      </c>
    </row>
    <row r="188" spans="1:2" x14ac:dyDescent="0.3">
      <c r="A188" t="s">
        <v>228</v>
      </c>
      <c r="B188" t="s">
        <v>388</v>
      </c>
    </row>
    <row r="189" spans="1:2" x14ac:dyDescent="0.3">
      <c r="A189" t="s">
        <v>229</v>
      </c>
      <c r="B189" t="s">
        <v>394</v>
      </c>
    </row>
    <row r="191" spans="1:2" x14ac:dyDescent="0.3">
      <c r="A191" s="57" t="s">
        <v>395</v>
      </c>
    </row>
    <row r="192" spans="1:2" x14ac:dyDescent="0.3">
      <c r="A192" t="s">
        <v>396</v>
      </c>
    </row>
    <row r="193" spans="1:9" x14ac:dyDescent="0.3">
      <c r="A193" t="s">
        <v>319</v>
      </c>
    </row>
    <row r="194" spans="1:9" x14ac:dyDescent="0.3">
      <c r="A194" s="57" t="s">
        <v>321</v>
      </c>
      <c r="G194" s="2"/>
      <c r="H194" s="18"/>
      <c r="I194" s="2"/>
    </row>
    <row r="195" spans="1:9" x14ac:dyDescent="0.3">
      <c r="A195" t="s">
        <v>56</v>
      </c>
      <c r="B195" s="3" t="s">
        <v>397</v>
      </c>
      <c r="H195" s="3"/>
    </row>
    <row r="196" spans="1:9" x14ac:dyDescent="0.3">
      <c r="A196" t="s">
        <v>57</v>
      </c>
      <c r="B196" s="3" t="s">
        <v>397</v>
      </c>
      <c r="H196" s="3"/>
    </row>
    <row r="197" spans="1:9" x14ac:dyDescent="0.3">
      <c r="A197" t="s">
        <v>58</v>
      </c>
      <c r="B197" s="3" t="s">
        <v>397</v>
      </c>
      <c r="H197" s="3"/>
    </row>
    <row r="198" spans="1:9" x14ac:dyDescent="0.3">
      <c r="A198" t="s">
        <v>59</v>
      </c>
      <c r="B198" s="3" t="s">
        <v>397</v>
      </c>
      <c r="H198" s="3"/>
    </row>
    <row r="199" spans="1:9" x14ac:dyDescent="0.3">
      <c r="A199" t="s">
        <v>60</v>
      </c>
      <c r="B199" t="s">
        <v>328</v>
      </c>
      <c r="H199" s="3"/>
    </row>
    <row r="200" spans="1:9" x14ac:dyDescent="0.3">
      <c r="A200" t="s">
        <v>61</v>
      </c>
      <c r="B200" t="s">
        <v>398</v>
      </c>
      <c r="H200" s="3"/>
    </row>
    <row r="201" spans="1:9" x14ac:dyDescent="0.3">
      <c r="A201" t="s">
        <v>62</v>
      </c>
      <c r="B201" s="3" t="s">
        <v>328</v>
      </c>
      <c r="H201" s="3"/>
    </row>
    <row r="202" spans="1:9" x14ac:dyDescent="0.3">
      <c r="A202" t="s">
        <v>63</v>
      </c>
      <c r="B202" s="3" t="s">
        <v>328</v>
      </c>
      <c r="H202" s="3"/>
    </row>
    <row r="203" spans="1:9" x14ac:dyDescent="0.3">
      <c r="A203" t="s">
        <v>64</v>
      </c>
      <c r="B203" s="3" t="s">
        <v>397</v>
      </c>
      <c r="H203" s="3"/>
    </row>
    <row r="204" spans="1:9" x14ac:dyDescent="0.3">
      <c r="A204" t="s">
        <v>65</v>
      </c>
      <c r="B204" s="3" t="s">
        <v>328</v>
      </c>
      <c r="H204" s="3"/>
    </row>
    <row r="205" spans="1:9" x14ac:dyDescent="0.3">
      <c r="A205" t="s">
        <v>66</v>
      </c>
      <c r="B205" s="3" t="s">
        <v>397</v>
      </c>
      <c r="H205" s="3"/>
    </row>
    <row r="206" spans="1:9" x14ac:dyDescent="0.3">
      <c r="A206" t="s">
        <v>67</v>
      </c>
      <c r="B206" t="s">
        <v>398</v>
      </c>
      <c r="H206" s="3"/>
    </row>
    <row r="207" spans="1:9" x14ac:dyDescent="0.3">
      <c r="A207" t="s">
        <v>68</v>
      </c>
      <c r="B207" s="3" t="s">
        <v>328</v>
      </c>
      <c r="H207" s="3"/>
    </row>
    <row r="208" spans="1:9" x14ac:dyDescent="0.3">
      <c r="A208" t="s">
        <v>69</v>
      </c>
      <c r="B208" s="3" t="s">
        <v>328</v>
      </c>
      <c r="H208" s="3"/>
    </row>
    <row r="209" spans="1:8" x14ac:dyDescent="0.3">
      <c r="A209" t="s">
        <v>70</v>
      </c>
      <c r="B209" s="3" t="s">
        <v>397</v>
      </c>
      <c r="H209" s="3"/>
    </row>
    <row r="210" spans="1:8" x14ac:dyDescent="0.3">
      <c r="A210" t="s">
        <v>71</v>
      </c>
      <c r="B210" s="3" t="s">
        <v>398</v>
      </c>
      <c r="H210" s="3"/>
    </row>
    <row r="211" spans="1:8" x14ac:dyDescent="0.3">
      <c r="A211" t="s">
        <v>72</v>
      </c>
      <c r="B211" s="3" t="s">
        <v>328</v>
      </c>
      <c r="H211" s="3"/>
    </row>
    <row r="212" spans="1:8" x14ac:dyDescent="0.3">
      <c r="A212" t="s">
        <v>73</v>
      </c>
      <c r="B212" s="3" t="s">
        <v>397</v>
      </c>
      <c r="H212" s="3"/>
    </row>
    <row r="213" spans="1:8" x14ac:dyDescent="0.3">
      <c r="A213" t="s">
        <v>74</v>
      </c>
      <c r="B213" s="3" t="s">
        <v>399</v>
      </c>
      <c r="H213" s="3"/>
    </row>
    <row r="214" spans="1:8" x14ac:dyDescent="0.3">
      <c r="A214" t="s">
        <v>75</v>
      </c>
      <c r="B214" s="3" t="s">
        <v>328</v>
      </c>
      <c r="H214" s="3"/>
    </row>
    <row r="215" spans="1:8" x14ac:dyDescent="0.3">
      <c r="A215" t="s">
        <v>76</v>
      </c>
      <c r="B215" s="3" t="s">
        <v>397</v>
      </c>
      <c r="H215" s="3"/>
    </row>
    <row r="216" spans="1:8" x14ac:dyDescent="0.3">
      <c r="A216" t="s">
        <v>77</v>
      </c>
      <c r="B216" s="3" t="s">
        <v>397</v>
      </c>
      <c r="H216" s="3"/>
    </row>
    <row r="217" spans="1:8" x14ac:dyDescent="0.3">
      <c r="A217" t="s">
        <v>78</v>
      </c>
      <c r="B217" s="3" t="s">
        <v>397</v>
      </c>
      <c r="H217" s="3"/>
    </row>
    <row r="218" spans="1:8" x14ac:dyDescent="0.3">
      <c r="A218" t="s">
        <v>79</v>
      </c>
      <c r="B218" s="3" t="s">
        <v>397</v>
      </c>
      <c r="H218" s="3"/>
    </row>
    <row r="219" spans="1:8" x14ac:dyDescent="0.3">
      <c r="A219" t="s">
        <v>80</v>
      </c>
      <c r="B219" s="3" t="s">
        <v>398</v>
      </c>
      <c r="H219" s="3"/>
    </row>
    <row r="220" spans="1:8" x14ac:dyDescent="0.3">
      <c r="A220" t="s">
        <v>81</v>
      </c>
      <c r="B220" s="3" t="s">
        <v>399</v>
      </c>
      <c r="H220" s="3"/>
    </row>
    <row r="221" spans="1:8" x14ac:dyDescent="0.3">
      <c r="A221" t="s">
        <v>82</v>
      </c>
      <c r="B221" s="3" t="s">
        <v>328</v>
      </c>
      <c r="H221" s="3"/>
    </row>
    <row r="222" spans="1:8" x14ac:dyDescent="0.3">
      <c r="A222" t="s">
        <v>83</v>
      </c>
      <c r="B222" s="3" t="s">
        <v>399</v>
      </c>
      <c r="H222" s="3"/>
    </row>
    <row r="223" spans="1:8" x14ac:dyDescent="0.3">
      <c r="A223" t="s">
        <v>84</v>
      </c>
      <c r="B223" s="3" t="s">
        <v>397</v>
      </c>
      <c r="H223" s="3"/>
    </row>
    <row r="224" spans="1:8" x14ac:dyDescent="0.3">
      <c r="A224" t="s">
        <v>85</v>
      </c>
      <c r="B224" s="3" t="s">
        <v>397</v>
      </c>
      <c r="H224" s="3"/>
    </row>
    <row r="225" spans="1:8" x14ac:dyDescent="0.3">
      <c r="A225" t="s">
        <v>86</v>
      </c>
      <c r="B225" s="3" t="s">
        <v>328</v>
      </c>
      <c r="H225" s="3"/>
    </row>
    <row r="226" spans="1:8" x14ac:dyDescent="0.3">
      <c r="A226" t="s">
        <v>87</v>
      </c>
      <c r="B226" s="3" t="s">
        <v>398</v>
      </c>
      <c r="H226" s="3"/>
    </row>
    <row r="227" spans="1:8" x14ac:dyDescent="0.3">
      <c r="A227" t="s">
        <v>88</v>
      </c>
      <c r="B227" t="s">
        <v>328</v>
      </c>
      <c r="H227" s="3"/>
    </row>
    <row r="228" spans="1:8" x14ac:dyDescent="0.3">
      <c r="A228" t="s">
        <v>89</v>
      </c>
      <c r="B228" s="3" t="s">
        <v>397</v>
      </c>
      <c r="H228" s="3"/>
    </row>
    <row r="229" spans="1:8" x14ac:dyDescent="0.3">
      <c r="A229" t="s">
        <v>90</v>
      </c>
      <c r="B229" t="s">
        <v>399</v>
      </c>
      <c r="H229" s="3"/>
    </row>
    <row r="230" spans="1:8" x14ac:dyDescent="0.3">
      <c r="A230" t="s">
        <v>91</v>
      </c>
      <c r="B230" t="s">
        <v>328</v>
      </c>
      <c r="H230" s="3"/>
    </row>
    <row r="231" spans="1:8" x14ac:dyDescent="0.3">
      <c r="A231" t="s">
        <v>92</v>
      </c>
      <c r="B231" t="s">
        <v>399</v>
      </c>
      <c r="H231" s="3"/>
    </row>
    <row r="232" spans="1:8" x14ac:dyDescent="0.3">
      <c r="A232" t="s">
        <v>93</v>
      </c>
      <c r="B232" s="3" t="s">
        <v>397</v>
      </c>
      <c r="H232" s="3"/>
    </row>
    <row r="233" spans="1:8" x14ac:dyDescent="0.3">
      <c r="A233" t="s">
        <v>94</v>
      </c>
      <c r="B233" t="s">
        <v>328</v>
      </c>
      <c r="H233" s="3"/>
    </row>
    <row r="234" spans="1:8" x14ac:dyDescent="0.3">
      <c r="A234" t="s">
        <v>95</v>
      </c>
      <c r="B234" s="3" t="s">
        <v>397</v>
      </c>
      <c r="H234" s="3"/>
    </row>
    <row r="235" spans="1:8" x14ac:dyDescent="0.3">
      <c r="A235" t="s">
        <v>96</v>
      </c>
      <c r="B235" s="3" t="s">
        <v>328</v>
      </c>
      <c r="H235" s="3"/>
    </row>
    <row r="236" spans="1:8" x14ac:dyDescent="0.3">
      <c r="A236" t="s">
        <v>97</v>
      </c>
      <c r="B236" t="s">
        <v>399</v>
      </c>
      <c r="H236" s="3"/>
    </row>
    <row r="237" spans="1:8" x14ac:dyDescent="0.3">
      <c r="A237" t="s">
        <v>98</v>
      </c>
      <c r="B237" s="3" t="s">
        <v>328</v>
      </c>
      <c r="H237" s="3"/>
    </row>
    <row r="238" spans="1:8" x14ac:dyDescent="0.3">
      <c r="A238" t="s">
        <v>99</v>
      </c>
      <c r="B238" s="3" t="s">
        <v>397</v>
      </c>
      <c r="H238" s="3"/>
    </row>
    <row r="239" spans="1:8" x14ac:dyDescent="0.3">
      <c r="A239" t="s">
        <v>100</v>
      </c>
      <c r="B239" t="s">
        <v>328</v>
      </c>
      <c r="H239" s="3"/>
    </row>
    <row r="240" spans="1:8" x14ac:dyDescent="0.3">
      <c r="A240" t="s">
        <v>101</v>
      </c>
      <c r="B240" t="s">
        <v>328</v>
      </c>
      <c r="H240" s="3"/>
    </row>
    <row r="241" spans="1:8" x14ac:dyDescent="0.3">
      <c r="A241" t="s">
        <v>102</v>
      </c>
      <c r="B241" s="3" t="s">
        <v>399</v>
      </c>
      <c r="H241" s="3"/>
    </row>
    <row r="242" spans="1:8" x14ac:dyDescent="0.3">
      <c r="A242" t="s">
        <v>103</v>
      </c>
      <c r="B242" t="s">
        <v>328</v>
      </c>
      <c r="H242" s="3"/>
    </row>
    <row r="243" spans="1:8" x14ac:dyDescent="0.3">
      <c r="A243" t="s">
        <v>104</v>
      </c>
      <c r="B243" s="3" t="s">
        <v>397</v>
      </c>
      <c r="H243" s="3"/>
    </row>
    <row r="244" spans="1:8" x14ac:dyDescent="0.3">
      <c r="A244" t="s">
        <v>105</v>
      </c>
      <c r="B244" s="3" t="s">
        <v>397</v>
      </c>
      <c r="H244" s="3"/>
    </row>
    <row r="245" spans="1:8" x14ac:dyDescent="0.3">
      <c r="A245" t="s">
        <v>106</v>
      </c>
      <c r="B245" s="3" t="s">
        <v>328</v>
      </c>
      <c r="H245" s="3"/>
    </row>
    <row r="246" spans="1:8" x14ac:dyDescent="0.3">
      <c r="A246" t="s">
        <v>107</v>
      </c>
      <c r="B246" s="3" t="s">
        <v>399</v>
      </c>
      <c r="H246" s="3"/>
    </row>
    <row r="247" spans="1:8" x14ac:dyDescent="0.3">
      <c r="A247" t="s">
        <v>108</v>
      </c>
      <c r="B247" s="3" t="s">
        <v>397</v>
      </c>
      <c r="H247" s="3"/>
    </row>
    <row r="248" spans="1:8" x14ac:dyDescent="0.3">
      <c r="A248" t="s">
        <v>109</v>
      </c>
      <c r="B248" s="3" t="s">
        <v>328</v>
      </c>
      <c r="H248" s="3"/>
    </row>
    <row r="249" spans="1:8" x14ac:dyDescent="0.3">
      <c r="A249" t="s">
        <v>110</v>
      </c>
      <c r="B249" s="3" t="s">
        <v>328</v>
      </c>
      <c r="H249" s="3"/>
    </row>
    <row r="250" spans="1:8" x14ac:dyDescent="0.3">
      <c r="A250" t="s">
        <v>111</v>
      </c>
      <c r="B250" s="3" t="s">
        <v>397</v>
      </c>
      <c r="H250" s="3"/>
    </row>
    <row r="251" spans="1:8" x14ac:dyDescent="0.3">
      <c r="A251" t="s">
        <v>112</v>
      </c>
      <c r="B251" s="3" t="s">
        <v>397</v>
      </c>
      <c r="H251" s="3"/>
    </row>
    <row r="252" spans="1:8" x14ac:dyDescent="0.3">
      <c r="A252" t="s">
        <v>113</v>
      </c>
      <c r="B252" t="s">
        <v>398</v>
      </c>
      <c r="H252" s="3"/>
    </row>
    <row r="253" spans="1:8" x14ac:dyDescent="0.3">
      <c r="A253" t="s">
        <v>114</v>
      </c>
      <c r="B253" s="3" t="s">
        <v>328</v>
      </c>
      <c r="H253" s="3"/>
    </row>
    <row r="254" spans="1:8" x14ac:dyDescent="0.3">
      <c r="A254" t="s">
        <v>115</v>
      </c>
      <c r="B254" t="s">
        <v>399</v>
      </c>
      <c r="H254" s="3"/>
    </row>
    <row r="255" spans="1:8" x14ac:dyDescent="0.3">
      <c r="A255" t="s">
        <v>116</v>
      </c>
      <c r="B255" s="3" t="s">
        <v>328</v>
      </c>
      <c r="H255" s="3"/>
    </row>
    <row r="256" spans="1:8" x14ac:dyDescent="0.3">
      <c r="A256" t="s">
        <v>117</v>
      </c>
      <c r="B256" t="s">
        <v>328</v>
      </c>
      <c r="H256" s="3"/>
    </row>
    <row r="257" spans="1:8" x14ac:dyDescent="0.3">
      <c r="A257" t="s">
        <v>118</v>
      </c>
      <c r="B257" s="3" t="s">
        <v>397</v>
      </c>
      <c r="H257" s="3"/>
    </row>
    <row r="258" spans="1:8" x14ac:dyDescent="0.3">
      <c r="A258" t="s">
        <v>119</v>
      </c>
      <c r="B258" s="3" t="s">
        <v>397</v>
      </c>
      <c r="H258" s="3"/>
    </row>
    <row r="259" spans="1:8" x14ac:dyDescent="0.3">
      <c r="A259" t="s">
        <v>120</v>
      </c>
      <c r="B259" s="3" t="s">
        <v>400</v>
      </c>
      <c r="H259" s="3"/>
    </row>
    <row r="260" spans="1:8" x14ac:dyDescent="0.3">
      <c r="A260" t="s">
        <v>121</v>
      </c>
      <c r="B260" s="3" t="s">
        <v>397</v>
      </c>
      <c r="H260" s="3"/>
    </row>
    <row r="261" spans="1:8" x14ac:dyDescent="0.3">
      <c r="A261" t="s">
        <v>122</v>
      </c>
      <c r="B261" t="s">
        <v>328</v>
      </c>
      <c r="H261" s="3"/>
    </row>
    <row r="262" spans="1:8" x14ac:dyDescent="0.3">
      <c r="A262" t="s">
        <v>123</v>
      </c>
      <c r="B262" s="3" t="s">
        <v>397</v>
      </c>
      <c r="H262" s="3"/>
    </row>
    <row r="263" spans="1:8" x14ac:dyDescent="0.3">
      <c r="A263" t="s">
        <v>124</v>
      </c>
      <c r="B263" s="3" t="s">
        <v>328</v>
      </c>
      <c r="H263" s="3"/>
    </row>
    <row r="264" spans="1:8" x14ac:dyDescent="0.3">
      <c r="A264" t="s">
        <v>125</v>
      </c>
      <c r="B264" s="3" t="s">
        <v>397</v>
      </c>
      <c r="H264" s="3"/>
    </row>
    <row r="265" spans="1:8" x14ac:dyDescent="0.3">
      <c r="A265" t="s">
        <v>126</v>
      </c>
      <c r="B265" s="3" t="s">
        <v>397</v>
      </c>
      <c r="H265" s="3"/>
    </row>
    <row r="266" spans="1:8" x14ac:dyDescent="0.3">
      <c r="A266" t="s">
        <v>127</v>
      </c>
      <c r="B266" t="s">
        <v>328</v>
      </c>
      <c r="H266" s="3"/>
    </row>
    <row r="267" spans="1:8" x14ac:dyDescent="0.3">
      <c r="A267" t="s">
        <v>128</v>
      </c>
      <c r="B267" s="3" t="s">
        <v>397</v>
      </c>
      <c r="H267" s="3"/>
    </row>
    <row r="268" spans="1:8" x14ac:dyDescent="0.3">
      <c r="A268" t="s">
        <v>129</v>
      </c>
      <c r="B268" s="3" t="s">
        <v>397</v>
      </c>
      <c r="H268" s="3"/>
    </row>
    <row r="269" spans="1:8" x14ac:dyDescent="0.3">
      <c r="A269" t="s">
        <v>130</v>
      </c>
      <c r="B269" s="3" t="s">
        <v>328</v>
      </c>
      <c r="H269" s="3"/>
    </row>
    <row r="270" spans="1:8" x14ac:dyDescent="0.3">
      <c r="A270" t="s">
        <v>131</v>
      </c>
      <c r="B270" s="3" t="s">
        <v>328</v>
      </c>
      <c r="H270" s="3"/>
    </row>
    <row r="271" spans="1:8" x14ac:dyDescent="0.3">
      <c r="A271" t="s">
        <v>132</v>
      </c>
      <c r="B271" s="3" t="s">
        <v>328</v>
      </c>
      <c r="H271" s="3"/>
    </row>
    <row r="272" spans="1:8" x14ac:dyDescent="0.3">
      <c r="A272" t="s">
        <v>133</v>
      </c>
      <c r="B272" s="3" t="s">
        <v>328</v>
      </c>
      <c r="H272" s="3"/>
    </row>
    <row r="273" spans="1:8" x14ac:dyDescent="0.3">
      <c r="A273" t="s">
        <v>134</v>
      </c>
      <c r="B273" s="3" t="s">
        <v>328</v>
      </c>
      <c r="H273" s="3"/>
    </row>
    <row r="274" spans="1:8" x14ac:dyDescent="0.3">
      <c r="A274" t="s">
        <v>135</v>
      </c>
      <c r="B274" s="3" t="s">
        <v>397</v>
      </c>
      <c r="H274" s="3"/>
    </row>
    <row r="275" spans="1:8" x14ac:dyDescent="0.3">
      <c r="A275" t="s">
        <v>136</v>
      </c>
      <c r="B275" s="3" t="s">
        <v>328</v>
      </c>
      <c r="H275" s="3"/>
    </row>
    <row r="276" spans="1:8" x14ac:dyDescent="0.3">
      <c r="A276" t="s">
        <v>137</v>
      </c>
      <c r="B276" s="3" t="s">
        <v>399</v>
      </c>
      <c r="H276" s="3"/>
    </row>
    <row r="277" spans="1:8" x14ac:dyDescent="0.3">
      <c r="A277" t="s">
        <v>138</v>
      </c>
      <c r="B277" s="3" t="s">
        <v>397</v>
      </c>
      <c r="H277" s="3"/>
    </row>
    <row r="278" spans="1:8" x14ac:dyDescent="0.3">
      <c r="A278" t="s">
        <v>139</v>
      </c>
      <c r="B278" s="3" t="s">
        <v>398</v>
      </c>
      <c r="H278" s="3"/>
    </row>
    <row r="279" spans="1:8" x14ac:dyDescent="0.3">
      <c r="A279" t="s">
        <v>140</v>
      </c>
      <c r="B279" s="3" t="s">
        <v>398</v>
      </c>
      <c r="H279" s="3"/>
    </row>
    <row r="280" spans="1:8" x14ac:dyDescent="0.3">
      <c r="A280" t="s">
        <v>141</v>
      </c>
      <c r="B280" t="s">
        <v>328</v>
      </c>
      <c r="H280" s="3"/>
    </row>
    <row r="281" spans="1:8" x14ac:dyDescent="0.3">
      <c r="A281" t="s">
        <v>142</v>
      </c>
      <c r="B281" s="3" t="s">
        <v>397</v>
      </c>
      <c r="H281" s="3"/>
    </row>
    <row r="282" spans="1:8" x14ac:dyDescent="0.3">
      <c r="A282" t="s">
        <v>143</v>
      </c>
      <c r="B282" s="3" t="s">
        <v>397</v>
      </c>
      <c r="H282" s="3"/>
    </row>
    <row r="283" spans="1:8" x14ac:dyDescent="0.3">
      <c r="A283" t="s">
        <v>144</v>
      </c>
      <c r="B283" s="3" t="s">
        <v>397</v>
      </c>
      <c r="H283" s="3"/>
    </row>
    <row r="284" spans="1:8" x14ac:dyDescent="0.3">
      <c r="A284" t="s">
        <v>145</v>
      </c>
      <c r="B284" s="3" t="s">
        <v>397</v>
      </c>
      <c r="H284" s="3"/>
    </row>
    <row r="285" spans="1:8" x14ac:dyDescent="0.3">
      <c r="A285" t="s">
        <v>146</v>
      </c>
      <c r="B285" s="3" t="s">
        <v>397</v>
      </c>
      <c r="H285" s="3"/>
    </row>
    <row r="286" spans="1:8" x14ac:dyDescent="0.3">
      <c r="A286" t="s">
        <v>147</v>
      </c>
      <c r="B286" s="3" t="s">
        <v>328</v>
      </c>
      <c r="H286" s="3"/>
    </row>
    <row r="287" spans="1:8" x14ac:dyDescent="0.3">
      <c r="A287" t="s">
        <v>148</v>
      </c>
      <c r="B287" s="3" t="s">
        <v>397</v>
      </c>
      <c r="H287" s="3"/>
    </row>
    <row r="288" spans="1:8" x14ac:dyDescent="0.3">
      <c r="A288" t="s">
        <v>149</v>
      </c>
      <c r="B288" s="3" t="s">
        <v>397</v>
      </c>
      <c r="H288" s="3"/>
    </row>
    <row r="289" spans="1:8" x14ac:dyDescent="0.3">
      <c r="A289" t="s">
        <v>150</v>
      </c>
      <c r="B289" s="3" t="s">
        <v>397</v>
      </c>
      <c r="H289" s="3"/>
    </row>
    <row r="290" spans="1:8" x14ac:dyDescent="0.3">
      <c r="A290" t="s">
        <v>151</v>
      </c>
      <c r="B290" s="3" t="s">
        <v>397</v>
      </c>
      <c r="H290" s="3"/>
    </row>
    <row r="291" spans="1:8" x14ac:dyDescent="0.3">
      <c r="A291" t="s">
        <v>152</v>
      </c>
      <c r="B291" t="s">
        <v>328</v>
      </c>
      <c r="H291" s="3"/>
    </row>
    <row r="292" spans="1:8" x14ac:dyDescent="0.3">
      <c r="A292" t="s">
        <v>153</v>
      </c>
      <c r="B292" t="s">
        <v>398</v>
      </c>
      <c r="H292" s="3"/>
    </row>
    <row r="293" spans="1:8" x14ac:dyDescent="0.3">
      <c r="A293" t="s">
        <v>154</v>
      </c>
      <c r="B293" t="s">
        <v>399</v>
      </c>
      <c r="H293" s="3"/>
    </row>
    <row r="294" spans="1:8" x14ac:dyDescent="0.3">
      <c r="A294" t="s">
        <v>155</v>
      </c>
      <c r="B294" s="3" t="s">
        <v>397</v>
      </c>
      <c r="H294" s="3"/>
    </row>
    <row r="295" spans="1:8" x14ac:dyDescent="0.3">
      <c r="A295" t="s">
        <v>156</v>
      </c>
      <c r="B295" s="3" t="s">
        <v>397</v>
      </c>
      <c r="H295" s="3"/>
    </row>
    <row r="296" spans="1:8" x14ac:dyDescent="0.3">
      <c r="A296" t="s">
        <v>157</v>
      </c>
      <c r="B296" t="s">
        <v>399</v>
      </c>
      <c r="H296" s="3"/>
    </row>
    <row r="297" spans="1:8" x14ac:dyDescent="0.3">
      <c r="A297" t="s">
        <v>158</v>
      </c>
      <c r="B297" s="3" t="s">
        <v>328</v>
      </c>
      <c r="H297" s="3"/>
    </row>
    <row r="298" spans="1:8" x14ac:dyDescent="0.3">
      <c r="A298" t="s">
        <v>159</v>
      </c>
      <c r="B298" s="3" t="s">
        <v>397</v>
      </c>
      <c r="H298" s="3"/>
    </row>
    <row r="299" spans="1:8" x14ac:dyDescent="0.3">
      <c r="A299" t="s">
        <v>160</v>
      </c>
      <c r="B299" t="s">
        <v>398</v>
      </c>
      <c r="H299" s="3"/>
    </row>
    <row r="300" spans="1:8" x14ac:dyDescent="0.3">
      <c r="A300" t="s">
        <v>161</v>
      </c>
      <c r="B300" s="3" t="s">
        <v>397</v>
      </c>
      <c r="H300" s="3"/>
    </row>
    <row r="301" spans="1:8" x14ac:dyDescent="0.3">
      <c r="A301" t="s">
        <v>162</v>
      </c>
      <c r="B301" t="s">
        <v>399</v>
      </c>
      <c r="H301" s="3"/>
    </row>
    <row r="302" spans="1:8" x14ac:dyDescent="0.3">
      <c r="A302" t="s">
        <v>163</v>
      </c>
      <c r="B302" s="3" t="s">
        <v>397</v>
      </c>
      <c r="H302" s="3"/>
    </row>
    <row r="303" spans="1:8" x14ac:dyDescent="0.3">
      <c r="A303" t="s">
        <v>164</v>
      </c>
      <c r="B303" s="3" t="s">
        <v>397</v>
      </c>
      <c r="H303" s="3"/>
    </row>
    <row r="304" spans="1:8" x14ac:dyDescent="0.3">
      <c r="A304" t="s">
        <v>165</v>
      </c>
      <c r="B304" s="3" t="s">
        <v>397</v>
      </c>
      <c r="H304" s="3"/>
    </row>
    <row r="305" spans="1:8" x14ac:dyDescent="0.3">
      <c r="A305" t="s">
        <v>166</v>
      </c>
      <c r="B305" s="3" t="s">
        <v>397</v>
      </c>
      <c r="H305" s="3"/>
    </row>
    <row r="306" spans="1:8" x14ac:dyDescent="0.3">
      <c r="A306" t="s">
        <v>167</v>
      </c>
      <c r="B306" s="3" t="s">
        <v>328</v>
      </c>
      <c r="H306" s="3"/>
    </row>
    <row r="307" spans="1:8" x14ac:dyDescent="0.3">
      <c r="A307" t="s">
        <v>168</v>
      </c>
      <c r="B307" s="3" t="s">
        <v>328</v>
      </c>
      <c r="H307" s="3"/>
    </row>
    <row r="308" spans="1:8" x14ac:dyDescent="0.3">
      <c r="A308" t="s">
        <v>169</v>
      </c>
      <c r="B308" t="s">
        <v>328</v>
      </c>
      <c r="H308" s="3"/>
    </row>
    <row r="309" spans="1:8" x14ac:dyDescent="0.3">
      <c r="A309" t="s">
        <v>170</v>
      </c>
      <c r="B309" t="s">
        <v>399</v>
      </c>
      <c r="H309" s="3"/>
    </row>
    <row r="310" spans="1:8" x14ac:dyDescent="0.3">
      <c r="A310" t="s">
        <v>171</v>
      </c>
      <c r="B310" s="3" t="s">
        <v>397</v>
      </c>
      <c r="H310" s="3"/>
    </row>
    <row r="311" spans="1:8" x14ac:dyDescent="0.3">
      <c r="A311" t="s">
        <v>172</v>
      </c>
      <c r="B311" s="3" t="s">
        <v>397</v>
      </c>
      <c r="H311" s="3"/>
    </row>
    <row r="312" spans="1:8" x14ac:dyDescent="0.3">
      <c r="A312" t="s">
        <v>173</v>
      </c>
      <c r="B312" s="3" t="s">
        <v>328</v>
      </c>
      <c r="H312" s="3"/>
    </row>
    <row r="313" spans="1:8" x14ac:dyDescent="0.3">
      <c r="A313" t="s">
        <v>174</v>
      </c>
      <c r="B313" s="3" t="s">
        <v>397</v>
      </c>
      <c r="H313" s="3"/>
    </row>
    <row r="314" spans="1:8" x14ac:dyDescent="0.3">
      <c r="A314" t="s">
        <v>175</v>
      </c>
      <c r="B314" t="s">
        <v>398</v>
      </c>
      <c r="H314" s="3"/>
    </row>
    <row r="315" spans="1:8" x14ac:dyDescent="0.3">
      <c r="A315" t="s">
        <v>176</v>
      </c>
      <c r="B315" s="3" t="s">
        <v>397</v>
      </c>
      <c r="H315" s="3"/>
    </row>
    <row r="316" spans="1:8" x14ac:dyDescent="0.3">
      <c r="A316" t="s">
        <v>177</v>
      </c>
      <c r="B316" t="s">
        <v>328</v>
      </c>
      <c r="H316" s="3"/>
    </row>
    <row r="317" spans="1:8" x14ac:dyDescent="0.3">
      <c r="A317" t="s">
        <v>178</v>
      </c>
      <c r="B317" t="s">
        <v>398</v>
      </c>
      <c r="H317" s="3"/>
    </row>
    <row r="318" spans="1:8" x14ac:dyDescent="0.3">
      <c r="A318" t="s">
        <v>179</v>
      </c>
      <c r="B318" t="s">
        <v>328</v>
      </c>
      <c r="H318" s="3"/>
    </row>
    <row r="319" spans="1:8" x14ac:dyDescent="0.3">
      <c r="A319" t="s">
        <v>180</v>
      </c>
      <c r="B319" t="s">
        <v>328</v>
      </c>
      <c r="H319" s="3"/>
    </row>
    <row r="320" spans="1:8" x14ac:dyDescent="0.3">
      <c r="A320" t="s">
        <v>181</v>
      </c>
      <c r="B320" t="s">
        <v>328</v>
      </c>
      <c r="H320" s="3"/>
    </row>
    <row r="321" spans="1:8" x14ac:dyDescent="0.3">
      <c r="A321" t="s">
        <v>182</v>
      </c>
      <c r="B321" s="3" t="s">
        <v>328</v>
      </c>
      <c r="H321" s="3"/>
    </row>
    <row r="322" spans="1:8" x14ac:dyDescent="0.3">
      <c r="A322" t="s">
        <v>183</v>
      </c>
      <c r="B322" s="3" t="s">
        <v>328</v>
      </c>
      <c r="H322" s="3"/>
    </row>
    <row r="323" spans="1:8" x14ac:dyDescent="0.3">
      <c r="A323" t="s">
        <v>184</v>
      </c>
      <c r="B323" s="3" t="s">
        <v>397</v>
      </c>
      <c r="H323" s="3"/>
    </row>
    <row r="324" spans="1:8" x14ac:dyDescent="0.3">
      <c r="A324" t="s">
        <v>185</v>
      </c>
      <c r="B324" s="3" t="s">
        <v>397</v>
      </c>
      <c r="H324" s="3"/>
    </row>
    <row r="325" spans="1:8" x14ac:dyDescent="0.3">
      <c r="A325" t="s">
        <v>186</v>
      </c>
      <c r="B325" s="3" t="s">
        <v>328</v>
      </c>
      <c r="H325" s="3"/>
    </row>
    <row r="326" spans="1:8" x14ac:dyDescent="0.3">
      <c r="A326" t="s">
        <v>187</v>
      </c>
      <c r="B326" t="s">
        <v>399</v>
      </c>
      <c r="H326" s="3"/>
    </row>
    <row r="327" spans="1:8" x14ac:dyDescent="0.3">
      <c r="A327" t="s">
        <v>188</v>
      </c>
      <c r="B327" s="3" t="s">
        <v>397</v>
      </c>
      <c r="H327" s="3"/>
    </row>
    <row r="328" spans="1:8" x14ac:dyDescent="0.3">
      <c r="A328" t="s">
        <v>189</v>
      </c>
      <c r="B328" s="3" t="s">
        <v>397</v>
      </c>
      <c r="H328" s="3"/>
    </row>
    <row r="329" spans="1:8" x14ac:dyDescent="0.3">
      <c r="A329" t="s">
        <v>190</v>
      </c>
      <c r="B329" t="s">
        <v>399</v>
      </c>
      <c r="H329" s="3"/>
    </row>
    <row r="330" spans="1:8" x14ac:dyDescent="0.3">
      <c r="A330" t="s">
        <v>191</v>
      </c>
      <c r="B330" s="3" t="s">
        <v>397</v>
      </c>
      <c r="H330" s="3"/>
    </row>
    <row r="331" spans="1:8" x14ac:dyDescent="0.3">
      <c r="A331" t="s">
        <v>192</v>
      </c>
      <c r="B331" s="3" t="s">
        <v>397</v>
      </c>
      <c r="H331" s="3"/>
    </row>
    <row r="332" spans="1:8" x14ac:dyDescent="0.3">
      <c r="A332" t="s">
        <v>193</v>
      </c>
      <c r="B332" s="3" t="s">
        <v>397</v>
      </c>
      <c r="H332" s="3"/>
    </row>
    <row r="333" spans="1:8" x14ac:dyDescent="0.3">
      <c r="A333" t="s">
        <v>194</v>
      </c>
      <c r="B333" s="3" t="s">
        <v>328</v>
      </c>
      <c r="H333" s="3"/>
    </row>
    <row r="334" spans="1:8" x14ac:dyDescent="0.3">
      <c r="A334" t="s">
        <v>195</v>
      </c>
      <c r="B334" s="3" t="s">
        <v>328</v>
      </c>
      <c r="H334" s="3"/>
    </row>
    <row r="335" spans="1:8" x14ac:dyDescent="0.3">
      <c r="A335" t="s">
        <v>196</v>
      </c>
      <c r="B335" s="3" t="s">
        <v>397</v>
      </c>
      <c r="H335" s="3"/>
    </row>
    <row r="336" spans="1:8" x14ac:dyDescent="0.3">
      <c r="A336" t="s">
        <v>197</v>
      </c>
      <c r="B336" s="3" t="s">
        <v>397</v>
      </c>
      <c r="H336" s="3"/>
    </row>
    <row r="337" spans="1:8" x14ac:dyDescent="0.3">
      <c r="A337" t="s">
        <v>198</v>
      </c>
      <c r="B337" s="3" t="s">
        <v>399</v>
      </c>
      <c r="H337" s="3"/>
    </row>
    <row r="338" spans="1:8" x14ac:dyDescent="0.3">
      <c r="A338" t="s">
        <v>199</v>
      </c>
      <c r="B338" t="s">
        <v>328</v>
      </c>
      <c r="H338" s="3"/>
    </row>
    <row r="339" spans="1:8" x14ac:dyDescent="0.3">
      <c r="A339" t="s">
        <v>200</v>
      </c>
      <c r="B339" s="3" t="s">
        <v>397</v>
      </c>
      <c r="H339" s="3"/>
    </row>
    <row r="340" spans="1:8" x14ac:dyDescent="0.3">
      <c r="A340" t="s">
        <v>201</v>
      </c>
      <c r="B340" t="s">
        <v>328</v>
      </c>
      <c r="H340" s="3"/>
    </row>
    <row r="341" spans="1:8" x14ac:dyDescent="0.3">
      <c r="A341" t="s">
        <v>202</v>
      </c>
      <c r="B341" s="3" t="s">
        <v>397</v>
      </c>
      <c r="H341" s="3"/>
    </row>
    <row r="342" spans="1:8" x14ac:dyDescent="0.3">
      <c r="A342" t="s">
        <v>203</v>
      </c>
      <c r="B342" s="3" t="s">
        <v>397</v>
      </c>
      <c r="H342" s="3"/>
    </row>
    <row r="343" spans="1:8" x14ac:dyDescent="0.3">
      <c r="A343" t="s">
        <v>204</v>
      </c>
      <c r="B343" s="3" t="s">
        <v>397</v>
      </c>
      <c r="H343" s="3"/>
    </row>
    <row r="344" spans="1:8" x14ac:dyDescent="0.3">
      <c r="A344" t="s">
        <v>205</v>
      </c>
      <c r="B344" s="3" t="s">
        <v>328</v>
      </c>
      <c r="H344" s="3"/>
    </row>
    <row r="345" spans="1:8" x14ac:dyDescent="0.3">
      <c r="A345" t="s">
        <v>206</v>
      </c>
      <c r="B345" t="s">
        <v>328</v>
      </c>
      <c r="H345" s="3"/>
    </row>
    <row r="346" spans="1:8" x14ac:dyDescent="0.3">
      <c r="A346" t="s">
        <v>207</v>
      </c>
      <c r="B346" s="3" t="s">
        <v>397</v>
      </c>
      <c r="H346" s="3"/>
    </row>
    <row r="347" spans="1:8" x14ac:dyDescent="0.3">
      <c r="A347" t="s">
        <v>208</v>
      </c>
      <c r="B347" s="3" t="s">
        <v>397</v>
      </c>
      <c r="H347" s="3"/>
    </row>
    <row r="348" spans="1:8" x14ac:dyDescent="0.3">
      <c r="A348" t="s">
        <v>209</v>
      </c>
      <c r="B348" s="3" t="s">
        <v>397</v>
      </c>
      <c r="H348" s="3"/>
    </row>
    <row r="349" spans="1:8" x14ac:dyDescent="0.3">
      <c r="A349" t="s">
        <v>210</v>
      </c>
      <c r="B349" s="3" t="s">
        <v>397</v>
      </c>
      <c r="H349" s="3"/>
    </row>
    <row r="350" spans="1:8" x14ac:dyDescent="0.3">
      <c r="A350" t="s">
        <v>211</v>
      </c>
      <c r="B350" s="3" t="s">
        <v>398</v>
      </c>
      <c r="H350" s="3"/>
    </row>
    <row r="351" spans="1:8" x14ac:dyDescent="0.3">
      <c r="A351" t="s">
        <v>212</v>
      </c>
      <c r="B351" s="3" t="s">
        <v>397</v>
      </c>
      <c r="H351" s="3"/>
    </row>
    <row r="352" spans="1:8" x14ac:dyDescent="0.3">
      <c r="A352" t="s">
        <v>213</v>
      </c>
      <c r="B352" t="s">
        <v>328</v>
      </c>
      <c r="H352" s="3"/>
    </row>
    <row r="353" spans="1:8" x14ac:dyDescent="0.3">
      <c r="A353" t="s">
        <v>214</v>
      </c>
      <c r="B353" t="s">
        <v>328</v>
      </c>
      <c r="H353" s="3"/>
    </row>
    <row r="354" spans="1:8" x14ac:dyDescent="0.3">
      <c r="A354" t="s">
        <v>215</v>
      </c>
      <c r="B354" s="3" t="s">
        <v>328</v>
      </c>
      <c r="H354" s="3"/>
    </row>
    <row r="355" spans="1:8" x14ac:dyDescent="0.3">
      <c r="A355" t="s">
        <v>216</v>
      </c>
      <c r="B355" t="s">
        <v>328</v>
      </c>
      <c r="H355" s="3"/>
    </row>
    <row r="356" spans="1:8" x14ac:dyDescent="0.3">
      <c r="A356" t="s">
        <v>217</v>
      </c>
      <c r="B356" s="3" t="s">
        <v>397</v>
      </c>
      <c r="H356" s="3"/>
    </row>
    <row r="357" spans="1:8" x14ac:dyDescent="0.3">
      <c r="A357" t="s">
        <v>218</v>
      </c>
      <c r="B357" t="s">
        <v>399</v>
      </c>
      <c r="H357" s="3"/>
    </row>
    <row r="358" spans="1:8" x14ac:dyDescent="0.3">
      <c r="A358" t="s">
        <v>219</v>
      </c>
      <c r="B358" s="3" t="s">
        <v>397</v>
      </c>
      <c r="H358" s="3"/>
    </row>
    <row r="359" spans="1:8" x14ac:dyDescent="0.3">
      <c r="A359" t="s">
        <v>220</v>
      </c>
      <c r="B359" s="3" t="s">
        <v>397</v>
      </c>
      <c r="H359" s="3"/>
    </row>
    <row r="360" spans="1:8" x14ac:dyDescent="0.3">
      <c r="A360" t="s">
        <v>221</v>
      </c>
      <c r="B360" s="3" t="s">
        <v>328</v>
      </c>
      <c r="H360" s="3"/>
    </row>
    <row r="361" spans="1:8" x14ac:dyDescent="0.3">
      <c r="A361" t="s">
        <v>222</v>
      </c>
      <c r="B361" t="s">
        <v>328</v>
      </c>
      <c r="H361" s="3"/>
    </row>
    <row r="362" spans="1:8" x14ac:dyDescent="0.3">
      <c r="A362" t="s">
        <v>223</v>
      </c>
      <c r="B362" t="s">
        <v>328</v>
      </c>
      <c r="H362" s="3"/>
    </row>
    <row r="363" spans="1:8" x14ac:dyDescent="0.3">
      <c r="A363" t="s">
        <v>224</v>
      </c>
      <c r="B363" s="3" t="s">
        <v>397</v>
      </c>
      <c r="H363" s="3"/>
    </row>
    <row r="364" spans="1:8" x14ac:dyDescent="0.3">
      <c r="A364" t="s">
        <v>225</v>
      </c>
      <c r="B364" t="s">
        <v>328</v>
      </c>
      <c r="H364" s="3"/>
    </row>
    <row r="365" spans="1:8" x14ac:dyDescent="0.3">
      <c r="A365" t="s">
        <v>226</v>
      </c>
      <c r="B365" t="s">
        <v>398</v>
      </c>
      <c r="H365" s="3"/>
    </row>
    <row r="366" spans="1:8" x14ac:dyDescent="0.3">
      <c r="A366" t="s">
        <v>227</v>
      </c>
      <c r="B366" s="3" t="s">
        <v>397</v>
      </c>
      <c r="H366" s="3"/>
    </row>
    <row r="367" spans="1:8" x14ac:dyDescent="0.3">
      <c r="A367" t="s">
        <v>228</v>
      </c>
      <c r="B367" s="3" t="s">
        <v>397</v>
      </c>
      <c r="H367" s="3"/>
    </row>
    <row r="368" spans="1:8" x14ac:dyDescent="0.3">
      <c r="A368" t="s">
        <v>229</v>
      </c>
      <c r="B368" s="3" t="s">
        <v>397</v>
      </c>
      <c r="H368" s="3"/>
    </row>
    <row r="370" spans="1:1" x14ac:dyDescent="0.3">
      <c r="A370" s="57" t="s">
        <v>401</v>
      </c>
    </row>
    <row r="371" spans="1:1" x14ac:dyDescent="0.3">
      <c r="A371" t="s">
        <v>402</v>
      </c>
    </row>
    <row r="372" spans="1:1" x14ac:dyDescent="0.3">
      <c r="A372" t="s">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Detailed_estimation</vt:lpstr>
      <vt:lpstr>Main_revenue_estimates</vt:lpstr>
      <vt:lpstr>Method</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2024-03-15T16:25:54Z</dcterms:created>
  <dcterms:modified xsi:type="dcterms:W3CDTF">2024-03-15T16:28:19Z</dcterms:modified>
</cp:coreProperties>
</file>