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1510" windowHeight="6770"/>
  </bookViews>
  <sheets>
    <sheet name="global_t&amp;d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17" i="1" l="1"/>
  <c r="G21" i="1"/>
  <c r="C21" i="1" s="1"/>
  <c r="B21" i="1" s="1"/>
  <c r="G18" i="1"/>
  <c r="C18" i="1" s="1"/>
  <c r="B18" i="1" s="1"/>
  <c r="G19" i="1"/>
  <c r="C19" i="1" s="1"/>
  <c r="B19" i="1" s="1"/>
  <c r="G20" i="1"/>
  <c r="C20" i="1" s="1"/>
  <c r="B20" i="1" s="1"/>
  <c r="G25" i="1"/>
  <c r="G26" i="1"/>
  <c r="C26" i="1" s="1"/>
  <c r="B26" i="1" s="1"/>
  <c r="G27" i="1"/>
  <c r="C27" i="1" s="1"/>
  <c r="B27" i="1" s="1"/>
  <c r="C17" i="1"/>
  <c r="B17" i="1" s="1"/>
  <c r="C25" i="1" l="1"/>
  <c r="B25" i="1" s="1"/>
  <c r="G13" i="1"/>
  <c r="C13" i="1" s="1"/>
  <c r="B13" i="1" s="1"/>
  <c r="G4" i="1" l="1"/>
  <c r="C4" i="1" s="1"/>
  <c r="B4" i="1" s="1"/>
  <c r="G5" i="1"/>
  <c r="G6" i="1"/>
  <c r="G7" i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22" i="1"/>
  <c r="G28" i="1"/>
  <c r="C28" i="1" s="1"/>
  <c r="B28" i="1" s="1"/>
  <c r="G29" i="1"/>
  <c r="C29" i="1" s="1"/>
  <c r="B29" i="1" s="1"/>
  <c r="G14" i="1"/>
  <c r="C14" i="1" s="1"/>
  <c r="B14" i="1" s="1"/>
  <c r="G15" i="1"/>
  <c r="C15" i="1" s="1"/>
  <c r="B15" i="1" s="1"/>
  <c r="G23" i="1"/>
  <c r="C23" i="1" s="1"/>
  <c r="B23" i="1" s="1"/>
  <c r="G24" i="1"/>
  <c r="C24" i="1" s="1"/>
  <c r="B24" i="1" s="1"/>
  <c r="G16" i="1"/>
  <c r="C16" i="1" s="1"/>
  <c r="B16" i="1" s="1"/>
  <c r="G2" i="1"/>
  <c r="C2" i="1" s="1"/>
  <c r="B2" i="1" s="1"/>
  <c r="G3" i="1"/>
  <c r="C3" i="1" s="1"/>
  <c r="B3" i="1" s="1"/>
  <c r="C5" i="1"/>
  <c r="B5" i="1" s="1"/>
  <c r="C6" i="1"/>
  <c r="B6" i="1" s="1"/>
  <c r="C7" i="1"/>
  <c r="B7" i="1" s="1"/>
  <c r="C22" i="1" l="1"/>
  <c r="B22" i="1" s="1"/>
</calcChain>
</file>

<file path=xl/sharedStrings.xml><?xml version="1.0" encoding="utf-8"?>
<sst xmlns="http://schemas.openxmlformats.org/spreadsheetml/2006/main" count="49" uniqueCount="49">
  <si>
    <t>Country</t>
  </si>
  <si>
    <t>US</t>
  </si>
  <si>
    <t>France</t>
  </si>
  <si>
    <t>India</t>
  </si>
  <si>
    <t>Denmark</t>
  </si>
  <si>
    <t>Indonesia</t>
  </si>
  <si>
    <t>Poland</t>
  </si>
  <si>
    <t>Italy</t>
  </si>
  <si>
    <t>Spain</t>
  </si>
  <si>
    <t>Germany</t>
  </si>
  <si>
    <t>UK</t>
  </si>
  <si>
    <t>Japan</t>
  </si>
  <si>
    <t>2015 global pop &gt;15</t>
  </si>
  <si>
    <t>2030 global pop &gt;15</t>
  </si>
  <si>
    <t>cf. https://www.youtube.com/watch?v=07YWoRX5XyA</t>
  </si>
  <si>
    <t>tax pc ($/month)</t>
  </si>
  <si>
    <t>net gain ($/month)</t>
  </si>
  <si>
    <t>A</t>
  </si>
  <si>
    <t>F</t>
  </si>
  <si>
    <t>R</t>
  </si>
  <si>
    <t>a 2015 Pop &gt;15</t>
  </si>
  <si>
    <t>f 2030 Pop &gt;15</t>
  </si>
  <si>
    <t>E</t>
  </si>
  <si>
    <t>Formula: ((e/E)*(f/a)*A/F)*R/a</t>
  </si>
  <si>
    <t>2015 Global CO2 emission (MtCO2)</t>
  </si>
  <si>
    <t>e national emission</t>
  </si>
  <si>
    <t>e/E global emission share</t>
  </si>
  <si>
    <t>Switzeland</t>
  </si>
  <si>
    <t>G20</t>
  </si>
  <si>
    <t>EU28</t>
  </si>
  <si>
    <t>China</t>
  </si>
  <si>
    <t>Brazil</t>
  </si>
  <si>
    <t>Russia</t>
  </si>
  <si>
    <t>Saudi Arabia</t>
  </si>
  <si>
    <t>Mexico</t>
  </si>
  <si>
    <t>South Africa</t>
  </si>
  <si>
    <t>adrien-fabre.com/Documents/estimate%20of%20a%20global%20basic%20income.pdf</t>
  </si>
  <si>
    <t>Canada</t>
  </si>
  <si>
    <t>Ukraine</t>
  </si>
  <si>
    <t>South Korea</t>
  </si>
  <si>
    <t>Turkey</t>
  </si>
  <si>
    <t>Australia</t>
  </si>
  <si>
    <t>Nigeria</t>
  </si>
  <si>
    <t>Iran</t>
  </si>
  <si>
    <t>Egypt</t>
  </si>
  <si>
    <t>Sources : OCDE: bit.ly/37kSVUx ; ONU: bit.ly/38kUOAb ; CO2 emissions for countries absent from OECD (UK, NG, EG, except IR: conso-based): production-based with LULUCF 2018 https://en.wikipedia.org/wiki/List_of_countries_by_greenhouse_gas_emissions i.e. https://di.unfccc.int/time_series</t>
  </si>
  <si>
    <t>share of emissions within our survey</t>
  </si>
  <si>
    <t>tax paid overestimated because production-based (lack data consumption-based)</t>
  </si>
  <si>
    <t>Carbon tax revenues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</si>
</sst>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ont="1"/>
    <xf numFmtId="10" fontId="3" fillId="0" borderId="0" xfId="1" applyNumberFormat="1" applyFont="1"/>
    <xf numFmtId="2" fontId="3" fillId="0" borderId="0" xfId="0" applyNumberFormat="1" applyFont="1"/>
    <xf numFmtId="1" fontId="2" fillId="0" borderId="0" xfId="0" applyNumberFormat="1" applyFont="1"/>
    <xf numFmtId="0" fontId="2" fillId="0" borderId="0" xfId="0" applyFont="1"/>
    <xf numFmtId="1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4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10" activePane="bottomLeft" state="frozen"/>
      <selection pane="bottomLeft" activeCell="F25" sqref="F25"/>
    </sheetView>
  </sheetViews>
  <sheetFormatPr defaultRowHeight="14.5" x14ac:dyDescent="0.35"/>
  <cols>
    <col min="3" max="3" width="11.26953125" customWidth="1"/>
    <col min="4" max="4" width="13" customWidth="1"/>
    <col min="5" max="6" width="14" customWidth="1"/>
    <col min="7" max="7" width="11.90625" customWidth="1"/>
    <col min="8" max="8" width="9.36328125" customWidth="1"/>
    <col min="9" max="9" width="8.54296875" customWidth="1"/>
  </cols>
  <sheetData>
    <row r="1" spans="1:8" x14ac:dyDescent="0.35">
      <c r="A1" s="7" t="s">
        <v>0</v>
      </c>
      <c r="B1" s="7" t="s">
        <v>16</v>
      </c>
      <c r="C1" s="7" t="s">
        <v>15</v>
      </c>
      <c r="D1" s="7" t="s">
        <v>20</v>
      </c>
      <c r="E1" s="7" t="s">
        <v>21</v>
      </c>
      <c r="F1" s="7" t="s">
        <v>25</v>
      </c>
      <c r="G1" s="7" t="s">
        <v>26</v>
      </c>
    </row>
    <row r="2" spans="1:8" x14ac:dyDescent="0.35">
      <c r="A2" s="7" t="s">
        <v>1</v>
      </c>
      <c r="B2" s="6">
        <f t="shared" ref="B2:B24" si="0">30-C2</f>
        <v>-98.462389403633296</v>
      </c>
      <c r="C2" s="6">
        <f>(G2*(E2/D2)*Constants!$C$1/Constants!$C$2)*Constants!$C$3/D2/12</f>
        <v>128.4623894036333</v>
      </c>
      <c r="D2" s="8">
        <v>258461619</v>
      </c>
      <c r="E2" s="8">
        <v>290045629</v>
      </c>
      <c r="F2" s="5">
        <v>5794.5</v>
      </c>
      <c r="G2" s="4">
        <f>F2/Constants!$C$4</f>
        <v>0.17952968149708762</v>
      </c>
    </row>
    <row r="3" spans="1:8" x14ac:dyDescent="0.35">
      <c r="A3" s="7" t="s">
        <v>2</v>
      </c>
      <c r="B3" s="6">
        <f t="shared" si="0"/>
        <v>-16.223917263910174</v>
      </c>
      <c r="C3" s="6">
        <f>(G3*(E3/D3)*Constants!$C$1/Constants!$C$2)*Constants!$C$3/D3/12</f>
        <v>46.223917263910174</v>
      </c>
      <c r="D3" s="8">
        <v>52684007</v>
      </c>
      <c r="E3" s="8">
        <v>56464893</v>
      </c>
      <c r="F3" s="2">
        <v>445</v>
      </c>
      <c r="G3" s="4">
        <f>F3/Constants!$C$4</f>
        <v>1.3787334242161359E-2</v>
      </c>
    </row>
    <row r="4" spans="1:8" x14ac:dyDescent="0.35">
      <c r="A4" s="7" t="s">
        <v>3</v>
      </c>
      <c r="B4" s="6">
        <f t="shared" si="0"/>
        <v>17.005321450036838</v>
      </c>
      <c r="C4" s="6">
        <f>(G4*(E4/D4)*Constants!$C$1/Constants!$C$2)*Constants!$C$3/D4/12</f>
        <v>12.994678549963162</v>
      </c>
      <c r="D4" s="8">
        <v>933909098</v>
      </c>
      <c r="E4" s="8">
        <v>1156802502</v>
      </c>
      <c r="F4" s="5">
        <v>1918.8</v>
      </c>
      <c r="G4" s="4">
        <f>F4/Constants!$C$4</f>
        <v>5.9449745941256661E-2</v>
      </c>
    </row>
    <row r="5" spans="1:8" x14ac:dyDescent="0.35">
      <c r="A5" s="7" t="s">
        <v>4</v>
      </c>
      <c r="B5" s="6">
        <f t="shared" si="0"/>
        <v>-38.205750230635587</v>
      </c>
      <c r="C5" s="6">
        <f>(G5*(E5/D5)*Constants!$C$1/Constants!$C$2)*Constants!$C$3/D5/12</f>
        <v>68.205750230635587</v>
      </c>
      <c r="D5" s="9">
        <v>4730539</v>
      </c>
      <c r="E5" s="9">
        <v>5032340</v>
      </c>
      <c r="F5" s="2">
        <v>59.4</v>
      </c>
      <c r="G5" s="4">
        <f>F5/Constants!$C$4</f>
        <v>1.8403767505267071E-3</v>
      </c>
    </row>
    <row r="6" spans="1:8" x14ac:dyDescent="0.35">
      <c r="A6" s="7" t="s">
        <v>5</v>
      </c>
      <c r="B6" s="6">
        <f t="shared" si="0"/>
        <v>13.852867530075891</v>
      </c>
      <c r="C6" s="6">
        <f>(G6*(E6/D6)*Constants!$C$1/Constants!$C$2)*Constants!$C$3/D6/12</f>
        <v>16.147132469924109</v>
      </c>
      <c r="D6" s="9">
        <v>186241482</v>
      </c>
      <c r="E6" s="9">
        <v>226349225</v>
      </c>
      <c r="F6" s="2">
        <v>484.6</v>
      </c>
      <c r="G6" s="4">
        <f>F6/Constants!$C$4</f>
        <v>1.501425207584583E-2</v>
      </c>
    </row>
    <row r="7" spans="1:8" x14ac:dyDescent="0.35">
      <c r="A7" s="7" t="s">
        <v>6</v>
      </c>
      <c r="B7" s="6">
        <f t="shared" si="0"/>
        <v>-12.100277628610144</v>
      </c>
      <c r="C7" s="6">
        <f>(G7*(E7/D7)*Constants!$C$1/Constants!$C$2)*Constants!$C$3/D7/12</f>
        <v>42.100277628610144</v>
      </c>
      <c r="D7" s="9">
        <v>32569900</v>
      </c>
      <c r="E7" s="9">
        <v>31944680</v>
      </c>
      <c r="F7" s="2">
        <v>273.8</v>
      </c>
      <c r="G7" s="4">
        <f>F7/Constants!$C$4</f>
        <v>8.4830834056264723E-3</v>
      </c>
    </row>
    <row r="8" spans="1:8" x14ac:dyDescent="0.35">
      <c r="A8" s="7" t="s">
        <v>7</v>
      </c>
      <c r="B8" s="6">
        <f t="shared" si="0"/>
        <v>-11.726620826835209</v>
      </c>
      <c r="C8" s="6">
        <f>(G8*(E8/D8)*Constants!$C$1/Constants!$C$2)*Constants!$C$3/D8/12</f>
        <v>41.726620826835209</v>
      </c>
      <c r="D8" s="9">
        <v>51336241</v>
      </c>
      <c r="E8" s="9">
        <v>50913758</v>
      </c>
      <c r="F8" s="2">
        <v>423</v>
      </c>
      <c r="G8" s="4">
        <f>F8/Constants!$C$4</f>
        <v>1.3105713223447764E-2</v>
      </c>
      <c r="H8" s="9"/>
    </row>
    <row r="9" spans="1:8" x14ac:dyDescent="0.35">
      <c r="A9" s="7" t="s">
        <v>8</v>
      </c>
      <c r="B9" s="6">
        <f t="shared" si="0"/>
        <v>-8.9850015290927558</v>
      </c>
      <c r="C9" s="6">
        <f>(G9*(E9/D9)*Constants!$C$1/Constants!$C$2)*Constants!$C$3/D9/12</f>
        <v>38.985001529092756</v>
      </c>
      <c r="D9" s="9">
        <v>39480741</v>
      </c>
      <c r="E9" s="9">
        <v>40507042</v>
      </c>
      <c r="F9" s="2">
        <v>293.8</v>
      </c>
      <c r="G9" s="4">
        <f>F9/Constants!$C$4</f>
        <v>9.1027388771842861E-3</v>
      </c>
    </row>
    <row r="10" spans="1:8" x14ac:dyDescent="0.35">
      <c r="A10" s="7" t="s">
        <v>9</v>
      </c>
      <c r="B10" s="6">
        <f t="shared" si="0"/>
        <v>-31.394214691686351</v>
      </c>
      <c r="C10" s="6">
        <f>(G10*(E10/D10)*Constants!$C$1/Constants!$C$2)*Constants!$C$3/D10/12</f>
        <v>61.394214691686351</v>
      </c>
      <c r="D10" s="9">
        <v>70988740</v>
      </c>
      <c r="E10" s="9">
        <v>71001565</v>
      </c>
      <c r="F10" s="2">
        <v>853.4</v>
      </c>
      <c r="G10" s="4">
        <f>F10/Constants!$C$4</f>
        <v>2.6440698971371916E-2</v>
      </c>
    </row>
    <row r="11" spans="1:8" x14ac:dyDescent="0.35">
      <c r="A11" s="7" t="s">
        <v>10</v>
      </c>
      <c r="B11" s="6">
        <f t="shared" si="0"/>
        <v>-29.234096522738803</v>
      </c>
      <c r="C11" s="6">
        <f>(G11*(E11/D11)*Constants!$C$1/Constants!$C$2)*Constants!$C$3/D11/12</f>
        <v>59.234096522738803</v>
      </c>
      <c r="D11" s="9">
        <v>53897217</v>
      </c>
      <c r="E11" s="9">
        <v>58525747</v>
      </c>
      <c r="F11" s="2">
        <v>575.79999999999995</v>
      </c>
      <c r="G11" s="4">
        <f>F11/Constants!$C$4</f>
        <v>1.7839881026149459E-2</v>
      </c>
    </row>
    <row r="12" spans="1:8" x14ac:dyDescent="0.35">
      <c r="A12" s="7" t="s">
        <v>11</v>
      </c>
      <c r="B12" s="6">
        <f t="shared" si="0"/>
        <v>-29.826244311059021</v>
      </c>
      <c r="C12" s="6">
        <f>(G12*(E12/D12)*Constants!$C$1/Constants!$C$2)*Constants!$C$3/D12/12</f>
        <v>59.826244311059021</v>
      </c>
      <c r="D12" s="9">
        <v>111349449</v>
      </c>
      <c r="E12" s="9">
        <v>106739198</v>
      </c>
      <c r="F12" s="2">
        <v>1361</v>
      </c>
      <c r="G12" s="4">
        <f>F12/Constants!$C$4</f>
        <v>4.2167554839509236E-2</v>
      </c>
    </row>
    <row r="13" spans="1:8" x14ac:dyDescent="0.35">
      <c r="A13" s="7" t="s">
        <v>35</v>
      </c>
      <c r="B13" s="6">
        <f t="shared" si="0"/>
        <v>-20.231397445728959</v>
      </c>
      <c r="C13" s="6">
        <f>(G13*(E13/D13)*Constants!$C$1/Constants!$C$2)*Constants!$C$3/D13/12</f>
        <v>50.231397445728959</v>
      </c>
      <c r="D13" s="9">
        <v>39065862</v>
      </c>
      <c r="E13" s="9">
        <v>47890206.999999985</v>
      </c>
      <c r="F13" s="2">
        <v>313.5</v>
      </c>
      <c r="G13" s="4">
        <f>F13/Constants!$C$4</f>
        <v>9.7130995166687314E-3</v>
      </c>
    </row>
    <row r="14" spans="1:8" x14ac:dyDescent="0.35">
      <c r="A14" s="7" t="s">
        <v>30</v>
      </c>
      <c r="B14" s="6">
        <f t="shared" si="0"/>
        <v>-7.565910594370024</v>
      </c>
      <c r="C14" s="6">
        <f>(G14*(E14/D14)*Constants!$C$1/Constants!$C$2)*Constants!$C$3/D14/12</f>
        <v>37.565910594370024</v>
      </c>
      <c r="D14" s="9">
        <v>1149955764</v>
      </c>
      <c r="E14" s="9">
        <v>1219499922</v>
      </c>
      <c r="F14" s="2">
        <v>7977.9</v>
      </c>
      <c r="G14" s="4">
        <f>F14/Constants!$C$4</f>
        <v>0.24717746932705414</v>
      </c>
    </row>
    <row r="15" spans="1:8" x14ac:dyDescent="0.35">
      <c r="A15" s="7" t="s">
        <v>31</v>
      </c>
      <c r="B15" s="6">
        <f t="shared" si="0"/>
        <v>12.390489136375873</v>
      </c>
      <c r="C15" s="6">
        <f>(G15*(E15/D15)*Constants!$C$1/Constants!$C$2)*Constants!$C$3/D15/12</f>
        <v>17.609510863624127</v>
      </c>
      <c r="D15" s="9">
        <v>159599462</v>
      </c>
      <c r="E15" s="9">
        <v>184784329</v>
      </c>
      <c r="F15" s="2">
        <v>475.4</v>
      </c>
      <c r="G15" s="4">
        <f>F15/Constants!$C$4</f>
        <v>1.4729210558929234E-2</v>
      </c>
    </row>
    <row r="16" spans="1:8" x14ac:dyDescent="0.35">
      <c r="A16" s="7" t="s">
        <v>34</v>
      </c>
      <c r="B16" s="6">
        <f>30-C16</f>
        <v>-4.2414177753330549</v>
      </c>
      <c r="C16" s="6">
        <f>(G16*(E16/D16)*Constants!$C$1/Constants!$C$2)*Constants!$C$3/D16/12</f>
        <v>34.241417775333055</v>
      </c>
      <c r="D16" s="9">
        <v>91305695</v>
      </c>
      <c r="E16" s="9">
        <v>115152246</v>
      </c>
      <c r="F16" s="2">
        <v>485.5</v>
      </c>
      <c r="G16" s="4">
        <f>F16/Constants!$C$4</f>
        <v>1.5042136572065932E-2</v>
      </c>
    </row>
    <row r="17" spans="1:8" x14ac:dyDescent="0.35">
      <c r="A17" s="7" t="s">
        <v>37</v>
      </c>
      <c r="B17" s="6">
        <f>30-C17</f>
        <v>-75.294445958057636</v>
      </c>
      <c r="C17" s="6">
        <f>(G17*(E17/D17)*Constants!$C$1/Constants!$C$2)*Constants!$C$3/D17/12</f>
        <v>105.29444595805764</v>
      </c>
      <c r="D17" s="9">
        <v>30205691.000000004</v>
      </c>
      <c r="E17" s="9">
        <v>34339651.999999993</v>
      </c>
      <c r="F17" s="2">
        <v>547.9</v>
      </c>
      <c r="G17" s="4">
        <f>F17/Constants!$C$4</f>
        <v>1.697546164332631E-2</v>
      </c>
    </row>
    <row r="18" spans="1:8" x14ac:dyDescent="0.35">
      <c r="A18" s="7" t="s">
        <v>39</v>
      </c>
      <c r="B18" s="6">
        <f>30-C18</f>
        <v>-42.086426860093397</v>
      </c>
      <c r="C18" s="6">
        <f>(G18*(E18/D18)*Constants!$C$1/Constants!$C$2)*Constants!$C$3/D18/12</f>
        <v>72.086426860093397</v>
      </c>
      <c r="D18" s="9">
        <v>43558814</v>
      </c>
      <c r="E18" s="9">
        <v>45804948.999999993</v>
      </c>
      <c r="F18" s="2">
        <v>584.79999999999995</v>
      </c>
      <c r="G18" s="4">
        <f>F18/Constants!$C$4</f>
        <v>1.8118725988350477E-2</v>
      </c>
    </row>
    <row r="19" spans="1:8" x14ac:dyDescent="0.35">
      <c r="A19" s="7" t="s">
        <v>40</v>
      </c>
      <c r="B19" s="6">
        <f>30-C19</f>
        <v>-9.5616246460361509</v>
      </c>
      <c r="C19" s="6">
        <f>(G19*(E19/D19)*Constants!$C$1/Constants!$C$2)*Constants!$C$3/D19/12</f>
        <v>39.561624646036151</v>
      </c>
      <c r="D19" s="9">
        <v>58246928.000000007</v>
      </c>
      <c r="E19" s="9">
        <v>70116286</v>
      </c>
      <c r="F19" s="2">
        <v>374.9</v>
      </c>
      <c r="G19" s="4">
        <f>F19/Constants!$C$4</f>
        <v>1.1615441814351221E-2</v>
      </c>
    </row>
    <row r="20" spans="1:8" x14ac:dyDescent="0.35">
      <c r="A20" s="7" t="s">
        <v>41</v>
      </c>
      <c r="B20" s="6">
        <f>30-C20</f>
        <v>-104.39337169047755</v>
      </c>
      <c r="C20" s="6">
        <f>(G20*(E20/D20)*Constants!$C$1/Constants!$C$2)*Constants!$C$3/D20/12</f>
        <v>134.39337169047755</v>
      </c>
      <c r="D20" s="9">
        <v>19316845.999999996</v>
      </c>
      <c r="E20" s="9">
        <v>23032827.999999996</v>
      </c>
      <c r="F20" s="2">
        <v>426.4</v>
      </c>
      <c r="G20" s="4">
        <f>F20/Constants!$C$4</f>
        <v>1.3211054653612591E-2</v>
      </c>
    </row>
    <row r="21" spans="1:8" x14ac:dyDescent="0.35">
      <c r="A21" s="7" t="s">
        <v>38</v>
      </c>
      <c r="B21" s="6">
        <f>30-C21</f>
        <v>-2.4870988028943088</v>
      </c>
      <c r="C21" s="6">
        <f>(G21*(E21/D21)*Constants!$C$1/Constants!$C$2)*Constants!$C$3/D21/12</f>
        <v>32.487098802894309</v>
      </c>
      <c r="D21" s="9">
        <v>37932275</v>
      </c>
      <c r="E21" s="9">
        <v>34941503.999999993</v>
      </c>
      <c r="F21" s="2">
        <v>262</v>
      </c>
      <c r="G21" s="4">
        <f>F21/Constants!$C$4</f>
        <v>8.1174866774073613E-3</v>
      </c>
    </row>
    <row r="22" spans="1:8" x14ac:dyDescent="0.35">
      <c r="A22" s="3" t="s">
        <v>27</v>
      </c>
      <c r="B22" s="6">
        <f>30-C22</f>
        <v>-44.920854069530336</v>
      </c>
      <c r="C22" s="6">
        <f>(G22*(E22/D22)*Constants!$C$1/Constants!$C$2)*Constants!$C$3/D22/12</f>
        <v>74.920854069530336</v>
      </c>
      <c r="D22" s="9">
        <v>7089710</v>
      </c>
      <c r="E22" s="9">
        <v>7829300</v>
      </c>
      <c r="F22" s="2">
        <v>94.2</v>
      </c>
      <c r="G22" s="4">
        <f>F22/Constants!$C$4</f>
        <v>2.9185772710373032E-3</v>
      </c>
    </row>
    <row r="23" spans="1:8" x14ac:dyDescent="0.35">
      <c r="A23" s="3" t="s">
        <v>32</v>
      </c>
      <c r="B23" s="6">
        <f t="shared" si="0"/>
        <v>-18.422186688236245</v>
      </c>
      <c r="C23" s="6">
        <f>(G23*(E23/D23)*Constants!$C$1/Constants!$C$2)*Constants!$C$3/D23/12</f>
        <v>48.422186688236245</v>
      </c>
      <c r="D23" s="9">
        <v>119667856</v>
      </c>
      <c r="E23" s="9">
        <v>116320619</v>
      </c>
      <c r="F23" s="2">
        <v>1167.5</v>
      </c>
      <c r="G23" s="4">
        <f>F23/Constants!$C$4</f>
        <v>3.6172388152187381E-2</v>
      </c>
    </row>
    <row r="24" spans="1:8" x14ac:dyDescent="0.35">
      <c r="A24" s="3" t="s">
        <v>33</v>
      </c>
      <c r="B24" s="6">
        <f t="shared" si="0"/>
        <v>-141.74758408740001</v>
      </c>
      <c r="C24" s="6">
        <f>(G24*(E24/D24)*Constants!$C$1/Constants!$C$2)*Constants!$C$3/D24/12</f>
        <v>171.74758408740001</v>
      </c>
      <c r="D24" s="9">
        <v>23352752</v>
      </c>
      <c r="E24" s="9">
        <v>30824142</v>
      </c>
      <c r="F24" s="2">
        <v>595.1</v>
      </c>
      <c r="G24" s="4">
        <f>F24/Constants!$C$4</f>
        <v>1.843784855620275E-2</v>
      </c>
    </row>
    <row r="25" spans="1:8" x14ac:dyDescent="0.35">
      <c r="A25" s="3" t="s">
        <v>42</v>
      </c>
      <c r="B25" s="6">
        <f t="shared" ref="B25:B29" si="1">30-C25</f>
        <v>2.252534851677904</v>
      </c>
      <c r="C25" s="6">
        <f>(G25*(E25/D25)*Constants!$C$1/Constants!$C$2)*Constants!$C$3/D25/12</f>
        <v>27.747465148322096</v>
      </c>
      <c r="D25" s="9">
        <v>101253473.99999999</v>
      </c>
      <c r="E25" s="9">
        <v>156059115</v>
      </c>
      <c r="F25" s="2">
        <v>357</v>
      </c>
      <c r="G25" s="4">
        <f>F25/Constants!$C$4</f>
        <v>1.1060850167306978E-2</v>
      </c>
      <c r="H25" t="s">
        <v>47</v>
      </c>
    </row>
    <row r="26" spans="1:8" x14ac:dyDescent="0.35">
      <c r="A26" s="3" t="s">
        <v>43</v>
      </c>
      <c r="B26" s="6">
        <f t="shared" si="1"/>
        <v>-27.991503696044255</v>
      </c>
      <c r="C26" s="6">
        <f>(G26*(E26/D26)*Constants!$C$1/Constants!$C$2)*Constants!$C$3/D26/12</f>
        <v>57.991503696044255</v>
      </c>
      <c r="D26" s="9">
        <v>60605933.000000007</v>
      </c>
      <c r="E26" s="11">
        <v>72931106.000000015</v>
      </c>
      <c r="F26" s="2">
        <v>572</v>
      </c>
      <c r="G26" s="4">
        <f>F26/Constants!$C$4</f>
        <v>1.7722146486553476E-2</v>
      </c>
    </row>
    <row r="27" spans="1:8" x14ac:dyDescent="0.35">
      <c r="A27" s="3" t="s">
        <v>44</v>
      </c>
      <c r="B27" s="6">
        <f t="shared" si="1"/>
        <v>3.2087357299552046</v>
      </c>
      <c r="C27" s="6">
        <f>(G27*(E27/D27)*Constants!$C$1/Constants!$C$2)*Constants!$C$3/D27/12</f>
        <v>26.791264270044795</v>
      </c>
      <c r="D27" s="9">
        <v>62703028</v>
      </c>
      <c r="E27" s="9">
        <v>62703028</v>
      </c>
      <c r="F27" s="2">
        <v>329</v>
      </c>
      <c r="G27" s="4">
        <f>F27/Constants!$C$4</f>
        <v>1.0193332507126038E-2</v>
      </c>
    </row>
    <row r="28" spans="1:8" x14ac:dyDescent="0.35">
      <c r="A28" s="3" t="s">
        <v>29</v>
      </c>
      <c r="B28" s="6" t="e">
        <f t="shared" si="1"/>
        <v>#DIV/0!</v>
      </c>
      <c r="C28" s="6" t="e">
        <f>(G28*(E28/D28)*Constants!$C$1/Constants!$C$2)*Constants!$C$3/D28/12</f>
        <v>#DIV/0!</v>
      </c>
      <c r="F28" s="2">
        <v>3964.1</v>
      </c>
      <c r="G28" s="4">
        <f>F28/Constants!$C$4</f>
        <v>0.1228188127401165</v>
      </c>
    </row>
    <row r="29" spans="1:8" x14ac:dyDescent="0.35">
      <c r="A29" s="3" t="s">
        <v>28</v>
      </c>
      <c r="B29" s="6" t="e">
        <f t="shared" si="1"/>
        <v>#DIV/0!</v>
      </c>
      <c r="C29" s="6" t="e">
        <f>(G29*(E29/D29)*Constants!$C$1/Constants!$C$2)*Constants!$C$3/D29/12</f>
        <v>#DIV/0!</v>
      </c>
      <c r="F29" s="2">
        <v>26688</v>
      </c>
      <c r="G29" s="4">
        <f>F29/Constants!$C$4</f>
        <v>0.82686826124674684</v>
      </c>
    </row>
    <row r="30" spans="1:8" x14ac:dyDescent="0.35">
      <c r="F30" s="10"/>
      <c r="G30" s="12">
        <f>SUM(G2:G21)</f>
        <v>0.74146114760193349</v>
      </c>
      <c r="H30" t="s">
        <v>46</v>
      </c>
    </row>
  </sheetData>
  <conditionalFormatting sqref="B2:B2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" priority="3" percent="1" rank="10"/>
    <cfRule type="top10" dxfId="0" priority="5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4" sqref="A4"/>
    </sheetView>
  </sheetViews>
  <sheetFormatPr defaultRowHeight="14.5" x14ac:dyDescent="0.35"/>
  <sheetData>
    <row r="1" spans="1:4" x14ac:dyDescent="0.35">
      <c r="A1" t="s">
        <v>12</v>
      </c>
      <c r="C1">
        <v>5452476469</v>
      </c>
      <c r="D1" t="s">
        <v>17</v>
      </c>
    </row>
    <row r="2" spans="1:4" x14ac:dyDescent="0.35">
      <c r="A2" t="s">
        <v>13</v>
      </c>
      <c r="C2">
        <v>6525973123</v>
      </c>
      <c r="D2" t="s">
        <v>18</v>
      </c>
    </row>
    <row r="3" spans="1:4" x14ac:dyDescent="0.35">
      <c r="A3" t="s">
        <v>48</v>
      </c>
      <c r="C3" s="1">
        <v>2367000000000</v>
      </c>
      <c r="D3" t="s">
        <v>19</v>
      </c>
    </row>
    <row r="4" spans="1:4" x14ac:dyDescent="0.35">
      <c r="A4" t="s">
        <v>24</v>
      </c>
      <c r="C4">
        <v>32276</v>
      </c>
      <c r="D4" t="s">
        <v>22</v>
      </c>
    </row>
    <row r="13" spans="1:4" x14ac:dyDescent="0.35">
      <c r="A13" t="s">
        <v>23</v>
      </c>
    </row>
    <row r="14" spans="1:4" x14ac:dyDescent="0.35">
      <c r="A14" t="s">
        <v>14</v>
      </c>
    </row>
    <row r="15" spans="1:4" x14ac:dyDescent="0.35">
      <c r="A15" t="s">
        <v>45</v>
      </c>
    </row>
    <row r="16" spans="1:4" x14ac:dyDescent="0.35">
      <c r="A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global_t&amp;d</vt:lpstr>
      <vt:lpstr>Constants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2021-05-05T00:06:00Z</dcterms:created>
  <dcterms:modified xsi:type="dcterms:W3CDTF">2021-07-19T16:21:31Z</dcterms:modified>
</cp:coreProperties>
</file>