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-100" yWindow="-100" windowWidth="19400" windowHeight="10400" activeTab="1"/>
  </bookViews>
  <sheets>
    <sheet name="France" sheetId="3" r:id="rId1"/>
    <sheet name="Denmark" sheetId="4" r:id="rId2"/>
    <sheet name="Denmark_Dynata" sheetId="1" r:id="rId3"/>
    <sheet name="France_Dynata" sheetId="2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9" i="4" l="1"/>
  <c r="E29" i="4"/>
  <c r="D29" i="4"/>
  <c r="C29" i="4"/>
  <c r="B29" i="4"/>
  <c r="F28" i="4"/>
  <c r="E28" i="4"/>
  <c r="D28" i="4"/>
  <c r="C28" i="4"/>
  <c r="B28" i="4"/>
  <c r="E7" i="4" l="1"/>
  <c r="F24" i="4"/>
  <c r="E24" i="4"/>
  <c r="D24" i="4"/>
  <c r="C24" i="4"/>
  <c r="B24" i="4"/>
  <c r="F23" i="4"/>
  <c r="E23" i="4"/>
  <c r="D23" i="4"/>
  <c r="C23" i="4"/>
  <c r="B23" i="4"/>
  <c r="F19" i="4"/>
  <c r="E19" i="4"/>
  <c r="D19" i="4"/>
  <c r="C19" i="4"/>
  <c r="B19" i="4"/>
  <c r="F18" i="4"/>
  <c r="E18" i="4"/>
  <c r="D18" i="4"/>
  <c r="C18" i="4"/>
  <c r="B18" i="4"/>
  <c r="G17" i="4"/>
  <c r="G19" i="4" s="1"/>
  <c r="C14" i="4"/>
  <c r="B14" i="4"/>
  <c r="C13" i="4"/>
  <c r="B13" i="4"/>
  <c r="D12" i="4"/>
  <c r="D13" i="4" s="1"/>
  <c r="C9" i="4"/>
  <c r="B9" i="4"/>
  <c r="D8" i="4"/>
  <c r="B8" i="4"/>
  <c r="D9" i="4"/>
  <c r="C8" i="4"/>
  <c r="I4" i="4"/>
  <c r="H4" i="4"/>
  <c r="G4" i="4"/>
  <c r="F4" i="4"/>
  <c r="E4" i="4"/>
  <c r="D4" i="4"/>
  <c r="C4" i="4"/>
  <c r="B4" i="4"/>
  <c r="I3" i="4"/>
  <c r="H3" i="4"/>
  <c r="G3" i="4"/>
  <c r="F3" i="4"/>
  <c r="E3" i="4"/>
  <c r="D3" i="4"/>
  <c r="C3" i="4"/>
  <c r="B3" i="4"/>
  <c r="J2" i="4"/>
  <c r="J4" i="4" s="1"/>
  <c r="F10" i="3"/>
  <c r="F12" i="3" s="1"/>
  <c r="D10" i="3"/>
  <c r="C7" i="3"/>
  <c r="D12" i="3"/>
  <c r="C10" i="3"/>
  <c r="C11" i="3" s="1"/>
  <c r="G7" i="3"/>
  <c r="F7" i="3"/>
  <c r="E10" i="3"/>
  <c r="E12" i="3" s="1"/>
  <c r="H7" i="3"/>
  <c r="I7" i="3"/>
  <c r="J7" i="3"/>
  <c r="D7" i="3"/>
  <c r="B7" i="3"/>
  <c r="J3" i="4" l="1"/>
  <c r="E8" i="4"/>
  <c r="E9" i="4"/>
  <c r="G18" i="4"/>
  <c r="D14" i="4"/>
  <c r="D11" i="3"/>
  <c r="G10" i="3"/>
  <c r="C12" i="3"/>
  <c r="F11" i="3"/>
  <c r="E11" i="3"/>
  <c r="B12" i="3"/>
  <c r="B11" i="3"/>
  <c r="B20" i="3"/>
  <c r="C31" i="3"/>
  <c r="D31" i="3"/>
  <c r="E31" i="3"/>
  <c r="F31" i="3"/>
  <c r="B31" i="3"/>
  <c r="C30" i="3"/>
  <c r="D30" i="3"/>
  <c r="E30" i="3"/>
  <c r="F30" i="3"/>
  <c r="B30" i="3"/>
  <c r="C25" i="3"/>
  <c r="D25" i="3"/>
  <c r="E25" i="3"/>
  <c r="F25" i="3"/>
  <c r="C26" i="3"/>
  <c r="D26" i="3"/>
  <c r="E26" i="3"/>
  <c r="F26" i="3"/>
  <c r="B26" i="3"/>
  <c r="C21" i="3"/>
  <c r="B21" i="3"/>
  <c r="C4" i="3"/>
  <c r="D4" i="3"/>
  <c r="E4" i="3"/>
  <c r="F4" i="3"/>
  <c r="G4" i="3"/>
  <c r="H4" i="3"/>
  <c r="I4" i="3"/>
  <c r="B4" i="3"/>
  <c r="B25" i="3"/>
  <c r="C20" i="3"/>
  <c r="C16" i="3"/>
  <c r="D16" i="3"/>
  <c r="E16" i="3"/>
  <c r="F16" i="3"/>
  <c r="B16" i="3"/>
  <c r="C3" i="3"/>
  <c r="D3" i="3"/>
  <c r="E3" i="3"/>
  <c r="F3" i="3"/>
  <c r="G3" i="3"/>
  <c r="H3" i="3"/>
  <c r="I3" i="3"/>
  <c r="B3" i="3"/>
  <c r="G24" i="3"/>
  <c r="G26" i="3" s="1"/>
  <c r="D19" i="3"/>
  <c r="D20" i="3" s="1"/>
  <c r="G15" i="3"/>
  <c r="G16" i="3" s="1"/>
  <c r="J8" i="3"/>
  <c r="I8" i="3"/>
  <c r="H8" i="3"/>
  <c r="G8" i="3"/>
  <c r="F8" i="3"/>
  <c r="E7" i="3"/>
  <c r="E8" i="3" s="1"/>
  <c r="D8" i="3"/>
  <c r="C8" i="3"/>
  <c r="B8" i="3"/>
  <c r="J2" i="3"/>
  <c r="J3" i="3" s="1"/>
  <c r="G12" i="3" l="1"/>
  <c r="G11" i="3"/>
  <c r="J4" i="3"/>
  <c r="D21" i="3"/>
  <c r="G25" i="3"/>
  <c r="K7" i="3"/>
  <c r="K8" i="3" s="1"/>
</calcChain>
</file>

<file path=xl/sharedStrings.xml><?xml version="1.0" encoding="utf-8"?>
<sst xmlns="http://schemas.openxmlformats.org/spreadsheetml/2006/main" count="194" uniqueCount="117">
  <si>
    <t>Gender</t>
  </si>
  <si>
    <t>Percentage</t>
  </si>
  <si>
    <t>Females</t>
  </si>
  <si>
    <t>Males</t>
  </si>
  <si>
    <t>AGE</t>
  </si>
  <si>
    <t>18-24</t>
  </si>
  <si>
    <t>25-34</t>
  </si>
  <si>
    <t>35-44</t>
  </si>
  <si>
    <t>45-54</t>
  </si>
  <si>
    <t>55-64</t>
  </si>
  <si>
    <t>65+</t>
  </si>
  <si>
    <t>Capital area</t>
  </si>
  <si>
    <t>Islands</t>
  </si>
  <si>
    <t>Jutland</t>
  </si>
  <si>
    <t>Region</t>
  </si>
  <si>
    <t>Target</t>
  </si>
  <si>
    <t>Age</t>
  </si>
  <si>
    <t>Region UDA5</t>
  </si>
  <si>
    <t>Ile de France</t>
  </si>
  <si>
    <t xml:space="preserve">Nord ouest </t>
  </si>
  <si>
    <t xml:space="preserve">Nord Est </t>
  </si>
  <si>
    <t xml:space="preserve">Sud-ouest </t>
  </si>
  <si>
    <t xml:space="preserve">Sud-est </t>
  </si>
  <si>
    <t>1 - Chef Entreprise / Indépendant (Agriculteur + Artisan, commerçant + Chef d’entreprise)</t>
  </si>
  <si>
    <t>2 - Cadres</t>
  </si>
  <si>
    <t>3 - Professions intermédiaire</t>
  </si>
  <si>
    <t>4 - Employés</t>
  </si>
  <si>
    <t>5 - Ouvriers</t>
  </si>
  <si>
    <t>6 - Retraités</t>
  </si>
  <si>
    <t>7 - Elève étudiant</t>
  </si>
  <si>
    <t>8 - Autres inactifs divers</t>
  </si>
  <si>
    <t>Gross Annual</t>
  </si>
  <si>
    <t>Household Income (€)</t>
  </si>
  <si>
    <t>0-13999</t>
  </si>
  <si>
    <t>Source : Insee-DGI 2008</t>
  </si>
  <si>
    <t>14000-18999</t>
  </si>
  <si>
    <t>19000-23999</t>
  </si>
  <si>
    <t>24000-27999</t>
  </si>
  <si>
    <t>28000-39999</t>
  </si>
  <si>
    <t>40000-47999</t>
  </si>
  <si>
    <t>48000-55999</t>
  </si>
  <si>
    <t>56000-65999</t>
  </si>
  <si>
    <t>66000-10000</t>
  </si>
  <si>
    <t>&gt;100000</t>
  </si>
  <si>
    <t>Rural</t>
  </si>
  <si>
    <t>2001 de 20 000 hab.</t>
  </si>
  <si>
    <t>De 20 000 à 99 999 hab.</t>
  </si>
  <si>
    <t>100 000 hab. et plus</t>
  </si>
  <si>
    <t>Agglo. Parisienne</t>
  </si>
  <si>
    <t>City size</t>
  </si>
  <si>
    <t>Social class</t>
  </si>
  <si>
    <t>35-49</t>
  </si>
  <si>
    <t>socio-professional</t>
  </si>
  <si>
    <t>farmer</t>
  </si>
  <si>
    <t>independent</t>
  </si>
  <si>
    <t>executive</t>
  </si>
  <si>
    <t>intermediate</t>
  </si>
  <si>
    <t>employee</t>
  </si>
  <si>
    <t>worker</t>
  </si>
  <si>
    <t>retired</t>
  </si>
  <si>
    <t>inactive</t>
  </si>
  <si>
    <t>Population</t>
  </si>
  <si>
    <t>Quota (+10%)</t>
  </si>
  <si>
    <t>region</t>
  </si>
  <si>
    <t>IDF</t>
  </si>
  <si>
    <t>Nord</t>
  </si>
  <si>
    <t>Est</t>
  </si>
  <si>
    <t>SO</t>
  </si>
  <si>
    <t>Centre</t>
  </si>
  <si>
    <t>Ouest</t>
  </si>
  <si>
    <t>Occ</t>
  </si>
  <si>
    <t>ARA</t>
  </si>
  <si>
    <t>PACA</t>
  </si>
  <si>
    <t>size of town</t>
  </si>
  <si>
    <t>rural</t>
  </si>
  <si>
    <t>20-99</t>
  </si>
  <si>
    <t>&gt;100</t>
  </si>
  <si>
    <t>Paris</t>
  </si>
  <si>
    <t>gender</t>
  </si>
  <si>
    <t>woman</t>
  </si>
  <si>
    <t>man</t>
  </si>
  <si>
    <t>age</t>
  </si>
  <si>
    <t>50-64</t>
  </si>
  <si>
    <t>&gt;65</t>
  </si>
  <si>
    <t>education</t>
  </si>
  <si>
    <t>No diploma or Brevet</t>
  </si>
  <si>
    <t>CAP or BEP</t>
  </si>
  <si>
    <t>Bac</t>
  </si>
  <si>
    <t>Superior</t>
  </si>
  <si>
    <t>sources:</t>
  </si>
  <si>
    <t>CSP</t>
  </si>
  <si>
    <t>région</t>
  </si>
  <si>
    <t>taille agglo</t>
  </si>
  <si>
    <t>taille agglo bis</t>
  </si>
  <si>
    <t>sexe</t>
  </si>
  <si>
    <t>diplôme</t>
  </si>
  <si>
    <t>https://www.insee.fr/fr/statistiques/2381478</t>
  </si>
  <si>
    <t>https://www.insee.fr/fr/statistiques/4277596?sommaire=4318291&amp;q=population+par+r%C3%A9gion</t>
  </si>
  <si>
    <t>own calculation</t>
  </si>
  <si>
    <t>https://www.insee.fr/fr/statistiques/1280970</t>
  </si>
  <si>
    <t>https://www.insee.fr/fr/statistiques/1892088?sommaire=1912926</t>
  </si>
  <si>
    <t>https://www.insee.fr/fr/statistiques/2381474</t>
  </si>
  <si>
    <t>https://www.insee.fr/fr/statistiques/4175605?sommaire=4175611&amp;geo=METRO-1</t>
  </si>
  <si>
    <t>Quota</t>
  </si>
  <si>
    <t xml:space="preserve">Population </t>
  </si>
  <si>
    <t>region UDA5</t>
  </si>
  <si>
    <t>Nord-Ouest</t>
  </si>
  <si>
    <t>Nord-Est</t>
  </si>
  <si>
    <t>Sud-Ouest</t>
  </si>
  <si>
    <t>Sud-Est</t>
  </si>
  <si>
    <t xml:space="preserve">region </t>
  </si>
  <si>
    <t>Capital</t>
  </si>
  <si>
    <t>income</t>
  </si>
  <si>
    <t>&lt;225k</t>
  </si>
  <si>
    <t>350-500k</t>
  </si>
  <si>
    <t>225-350k</t>
  </si>
  <si>
    <t>&gt;500k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</si>
</sst>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21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name val="Verdana"/>
      <family val="2"/>
    </font>
    <font>
      <sz val="11"/>
      <color rgb="FF000000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b/>
      <sz val="9"/>
      <name val="Verdana"/>
      <family val="2"/>
    </font>
    <font>
      <b/>
      <sz val="8"/>
      <name val="Verdana"/>
      <family val="2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Calibri"/>
      <family val="2"/>
      <scheme val="minor"/>
    </font>
    <font>
      <sz val="9"/>
      <color rgb="FF333333"/>
      <name val="Calibri"/>
      <family val="2"/>
      <scheme val="minor"/>
    </font>
    <font>
      <b/>
      <sz val="9"/>
      <color rgb="FF333333"/>
      <name val="Verdana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0"/>
      <color theme="1" tint="0.499984740745262"/>
      <name val="Arial"/>
      <family val="2"/>
      <charset val="1"/>
    </font>
    <font>
      <sz val="11"/>
      <color theme="1" tint="0.499984740745262"/>
      <name val="Calibri"/>
      <family val="2"/>
      <charset val="1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  <xf numFmtId="9" fontId="3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left" wrapText="1"/>
    </xf>
    <xf numFmtId="0" fontId="4" fillId="0" borderId="4" xfId="0" applyFont="1" applyBorder="1"/>
    <xf numFmtId="10" fontId="4" fillId="0" borderId="5" xfId="0" applyNumberFormat="1" applyFont="1" applyBorder="1" applyAlignment="1">
      <alignment horizontal="center"/>
    </xf>
    <xf numFmtId="0" fontId="5" fillId="2" borderId="3" xfId="0" applyFont="1" applyFill="1" applyBorder="1"/>
    <xf numFmtId="9" fontId="6" fillId="0" borderId="2" xfId="0" applyNumberFormat="1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9" fontId="6" fillId="0" borderId="2" xfId="0" applyNumberFormat="1" applyFont="1" applyBorder="1" applyAlignment="1">
      <alignment horizontal="center"/>
    </xf>
    <xf numFmtId="9" fontId="6" fillId="3" borderId="2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9" fontId="6" fillId="3" borderId="2" xfId="0" applyNumberFormat="1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3" borderId="9" xfId="0" applyFont="1" applyFill="1" applyBorder="1" applyAlignment="1">
      <alignment vertical="center"/>
    </xf>
    <xf numFmtId="9" fontId="10" fillId="3" borderId="10" xfId="0" applyNumberFormat="1" applyFont="1" applyFill="1" applyBorder="1" applyAlignment="1">
      <alignment horizontal="center" vertical="center"/>
    </xf>
    <xf numFmtId="0" fontId="7" fillId="2" borderId="8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0" borderId="2" xfId="0" applyFont="1" applyBorder="1"/>
    <xf numFmtId="0" fontId="10" fillId="0" borderId="2" xfId="0" applyFont="1" applyBorder="1" applyAlignment="1">
      <alignment horizontal="center"/>
    </xf>
    <xf numFmtId="9" fontId="3" fillId="0" borderId="2" xfId="0" applyNumberFormat="1" applyFont="1" applyBorder="1"/>
    <xf numFmtId="0" fontId="3" fillId="0" borderId="2" xfId="0" applyFont="1" applyBorder="1"/>
    <xf numFmtId="0" fontId="13" fillId="0" borderId="2" xfId="0" applyFont="1" applyBorder="1" applyAlignment="1">
      <alignment horizontal="left"/>
    </xf>
    <xf numFmtId="10" fontId="9" fillId="0" borderId="11" xfId="0" applyNumberFormat="1" applyFont="1" applyBorder="1" applyAlignment="1">
      <alignment horizontal="center"/>
    </xf>
    <xf numFmtId="0" fontId="16" fillId="0" borderId="16" xfId="0" applyFont="1" applyBorder="1" applyAlignment="1">
      <alignment wrapText="1"/>
    </xf>
    <xf numFmtId="164" fontId="16" fillId="0" borderId="16" xfId="0" applyNumberFormat="1" applyFont="1" applyBorder="1" applyAlignment="1">
      <alignment horizontal="right" wrapText="1"/>
    </xf>
    <xf numFmtId="1" fontId="16" fillId="0" borderId="16" xfId="0" applyNumberFormat="1" applyFont="1" applyBorder="1" applyAlignment="1">
      <alignment horizontal="right" wrapText="1"/>
    </xf>
    <xf numFmtId="0" fontId="16" fillId="0" borderId="0" xfId="0" applyFont="1" applyBorder="1" applyAlignment="1">
      <alignment wrapText="1"/>
    </xf>
    <xf numFmtId="164" fontId="16" fillId="0" borderId="16" xfId="0" applyNumberFormat="1" applyFont="1" applyBorder="1" applyAlignment="1">
      <alignment wrapText="1"/>
    </xf>
    <xf numFmtId="0" fontId="17" fillId="0" borderId="16" xfId="1" applyFont="1" applyBorder="1" applyAlignment="1" applyProtection="1">
      <alignment wrapText="1"/>
    </xf>
    <xf numFmtId="0" fontId="17" fillId="0" borderId="16" xfId="1" applyFont="1" applyBorder="1" applyAlignment="1" applyProtection="1">
      <alignment vertical="center"/>
    </xf>
    <xf numFmtId="0" fontId="16" fillId="0" borderId="16" xfId="0" applyFont="1" applyBorder="1" applyAlignment="1">
      <alignment horizontal="right" wrapText="1"/>
    </xf>
    <xf numFmtId="0" fontId="0" fillId="0" borderId="0" xfId="0" applyFont="1"/>
    <xf numFmtId="164" fontId="0" fillId="0" borderId="0" xfId="0" applyNumberFormat="1" applyFont="1"/>
    <xf numFmtId="1" fontId="16" fillId="0" borderId="0" xfId="0" applyNumberFormat="1" applyFont="1" applyBorder="1" applyAlignment="1">
      <alignment horizontal="right" wrapText="1"/>
    </xf>
    <xf numFmtId="0" fontId="18" fillId="0" borderId="0" xfId="0" applyFont="1" applyBorder="1" applyAlignment="1">
      <alignment wrapText="1"/>
    </xf>
    <xf numFmtId="164" fontId="19" fillId="0" borderId="16" xfId="1" applyNumberFormat="1" applyFont="1" applyBorder="1" applyAlignment="1" applyProtection="1">
      <alignment wrapText="1"/>
    </xf>
    <xf numFmtId="164" fontId="18" fillId="0" borderId="16" xfId="0" applyNumberFormat="1" applyFont="1" applyBorder="1" applyAlignment="1">
      <alignment wrapText="1"/>
    </xf>
    <xf numFmtId="0" fontId="20" fillId="0" borderId="0" xfId="0" applyFont="1"/>
    <xf numFmtId="0" fontId="18" fillId="0" borderId="16" xfId="0" applyFont="1" applyBorder="1" applyAlignment="1">
      <alignment wrapText="1"/>
    </xf>
    <xf numFmtId="165" fontId="18" fillId="0" borderId="16" xfId="0" applyNumberFormat="1" applyFont="1" applyBorder="1" applyAlignment="1">
      <alignment horizontal="right" wrapText="1"/>
    </xf>
    <xf numFmtId="164" fontId="20" fillId="0" borderId="0" xfId="0" applyNumberFormat="1" applyFont="1"/>
    <xf numFmtId="1" fontId="18" fillId="0" borderId="16" xfId="0" applyNumberFormat="1" applyFont="1" applyBorder="1" applyAlignment="1">
      <alignment horizontal="right" wrapText="1"/>
    </xf>
    <xf numFmtId="164" fontId="16" fillId="0" borderId="0" xfId="0" applyNumberFormat="1" applyFont="1" applyBorder="1" applyAlignment="1">
      <alignment horizontal="right" wrapText="1"/>
    </xf>
    <xf numFmtId="0" fontId="15" fillId="0" borderId="16" xfId="1" applyBorder="1" applyAlignment="1" applyProtection="1">
      <alignment wrapText="1"/>
    </xf>
    <xf numFmtId="0" fontId="10" fillId="0" borderId="2" xfId="0" applyFont="1" applyBorder="1" applyAlignment="1">
      <alignment horizontal="center"/>
    </xf>
    <xf numFmtId="9" fontId="3" fillId="0" borderId="2" xfId="0" applyNumberFormat="1" applyFont="1" applyBorder="1"/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left" vertical="center"/>
    </xf>
    <xf numFmtId="0" fontId="14" fillId="2" borderId="1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ee.fr/fr/statistiques/128097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insee.fr/fr/statistiques/4277596?sommaire=4318291&amp;q=population+par+r%C3%A9gion" TargetMode="External"/><Relationship Id="rId1" Type="http://schemas.openxmlformats.org/officeDocument/2006/relationships/hyperlink" Target="https://www.insee.fr/fr/statistiques/2381478" TargetMode="External"/><Relationship Id="rId6" Type="http://schemas.openxmlformats.org/officeDocument/2006/relationships/hyperlink" Target="https://www.insee.fr/fr/statistiques/4175605?sommaire=4175611&amp;geo=METRO-1" TargetMode="External"/><Relationship Id="rId5" Type="http://schemas.openxmlformats.org/officeDocument/2006/relationships/hyperlink" Target="https://www.insee.fr/fr/statistiques/2381474" TargetMode="External"/><Relationship Id="rId4" Type="http://schemas.openxmlformats.org/officeDocument/2006/relationships/hyperlink" Target="https://www.insee.fr/fr/statistiques/1892088?sommaire=1912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C24" workbookViewId="0">
      <selection sqref="A1:L32"/>
    </sheetView>
  </sheetViews>
  <sheetFormatPr defaultRowHeight="14.5" x14ac:dyDescent="0.35"/>
  <cols>
    <col min="1" max="1" width="14.7265625" style="42" customWidth="1"/>
    <col min="2" max="2" width="8.7265625" style="42"/>
    <col min="3" max="3" width="11.7265625" style="42" customWidth="1"/>
    <col min="4" max="4" width="8.7265625" style="42"/>
    <col min="5" max="5" width="10.7265625" style="42" customWidth="1"/>
    <col min="6" max="16384" width="8.7265625" style="42"/>
  </cols>
  <sheetData>
    <row r="1" spans="1:11" ht="26.5" thickBot="1" x14ac:dyDescent="0.4">
      <c r="A1" s="34" t="s">
        <v>52</v>
      </c>
      <c r="B1" s="34" t="s">
        <v>53</v>
      </c>
      <c r="C1" s="34" t="s">
        <v>54</v>
      </c>
      <c r="D1" s="34" t="s">
        <v>55</v>
      </c>
      <c r="E1" s="34" t="s">
        <v>56</v>
      </c>
      <c r="F1" s="34" t="s">
        <v>57</v>
      </c>
      <c r="G1" s="34" t="s">
        <v>58</v>
      </c>
      <c r="H1" s="34" t="s">
        <v>59</v>
      </c>
      <c r="I1" s="34" t="s">
        <v>60</v>
      </c>
    </row>
    <row r="2" spans="1:11" ht="15" thickBot="1" x14ac:dyDescent="0.4">
      <c r="A2" s="34" t="s">
        <v>61</v>
      </c>
      <c r="B2" s="35">
        <v>8.0000000000000002E-3</v>
      </c>
      <c r="C2" s="35">
        <v>3.5000000000000003E-2</v>
      </c>
      <c r="D2" s="35">
        <v>0.10100000000000001</v>
      </c>
      <c r="E2" s="35">
        <v>0.13600000000000001</v>
      </c>
      <c r="F2" s="35">
        <v>0.15</v>
      </c>
      <c r="G2" s="35">
        <v>0.114</v>
      </c>
      <c r="H2" s="35">
        <v>0.32500000000000001</v>
      </c>
      <c r="I2" s="35">
        <v>0.129</v>
      </c>
      <c r="J2" s="43">
        <f>SUM(B2:I2)</f>
        <v>0.998</v>
      </c>
    </row>
    <row r="3" spans="1:11" ht="15" thickBot="1" x14ac:dyDescent="0.4">
      <c r="A3" s="34" t="s">
        <v>103</v>
      </c>
      <c r="B3" s="36">
        <f>ROUND(2000*B2,0)</f>
        <v>16</v>
      </c>
      <c r="C3" s="36">
        <f t="shared" ref="C3:J3" si="0">ROUND(2000*C2,0)</f>
        <v>70</v>
      </c>
      <c r="D3" s="36">
        <f t="shared" si="0"/>
        <v>202</v>
      </c>
      <c r="E3" s="36">
        <f t="shared" si="0"/>
        <v>272</v>
      </c>
      <c r="F3" s="36">
        <f t="shared" si="0"/>
        <v>300</v>
      </c>
      <c r="G3" s="36">
        <f t="shared" si="0"/>
        <v>228</v>
      </c>
      <c r="H3" s="36">
        <f t="shared" si="0"/>
        <v>650</v>
      </c>
      <c r="I3" s="36">
        <f t="shared" si="0"/>
        <v>258</v>
      </c>
      <c r="J3" s="36">
        <f t="shared" si="0"/>
        <v>1996</v>
      </c>
    </row>
    <row r="4" spans="1:11" ht="15" thickBot="1" x14ac:dyDescent="0.4">
      <c r="A4" s="34" t="s">
        <v>62</v>
      </c>
      <c r="B4" s="36">
        <f>ROUND(2200*B2,0)</f>
        <v>18</v>
      </c>
      <c r="C4" s="36">
        <f t="shared" ref="C4:J4" si="1">ROUND(2200*C2,0)</f>
        <v>77</v>
      </c>
      <c r="D4" s="36">
        <f t="shared" si="1"/>
        <v>222</v>
      </c>
      <c r="E4" s="36">
        <f t="shared" si="1"/>
        <v>299</v>
      </c>
      <c r="F4" s="36">
        <f t="shared" si="1"/>
        <v>330</v>
      </c>
      <c r="G4" s="36">
        <f t="shared" si="1"/>
        <v>251</v>
      </c>
      <c r="H4" s="36">
        <f t="shared" si="1"/>
        <v>715</v>
      </c>
      <c r="I4" s="36">
        <f t="shared" si="1"/>
        <v>284</v>
      </c>
      <c r="J4" s="36">
        <f t="shared" si="1"/>
        <v>2196</v>
      </c>
    </row>
    <row r="5" spans="1:11" ht="15" thickBot="1" x14ac:dyDescent="0.4">
      <c r="B5" s="43"/>
      <c r="C5" s="43"/>
      <c r="D5" s="43"/>
      <c r="E5" s="43"/>
      <c r="F5" s="43"/>
      <c r="G5" s="43"/>
      <c r="H5" s="43"/>
      <c r="I5" s="43"/>
      <c r="J5" s="43"/>
    </row>
    <row r="6" spans="1:11" ht="15" thickBot="1" x14ac:dyDescent="0.4">
      <c r="A6" s="45" t="s">
        <v>63</v>
      </c>
      <c r="B6" s="46" t="s">
        <v>64</v>
      </c>
      <c r="C6" s="47" t="s">
        <v>65</v>
      </c>
      <c r="D6" s="46" t="s">
        <v>66</v>
      </c>
      <c r="E6" s="47" t="s">
        <v>67</v>
      </c>
      <c r="F6" s="46" t="s">
        <v>68</v>
      </c>
      <c r="G6" s="46" t="s">
        <v>69</v>
      </c>
      <c r="H6" s="47" t="s">
        <v>70</v>
      </c>
      <c r="I6" s="46" t="s">
        <v>71</v>
      </c>
      <c r="J6" s="46" t="s">
        <v>72</v>
      </c>
      <c r="K6" s="48"/>
    </row>
    <row r="7" spans="1:11" ht="15" thickBot="1" x14ac:dyDescent="0.4">
      <c r="A7" s="49" t="s">
        <v>61</v>
      </c>
      <c r="B7" s="50">
        <f>1.0053*0.1892</f>
        <v>0.19020276000000003</v>
      </c>
      <c r="C7" s="50">
        <f>1.0053*0.09188</f>
        <v>9.236696400000001E-2</v>
      </c>
      <c r="D7" s="50">
        <f>1.0053*0.1278</f>
        <v>0.12847734</v>
      </c>
      <c r="E7" s="50">
        <f>1.0053*0.0925</f>
        <v>9.299025000000001E-2</v>
      </c>
      <c r="F7" s="50">
        <f>1.0053*0.098014</f>
        <v>9.8533474200000012E-2</v>
      </c>
      <c r="G7" s="50">
        <f>1.0053*0.1024</f>
        <v>0.10294272000000002</v>
      </c>
      <c r="H7" s="50">
        <f>1.0053*0.0913</f>
        <v>9.1783890000000007E-2</v>
      </c>
      <c r="I7" s="50">
        <f>1.0053*0.1238</f>
        <v>0.12445614000000001</v>
      </c>
      <c r="J7" s="50">
        <f>1.0053*0.0779</f>
        <v>7.8312870000000007E-2</v>
      </c>
      <c r="K7" s="51">
        <f>SUM(B7:J7)</f>
        <v>1.0000664082000001</v>
      </c>
    </row>
    <row r="8" spans="1:11" ht="15" thickBot="1" x14ac:dyDescent="0.4">
      <c r="A8" s="49" t="s">
        <v>103</v>
      </c>
      <c r="B8" s="52">
        <f>ROUND(2000*B7,0)</f>
        <v>380</v>
      </c>
      <c r="C8" s="52">
        <f t="shared" ref="C8:K8" si="2">ROUND(2000*C7,0)</f>
        <v>185</v>
      </c>
      <c r="D8" s="52">
        <f t="shared" si="2"/>
        <v>257</v>
      </c>
      <c r="E8" s="52">
        <f t="shared" si="2"/>
        <v>186</v>
      </c>
      <c r="F8" s="52">
        <f t="shared" si="2"/>
        <v>197</v>
      </c>
      <c r="G8" s="52">
        <f t="shared" si="2"/>
        <v>206</v>
      </c>
      <c r="H8" s="52">
        <f t="shared" si="2"/>
        <v>184</v>
      </c>
      <c r="I8" s="52">
        <f t="shared" si="2"/>
        <v>249</v>
      </c>
      <c r="J8" s="52">
        <f t="shared" si="2"/>
        <v>157</v>
      </c>
      <c r="K8" s="52">
        <f t="shared" si="2"/>
        <v>2000</v>
      </c>
    </row>
    <row r="9" spans="1:11" ht="15" thickBot="1" x14ac:dyDescent="0.4">
      <c r="A9" s="37" t="s">
        <v>105</v>
      </c>
      <c r="B9" s="44" t="s">
        <v>64</v>
      </c>
      <c r="C9" s="44" t="s">
        <v>106</v>
      </c>
      <c r="D9" s="44" t="s">
        <v>107</v>
      </c>
      <c r="E9" s="44" t="s">
        <v>108</v>
      </c>
      <c r="F9" s="44" t="s">
        <v>109</v>
      </c>
      <c r="G9" s="44"/>
      <c r="H9" s="44"/>
      <c r="I9" s="44"/>
      <c r="J9" s="44"/>
      <c r="K9" s="44"/>
    </row>
    <row r="10" spans="1:11" ht="15" thickBot="1" x14ac:dyDescent="0.4">
      <c r="A10" s="34" t="s">
        <v>61</v>
      </c>
      <c r="B10" s="53">
        <v>0.18920000000000001</v>
      </c>
      <c r="C10" s="53">
        <f>0.1024+0.098014</f>
        <v>0.20041400000000001</v>
      </c>
      <c r="D10" s="53">
        <f>0.1278+0.09188</f>
        <v>0.21967999999999999</v>
      </c>
      <c r="E10" s="53">
        <f>0.1398</f>
        <v>0.13980000000000001</v>
      </c>
      <c r="F10" s="53">
        <f>0.0779+0.1238+0.04396+0.00531</f>
        <v>0.25096999999999997</v>
      </c>
      <c r="G10" s="53">
        <f>SUM(B10:F10)</f>
        <v>1.0000640000000001</v>
      </c>
      <c r="H10" s="44"/>
      <c r="I10" s="44"/>
      <c r="J10" s="44"/>
      <c r="K10" s="44"/>
    </row>
    <row r="11" spans="1:11" ht="15" thickBot="1" x14ac:dyDescent="0.4">
      <c r="A11" s="34" t="s">
        <v>103</v>
      </c>
      <c r="B11" s="44">
        <f>ROUND(2000*B10,0)</f>
        <v>378</v>
      </c>
      <c r="C11" s="44">
        <f t="shared" ref="C11:F11" si="3">ROUND(2000*C10,0)</f>
        <v>401</v>
      </c>
      <c r="D11" s="44">
        <f t="shared" si="3"/>
        <v>439</v>
      </c>
      <c r="E11" s="44">
        <f t="shared" si="3"/>
        <v>280</v>
      </c>
      <c r="F11" s="44">
        <f t="shared" si="3"/>
        <v>502</v>
      </c>
      <c r="G11" s="44">
        <f t="shared" ref="G11:G12" si="4">SUM(B11:F11)</f>
        <v>2000</v>
      </c>
      <c r="H11" s="44"/>
      <c r="I11" s="44"/>
      <c r="J11" s="44"/>
      <c r="K11" s="44"/>
    </row>
    <row r="12" spans="1:11" ht="15" thickBot="1" x14ac:dyDescent="0.4">
      <c r="A12" s="34" t="s">
        <v>62</v>
      </c>
      <c r="B12" s="42">
        <f>ROUND(2200*B10,0)</f>
        <v>416</v>
      </c>
      <c r="C12" s="42">
        <f t="shared" ref="C12:F12" si="5">ROUND(2200*C10,0)</f>
        <v>441</v>
      </c>
      <c r="D12" s="42">
        <f t="shared" si="5"/>
        <v>483</v>
      </c>
      <c r="E12" s="42">
        <f t="shared" si="5"/>
        <v>308</v>
      </c>
      <c r="F12" s="42">
        <f t="shared" si="5"/>
        <v>552</v>
      </c>
      <c r="G12" s="44">
        <f t="shared" si="4"/>
        <v>2200</v>
      </c>
      <c r="H12" s="44"/>
      <c r="I12" s="44"/>
      <c r="J12" s="44"/>
      <c r="K12" s="44"/>
    </row>
    <row r="13" spans="1:11" ht="15" thickBot="1" x14ac:dyDescent="0.4">
      <c r="B13" s="43"/>
      <c r="C13" s="43"/>
      <c r="D13" s="43"/>
      <c r="E13" s="43"/>
      <c r="F13" s="43"/>
      <c r="G13" s="43"/>
      <c r="H13" s="43"/>
      <c r="I13" s="43"/>
      <c r="J13" s="43"/>
    </row>
    <row r="14" spans="1:11" ht="15" thickBot="1" x14ac:dyDescent="0.4">
      <c r="A14" s="37" t="s">
        <v>73</v>
      </c>
      <c r="B14" s="38" t="s">
        <v>74</v>
      </c>
      <c r="C14" s="36">
        <v>43862</v>
      </c>
      <c r="D14" s="38" t="s">
        <v>75</v>
      </c>
      <c r="E14" s="38" t="s">
        <v>76</v>
      </c>
      <c r="F14" s="38" t="s">
        <v>77</v>
      </c>
      <c r="G14" s="43"/>
      <c r="H14" s="43"/>
      <c r="I14" s="43"/>
      <c r="J14" s="43"/>
    </row>
    <row r="15" spans="1:11" ht="15" thickBot="1" x14ac:dyDescent="0.4">
      <c r="A15" s="34" t="s">
        <v>61</v>
      </c>
      <c r="B15" s="35">
        <v>0.21659999999999999</v>
      </c>
      <c r="C15" s="35">
        <v>0.17100000000000001</v>
      </c>
      <c r="D15" s="35">
        <v>0.14080000000000001</v>
      </c>
      <c r="E15" s="35">
        <v>0.30830000000000002</v>
      </c>
      <c r="F15" s="35">
        <v>0.1633</v>
      </c>
      <c r="G15" s="43">
        <f>SUM(B15:F15)</f>
        <v>1</v>
      </c>
      <c r="H15" s="43"/>
      <c r="I15" s="43"/>
      <c r="J15" s="43"/>
    </row>
    <row r="16" spans="1:11" ht="15" thickBot="1" x14ac:dyDescent="0.4">
      <c r="A16" s="34" t="s">
        <v>103</v>
      </c>
      <c r="B16" s="36">
        <f>ROUND(2000*B15,0)</f>
        <v>433</v>
      </c>
      <c r="C16" s="36">
        <f t="shared" ref="C16:G16" si="6">ROUND(2000*C15,0)</f>
        <v>342</v>
      </c>
      <c r="D16" s="36">
        <f t="shared" si="6"/>
        <v>282</v>
      </c>
      <c r="E16" s="36">
        <f t="shared" si="6"/>
        <v>617</v>
      </c>
      <c r="F16" s="36">
        <f t="shared" si="6"/>
        <v>327</v>
      </c>
      <c r="G16" s="36">
        <f t="shared" si="6"/>
        <v>2000</v>
      </c>
      <c r="H16" s="43"/>
      <c r="I16" s="43"/>
      <c r="J16" s="43"/>
    </row>
    <row r="17" spans="1:10" ht="15" thickBot="1" x14ac:dyDescent="0.4">
      <c r="B17" s="43"/>
      <c r="C17" s="43"/>
      <c r="D17" s="43"/>
      <c r="E17" s="43"/>
      <c r="F17" s="43"/>
      <c r="G17" s="43"/>
      <c r="H17" s="43"/>
      <c r="I17" s="43"/>
      <c r="J17" s="43"/>
    </row>
    <row r="18" spans="1:10" ht="15" thickBot="1" x14ac:dyDescent="0.4">
      <c r="A18" s="37" t="s">
        <v>78</v>
      </c>
      <c r="B18" s="38" t="s">
        <v>79</v>
      </c>
      <c r="C18" s="38" t="s">
        <v>80</v>
      </c>
      <c r="D18" s="43"/>
      <c r="E18" s="43"/>
      <c r="F18" s="43"/>
      <c r="G18" s="43"/>
      <c r="H18" s="43"/>
      <c r="I18" s="43"/>
      <c r="J18" s="43"/>
    </row>
    <row r="19" spans="1:10" ht="15" thickBot="1" x14ac:dyDescent="0.4">
      <c r="A19" s="34" t="s">
        <v>61</v>
      </c>
      <c r="B19" s="35">
        <v>0.51600000000000001</v>
      </c>
      <c r="C19" s="35">
        <v>0.48399999999999999</v>
      </c>
      <c r="D19" s="43">
        <f>SUM(B19:C19)</f>
        <v>1</v>
      </c>
      <c r="E19" s="43"/>
      <c r="F19" s="43"/>
      <c r="G19" s="43"/>
      <c r="H19" s="43"/>
      <c r="I19" s="43"/>
      <c r="J19" s="43"/>
    </row>
    <row r="20" spans="1:10" ht="15" thickBot="1" x14ac:dyDescent="0.4">
      <c r="A20" s="34" t="s">
        <v>103</v>
      </c>
      <c r="B20" s="36">
        <f>ROUND(2000*B19,0)</f>
        <v>1032</v>
      </c>
      <c r="C20" s="36">
        <f t="shared" ref="C20:D20" si="7">ROUND(2000*C19,0)</f>
        <v>968</v>
      </c>
      <c r="D20" s="36">
        <f t="shared" si="7"/>
        <v>2000</v>
      </c>
      <c r="E20" s="43"/>
      <c r="F20" s="43"/>
      <c r="G20" s="43"/>
      <c r="H20" s="43"/>
      <c r="I20" s="43"/>
      <c r="J20" s="43"/>
    </row>
    <row r="21" spans="1:10" ht="15" thickBot="1" x14ac:dyDescent="0.4">
      <c r="A21" s="34" t="s">
        <v>62</v>
      </c>
      <c r="B21" s="36">
        <f>ROUND(2200*B19,0)</f>
        <v>1135</v>
      </c>
      <c r="C21" s="36">
        <f t="shared" ref="C21:D21" si="8">ROUND(2200*C19,0)</f>
        <v>1065</v>
      </c>
      <c r="D21" s="36">
        <f t="shared" si="8"/>
        <v>2200</v>
      </c>
      <c r="E21" s="43"/>
      <c r="F21" s="43"/>
      <c r="G21" s="43"/>
      <c r="H21" s="43"/>
      <c r="I21" s="43"/>
      <c r="J21" s="43"/>
    </row>
    <row r="22" spans="1:10" ht="15" thickBot="1" x14ac:dyDescent="0.4">
      <c r="B22" s="43"/>
      <c r="C22" s="43"/>
      <c r="D22" s="43"/>
      <c r="E22" s="43"/>
      <c r="F22" s="43"/>
      <c r="G22" s="43"/>
      <c r="H22" s="43"/>
      <c r="I22" s="43"/>
      <c r="J22" s="43"/>
    </row>
    <row r="23" spans="1:10" ht="15" thickBot="1" x14ac:dyDescent="0.4">
      <c r="A23" s="37" t="s">
        <v>81</v>
      </c>
      <c r="B23" s="38" t="s">
        <v>5</v>
      </c>
      <c r="C23" s="38" t="s">
        <v>6</v>
      </c>
      <c r="D23" s="38" t="s">
        <v>51</v>
      </c>
      <c r="E23" s="38" t="s">
        <v>82</v>
      </c>
      <c r="F23" s="38" t="s">
        <v>83</v>
      </c>
      <c r="G23" s="43"/>
      <c r="H23" s="43"/>
      <c r="I23" s="43"/>
      <c r="J23" s="43"/>
    </row>
    <row r="24" spans="1:10" ht="15" thickBot="1" x14ac:dyDescent="0.4">
      <c r="A24" s="34" t="s">
        <v>61</v>
      </c>
      <c r="B24" s="35">
        <v>0.12</v>
      </c>
      <c r="C24" s="35">
        <v>0.15</v>
      </c>
      <c r="D24" s="35">
        <v>0.24</v>
      </c>
      <c r="E24" s="35">
        <v>0.24</v>
      </c>
      <c r="F24" s="35">
        <v>0.25</v>
      </c>
      <c r="G24" s="43">
        <f>SUM(B24:F24)</f>
        <v>1</v>
      </c>
      <c r="H24" s="43"/>
      <c r="I24" s="43"/>
      <c r="J24" s="43"/>
    </row>
    <row r="25" spans="1:10" ht="15" thickBot="1" x14ac:dyDescent="0.4">
      <c r="A25" s="34" t="s">
        <v>103</v>
      </c>
      <c r="B25" s="36">
        <f>ROUND(2000*B24,0)</f>
        <v>240</v>
      </c>
      <c r="C25" s="36">
        <f t="shared" ref="C25:G25" si="9">ROUND(2000*C24,0)</f>
        <v>300</v>
      </c>
      <c r="D25" s="36">
        <f t="shared" si="9"/>
        <v>480</v>
      </c>
      <c r="E25" s="36">
        <f t="shared" si="9"/>
        <v>480</v>
      </c>
      <c r="F25" s="36">
        <f t="shared" si="9"/>
        <v>500</v>
      </c>
      <c r="G25" s="36">
        <f t="shared" si="9"/>
        <v>2000</v>
      </c>
      <c r="H25" s="43"/>
      <c r="I25" s="43"/>
      <c r="J25" s="43"/>
    </row>
    <row r="26" spans="1:10" ht="15" thickBot="1" x14ac:dyDescent="0.4">
      <c r="A26" s="34" t="s">
        <v>62</v>
      </c>
      <c r="B26" s="36">
        <f>ROUND(2200*B24,0)</f>
        <v>264</v>
      </c>
      <c r="C26" s="36">
        <f t="shared" ref="C26:G26" si="10">ROUND(2200*C24,0)</f>
        <v>330</v>
      </c>
      <c r="D26" s="36">
        <f t="shared" si="10"/>
        <v>528</v>
      </c>
      <c r="E26" s="36">
        <f t="shared" si="10"/>
        <v>528</v>
      </c>
      <c r="F26" s="36">
        <f t="shared" si="10"/>
        <v>550</v>
      </c>
      <c r="G26" s="36">
        <f t="shared" si="10"/>
        <v>2200</v>
      </c>
      <c r="H26" s="43"/>
      <c r="I26" s="43"/>
      <c r="J26" s="43"/>
    </row>
    <row r="27" spans="1:10" ht="15" thickBot="1" x14ac:dyDescent="0.4">
      <c r="B27" s="43"/>
      <c r="C27" s="43"/>
      <c r="D27" s="43"/>
      <c r="E27" s="43"/>
      <c r="F27" s="43"/>
      <c r="G27" s="43"/>
      <c r="H27" s="43"/>
      <c r="I27" s="43"/>
      <c r="J27" s="43"/>
    </row>
    <row r="28" spans="1:10" ht="39" thickBot="1" x14ac:dyDescent="0.4">
      <c r="A28" s="37" t="s">
        <v>84</v>
      </c>
      <c r="B28" s="38" t="s">
        <v>85</v>
      </c>
      <c r="C28" s="38" t="s">
        <v>86</v>
      </c>
      <c r="D28" s="38" t="s">
        <v>87</v>
      </c>
      <c r="E28" s="38" t="s">
        <v>88</v>
      </c>
      <c r="F28" s="43"/>
      <c r="G28" s="43"/>
      <c r="H28" s="43"/>
      <c r="I28" s="43"/>
      <c r="J28" s="43"/>
    </row>
    <row r="29" spans="1:10" ht="15" thickBot="1" x14ac:dyDescent="0.4">
      <c r="A29" s="34" t="s">
        <v>104</v>
      </c>
      <c r="B29" s="35">
        <v>0.30099999999999999</v>
      </c>
      <c r="C29" s="35">
        <v>0.246</v>
      </c>
      <c r="D29" s="35">
        <v>0.16800000000000001</v>
      </c>
      <c r="E29" s="35">
        <v>0.28499999999999998</v>
      </c>
      <c r="F29" s="35">
        <v>1</v>
      </c>
      <c r="G29" s="43"/>
      <c r="H29" s="43"/>
      <c r="I29" s="43"/>
      <c r="J29" s="43"/>
    </row>
    <row r="30" spans="1:10" ht="15" thickBot="1" x14ac:dyDescent="0.4">
      <c r="A30" s="34" t="s">
        <v>103</v>
      </c>
      <c r="B30" s="36">
        <f>ROUND(2000*B29,0)</f>
        <v>602</v>
      </c>
      <c r="C30" s="36">
        <f t="shared" ref="C30:F30" si="11">ROUND(2000*C29,0)</f>
        <v>492</v>
      </c>
      <c r="D30" s="36">
        <f t="shared" si="11"/>
        <v>336</v>
      </c>
      <c r="E30" s="36">
        <f t="shared" si="11"/>
        <v>570</v>
      </c>
      <c r="F30" s="36">
        <f t="shared" si="11"/>
        <v>2000</v>
      </c>
      <c r="G30" s="43"/>
      <c r="H30" s="43"/>
      <c r="I30" s="43"/>
      <c r="J30" s="43"/>
    </row>
    <row r="31" spans="1:10" ht="15" thickBot="1" x14ac:dyDescent="0.4">
      <c r="A31" s="34" t="s">
        <v>62</v>
      </c>
      <c r="B31" s="36">
        <f>ROUND(2200*B29,0)</f>
        <v>662</v>
      </c>
      <c r="C31" s="36">
        <f t="shared" ref="C31:F31" si="12">ROUND(2200*C29,0)</f>
        <v>541</v>
      </c>
      <c r="D31" s="36">
        <f t="shared" si="12"/>
        <v>370</v>
      </c>
      <c r="E31" s="36">
        <f t="shared" si="12"/>
        <v>627</v>
      </c>
      <c r="F31" s="36">
        <f t="shared" si="12"/>
        <v>2200</v>
      </c>
      <c r="G31" s="43"/>
      <c r="H31" s="43"/>
      <c r="I31" s="43"/>
      <c r="J31" s="43"/>
    </row>
    <row r="32" spans="1:10" ht="15" thickBot="1" x14ac:dyDescent="0.4"/>
    <row r="33" spans="1:8" ht="26.5" thickBot="1" x14ac:dyDescent="0.4">
      <c r="A33" s="34" t="s">
        <v>89</v>
      </c>
      <c r="B33" s="34" t="s">
        <v>90</v>
      </c>
      <c r="C33" s="34" t="s">
        <v>91</v>
      </c>
      <c r="D33" s="34" t="s">
        <v>92</v>
      </c>
      <c r="E33" s="34" t="s">
        <v>93</v>
      </c>
      <c r="F33" s="34" t="s">
        <v>94</v>
      </c>
      <c r="G33" s="34" t="s">
        <v>81</v>
      </c>
      <c r="H33" s="34" t="s">
        <v>95</v>
      </c>
    </row>
    <row r="34" spans="1:8" ht="116.5" thickBot="1" x14ac:dyDescent="0.4">
      <c r="A34" s="34"/>
      <c r="B34" s="39" t="s">
        <v>96</v>
      </c>
      <c r="C34" s="54" t="s">
        <v>97</v>
      </c>
      <c r="D34" s="34" t="s">
        <v>98</v>
      </c>
      <c r="E34" s="39" t="s">
        <v>99</v>
      </c>
      <c r="F34" s="39" t="s">
        <v>100</v>
      </c>
      <c r="G34" s="39" t="s">
        <v>101</v>
      </c>
      <c r="H34" s="40" t="s">
        <v>102</v>
      </c>
    </row>
    <row r="35" spans="1:8" ht="15" thickBot="1" x14ac:dyDescent="0.4">
      <c r="A35" s="34"/>
      <c r="B35" s="41">
        <v>2019</v>
      </c>
      <c r="C35" s="41">
        <v>2020</v>
      </c>
      <c r="D35" s="41">
        <v>2013</v>
      </c>
      <c r="E35" s="41">
        <v>2007</v>
      </c>
      <c r="F35" s="41">
        <v>2019</v>
      </c>
      <c r="G35" s="41">
        <v>2019</v>
      </c>
      <c r="H35" s="41">
        <v>2016</v>
      </c>
    </row>
  </sheetData>
  <hyperlinks>
    <hyperlink ref="B34" r:id="rId1"/>
    <hyperlink ref="C34" r:id="rId2"/>
    <hyperlink ref="E34" r:id="rId3"/>
    <hyperlink ref="F34" r:id="rId4"/>
    <hyperlink ref="G34" r:id="rId5"/>
    <hyperlink ref="H3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17" workbookViewId="0">
      <selection activeCell="A26" sqref="A26:E28"/>
    </sheetView>
  </sheetViews>
  <sheetFormatPr defaultRowHeight="14.5" x14ac:dyDescent="0.35"/>
  <sheetData>
    <row r="1" spans="1:12" ht="39" thickBot="1" x14ac:dyDescent="0.4">
      <c r="A1" s="34" t="s">
        <v>52</v>
      </c>
      <c r="B1" s="34" t="s">
        <v>53</v>
      </c>
      <c r="C1" s="34" t="s">
        <v>54</v>
      </c>
      <c r="D1" s="34" t="s">
        <v>55</v>
      </c>
      <c r="E1" s="34" t="s">
        <v>56</v>
      </c>
      <c r="F1" s="34" t="s">
        <v>57</v>
      </c>
      <c r="G1" s="34" t="s">
        <v>58</v>
      </c>
      <c r="H1" s="34" t="s">
        <v>59</v>
      </c>
      <c r="I1" s="34" t="s">
        <v>60</v>
      </c>
      <c r="J1" s="42"/>
      <c r="K1" s="42"/>
      <c r="L1" s="42"/>
    </row>
    <row r="2" spans="1:12" ht="26.5" thickBot="1" x14ac:dyDescent="0.4">
      <c r="A2" s="34" t="s">
        <v>61</v>
      </c>
      <c r="B2" s="35"/>
      <c r="C2" s="35"/>
      <c r="D2" s="35"/>
      <c r="E2" s="35"/>
      <c r="F2" s="35"/>
      <c r="G2" s="35"/>
      <c r="H2" s="35"/>
      <c r="I2" s="35"/>
      <c r="J2" s="43">
        <f>SUM(B2:I2)</f>
        <v>0</v>
      </c>
      <c r="K2" s="42"/>
      <c r="L2" s="42"/>
    </row>
    <row r="3" spans="1:12" ht="15" thickBot="1" x14ac:dyDescent="0.4">
      <c r="A3" s="34" t="s">
        <v>103</v>
      </c>
      <c r="B3" s="36">
        <f>ROUND(2000*B2,0)</f>
        <v>0</v>
      </c>
      <c r="C3" s="36">
        <f t="shared" ref="C3:J3" si="0">ROUND(2000*C2,0)</f>
        <v>0</v>
      </c>
      <c r="D3" s="36">
        <f t="shared" si="0"/>
        <v>0</v>
      </c>
      <c r="E3" s="36">
        <f t="shared" si="0"/>
        <v>0</v>
      </c>
      <c r="F3" s="36">
        <f t="shared" si="0"/>
        <v>0</v>
      </c>
      <c r="G3" s="36">
        <f t="shared" si="0"/>
        <v>0</v>
      </c>
      <c r="H3" s="36">
        <f t="shared" si="0"/>
        <v>0</v>
      </c>
      <c r="I3" s="36">
        <f t="shared" si="0"/>
        <v>0</v>
      </c>
      <c r="J3" s="36">
        <f t="shared" si="0"/>
        <v>0</v>
      </c>
      <c r="K3" s="42"/>
      <c r="L3" s="42"/>
    </row>
    <row r="4" spans="1:12" ht="26.5" thickBot="1" x14ac:dyDescent="0.4">
      <c r="A4" s="34" t="s">
        <v>62</v>
      </c>
      <c r="B4" s="36">
        <f>ROUND(2200*B2,0)</f>
        <v>0</v>
      </c>
      <c r="C4" s="36">
        <f t="shared" ref="C4:J4" si="1">ROUND(2200*C2,0)</f>
        <v>0</v>
      </c>
      <c r="D4" s="36">
        <f t="shared" si="1"/>
        <v>0</v>
      </c>
      <c r="E4" s="36">
        <f t="shared" si="1"/>
        <v>0</v>
      </c>
      <c r="F4" s="36">
        <f t="shared" si="1"/>
        <v>0</v>
      </c>
      <c r="G4" s="36">
        <f t="shared" si="1"/>
        <v>0</v>
      </c>
      <c r="H4" s="36">
        <f t="shared" si="1"/>
        <v>0</v>
      </c>
      <c r="I4" s="36">
        <f t="shared" si="1"/>
        <v>0</v>
      </c>
      <c r="J4" s="36">
        <f t="shared" si="1"/>
        <v>0</v>
      </c>
      <c r="K4" s="42"/>
      <c r="L4" s="42"/>
    </row>
    <row r="5" spans="1:12" x14ac:dyDescent="0.35">
      <c r="A5" s="42"/>
      <c r="B5" s="43"/>
      <c r="C5" s="43"/>
      <c r="D5" s="43"/>
      <c r="E5" s="43"/>
      <c r="F5" s="43"/>
      <c r="G5" s="43"/>
      <c r="H5" s="43"/>
      <c r="I5" s="43"/>
      <c r="J5" s="43"/>
      <c r="K5" s="42"/>
      <c r="L5" s="42"/>
    </row>
    <row r="6" spans="1:12" ht="15" thickBot="1" x14ac:dyDescent="0.4">
      <c r="A6" s="37" t="s">
        <v>110</v>
      </c>
      <c r="B6" s="44" t="s">
        <v>111</v>
      </c>
      <c r="C6" s="44" t="s">
        <v>12</v>
      </c>
      <c r="D6" s="44" t="s">
        <v>13</v>
      </c>
      <c r="E6" s="44"/>
      <c r="F6" s="44"/>
      <c r="G6" s="44"/>
      <c r="H6" s="44"/>
      <c r="I6" s="44"/>
      <c r="J6" s="44"/>
      <c r="K6" s="44"/>
      <c r="L6" s="42"/>
    </row>
    <row r="7" spans="1:12" ht="26.5" thickBot="1" x14ac:dyDescent="0.4">
      <c r="A7" s="34" t="s">
        <v>61</v>
      </c>
      <c r="B7" s="53">
        <v>0.26100000000000001</v>
      </c>
      <c r="C7" s="53">
        <v>0.27700000000000002</v>
      </c>
      <c r="D7" s="53">
        <v>0.46200000000000002</v>
      </c>
      <c r="E7" s="53">
        <f>SUM(B7:D7)</f>
        <v>1</v>
      </c>
      <c r="F7" s="53"/>
      <c r="H7" s="44"/>
      <c r="I7" s="44"/>
      <c r="J7" s="44"/>
      <c r="K7" s="44"/>
      <c r="L7" s="42"/>
    </row>
    <row r="8" spans="1:12" ht="15" thickBot="1" x14ac:dyDescent="0.4">
      <c r="A8" s="34" t="s">
        <v>103</v>
      </c>
      <c r="B8" s="44">
        <f>ROUND(2000*B7,0)</f>
        <v>522</v>
      </c>
      <c r="C8" s="44">
        <f t="shared" ref="C8:D8" si="2">ROUND(2000*C7,0)</f>
        <v>554</v>
      </c>
      <c r="D8" s="44">
        <f t="shared" si="2"/>
        <v>924</v>
      </c>
      <c r="E8" s="53">
        <f t="shared" ref="E8:E9" si="3">SUM(B8:D8)</f>
        <v>2000</v>
      </c>
      <c r="F8" s="44"/>
      <c r="H8" s="44"/>
      <c r="I8" s="44"/>
      <c r="J8" s="44"/>
      <c r="K8" s="44"/>
      <c r="L8" s="42"/>
    </row>
    <row r="9" spans="1:12" ht="26.5" thickBot="1" x14ac:dyDescent="0.4">
      <c r="A9" s="34" t="s">
        <v>62</v>
      </c>
      <c r="B9" s="42">
        <f>ROUND(2200*B7,0)</f>
        <v>574</v>
      </c>
      <c r="C9" s="42">
        <f t="shared" ref="C9:D9" si="4">ROUND(2200*C7,0)</f>
        <v>609</v>
      </c>
      <c r="D9" s="42">
        <f t="shared" si="4"/>
        <v>1016</v>
      </c>
      <c r="E9" s="53">
        <f t="shared" si="3"/>
        <v>2199</v>
      </c>
      <c r="F9" s="42"/>
      <c r="H9" s="44"/>
      <c r="I9" s="44"/>
      <c r="J9" s="44"/>
      <c r="K9" s="44"/>
      <c r="L9" s="42"/>
    </row>
    <row r="10" spans="1:12" ht="15" thickBot="1" x14ac:dyDescent="0.4">
      <c r="A10" s="42"/>
      <c r="B10" s="43"/>
      <c r="C10" s="43"/>
      <c r="D10" s="43"/>
      <c r="E10" s="43"/>
      <c r="F10" s="43"/>
      <c r="G10" s="43"/>
      <c r="H10" s="43"/>
      <c r="I10" s="43"/>
      <c r="J10" s="43"/>
      <c r="K10" s="42"/>
      <c r="L10" s="42"/>
    </row>
    <row r="11" spans="1:12" ht="15" thickBot="1" x14ac:dyDescent="0.4">
      <c r="A11" s="37" t="s">
        <v>78</v>
      </c>
      <c r="B11" s="38" t="s">
        <v>79</v>
      </c>
      <c r="C11" s="38" t="s">
        <v>80</v>
      </c>
      <c r="D11" s="43"/>
      <c r="E11" s="43"/>
      <c r="F11" s="43"/>
      <c r="G11" s="43"/>
      <c r="H11" s="43"/>
      <c r="I11" s="43"/>
      <c r="J11" s="43"/>
      <c r="K11" s="42"/>
      <c r="L11" s="42"/>
    </row>
    <row r="12" spans="1:12" ht="26.5" thickBot="1" x14ac:dyDescent="0.4">
      <c r="A12" s="34" t="s">
        <v>61</v>
      </c>
      <c r="B12" s="35">
        <v>0.51</v>
      </c>
      <c r="C12" s="35">
        <v>0.49</v>
      </c>
      <c r="D12" s="43">
        <f>SUM(B12:C12)</f>
        <v>1</v>
      </c>
      <c r="E12" s="43"/>
      <c r="F12" s="43"/>
      <c r="G12" s="43"/>
      <c r="H12" s="43"/>
      <c r="I12" s="43"/>
      <c r="J12" s="43"/>
      <c r="K12" s="42"/>
      <c r="L12" s="42"/>
    </row>
    <row r="13" spans="1:12" ht="15" thickBot="1" x14ac:dyDescent="0.4">
      <c r="A13" s="34" t="s">
        <v>103</v>
      </c>
      <c r="B13" s="36">
        <f>ROUND(2000*B12,0)</f>
        <v>1020</v>
      </c>
      <c r="C13" s="36">
        <f t="shared" ref="C13:D13" si="5">ROUND(2000*C12,0)</f>
        <v>980</v>
      </c>
      <c r="D13" s="36">
        <f t="shared" si="5"/>
        <v>2000</v>
      </c>
      <c r="E13" s="43"/>
      <c r="F13" s="43"/>
      <c r="G13" s="43"/>
      <c r="H13" s="43"/>
      <c r="I13" s="43"/>
      <c r="J13" s="43"/>
      <c r="K13" s="42"/>
      <c r="L13" s="42"/>
    </row>
    <row r="14" spans="1:12" ht="26.5" thickBot="1" x14ac:dyDescent="0.4">
      <c r="A14" s="34" t="s">
        <v>62</v>
      </c>
      <c r="B14" s="36">
        <f>ROUND(2200*B12,0)</f>
        <v>1122</v>
      </c>
      <c r="C14" s="36">
        <f t="shared" ref="C14:D14" si="6">ROUND(2200*C12,0)</f>
        <v>1078</v>
      </c>
      <c r="D14" s="36">
        <f t="shared" si="6"/>
        <v>2200</v>
      </c>
      <c r="E14" s="43"/>
      <c r="F14" s="43"/>
      <c r="G14" s="43"/>
      <c r="H14" s="43"/>
      <c r="I14" s="43"/>
      <c r="J14" s="43"/>
      <c r="K14" s="42"/>
      <c r="L14" s="42"/>
    </row>
    <row r="15" spans="1:12" ht="15" thickBot="1" x14ac:dyDescent="0.4">
      <c r="A15" s="42"/>
      <c r="B15" s="43"/>
      <c r="C15" s="43"/>
      <c r="D15" s="43"/>
      <c r="E15" s="43"/>
      <c r="F15" s="43"/>
      <c r="G15" s="43"/>
      <c r="H15" s="43"/>
      <c r="I15" s="43"/>
      <c r="J15" s="43"/>
      <c r="K15" s="42"/>
      <c r="L15" s="42"/>
    </row>
    <row r="16" spans="1:12" ht="15" thickBot="1" x14ac:dyDescent="0.4">
      <c r="A16" s="37" t="s">
        <v>81</v>
      </c>
      <c r="B16" s="38" t="s">
        <v>5</v>
      </c>
      <c r="C16" s="38" t="s">
        <v>6</v>
      </c>
      <c r="D16" s="38" t="s">
        <v>51</v>
      </c>
      <c r="E16" s="38" t="s">
        <v>82</v>
      </c>
      <c r="F16" s="38" t="s">
        <v>83</v>
      </c>
      <c r="G16" s="43"/>
      <c r="H16" s="43"/>
      <c r="I16" s="43"/>
      <c r="J16" s="43"/>
      <c r="K16" s="42"/>
      <c r="L16" s="42"/>
    </row>
    <row r="17" spans="1:12" ht="26.5" thickBot="1" x14ac:dyDescent="0.4">
      <c r="A17" s="34" t="s">
        <v>61</v>
      </c>
      <c r="B17" s="35">
        <v>0.11</v>
      </c>
      <c r="C17" s="35">
        <v>0.15</v>
      </c>
      <c r="D17" s="35">
        <v>0.27</v>
      </c>
      <c r="E17" s="35">
        <v>0.25</v>
      </c>
      <c r="F17" s="35">
        <v>0.22</v>
      </c>
      <c r="G17" s="43">
        <f>SUM(B17:F17)</f>
        <v>1</v>
      </c>
      <c r="H17" s="43"/>
      <c r="I17" s="43"/>
      <c r="J17" s="43"/>
      <c r="K17" s="42"/>
      <c r="L17" s="42"/>
    </row>
    <row r="18" spans="1:12" ht="15" thickBot="1" x14ac:dyDescent="0.4">
      <c r="A18" s="34" t="s">
        <v>103</v>
      </c>
      <c r="B18" s="36">
        <f>ROUND(2000*B17,0)</f>
        <v>220</v>
      </c>
      <c r="C18" s="36">
        <f t="shared" ref="C18:G18" si="7">ROUND(2000*C17,0)</f>
        <v>300</v>
      </c>
      <c r="D18" s="36">
        <f t="shared" si="7"/>
        <v>540</v>
      </c>
      <c r="E18" s="36">
        <f t="shared" si="7"/>
        <v>500</v>
      </c>
      <c r="F18" s="36">
        <f t="shared" si="7"/>
        <v>440</v>
      </c>
      <c r="G18" s="36">
        <f t="shared" si="7"/>
        <v>2000</v>
      </c>
      <c r="H18" s="43"/>
      <c r="I18" s="43"/>
      <c r="J18" s="43"/>
      <c r="K18" s="42"/>
      <c r="L18" s="42"/>
    </row>
    <row r="19" spans="1:12" ht="26.5" thickBot="1" x14ac:dyDescent="0.4">
      <c r="A19" s="34" t="s">
        <v>62</v>
      </c>
      <c r="B19" s="36">
        <f>ROUND(2200*B17,0)</f>
        <v>242</v>
      </c>
      <c r="C19" s="36">
        <f t="shared" ref="C19:G19" si="8">ROUND(2200*C17,0)</f>
        <v>330</v>
      </c>
      <c r="D19" s="36">
        <f t="shared" si="8"/>
        <v>594</v>
      </c>
      <c r="E19" s="36">
        <f t="shared" si="8"/>
        <v>550</v>
      </c>
      <c r="F19" s="36">
        <f t="shared" si="8"/>
        <v>484</v>
      </c>
      <c r="G19" s="36">
        <f t="shared" si="8"/>
        <v>2200</v>
      </c>
      <c r="H19" s="43"/>
      <c r="I19" s="43"/>
      <c r="J19" s="43"/>
      <c r="K19" s="42"/>
      <c r="L19" s="42"/>
    </row>
    <row r="20" spans="1:12" ht="15" thickBot="1" x14ac:dyDescent="0.4">
      <c r="A20" s="42"/>
      <c r="B20" s="43"/>
      <c r="C20" s="43"/>
      <c r="D20" s="43"/>
      <c r="E20" s="43"/>
      <c r="F20" s="43"/>
      <c r="G20" s="43"/>
      <c r="H20" s="43"/>
      <c r="I20" s="43"/>
      <c r="J20" s="43"/>
      <c r="K20" s="42"/>
      <c r="L20" s="42"/>
    </row>
    <row r="21" spans="1:12" ht="39" thickBot="1" x14ac:dyDescent="0.4">
      <c r="A21" s="37" t="s">
        <v>84</v>
      </c>
      <c r="B21" s="38" t="s">
        <v>85</v>
      </c>
      <c r="C21" s="38" t="s">
        <v>86</v>
      </c>
      <c r="D21" s="38" t="s">
        <v>87</v>
      </c>
      <c r="E21" s="38" t="s">
        <v>88</v>
      </c>
      <c r="F21" s="43"/>
      <c r="G21" s="43"/>
      <c r="H21" s="43"/>
      <c r="I21" s="43"/>
      <c r="J21" s="43"/>
      <c r="K21" s="42"/>
      <c r="L21" s="42"/>
    </row>
    <row r="22" spans="1:12" ht="26.5" thickBot="1" x14ac:dyDescent="0.4">
      <c r="A22" s="34" t="s">
        <v>104</v>
      </c>
      <c r="B22" s="35"/>
      <c r="C22" s="35"/>
      <c r="D22" s="35"/>
      <c r="E22" s="35"/>
      <c r="F22" s="35">
        <v>1</v>
      </c>
      <c r="G22" s="43"/>
      <c r="H22" s="43"/>
      <c r="I22" s="43"/>
      <c r="J22" s="43"/>
      <c r="K22" s="42"/>
      <c r="L22" s="42"/>
    </row>
    <row r="23" spans="1:12" ht="15" thickBot="1" x14ac:dyDescent="0.4">
      <c r="A23" s="34" t="s">
        <v>103</v>
      </c>
      <c r="B23" s="36">
        <f>ROUND(2000*B22,0)</f>
        <v>0</v>
      </c>
      <c r="C23" s="36">
        <f t="shared" ref="C23:F23" si="9">ROUND(2000*C22,0)</f>
        <v>0</v>
      </c>
      <c r="D23" s="36">
        <f t="shared" si="9"/>
        <v>0</v>
      </c>
      <c r="E23" s="36">
        <f t="shared" si="9"/>
        <v>0</v>
      </c>
      <c r="F23" s="36">
        <f t="shared" si="9"/>
        <v>2000</v>
      </c>
      <c r="G23" s="43"/>
      <c r="H23" s="43"/>
      <c r="I23" s="43"/>
      <c r="J23" s="43"/>
      <c r="K23" s="42"/>
      <c r="L23" s="42"/>
    </row>
    <row r="24" spans="1:12" ht="26.5" thickBot="1" x14ac:dyDescent="0.4">
      <c r="A24" s="34" t="s">
        <v>62</v>
      </c>
      <c r="B24" s="36">
        <f>ROUND(2200*B22,0)</f>
        <v>0</v>
      </c>
      <c r="C24" s="36">
        <f t="shared" ref="C24:F24" si="10">ROUND(2200*C22,0)</f>
        <v>0</v>
      </c>
      <c r="D24" s="36">
        <f t="shared" si="10"/>
        <v>0</v>
      </c>
      <c r="E24" s="36">
        <f t="shared" si="10"/>
        <v>0</v>
      </c>
      <c r="F24" s="36">
        <f t="shared" si="10"/>
        <v>2200</v>
      </c>
      <c r="G24" s="43"/>
      <c r="H24" s="43"/>
      <c r="I24" s="43"/>
      <c r="J24" s="43"/>
      <c r="K24" s="42"/>
      <c r="L24" s="42"/>
    </row>
    <row r="25" spans="1:12" ht="15" thickBot="1" x14ac:dyDescent="0.4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</row>
    <row r="26" spans="1:12" ht="15" thickBot="1" x14ac:dyDescent="0.4">
      <c r="A26" s="37" t="s">
        <v>112</v>
      </c>
      <c r="B26" s="38" t="s">
        <v>113</v>
      </c>
      <c r="C26" s="38" t="s">
        <v>115</v>
      </c>
      <c r="D26" s="38" t="s">
        <v>114</v>
      </c>
      <c r="E26" s="38" t="s">
        <v>116</v>
      </c>
      <c r="F26" s="43"/>
    </row>
    <row r="27" spans="1:12" ht="26.5" thickBot="1" x14ac:dyDescent="0.4">
      <c r="A27" s="34" t="s">
        <v>104</v>
      </c>
      <c r="B27" s="35">
        <v>0.25</v>
      </c>
      <c r="C27" s="35">
        <v>0.24</v>
      </c>
      <c r="D27" s="35">
        <v>0.24</v>
      </c>
      <c r="E27" s="35">
        <v>0.27</v>
      </c>
      <c r="F27" s="35">
        <v>1</v>
      </c>
    </row>
    <row r="28" spans="1:12" ht="15" thickBot="1" x14ac:dyDescent="0.4">
      <c r="A28" s="34" t="s">
        <v>103</v>
      </c>
      <c r="B28" s="36">
        <f>ROUND(2000*B27,0)</f>
        <v>500</v>
      </c>
      <c r="C28" s="36">
        <f t="shared" ref="C28:F28" si="11">ROUND(2000*C27,0)</f>
        <v>480</v>
      </c>
      <c r="D28" s="36">
        <f t="shared" si="11"/>
        <v>480</v>
      </c>
      <c r="E28" s="36">
        <f t="shared" si="11"/>
        <v>540</v>
      </c>
      <c r="F28" s="36">
        <f t="shared" si="11"/>
        <v>2000</v>
      </c>
    </row>
    <row r="29" spans="1:12" ht="26.5" thickBot="1" x14ac:dyDescent="0.4">
      <c r="A29" s="34" t="s">
        <v>62</v>
      </c>
      <c r="B29" s="36">
        <f>ROUND(2200*B27,0)</f>
        <v>550</v>
      </c>
      <c r="C29" s="36">
        <f t="shared" ref="C29:F29" si="12">ROUND(2200*C27,0)</f>
        <v>528</v>
      </c>
      <c r="D29" s="36">
        <f t="shared" si="12"/>
        <v>528</v>
      </c>
      <c r="E29" s="36">
        <f t="shared" si="12"/>
        <v>594</v>
      </c>
      <c r="F29" s="36">
        <f t="shared" si="12"/>
        <v>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defaultRowHeight="14.5" x14ac:dyDescent="0.35"/>
  <cols>
    <col min="1" max="1" width="18.26953125" bestFit="1" customWidth="1"/>
    <col min="2" max="2" width="18.363281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>
        <v>0.51</v>
      </c>
    </row>
    <row r="3" spans="1:2" x14ac:dyDescent="0.35">
      <c r="A3" s="3" t="s">
        <v>3</v>
      </c>
      <c r="B3" s="4">
        <v>0.49</v>
      </c>
    </row>
    <row r="4" spans="1:2" x14ac:dyDescent="0.35">
      <c r="A4" s="1" t="s">
        <v>4</v>
      </c>
      <c r="B4" s="2" t="s">
        <v>1</v>
      </c>
    </row>
    <row r="5" spans="1:2" x14ac:dyDescent="0.35">
      <c r="A5" s="3" t="s">
        <v>5</v>
      </c>
      <c r="B5" s="4">
        <v>0.11</v>
      </c>
    </row>
    <row r="6" spans="1:2" x14ac:dyDescent="0.35">
      <c r="A6" s="5" t="s">
        <v>6</v>
      </c>
      <c r="B6" s="4">
        <v>0.15</v>
      </c>
    </row>
    <row r="7" spans="1:2" x14ac:dyDescent="0.35">
      <c r="A7" s="5" t="s">
        <v>7</v>
      </c>
      <c r="B7" s="4">
        <v>0.18</v>
      </c>
    </row>
    <row r="8" spans="1:2" x14ac:dyDescent="0.35">
      <c r="A8" s="5" t="s">
        <v>8</v>
      </c>
      <c r="B8" s="4">
        <v>0.18</v>
      </c>
    </row>
    <row r="9" spans="1:2" x14ac:dyDescent="0.35">
      <c r="A9" s="5" t="s">
        <v>9</v>
      </c>
      <c r="B9" s="4">
        <v>0.16</v>
      </c>
    </row>
    <row r="10" spans="1:2" x14ac:dyDescent="0.35">
      <c r="A10" s="5" t="s">
        <v>10</v>
      </c>
      <c r="B10" s="4">
        <v>0.22</v>
      </c>
    </row>
    <row r="11" spans="1:2" ht="15" thickBot="1" x14ac:dyDescent="0.4"/>
    <row r="12" spans="1:2" ht="15" thickBot="1" x14ac:dyDescent="0.4">
      <c r="A12" s="8" t="s">
        <v>14</v>
      </c>
      <c r="B12" s="2" t="s">
        <v>1</v>
      </c>
    </row>
    <row r="13" spans="1:2" x14ac:dyDescent="0.35">
      <c r="A13" s="6" t="s">
        <v>11</v>
      </c>
      <c r="B13" s="7">
        <v>0.26100000000000001</v>
      </c>
    </row>
    <row r="14" spans="1:2" x14ac:dyDescent="0.35">
      <c r="A14" s="6" t="s">
        <v>12</v>
      </c>
      <c r="B14" s="7">
        <v>0.27700000000000002</v>
      </c>
    </row>
    <row r="15" spans="1:2" x14ac:dyDescent="0.35">
      <c r="A15" s="6" t="s">
        <v>13</v>
      </c>
      <c r="B15" s="7">
        <v>0.46200000000000002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33" workbookViewId="0">
      <selection activeCell="B18" sqref="B18"/>
    </sheetView>
  </sheetViews>
  <sheetFormatPr defaultRowHeight="14.5" x14ac:dyDescent="0.35"/>
  <cols>
    <col min="1" max="1" width="65.54296875" bestFit="1" customWidth="1"/>
  </cols>
  <sheetData>
    <row r="1" spans="1:2" x14ac:dyDescent="0.35">
      <c r="A1" s="17" t="s">
        <v>0</v>
      </c>
      <c r="B1" s="18" t="s">
        <v>15</v>
      </c>
    </row>
    <row r="2" spans="1:2" x14ac:dyDescent="0.35">
      <c r="A2" s="3" t="s">
        <v>2</v>
      </c>
      <c r="B2" s="9">
        <v>0.52</v>
      </c>
    </row>
    <row r="3" spans="1:2" x14ac:dyDescent="0.35">
      <c r="A3" s="3" t="s">
        <v>3</v>
      </c>
      <c r="B3" s="9">
        <v>0.48</v>
      </c>
    </row>
    <row r="4" spans="1:2" x14ac:dyDescent="0.35">
      <c r="A4" s="10"/>
      <c r="B4" s="11"/>
    </row>
    <row r="5" spans="1:2" x14ac:dyDescent="0.35">
      <c r="A5" s="19" t="s">
        <v>16</v>
      </c>
      <c r="B5" s="20" t="s">
        <v>15</v>
      </c>
    </row>
    <row r="6" spans="1:2" x14ac:dyDescent="0.35">
      <c r="A6" s="3" t="s">
        <v>5</v>
      </c>
      <c r="B6" s="12">
        <v>0.11</v>
      </c>
    </row>
    <row r="7" spans="1:2" x14ac:dyDescent="0.35">
      <c r="A7" s="5" t="s">
        <v>6</v>
      </c>
      <c r="B7" s="13">
        <v>0.16</v>
      </c>
    </row>
    <row r="8" spans="1:2" x14ac:dyDescent="0.35">
      <c r="A8" s="5" t="s">
        <v>7</v>
      </c>
      <c r="B8" s="13">
        <v>0.18</v>
      </c>
    </row>
    <row r="9" spans="1:2" x14ac:dyDescent="0.35">
      <c r="A9" s="5" t="s">
        <v>8</v>
      </c>
      <c r="B9" s="13">
        <v>0.18</v>
      </c>
    </row>
    <row r="10" spans="1:2" x14ac:dyDescent="0.35">
      <c r="A10" s="5" t="s">
        <v>9</v>
      </c>
      <c r="B10" s="13">
        <v>0.15</v>
      </c>
    </row>
    <row r="11" spans="1:2" x14ac:dyDescent="0.35">
      <c r="A11" s="5" t="s">
        <v>10</v>
      </c>
      <c r="B11" s="13">
        <v>0.22</v>
      </c>
    </row>
    <row r="12" spans="1:2" x14ac:dyDescent="0.35">
      <c r="A12" s="5"/>
      <c r="B12" s="14"/>
    </row>
    <row r="13" spans="1:2" x14ac:dyDescent="0.35">
      <c r="A13" s="21" t="s">
        <v>17</v>
      </c>
      <c r="B13" s="20" t="s">
        <v>15</v>
      </c>
    </row>
    <row r="14" spans="1:2" x14ac:dyDescent="0.35">
      <c r="A14" s="15" t="s">
        <v>18</v>
      </c>
      <c r="B14" s="16">
        <v>0.19</v>
      </c>
    </row>
    <row r="15" spans="1:2" x14ac:dyDescent="0.35">
      <c r="A15" s="5" t="s">
        <v>19</v>
      </c>
      <c r="B15" s="16">
        <v>0.23</v>
      </c>
    </row>
    <row r="16" spans="1:2" x14ac:dyDescent="0.35">
      <c r="A16" s="5" t="s">
        <v>20</v>
      </c>
      <c r="B16" s="16">
        <v>0.23</v>
      </c>
    </row>
    <row r="17" spans="1:3" x14ac:dyDescent="0.35">
      <c r="A17" s="5" t="s">
        <v>21</v>
      </c>
      <c r="B17" s="16">
        <v>0.11</v>
      </c>
    </row>
    <row r="18" spans="1:3" x14ac:dyDescent="0.35">
      <c r="A18" s="5" t="s">
        <v>22</v>
      </c>
      <c r="B18" s="16">
        <v>0.24</v>
      </c>
    </row>
    <row r="20" spans="1:3" ht="15" thickBot="1" x14ac:dyDescent="0.4">
      <c r="A20" s="22"/>
      <c r="B20" s="23"/>
    </row>
    <row r="21" spans="1:3" ht="15" thickBot="1" x14ac:dyDescent="0.4">
      <c r="A21" s="26" t="s">
        <v>50</v>
      </c>
      <c r="B21" s="27" t="s">
        <v>15</v>
      </c>
    </row>
    <row r="22" spans="1:3" ht="15" thickBot="1" x14ac:dyDescent="0.4">
      <c r="A22" s="24" t="s">
        <v>23</v>
      </c>
      <c r="B22" s="25">
        <v>0.05</v>
      </c>
    </row>
    <row r="23" spans="1:3" ht="15" thickBot="1" x14ac:dyDescent="0.4">
      <c r="A23" s="24" t="s">
        <v>24</v>
      </c>
      <c r="B23" s="25">
        <v>0.1</v>
      </c>
    </row>
    <row r="24" spans="1:3" ht="15" thickBot="1" x14ac:dyDescent="0.4">
      <c r="A24" s="24" t="s">
        <v>25</v>
      </c>
      <c r="B24" s="25">
        <v>0.15</v>
      </c>
    </row>
    <row r="25" spans="1:3" ht="15" thickBot="1" x14ac:dyDescent="0.4">
      <c r="A25" s="24" t="s">
        <v>26</v>
      </c>
      <c r="B25" s="25">
        <v>0.18</v>
      </c>
    </row>
    <row r="26" spans="1:3" ht="15" thickBot="1" x14ac:dyDescent="0.4">
      <c r="A26" s="24" t="s">
        <v>27</v>
      </c>
      <c r="B26" s="25">
        <v>0.14000000000000001</v>
      </c>
    </row>
    <row r="27" spans="1:3" ht="15" thickBot="1" x14ac:dyDescent="0.4">
      <c r="A27" s="24" t="s">
        <v>28</v>
      </c>
      <c r="B27" s="25">
        <v>0.28000000000000003</v>
      </c>
    </row>
    <row r="28" spans="1:3" ht="15" thickBot="1" x14ac:dyDescent="0.4">
      <c r="A28" s="24" t="s">
        <v>29</v>
      </c>
      <c r="B28" s="25">
        <v>0.04</v>
      </c>
    </row>
    <row r="29" spans="1:3" ht="15" thickBot="1" x14ac:dyDescent="0.4">
      <c r="A29" s="24" t="s">
        <v>30</v>
      </c>
      <c r="B29" s="25">
        <v>0.08</v>
      </c>
    </row>
    <row r="31" spans="1:3" x14ac:dyDescent="0.35">
      <c r="A31" s="19" t="s">
        <v>31</v>
      </c>
      <c r="B31" s="55" t="s">
        <v>33</v>
      </c>
      <c r="C31" s="56">
        <v>0.1</v>
      </c>
    </row>
    <row r="32" spans="1:3" x14ac:dyDescent="0.35">
      <c r="A32" s="19" t="s">
        <v>32</v>
      </c>
      <c r="B32" s="55"/>
      <c r="C32" s="56"/>
    </row>
    <row r="33" spans="1:3" x14ac:dyDescent="0.35">
      <c r="A33" s="28" t="s">
        <v>34</v>
      </c>
      <c r="B33" s="29" t="s">
        <v>35</v>
      </c>
      <c r="C33" s="30">
        <v>0.1</v>
      </c>
    </row>
    <row r="34" spans="1:3" x14ac:dyDescent="0.35">
      <c r="A34" s="31"/>
      <c r="B34" s="29" t="s">
        <v>36</v>
      </c>
      <c r="C34" s="30">
        <v>0.1</v>
      </c>
    </row>
    <row r="35" spans="1:3" x14ac:dyDescent="0.35">
      <c r="A35" s="31"/>
      <c r="B35" s="29" t="s">
        <v>37</v>
      </c>
      <c r="C35" s="30">
        <v>0.1</v>
      </c>
    </row>
    <row r="36" spans="1:3" x14ac:dyDescent="0.35">
      <c r="A36" s="31"/>
      <c r="B36" s="29" t="s">
        <v>38</v>
      </c>
      <c r="C36" s="30">
        <v>0.1</v>
      </c>
    </row>
    <row r="37" spans="1:3" x14ac:dyDescent="0.35">
      <c r="A37" s="31"/>
      <c r="B37" s="29" t="s">
        <v>39</v>
      </c>
      <c r="C37" s="30">
        <v>0.1</v>
      </c>
    </row>
    <row r="38" spans="1:3" x14ac:dyDescent="0.35">
      <c r="A38" s="31"/>
      <c r="B38" s="29" t="s">
        <v>40</v>
      </c>
      <c r="C38" s="30">
        <v>0.1</v>
      </c>
    </row>
    <row r="39" spans="1:3" x14ac:dyDescent="0.35">
      <c r="A39" s="31"/>
      <c r="B39" s="29" t="s">
        <v>41</v>
      </c>
      <c r="C39" s="30">
        <v>0.1</v>
      </c>
    </row>
    <row r="40" spans="1:3" x14ac:dyDescent="0.35">
      <c r="A40" s="31"/>
      <c r="B40" s="29" t="s">
        <v>42</v>
      </c>
      <c r="C40" s="30">
        <v>0.1</v>
      </c>
    </row>
    <row r="41" spans="1:3" x14ac:dyDescent="0.35">
      <c r="A41" s="31"/>
      <c r="B41" s="29" t="s">
        <v>43</v>
      </c>
      <c r="C41" s="30">
        <v>0.1</v>
      </c>
    </row>
    <row r="42" spans="1:3" ht="15" thickBot="1" x14ac:dyDescent="0.4"/>
    <row r="43" spans="1:3" x14ac:dyDescent="0.35">
      <c r="A43" s="59" t="s">
        <v>49</v>
      </c>
      <c r="B43" s="57" t="s">
        <v>15</v>
      </c>
    </row>
    <row r="44" spans="1:3" x14ac:dyDescent="0.35">
      <c r="A44" s="60"/>
      <c r="B44" s="58"/>
    </row>
    <row r="45" spans="1:3" x14ac:dyDescent="0.35">
      <c r="A45" s="32" t="s">
        <v>44</v>
      </c>
      <c r="B45" s="33">
        <v>0.22900000000000001</v>
      </c>
    </row>
    <row r="46" spans="1:3" x14ac:dyDescent="0.35">
      <c r="A46" s="32" t="s">
        <v>45</v>
      </c>
      <c r="B46" s="33">
        <v>0.17399999999999999</v>
      </c>
    </row>
    <row r="47" spans="1:3" x14ac:dyDescent="0.35">
      <c r="A47" s="32" t="s">
        <v>46</v>
      </c>
      <c r="B47" s="33">
        <v>0.13400000000000001</v>
      </c>
    </row>
    <row r="48" spans="1:3" x14ac:dyDescent="0.35">
      <c r="A48" s="32" t="s">
        <v>47</v>
      </c>
      <c r="B48" s="33">
        <v>0.29799999999999999</v>
      </c>
    </row>
    <row r="49" spans="1:2" x14ac:dyDescent="0.35">
      <c r="A49" s="32" t="s">
        <v>48</v>
      </c>
      <c r="B49" s="33">
        <v>0.16500000000000001</v>
      </c>
    </row>
  </sheetData>
  <mergeCells count="4">
    <mergeCell ref="B31:B32"/>
    <mergeCell ref="C31:C32"/>
    <mergeCell ref="B43:B44"/>
    <mergeCell ref="A43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France</vt:lpstr>
      <vt:lpstr>Denmark</vt:lpstr>
      <vt:lpstr>Denmark_Dynata</vt:lpstr>
      <vt:lpstr>France_Dynata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Theophile Soule</dc:creator>
  <cp:lastModifiedBy>Fabre  Adrien</cp:lastModifiedBy>
  <dcterms:created xsi:type="dcterms:W3CDTF">2021-05-04T13:57:12Z</dcterms:created>
  <dcterms:modified xsi:type="dcterms:W3CDTF">2021-05-05T00:05:58Z</dcterms:modified>
</cp:coreProperties>
</file>