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10005" windowHeight="144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28" i="1" s="1"/>
  <c r="C15" i="1" l="1"/>
  <c r="C28" i="1" s="1"/>
  <c r="D15" i="1"/>
  <c r="D28" i="1" s="1"/>
  <c r="E15" i="1"/>
  <c r="E28" i="1" s="1"/>
  <c r="F15" i="1"/>
  <c r="F28" i="1" s="1"/>
  <c r="G15" i="1"/>
  <c r="G28" i="1" s="1"/>
  <c r="H15" i="1"/>
  <c r="H28" i="1" s="1"/>
  <c r="I15" i="1"/>
  <c r="I28" i="1" s="1"/>
  <c r="J15" i="1"/>
  <c r="J28" i="1" s="1"/>
  <c r="K15" i="1"/>
  <c r="K28" i="1" s="1"/>
  <c r="L15" i="1"/>
  <c r="L28" i="1" s="1"/>
  <c r="M15" i="1"/>
  <c r="M28" i="1" s="1"/>
  <c r="N15" i="1"/>
  <c r="N28" i="1" s="1"/>
  <c r="O15" i="1"/>
  <c r="O28" i="1" s="1"/>
  <c r="P15" i="1"/>
  <c r="P28" i="1" s="1"/>
  <c r="Q15" i="1"/>
  <c r="Q28" i="1" s="1"/>
  <c r="R15" i="1"/>
  <c r="R28" i="1" s="1"/>
  <c r="S15" i="1"/>
  <c r="S28" i="1" s="1"/>
  <c r="T15" i="1"/>
  <c r="T28" i="1" s="1"/>
  <c r="C16" i="1"/>
  <c r="C29" i="1" s="1"/>
  <c r="N16" i="1"/>
  <c r="N29" i="1" s="1"/>
  <c r="O16" i="1"/>
  <c r="B16" i="1"/>
  <c r="B29" i="1" s="1"/>
</calcChain>
</file>

<file path=xl/sharedStrings.xml><?xml version="1.0" encoding="utf-8"?>
<sst xmlns="http://schemas.openxmlformats.org/spreadsheetml/2006/main" count="112" uniqueCount="93">
  <si>
    <t>Country</t>
  </si>
  <si>
    <t>Australia</t>
  </si>
  <si>
    <t>Canada</t>
  </si>
  <si>
    <t>Denmark</t>
  </si>
  <si>
    <t>France</t>
  </si>
  <si>
    <t>Germany</t>
  </si>
  <si>
    <t>Italy</t>
  </si>
  <si>
    <t>Japan</t>
  </si>
  <si>
    <t>Mexico</t>
  </si>
  <si>
    <t>Poland</t>
  </si>
  <si>
    <t>South Korea</t>
  </si>
  <si>
    <t>Spain</t>
  </si>
  <si>
    <t>Turkey</t>
  </si>
  <si>
    <t>UK</t>
  </si>
  <si>
    <t>US</t>
  </si>
  <si>
    <t>Brazil</t>
  </si>
  <si>
    <t>China</t>
  </si>
  <si>
    <t>India</t>
  </si>
  <si>
    <t>Indonesia</t>
  </si>
  <si>
    <t>South Africa</t>
  </si>
  <si>
    <t>Ukraine</t>
  </si>
  <si>
    <t>Discrepancy in college education</t>
  </si>
  <si>
    <t>Extra sample needed to rebalance college education within 15 p.p.</t>
  </si>
  <si>
    <t>Extra sample planned to rebalance other quotas</t>
  </si>
  <si>
    <t>Total completed responses</t>
  </si>
  <si>
    <t>Lack young</t>
  </si>
  <si>
    <t>Lack old</t>
  </si>
  <si>
    <t>Lack poor</t>
  </si>
  <si>
    <t>Lack rich</t>
  </si>
  <si>
    <t>Lack rural</t>
  </si>
  <si>
    <t>r</t>
  </si>
  <si>
    <t>1 (lack women)</t>
  </si>
  <si>
    <t>R</t>
  </si>
  <si>
    <t>1r</t>
  </si>
  <si>
    <t>NB: R means that we can relax this quota as it is balanced; r means that we can relax as it is not well balanced; 1 = Yes</t>
  </si>
  <si>
    <t>Gender far off? or relax?</t>
  </si>
  <si>
    <t>Age far off? or relax?</t>
  </si>
  <si>
    <t>Income far off? or relax?</t>
  </si>
  <si>
    <t>Region far off? or relax?</t>
  </si>
  <si>
    <t>Urban far off? or relax?</t>
  </si>
  <si>
    <t>Lack (young and rich) or (old and poor)</t>
  </si>
  <si>
    <t>Index of representativity (between 0 and 100, as a rule of thumb, &gt;50 indicates a representativity issue; formula: (mean weight)^2 / (n * mean weight^2))</t>
  </si>
  <si>
    <t>quotas URL</t>
  </si>
  <si>
    <t>https://lse.fra1.qualtrics.com/public-quotas?SID=SV_9A1q4vyQCBUqnlk</t>
  </si>
  <si>
    <t>https://lse.fra1.qualtrics.com/public-quotas?SID=SV_9Wt11o3HDZ2YVym</t>
  </si>
  <si>
    <t>https://lse.fra1.qualtrics.com/public-quotas?SID=SV_01J9niuruKZJDEi</t>
  </si>
  <si>
    <t>https://lse.fra1.qualtrics.com/public-quotas?SID=SV_3WUI1L5FgEqJrN4</t>
  </si>
  <si>
    <t>https://lse.fra1.qualtrics.com/public-quotas?SID=SV_02uibrdpLtSCOCW</t>
  </si>
  <si>
    <t>https://lse.fra1.qualtrics.com/public-quotas?SID=SV_9pr4LdbFZ8DjyB0</t>
  </si>
  <si>
    <t>https://lse.fra1.qualtrics.com/public-quotas?SID=SV_07KudCp2056Qg2G</t>
  </si>
  <si>
    <t>https://lse.fra1.qualtrics.com/public-quotas?SID=SV_bBqhJyGMyPKCMzc</t>
  </si>
  <si>
    <t>https://lse.fra1.qualtrics.com/public-quotas?SID=SV_aa8zIThugucSCWi</t>
  </si>
  <si>
    <t>https://lse.fra1.qualtrics.com/public-quotas?SID=SV_dg6dhCoMsO7viDA</t>
  </si>
  <si>
    <t>https://lse.fra1.qualtrics.com/public-quotas?SID=SV_4NSn3izWhCCMy4C</t>
  </si>
  <si>
    <t>https://lse.fra1.qualtrics.com/public-quotas?SID=SV_eWdA8JHRbZ7RIgu</t>
  </si>
  <si>
    <t>https://lse.fra1.qualtrics.com/public-quotas?SID=SV_575zDiWmASUXFTU</t>
  </si>
  <si>
    <t>https://lse.fra1.qualtrics.com/public-quotas?SID=SV_2shrz7xK2E8I4uy</t>
  </si>
  <si>
    <t>https://lse.fra1.qualtrics.com/public-quotas?SID=SV_73wzPC2ZxXEm0su</t>
  </si>
  <si>
    <t>https://lse.fra1.qualtrics.com/public-quotas?SID=SV_5bgS4vQyTHXHl4i</t>
  </si>
  <si>
    <t>https://lse.fra1.qualtrics.com/public-quotas?SID=SV_8jZR47gKLcFsImy</t>
  </si>
  <si>
    <t>?</t>
  </si>
  <si>
    <t>5-20 p.p.</t>
  </si>
  <si>
    <t>1-24pp.</t>
  </si>
  <si>
    <t>12pp</t>
  </si>
  <si>
    <t>2pp</t>
  </si>
  <si>
    <t>1pp</t>
  </si>
  <si>
    <t>22pp</t>
  </si>
  <si>
    <t>58pp</t>
  </si>
  <si>
    <t>17pp</t>
  </si>
  <si>
    <t>32pp</t>
  </si>
  <si>
    <t>23pp</t>
  </si>
  <si>
    <t>49pp</t>
  </si>
  <si>
    <t>44pp</t>
  </si>
  <si>
    <t>62pp</t>
  </si>
  <si>
    <t>42pp</t>
  </si>
  <si>
    <t>3-21pp</t>
  </si>
  <si>
    <t>42pp-50pp</t>
  </si>
  <si>
    <t>78-80pp</t>
  </si>
  <si>
    <t>c</t>
  </si>
  <si>
    <t>t'</t>
  </si>
  <si>
    <t>c bis</t>
  </si>
  <si>
    <t>t' bis</t>
  </si>
  <si>
    <t>0-18</t>
  </si>
  <si>
    <t>Finished</t>
  </si>
  <si>
    <t>close</t>
  </si>
  <si>
    <t>close?</t>
  </si>
  <si>
    <t>bis Extra sample needed to rebalance college education within 15 p.p.</t>
  </si>
  <si>
    <t>Extra sample needed to rebalance college education exactly (i.e. not within 15 p.p. but within 0 p.p.)</t>
  </si>
  <si>
    <t>bis Proportion of Non-college needed in the rest of the sample to rebalance college education exactly</t>
  </si>
  <si>
    <t>EN-speaking: Lack non-college, optimistic estimation</t>
  </si>
  <si>
    <t>EN-speaking: Lack non-college, pessimistic estimation</t>
  </si>
  <si>
    <t>Lack non-college educated (by more than 15 p.p.)</t>
  </si>
  <si>
    <t>20pp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</si>
</sst>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164" fontId="3" fillId="0" borderId="0" xfId="1" applyNumberFormat="1" applyFont="1"/>
    <xf numFmtId="164" fontId="0" fillId="0" borderId="0" xfId="0" applyNumberFormat="1"/>
    <xf numFmtId="0" fontId="0" fillId="0" borderId="0" xfId="0" applyFont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pane ySplit="1" topLeftCell="A11" activePane="bottomLeft" state="frozen"/>
      <selection pane="bottomLeft" activeCell="A15" sqref="A15:XFD15"/>
    </sheetView>
  </sheetViews>
  <sheetFormatPr defaultColWidth="8.85546875" defaultRowHeight="15" x14ac:dyDescent="0.25"/>
  <cols>
    <col min="1" max="1" width="42" customWidth="1"/>
    <col min="12" max="12" width="10.28515625" customWidth="1"/>
    <col min="16" max="16" width="11.28515625" customWidth="1"/>
    <col min="18" max="18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3" s="5" customFormat="1" x14ac:dyDescent="0.25">
      <c r="A2" s="5" t="s">
        <v>83</v>
      </c>
      <c r="D2" s="5">
        <v>1</v>
      </c>
      <c r="E2" s="5">
        <v>1</v>
      </c>
      <c r="F2" s="5">
        <v>1</v>
      </c>
      <c r="L2" s="5" t="s">
        <v>84</v>
      </c>
      <c r="O2" s="5">
        <v>1</v>
      </c>
      <c r="P2" s="5" t="s">
        <v>85</v>
      </c>
      <c r="R2" s="5" t="s">
        <v>84</v>
      </c>
      <c r="S2" s="5">
        <v>1</v>
      </c>
    </row>
    <row r="3" spans="1:23" x14ac:dyDescent="0.25">
      <c r="A3" t="s">
        <v>24</v>
      </c>
      <c r="B3">
        <v>1415</v>
      </c>
      <c r="C3">
        <v>1900</v>
      </c>
      <c r="D3">
        <v>2013</v>
      </c>
      <c r="E3">
        <v>2006</v>
      </c>
      <c r="F3">
        <v>2006</v>
      </c>
      <c r="G3">
        <v>1958</v>
      </c>
      <c r="H3">
        <v>1891</v>
      </c>
      <c r="I3">
        <v>1624</v>
      </c>
      <c r="J3">
        <v>1886</v>
      </c>
      <c r="K3">
        <v>1701</v>
      </c>
      <c r="L3">
        <v>1988</v>
      </c>
      <c r="M3">
        <v>1757</v>
      </c>
      <c r="N3">
        <v>1652</v>
      </c>
      <c r="O3">
        <v>2010</v>
      </c>
      <c r="P3">
        <v>1850</v>
      </c>
      <c r="Q3">
        <v>1383</v>
      </c>
      <c r="R3">
        <v>1904</v>
      </c>
      <c r="S3">
        <v>1999</v>
      </c>
      <c r="T3">
        <v>1668</v>
      </c>
      <c r="U3">
        <v>1353</v>
      </c>
      <c r="W3" t="s">
        <v>34</v>
      </c>
    </row>
    <row r="4" spans="1:23" x14ac:dyDescent="0.25">
      <c r="A4" t="s">
        <v>41</v>
      </c>
      <c r="B4">
        <v>43</v>
      </c>
      <c r="C4">
        <v>91</v>
      </c>
      <c r="D4">
        <v>95</v>
      </c>
      <c r="E4">
        <v>61</v>
      </c>
      <c r="F4">
        <v>96</v>
      </c>
      <c r="G4">
        <v>92</v>
      </c>
      <c r="H4">
        <v>91</v>
      </c>
      <c r="I4">
        <v>42</v>
      </c>
      <c r="J4">
        <v>89</v>
      </c>
      <c r="K4">
        <v>66</v>
      </c>
      <c r="L4">
        <v>95</v>
      </c>
      <c r="M4">
        <v>38</v>
      </c>
      <c r="N4">
        <v>65</v>
      </c>
      <c r="O4">
        <v>59</v>
      </c>
      <c r="P4">
        <v>83</v>
      </c>
      <c r="Q4">
        <v>22</v>
      </c>
      <c r="R4">
        <v>96</v>
      </c>
      <c r="S4">
        <v>99</v>
      </c>
      <c r="T4">
        <v>74</v>
      </c>
      <c r="U4">
        <v>23</v>
      </c>
    </row>
    <row r="5" spans="1:23" x14ac:dyDescent="0.25">
      <c r="A5" t="s">
        <v>35</v>
      </c>
      <c r="H5" t="s">
        <v>32</v>
      </c>
      <c r="U5" t="s">
        <v>31</v>
      </c>
    </row>
    <row r="6" spans="1:23" x14ac:dyDescent="0.25">
      <c r="A6" t="s">
        <v>36</v>
      </c>
      <c r="B6">
        <v>1</v>
      </c>
      <c r="C6" t="s">
        <v>30</v>
      </c>
      <c r="H6" t="s">
        <v>32</v>
      </c>
      <c r="I6">
        <v>1</v>
      </c>
      <c r="J6" t="s">
        <v>33</v>
      </c>
      <c r="K6">
        <v>1</v>
      </c>
      <c r="M6">
        <v>1</v>
      </c>
      <c r="N6">
        <v>1</v>
      </c>
      <c r="P6">
        <v>1</v>
      </c>
      <c r="Q6">
        <v>1</v>
      </c>
      <c r="T6">
        <v>1</v>
      </c>
      <c r="U6">
        <v>1</v>
      </c>
    </row>
    <row r="7" spans="1:23" x14ac:dyDescent="0.25">
      <c r="A7" t="s">
        <v>37</v>
      </c>
      <c r="B7">
        <v>1</v>
      </c>
      <c r="G7" t="s">
        <v>32</v>
      </c>
      <c r="H7">
        <v>1</v>
      </c>
      <c r="I7">
        <v>1</v>
      </c>
      <c r="J7" t="s">
        <v>30</v>
      </c>
      <c r="K7">
        <v>1</v>
      </c>
      <c r="M7">
        <v>1</v>
      </c>
      <c r="P7" t="s">
        <v>32</v>
      </c>
      <c r="Q7" t="s">
        <v>33</v>
      </c>
      <c r="T7" t="s">
        <v>33</v>
      </c>
      <c r="U7">
        <v>1</v>
      </c>
    </row>
    <row r="8" spans="1:23" x14ac:dyDescent="0.25">
      <c r="A8" t="s">
        <v>38</v>
      </c>
      <c r="B8" t="s">
        <v>32</v>
      </c>
      <c r="C8" t="s">
        <v>32</v>
      </c>
      <c r="G8" t="s">
        <v>32</v>
      </c>
      <c r="H8" t="s">
        <v>32</v>
      </c>
      <c r="J8" t="s">
        <v>32</v>
      </c>
      <c r="P8" t="s">
        <v>32</v>
      </c>
    </row>
    <row r="9" spans="1:23" x14ac:dyDescent="0.25">
      <c r="A9" t="s">
        <v>39</v>
      </c>
      <c r="C9">
        <v>1</v>
      </c>
      <c r="G9">
        <v>1</v>
      </c>
      <c r="M9">
        <v>1</v>
      </c>
      <c r="Q9" t="s">
        <v>33</v>
      </c>
      <c r="T9">
        <v>1</v>
      </c>
      <c r="U9">
        <v>1</v>
      </c>
    </row>
    <row r="10" spans="1:23" x14ac:dyDescent="0.25">
      <c r="A10" t="s">
        <v>21</v>
      </c>
      <c r="B10" s="6" t="s">
        <v>61</v>
      </c>
      <c r="C10" s="6" t="s">
        <v>62</v>
      </c>
      <c r="D10" t="s">
        <v>63</v>
      </c>
      <c r="E10" t="s">
        <v>64</v>
      </c>
      <c r="F10" t="s">
        <v>65</v>
      </c>
      <c r="G10" t="s">
        <v>92</v>
      </c>
      <c r="H10" s="2" t="s">
        <v>66</v>
      </c>
      <c r="I10" s="7" t="s">
        <v>67</v>
      </c>
      <c r="J10" s="2" t="s">
        <v>68</v>
      </c>
      <c r="K10" s="2" t="s">
        <v>69</v>
      </c>
      <c r="L10" s="2" t="s">
        <v>70</v>
      </c>
      <c r="M10" s="7" t="s">
        <v>71</v>
      </c>
      <c r="N10" s="6" t="s">
        <v>82</v>
      </c>
      <c r="O10" s="6" t="s">
        <v>75</v>
      </c>
      <c r="P10" s="7" t="s">
        <v>72</v>
      </c>
      <c r="Q10" s="7" t="s">
        <v>73</v>
      </c>
      <c r="R10" s="7" t="s">
        <v>77</v>
      </c>
      <c r="S10" s="7" t="s">
        <v>74</v>
      </c>
      <c r="T10" s="7" t="s">
        <v>76</v>
      </c>
      <c r="U10" t="s">
        <v>60</v>
      </c>
    </row>
    <row r="11" spans="1:23" x14ac:dyDescent="0.25">
      <c r="A11" t="s">
        <v>78</v>
      </c>
      <c r="B11">
        <v>58</v>
      </c>
      <c r="C11">
        <v>58</v>
      </c>
      <c r="D11">
        <v>44</v>
      </c>
      <c r="E11">
        <v>42</v>
      </c>
      <c r="F11">
        <v>32</v>
      </c>
      <c r="G11">
        <v>40</v>
      </c>
      <c r="H11">
        <v>75</v>
      </c>
      <c r="I11">
        <v>77</v>
      </c>
      <c r="J11">
        <v>50</v>
      </c>
      <c r="K11">
        <v>83</v>
      </c>
      <c r="L11">
        <v>63</v>
      </c>
      <c r="M11">
        <v>71</v>
      </c>
      <c r="N11">
        <v>67</v>
      </c>
      <c r="O11">
        <v>64</v>
      </c>
      <c r="P11">
        <v>64</v>
      </c>
      <c r="Q11">
        <v>72</v>
      </c>
      <c r="R11">
        <v>90</v>
      </c>
      <c r="S11">
        <v>55</v>
      </c>
      <c r="T11">
        <v>58</v>
      </c>
    </row>
    <row r="12" spans="1:23" x14ac:dyDescent="0.25">
      <c r="A12" t="s">
        <v>80</v>
      </c>
      <c r="B12">
        <v>74</v>
      </c>
      <c r="C12">
        <v>71</v>
      </c>
      <c r="N12">
        <v>67</v>
      </c>
      <c r="O12">
        <v>64</v>
      </c>
    </row>
    <row r="13" spans="1:23" x14ac:dyDescent="0.25">
      <c r="A13" t="s">
        <v>79</v>
      </c>
      <c r="B13">
        <v>38</v>
      </c>
      <c r="C13">
        <v>34</v>
      </c>
      <c r="D13">
        <v>36</v>
      </c>
      <c r="E13">
        <v>40</v>
      </c>
      <c r="F13">
        <v>31</v>
      </c>
      <c r="G13">
        <v>20</v>
      </c>
      <c r="H13">
        <v>53</v>
      </c>
      <c r="I13">
        <v>19</v>
      </c>
      <c r="J13">
        <v>33</v>
      </c>
      <c r="K13">
        <v>51</v>
      </c>
      <c r="L13">
        <v>40</v>
      </c>
      <c r="M13">
        <v>22</v>
      </c>
      <c r="N13">
        <v>49</v>
      </c>
      <c r="O13">
        <v>43</v>
      </c>
      <c r="P13">
        <v>20</v>
      </c>
      <c r="Q13">
        <v>10</v>
      </c>
      <c r="R13">
        <v>12</v>
      </c>
      <c r="S13">
        <v>13</v>
      </c>
      <c r="T13">
        <v>8</v>
      </c>
    </row>
    <row r="14" spans="1:23" x14ac:dyDescent="0.25">
      <c r="A14" t="s">
        <v>81</v>
      </c>
      <c r="B14">
        <v>69</v>
      </c>
      <c r="C14">
        <v>70</v>
      </c>
      <c r="N14">
        <v>67</v>
      </c>
      <c r="O14">
        <v>61</v>
      </c>
    </row>
    <row r="15" spans="1:23" x14ac:dyDescent="0.25">
      <c r="A15" t="s">
        <v>22</v>
      </c>
      <c r="B15">
        <f>ROUND(MAX(0, B11*B$3/(B13+15) - 2000), 0)</f>
        <v>0</v>
      </c>
      <c r="C15">
        <f t="shared" ref="C15:T15" si="0">ROUND(MAX(0, C11*C$3/(C13+15) - 2000), 0)</f>
        <v>249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238</v>
      </c>
      <c r="H15">
        <f t="shared" si="0"/>
        <v>86</v>
      </c>
      <c r="I15">
        <f t="shared" si="0"/>
        <v>1678</v>
      </c>
      <c r="J15">
        <f t="shared" si="0"/>
        <v>0</v>
      </c>
      <c r="K15">
        <f t="shared" si="0"/>
        <v>139</v>
      </c>
      <c r="L15">
        <f t="shared" si="0"/>
        <v>277</v>
      </c>
      <c r="M15">
        <f t="shared" si="0"/>
        <v>1372</v>
      </c>
      <c r="N15">
        <f t="shared" si="0"/>
        <v>0</v>
      </c>
      <c r="O15">
        <f t="shared" si="0"/>
        <v>218</v>
      </c>
      <c r="P15">
        <f t="shared" si="0"/>
        <v>1383</v>
      </c>
      <c r="Q15">
        <f t="shared" si="0"/>
        <v>1983</v>
      </c>
      <c r="R15">
        <f t="shared" si="0"/>
        <v>4347</v>
      </c>
      <c r="S15">
        <f t="shared" si="0"/>
        <v>1927</v>
      </c>
      <c r="T15">
        <f t="shared" si="0"/>
        <v>2206</v>
      </c>
    </row>
    <row r="16" spans="1:23" x14ac:dyDescent="0.25">
      <c r="A16" t="s">
        <v>86</v>
      </c>
      <c r="B16">
        <f>ROUND(MAX(0, B12*B$3/(B14+15) - 2000), 0)</f>
        <v>0</v>
      </c>
      <c r="C16">
        <f t="shared" ref="C16:O16" si="1">ROUND(MAX(0, C12*C$3/(C14+15) - 2000), 0)</f>
        <v>0</v>
      </c>
      <c r="N16">
        <f t="shared" si="1"/>
        <v>0</v>
      </c>
      <c r="O16">
        <f t="shared" si="1"/>
        <v>0</v>
      </c>
    </row>
    <row r="17" spans="1:21" x14ac:dyDescent="0.25">
      <c r="A17" t="s">
        <v>23</v>
      </c>
      <c r="B17">
        <v>400</v>
      </c>
      <c r="M17">
        <v>200</v>
      </c>
      <c r="O17">
        <v>1000</v>
      </c>
      <c r="Q17">
        <v>200</v>
      </c>
      <c r="U17">
        <v>200</v>
      </c>
    </row>
    <row r="18" spans="1:21" x14ac:dyDescent="0.25">
      <c r="A18" t="s">
        <v>25</v>
      </c>
      <c r="B18">
        <v>1</v>
      </c>
      <c r="N18">
        <v>1</v>
      </c>
    </row>
    <row r="19" spans="1:21" x14ac:dyDescent="0.25">
      <c r="A19" t="s">
        <v>26</v>
      </c>
      <c r="I19">
        <v>1</v>
      </c>
      <c r="J19">
        <v>1</v>
      </c>
      <c r="K19">
        <v>1</v>
      </c>
      <c r="M19">
        <v>1</v>
      </c>
      <c r="P19">
        <v>1</v>
      </c>
      <c r="Q19">
        <v>1</v>
      </c>
      <c r="T19">
        <v>1</v>
      </c>
      <c r="U19">
        <v>1</v>
      </c>
    </row>
    <row r="20" spans="1:21" x14ac:dyDescent="0.25">
      <c r="A20" t="s">
        <v>27</v>
      </c>
      <c r="M20">
        <v>1</v>
      </c>
      <c r="Q20">
        <v>1</v>
      </c>
      <c r="T20">
        <v>1</v>
      </c>
      <c r="U20">
        <v>1</v>
      </c>
    </row>
    <row r="21" spans="1:21" x14ac:dyDescent="0.25">
      <c r="A21" t="s">
        <v>28</v>
      </c>
      <c r="B21">
        <v>1</v>
      </c>
      <c r="I21">
        <v>1</v>
      </c>
      <c r="K21">
        <v>1</v>
      </c>
    </row>
    <row r="22" spans="1:21" x14ac:dyDescent="0.25">
      <c r="A22" t="s">
        <v>29</v>
      </c>
      <c r="C22">
        <v>1</v>
      </c>
      <c r="G22">
        <v>1</v>
      </c>
      <c r="M22">
        <v>1</v>
      </c>
      <c r="Q22">
        <v>1</v>
      </c>
      <c r="T22">
        <v>1</v>
      </c>
      <c r="U22">
        <v>1</v>
      </c>
    </row>
    <row r="23" spans="1:21" x14ac:dyDescent="0.25">
      <c r="A23" t="s">
        <v>40</v>
      </c>
      <c r="B23" s="2">
        <v>1</v>
      </c>
      <c r="M23" s="2">
        <v>1</v>
      </c>
      <c r="Q23" s="2">
        <v>1</v>
      </c>
      <c r="T23" s="2">
        <v>1</v>
      </c>
      <c r="U23" s="2">
        <v>1</v>
      </c>
    </row>
    <row r="24" spans="1:21" x14ac:dyDescent="0.25">
      <c r="A24" s="5" t="s">
        <v>42</v>
      </c>
      <c r="B24" t="s">
        <v>43</v>
      </c>
      <c r="C24" t="s">
        <v>44</v>
      </c>
      <c r="D24" s="3"/>
      <c r="E24" s="4"/>
      <c r="F24" t="s">
        <v>45</v>
      </c>
      <c r="G24" t="s">
        <v>46</v>
      </c>
      <c r="H24" t="s">
        <v>47</v>
      </c>
      <c r="I24" t="s">
        <v>48</v>
      </c>
      <c r="J24" t="s">
        <v>49</v>
      </c>
      <c r="K24" t="s">
        <v>50</v>
      </c>
      <c r="L24" t="s">
        <v>51</v>
      </c>
      <c r="M24" t="s">
        <v>52</v>
      </c>
      <c r="N24" t="s">
        <v>53</v>
      </c>
      <c r="O24" s="4"/>
      <c r="P24" t="s">
        <v>54</v>
      </c>
      <c r="Q24" t="s">
        <v>55</v>
      </c>
      <c r="R24" t="s">
        <v>56</v>
      </c>
      <c r="S24" t="s">
        <v>57</v>
      </c>
      <c r="T24" t="s">
        <v>58</v>
      </c>
      <c r="U24" t="s">
        <v>59</v>
      </c>
    </row>
    <row r="25" spans="1:21" x14ac:dyDescent="0.25">
      <c r="A25" s="5" t="s">
        <v>91</v>
      </c>
      <c r="B25" t="s">
        <v>60</v>
      </c>
      <c r="C25" t="s">
        <v>60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t="s">
        <v>60</v>
      </c>
      <c r="O25" t="s">
        <v>60</v>
      </c>
      <c r="P25">
        <v>1</v>
      </c>
      <c r="Q25">
        <v>1</v>
      </c>
      <c r="R25">
        <v>1</v>
      </c>
      <c r="S25">
        <v>1</v>
      </c>
      <c r="T25">
        <v>1</v>
      </c>
      <c r="U25" t="s">
        <v>60</v>
      </c>
    </row>
    <row r="26" spans="1:21" x14ac:dyDescent="0.25">
      <c r="A26" s="5" t="s">
        <v>90</v>
      </c>
      <c r="B26">
        <v>1</v>
      </c>
      <c r="C26">
        <v>1</v>
      </c>
      <c r="N26">
        <v>1</v>
      </c>
      <c r="O26">
        <v>1</v>
      </c>
    </row>
    <row r="27" spans="1:21" x14ac:dyDescent="0.25">
      <c r="A27" s="5" t="s">
        <v>89</v>
      </c>
    </row>
    <row r="28" spans="1:21" x14ac:dyDescent="0.25">
      <c r="A28" t="s">
        <v>87</v>
      </c>
      <c r="B28">
        <f>IF(B15=0,ROUND(MAX(0, B11*B$3/B13 - 2000), 0),"")</f>
        <v>160</v>
      </c>
      <c r="C28" t="str">
        <f t="shared" ref="C28:T28" si="2">IF(C15=0,ROUND(MAX(0, C11*C$3/C13 - 2000), 0),"")</f>
        <v/>
      </c>
      <c r="D28">
        <f t="shared" si="2"/>
        <v>460</v>
      </c>
      <c r="E28">
        <f t="shared" si="2"/>
        <v>106</v>
      </c>
      <c r="F28">
        <f t="shared" si="2"/>
        <v>71</v>
      </c>
      <c r="G28" t="str">
        <f t="shared" si="2"/>
        <v/>
      </c>
      <c r="H28" t="str">
        <f t="shared" si="2"/>
        <v/>
      </c>
      <c r="I28" t="str">
        <f t="shared" si="2"/>
        <v/>
      </c>
      <c r="J28">
        <f t="shared" si="2"/>
        <v>858</v>
      </c>
      <c r="K28" t="str">
        <f t="shared" si="2"/>
        <v/>
      </c>
      <c r="L28" t="str">
        <f t="shared" si="2"/>
        <v/>
      </c>
      <c r="M28" t="str">
        <f t="shared" si="2"/>
        <v/>
      </c>
      <c r="N28">
        <f t="shared" si="2"/>
        <v>259</v>
      </c>
      <c r="O28" t="str">
        <f t="shared" si="2"/>
        <v/>
      </c>
      <c r="P28" t="str">
        <f t="shared" si="2"/>
        <v/>
      </c>
      <c r="Q28" t="str">
        <f t="shared" si="2"/>
        <v/>
      </c>
      <c r="R28" t="str">
        <f t="shared" si="2"/>
        <v/>
      </c>
      <c r="S28" t="str">
        <f t="shared" si="2"/>
        <v/>
      </c>
      <c r="T28" t="str">
        <f t="shared" si="2"/>
        <v/>
      </c>
    </row>
    <row r="29" spans="1:21" x14ac:dyDescent="0.25">
      <c r="A29" t="s">
        <v>88</v>
      </c>
      <c r="B29">
        <f>IF(B16=0,-ROUND((B12*B$3/B14-2000)/(2000-B$3),2),"")</f>
        <v>0.82</v>
      </c>
      <c r="C29">
        <f>IF(C16=0,-ROUND((C12*C$3/C14-2000)/(2000-C$3),2),"")</f>
        <v>0.73</v>
      </c>
      <c r="N29">
        <f t="shared" ref="N29" si="3">IF(N16=0,-ROUND((N12*N$3/N14-2000)/(2000-N$3),2),"")</f>
        <v>1</v>
      </c>
    </row>
  </sheetData>
  <conditionalFormatting sqref="B4:X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U4">
    <cfRule type="colorScale" priority="3">
      <colorScale>
        <cfvo type="num" val="0"/>
        <cfvo type="num" val="50"/>
        <cfvo type="num" val="100"/>
        <color rgb="FFC00000"/>
        <color theme="0"/>
        <color rgb="FF00B050"/>
      </colorScale>
    </cfRule>
  </conditionalFormatting>
  <conditionalFormatting sqref="B3:C3 G3:K3 M3:N3 Q3 T3:U3">
    <cfRule type="colorScale" priority="1">
      <colorScale>
        <cfvo type="num" val="0"/>
        <cfvo type="num" val="1600"/>
        <cfvo type="num" val="2000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2021-12-01T16:10:18Z</dcterms:created>
  <dcterms:modified xsi:type="dcterms:W3CDTF">2021-12-02T17:43:30Z</dcterms:modified>
</cp:coreProperties>
</file>