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DE382B22-0149-C241-B761-D7378F8D47B3}" xr6:coauthVersionLast="43" xr6:coauthVersionMax="43" xr10:uidLastSave="{00000000-0000-0000-0000-000000000000}"/>
  <bookViews>
    <workbookView xWindow="0" yWindow="460" windowWidth="25600" windowHeight="14480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2" i="1" l="1"/>
  <c r="N72" i="1"/>
  <c r="C25" i="14" l="1"/>
  <c r="B25" i="14"/>
  <c r="D25" i="14" s="1"/>
  <c r="C24" i="14"/>
  <c r="B24" i="14"/>
  <c r="D24" i="14" s="1"/>
  <c r="D23" i="14"/>
  <c r="C26" i="10" l="1"/>
  <c r="B26" i="10"/>
  <c r="D26" i="10" s="1"/>
  <c r="C25" i="10"/>
  <c r="B25" i="10"/>
  <c r="D25" i="10" s="1"/>
  <c r="D24" i="10"/>
  <c r="D23" i="8" l="1"/>
  <c r="D22" i="8"/>
  <c r="E21" i="8"/>
  <c r="C23" i="8" l="1"/>
  <c r="E23" i="8" s="1"/>
  <c r="B23" i="8"/>
  <c r="C22" i="8"/>
  <c r="B22" i="8"/>
  <c r="E22" i="8" l="1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2" i="11" s="1"/>
  <c r="D21" i="11"/>
  <c r="D23" i="11" l="1"/>
  <c r="D21" i="9"/>
  <c r="C23" i="9"/>
  <c r="B23" i="9"/>
  <c r="C22" i="9"/>
  <c r="B22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23" i="9"/>
  <c r="D22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G16" i="7" s="1"/>
  <c r="B16" i="7"/>
  <c r="G17" i="7" l="1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3" i="3" l="1"/>
  <c r="G4" i="3"/>
  <c r="Q59" i="1"/>
  <c r="P59" i="1"/>
  <c r="O59" i="1"/>
  <c r="K59" i="1"/>
  <c r="N59" i="1"/>
  <c r="M59" i="1"/>
  <c r="L59" i="1"/>
  <c r="J59" i="1"/>
  <c r="I59" i="1"/>
  <c r="H59" i="1"/>
  <c r="G59" i="1"/>
  <c r="F59" i="1"/>
  <c r="E59" i="1"/>
  <c r="D59" i="1"/>
  <c r="B59" i="1"/>
  <c r="Q57" i="1"/>
  <c r="Q58" i="1" s="1"/>
  <c r="P57" i="1"/>
  <c r="P58" i="1" s="1"/>
  <c r="O57" i="1"/>
  <c r="O58" i="1" s="1"/>
  <c r="K57" i="1"/>
  <c r="K58" i="1" s="1"/>
  <c r="N57" i="1"/>
  <c r="N58" i="1" s="1"/>
  <c r="M57" i="1"/>
  <c r="M58" i="1" s="1"/>
  <c r="L57" i="1"/>
  <c r="L58" i="1" s="1"/>
  <c r="J57" i="1"/>
  <c r="J58" i="1" s="1"/>
  <c r="I57" i="1"/>
  <c r="I58" i="1" s="1"/>
  <c r="H57" i="1"/>
  <c r="H58" i="1" s="1"/>
  <c r="G57" i="1"/>
  <c r="G58" i="1" s="1"/>
  <c r="F57" i="1"/>
  <c r="F58" i="1" s="1"/>
  <c r="E57" i="1"/>
  <c r="E58" i="1" s="1"/>
  <c r="D57" i="1"/>
  <c r="D58" i="1" s="1"/>
  <c r="B57" i="1"/>
  <c r="B58" i="1" s="1"/>
  <c r="C54" i="1"/>
  <c r="C59" i="1" s="1"/>
  <c r="N51" i="1"/>
  <c r="L51" i="1"/>
  <c r="I51" i="1"/>
  <c r="H51" i="1"/>
  <c r="G51" i="1"/>
  <c r="F51" i="1"/>
  <c r="E51" i="1"/>
  <c r="D51" i="1"/>
  <c r="C51" i="1"/>
  <c r="Q49" i="1"/>
  <c r="P49" i="1"/>
  <c r="O49" i="1"/>
  <c r="K49" i="1"/>
  <c r="N49" i="1"/>
  <c r="M49" i="1"/>
  <c r="L49" i="1"/>
  <c r="I49" i="1"/>
  <c r="H49" i="1"/>
  <c r="G49" i="1"/>
  <c r="F49" i="1"/>
  <c r="E49" i="1"/>
  <c r="D49" i="1"/>
  <c r="C49" i="1"/>
  <c r="C57" i="1" l="1"/>
  <c r="C58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<sst xmlns="http://schemas.openxmlformats.org/spreadsheetml/2006/main" count="1777" uniqueCount="834">
  <si>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</si>
  <si>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</si>
  <si>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</si>
  <si>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</si>
  <si>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</si>
  <si>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</si>
  <si>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</si>
  <si>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</si>
  <si>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</si>
  <si>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</si>
  <si>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</si>
  <si>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</si>
  <si>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</si>
  <si>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</si>
  <si>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</si>
  <si>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</si>
  <si>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</si>
  <si>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</si>
  <si>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</si>
  <si>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</si>
  <si>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</si>
  <si>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</si>
  <si>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</si>
  <si>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</si>
  <si>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</si>
  <si>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</si>
  <si>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</si>
  <si>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</si>
  <si>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</si>
  <si>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</si>
  <si>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</si>
  <si>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</si>
  <si>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</si>
  <si>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</si>
  <si>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</si>
  <si>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</si>
  <si>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</si>
  <si>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</si>
  <si>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</si>
  <si>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</si>
  <si>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</si>
  <si>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</si>
  <si>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</si>
  <si>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</si>
  <si>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</si>
  <si>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</si>
  <si>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</si>
  <si>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</si>
  <si>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</si>
  <si>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</si>
  <si>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</si>
  <si>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</si>
  <si>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</si>
  <si>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</si>
  <si>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</si>
  <si>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</si>
  <si>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</si>
  <si>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</si>
  <si>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</si>
  <si>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</si>
  <si>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</si>
  <si>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</si>
  <si>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</si>
  <si>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</si>
  <si>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</si>
  <si>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</si>
  <si>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</si>
  <si>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</si>
  <si>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</si>
  <si>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</si>
  <si>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</si>
  <si>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</si>
  <si>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</si>
  <si>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</si>
  <si>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</si>
  <si>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</si>
  <si>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</si>
  <si>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</si>
  <si>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</si>
  <si>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</si>
  <si>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</si>
  <si>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</si>
  <si>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</si>
  <si>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</si>
  <si>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</si>
  <si>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</si>
  <si>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</si>
  <si>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</si>
  <si>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</si>
  <si>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</si>
  <si>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</si>
  <si>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</si>
  <si>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</si>
  <si>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</si>
  <si>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</si>
  <si>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</si>
  <si>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</si>
  <si>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</si>
  <si>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</si>
  <si>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</si>
  <si>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</si>
  <si>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</si>
  <si>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</si>
  <si>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</si>
  <si>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</si>
  <si>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</si>
  <si>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</si>
  <si>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</si>
  <si>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</si>
  <si>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</si>
  <si>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</si>
  <si>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</si>
  <si>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</si>
  <si>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</si>
  <si>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</si>
  <si>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</si>
  <si>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</si>
  <si>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</si>
  <si>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</si>
  <si>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</si>
  <si>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</si>
  <si>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</si>
  <si>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</si>
  <si>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</si>
  <si>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</si>
  <si>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</si>
  <si>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</si>
  <si>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</si>
  <si>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</si>
  <si>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</si>
  <si>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</si>
  <si>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</si>
  <si>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</si>
  <si>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</si>
  <si>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</si>
  <si>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</si>
  <si>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</si>
  <si>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</si>
  <si>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</si>
  <si>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</si>
  <si>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</si>
  <si>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</si>
  <si>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</si>
  <si>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</si>
  <si>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</si>
  <si>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</si>
  <si>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</si>
  <si>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</si>
  <si>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</si>
  <si>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</si>
  <si>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</si>
  <si>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</si>
  <si>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</si>
  <si>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</si>
  <si>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</si>
  <si>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</si>
  <si>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</si>
  <si>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</si>
  <si>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</si>
  <si>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</si>
  <si>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</si>
  <si>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</si>
  <si>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</si>
  <si>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</si>
  <si>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</si>
  <si>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</si>
  <si>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</si>
  <si>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</si>
  <si>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</si>
  <si>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</si>
  <si>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</si>
  <si>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</si>
  <si>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</si>
  <si>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</si>
  <si>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</si>
  <si>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</si>
  <si>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</si>
  <si>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</si>
  <si>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</si>
  <si>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</si>
  <si>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</si>
  <si>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</si>
  <si>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</si>
  <si>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</si>
  <si>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</si>
  <si>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</si>
  <si>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</si>
  <si>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</si>
  <si>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</si>
  <si>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</si>
  <si>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</si>
  <si>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</si>
  <si>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</si>
  <si>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</si>
  <si>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</si>
  <si>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</si>
  <si>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</si>
  <si>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</si>
  <si>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</si>
  <si>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</si>
  <si>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</si>
  <si>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</si>
  <si>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</si>
  <si>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</si>
  <si>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</si>
  <si>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</si>
  <si>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</si>
  <si>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</si>
  <si>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</si>
  <si>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</si>
  <si>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</si>
  <si>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</si>
  <si>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</si>
  <si>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</si>
  <si>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</si>
  <si>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</si>
  <si>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</si>
  <si>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</si>
  <si>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</si>
  <si>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</si>
  <si>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</si>
  <si>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</si>
  <si>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</si>
  <si>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</si>
  <si>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</si>
  <si>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</si>
  <si>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</si>
  <si>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</si>
  <si>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</si>
  <si>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</si>
  <si>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</si>
  <si>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</si>
  <si>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</si>
  <si>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</si>
  <si>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</si>
  <si>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</si>
  <si>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</si>
  <si>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</si>
  <si>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</si>
  <si>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</si>
  <si>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</si>
  <si>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</si>
  <si>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</si>
  <si>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</si>
  <si>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</si>
  <si>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</si>
  <si>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</si>
  <si>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</si>
  <si>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</si>
  <si>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</si>
  <si>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</si>
  <si>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</si>
  <si>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</si>
  <si>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</si>
  <si>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</si>
  <si>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</si>
  <si>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</si>
  <si>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</si>
  <si>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</si>
  <si>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</si>
  <si>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</si>
  <si>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</si>
  <si>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</si>
  <si>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</si>
  <si>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</si>
  <si>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</si>
  <si>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</si>
  <si>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</si>
  <si>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</si>
  <si>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</si>
  <si>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</si>
  <si>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</si>
  <si>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</si>
  <si>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</si>
  <si>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</si>
  <si>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</si>
  <si>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</si>
  <si>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</si>
  <si>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</si>
  <si>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</si>
  <si>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</si>
  <si>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</si>
  <si>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</si>
  <si>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</si>
  <si>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</si>
  <si>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</si>
  <si>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</si>
  <si>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</si>
  <si>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</si>
  <si>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</si>
  <si>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</si>
  <si>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</si>
  <si>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</si>
  <si>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</si>
  <si>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</si>
  <si>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</si>
  <si>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</si>
  <si>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</si>
  <si>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</si>
  <si>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</si>
  <si>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</si>
  <si>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</si>
  <si>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</si>
  <si>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</si>
  <si>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</si>
  <si>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</si>
  <si>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</si>
  <si>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</si>
  <si>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</si>
  <si>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</si>
  <si>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</si>
  <si>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</si>
  <si>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</si>
  <si>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</si>
  <si>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</si>
  <si>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</si>
  <si>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</si>
  <si>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</si>
  <si>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</si>
  <si>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</si>
  <si>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</si>
  <si>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</si>
  <si>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</si>
  <si>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</si>
  <si>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</si>
  <si>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</si>
  <si>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</si>
  <si>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</si>
  <si>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</si>
  <si>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</si>
  <si>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</si>
  <si>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</si>
  <si>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</si>
  <si>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</si>
  <si>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</si>
  <si>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</si>
  <si>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</si>
  <si>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</si>
  <si>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</si>
  <si>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</si>
  <si>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</si>
  <si>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</si>
  <si>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</si>
  <si>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</si>
  <si>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</si>
  <si>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</si>
  <si>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</si>
  <si>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</si>
  <si>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</si>
  <si>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</si>
  <si>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</si>
  <si>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</si>
  <si>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</si>
  <si>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</si>
  <si>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</si>
  <si>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</si>
  <si>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</si>
  <si>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</si>
  <si>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</si>
  <si>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</si>
  <si>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</si>
  <si>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</si>
  <si>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</si>
  <si>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</si>
  <si>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</si>
  <si>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</si>
  <si>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</si>
  <si>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</si>
  <si>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</si>
  <si>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</si>
  <si>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</si>
  <si>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</si>
  <si>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</si>
  <si>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</si>
  <si>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</si>
  <si>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</si>
  <si>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</si>
  <si>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</si>
  <si>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</si>
  <si>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</si>
  <si>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</si>
  <si>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</si>
  <si>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</si>
  <si>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</si>
  <si>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</si>
  <si>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</si>
  <si>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</si>
  <si>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</si>
  <si>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</si>
  <si>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</si>
  <si>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</si>
  <si>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</si>
  <si>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</si>
  <si>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</si>
  <si>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</si>
  <si>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</si>
  <si>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</si>
  <si>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</si>
  <si>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</si>
  <si>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</si>
  <si>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</si>
  <si>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</si>
  <si>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</si>
  <si>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</si>
  <si>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</si>
  <si>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</si>
  <si>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</si>
  <si>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</si>
  <si>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</si>
  <si>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</si>
  <si>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</si>
  <si>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</si>
  <si>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</si>
  <si>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</si>
  <si>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</si>
  <si>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</si>
  <si>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</si>
  <si>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</si>
  <si>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</si>
  <si>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</si>
  <si>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</si>
  <si>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</si>
  <si>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</si>
  <si>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</si>
  <si>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</si>
  <si>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</si>
  <si>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</si>
  <si>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</si>
  <si>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</si>
  <si>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</si>
  <si>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</si>
  <si>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</si>
  <si>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</si>
  <si>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</si>
  <si>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</si>
  <si>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</si>
  <si>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</si>
  <si>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</si>
  <si>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</si>
  <si>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</si>
  <si>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</si>
  <si>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</si>
  <si>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</si>
  <si>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</si>
  <si>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</si>
  <si>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</si>
  <si>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</si>
  <si>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</si>
  <si>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</si>
  <si>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</si>
  <si>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</si>
  <si>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</si>
  <si>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</si>
  <si>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</si>
  <si>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</si>
  <si>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</si>
  <si>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</si>
  <si>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</si>
  <si>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</si>
  <si>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</si>
  <si>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</si>
  <si>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</si>
  <si>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</si>
  <si>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</si>
  <si>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</si>
  <si>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</si>
  <si>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</si>
  <si>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</si>
  <si>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</si>
  <si>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</si>
  <si>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</si>
  <si>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</si>
  <si>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</si>
  <si>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</si>
  <si>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</si>
  <si>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</si>
  <si>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</si>
  <si>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</si>
  <si>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</si>
  <si>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</si>
  <si>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</si>
  <si>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</si>
  <si>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</si>
  <si>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</si>
  <si>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</si>
  <si>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</si>
  <si>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</si>
  <si>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</si>
  <si>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</si>
  <si>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</si>
  <si>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</si>
  <si>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</si>
  <si>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</si>
  <si>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</si>
  <si>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</si>
  <si>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</si>
  <si>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</si>
  <si>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</si>
  <si>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</si>
  <si>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</si>
  <si>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</si>
  <si>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</si>
  <si>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</si>
  <si>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</si>
  <si>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</si>
  <si>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</si>
  <si>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</si>
  <si>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</si>
  <si>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</si>
  <si>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</si>
  <si>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</si>
  <si>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</si>
  <si>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</si>
  <si>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</si>
  <si>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</si>
  <si>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</si>
  <si>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</si>
  <si>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</si>
  <si>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</si>
  <si>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</si>
  <si>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</si>
  <si>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</si>
  <si>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</si>
  <si>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</si>
  <si>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</si>
  <si>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</si>
  <si>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</si>
  <si>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</si>
  <si>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</si>
  <si>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</si>
  <si>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</si>
  <si>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</si>
  <si>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</si>
  <si>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</si>
  <si>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</si>
  <si>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</si>
  <si>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</si>
  <si>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</si>
  <si>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</si>
  <si>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</si>
  <si>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</si>
  <si>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</si>
  <si>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</si>
  <si>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</si>
  <si>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</si>
  <si>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</si>
  <si>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</si>
  <si>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</si>
  <si>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</si>
  <si>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</si>
  <si>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</si>
  <si>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</si>
  <si>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</si>
  <si>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</si>
  <si>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</si>
  <si>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</si>
  <si>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</si>
  <si>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</si>
  <si>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</si>
  <si>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</si>
  <si>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</si>
  <si>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</si>
  <si>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</si>
  <si>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</si>
  <si>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</si>
  <si>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</si>
  <si>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</si>
  <si>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</si>
  <si>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</si>
  <si>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</si>
  <si>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</si>
  <si>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</si>
  <si>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</si>
  <si>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</si>
  <si>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</si>
  <si>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</si>
  <si>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</si>
  <si>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</si>
  <si>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</si>
  <si>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</si>
  <si>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</si>
  <si>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</si>
  <si>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</si>
  <si>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</si>
  <si>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</si>
  <si>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</si>
  <si>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</si>
  <si>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</si>
  <si>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</si>
  <si>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</si>
  <si>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</si>
  <si>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</si>
  <si>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</si>
  <si>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</si>
  <si>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</si>
  <si>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</si>
  <si>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</si>
  <si>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</si>
  <si>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</si>
  <si>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</si>
  <si>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</si>
  <si>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</si>
  <si>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</si>
  <si>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</si>
  <si>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</si>
  <si>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</si>
  <si>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</si>
  <si>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</si>
  <si>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</si>
  <si>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</si>
  <si>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</si>
  <si>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</si>
  <si>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</si>
  <si>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</si>
  <si>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</si>
  <si>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</si>
  <si>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</si>
  <si>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</si>
  <si>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</si>
  <si>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</si>
  <si>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</si>
  <si>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</si>
  <si>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</si>
  <si>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</si>
  <si>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</si>
  <si>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</si>
  <si>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</si>
  <si>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</si>
  <si>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</si>
  <si>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</si>
  <si>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</si>
  <si>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</si>
  <si>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</si>
  <si>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</si>
  <si>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</si>
  <si>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</si>
  <si>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</si>
  <si>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</si>
  <si>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</si>
  <si>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</si>
  <si>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</si>
  <si>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</si>
  <si>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</si>
  <si>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</si>
  <si>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</si>
  <si>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</si>
  <si>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Extremadura, Andalusia, Murcia, Canaris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</si>
  <si>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</si>
  <si>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</si>
  <si>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</si>
  <si>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</si>
  <si>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</si>
  <si>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Tomasz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</si>
  <si>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</si>
  <si>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</si>
  <si>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</si>
  <si>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</si>
  <si>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</si>
  <si>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</si>
  <si>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</si>
  <si>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</si>
  <si>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</si>
  <si>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</si>
  <si>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</si>
  <si>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</si>
  <si>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</si>
  <si>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</si>
  <si>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</si>
  <si>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</si>
  <si>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2.4 Zipcode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</si>
  <si>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</si>
  <si>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</si>
  <si>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</si>
  <si>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</si>
  <si>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</si>
  <si>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</si>
  <si>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</si>
  <si>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</si>
  <si>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</si>
  <si>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</si>
  <si>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</si>
  <si>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</si>
  <si>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</si>
  <si>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</si>
  <si>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</si>
  <si>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</si>
  <si>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</si>
  <si>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</si>
  <si>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</si>
  <si>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?a</t>
  </si>
  <si>
    <t>14.3 Replace "maintaining" by "sustaining"</t>
  </si>
  <si>
    <t>14.9, 14.11 Change to "limit or renounce"</t>
  </si>
  <si>
    <t>135, 136, 137 Translate new question positive/costless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</si>
  <si>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</si>
  <si>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</si>
  <si>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</si>
  <si>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</si>
  <si>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</si>
  <si>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</si>
  <si>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</si>
  <si>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</si>
  <si>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</si>
  <si>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</si>
  <si>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t,a</t>
  </si>
  <si>
    <t>3.1, 242, 243, 21.1, 21.2, 277, 278 Remove heating questions</t>
  </si>
  <si>
    <t>winner_latent = 0</t>
  </si>
  <si>
    <t>?t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</si>
  <si>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</si>
  <si>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</si>
  <si>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</si>
  <si>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</si>
  <si>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</si>
  <si>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</si>
  <si>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</si>
  <si>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</si>
  <si>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</si>
  <si>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</si>
  <si>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</si>
  <si>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</si>
  <si>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</si>
  <si>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</si>
  <si>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</si>
  <si>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</si>
  <si>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</si>
  <si>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</si>
  <si>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</si>
  <si>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</si>
  <si>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</si>
  <si>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</si>
  <si>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</si>
  <si>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</si>
  <si>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</si>
  <si>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</si>
  <si>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</si>
  <si>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</si>
  <si>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</si>
  <si>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</si>
  <si>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</si>
  <si>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</si>
  <si>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</si>
  <si>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</si>
  <si>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</si>
  <si>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</si>
  <si>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</si>
  <si>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</si>
  <si>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</si>
  <si>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</si>
  <si>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</si>
  <si>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</si>
  <si>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</si>
  <si>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</si>
  <si>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(Saudi Arabia, Canada, Turkey, Russia)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</si>
  <si>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</si>
  <si>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</si>
  <si>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</si>
  <si>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</si>
  <si>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</si>
  <si>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</si>
  <si>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</si>
  <si>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</si>
  <si>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</si>
  <si>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</si>
  <si>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</si>
  <si>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</si>
  <si>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</si>
  <si>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</si>
  <si>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</si>
  <si>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</si>
  <si>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</si>
  <si>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</si>
  <si>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</si>
  <si>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</si>
  <si>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</si>
  <si>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</si>
  <si>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</si>
  <si>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</si>
  <si>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</si>
  <si>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</si>
  <si>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</si>
  <si>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</si>
  <si>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</si>
  <si>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</si>
  <si>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</si>
  <si>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</si>
  <si>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</si>
  <si>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</si>
  <si>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</si>
  <si>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</si>
  <si>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</si>
  <si>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</si>
  <si>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</si>
  <si>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</si>
  <si>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</si>
  <si>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</si>
  <si>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</si>
  <si>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</si>
  <si>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</si>
  <si>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</si>
  <si>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</si>
  <si>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</si>
  <si>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</si>
  <si>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</si>
  <si>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</si>
  <si>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</si>
  <si>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</si>
  <si>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</si>
  <si>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</si>
  <si>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</si>
  <si>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</si>
  <si>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</si>
  <si>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</si>
  <si>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</si>
  <si>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</si>
  <si>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</si>
  <si>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</si>
  <si>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</si>
  <si>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</si>
  <si>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</si>
  <si>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</si>
  <si>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</si>
  <si>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Price gasoline (05-Jul-2021) USD/Liter (Gallon for US)</t>
  </si>
  <si>
    <t>https://www.globalpetrolprices.com/gasoline_prices/</t>
  </si>
  <si>
    <t>https://www.globalpetrolprices.com/electricity_prices/</t>
  </si>
  <si>
    <t>https://www.globalpetrolprices.com/natural_gas_prices/</t>
  </si>
  <si>
    <t>Price heating oil (05-Jul-2021) USD/Liter</t>
  </si>
  <si>
    <t>Price natural gas for households (March-2021) USD/kWh</t>
  </si>
  <si>
    <t>Price electricity for households (December-2020) USD/kWh</t>
  </si>
  <si>
    <t>Source price natural gas</t>
  </si>
  <si>
    <t>Source price heating oil</t>
  </si>
  <si>
    <t>https://www.globalpetrolprices.com/heating_oil_prices/</t>
  </si>
  <si>
    <t>Source price coal</t>
  </si>
  <si>
    <t>http://gpi.tge.pl/en/web/wegiel/51;jsessionid=FE151D8133A5227E9CF83DD1E59C757A.gpi-app1</t>
  </si>
  <si>
    <t>Price coal (bituminous) USD/t</t>
  </si>
  <si>
    <t>Table 4.1(Jan 2017) http://www.energy.gov.za/files/media/explained/Energy-Price-Report-2018.pdf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</si>
</sst>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3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4"/>
  <sheetViews>
    <sheetView tabSelected="1" workbookViewId="0">
      <pane ySplit="1" topLeftCell="A78" activePane="bottomLeft" state="frozen"/>
      <selection pane="bottomLeft" activeCell="N101" sqref="N101"/>
    </sheetView>
  </sheetViews>
  <sheetFormatPr baseColWidth="10" defaultColWidth="8.83203125" defaultRowHeight="15"/>
  <cols>
    <col min="1" max="1" width="40.6640625" customWidth="1"/>
    <col min="2" max="2" width="9.6640625" customWidth="1"/>
    <col min="3" max="7" width="8.83203125" bestFit="1" customWidth="1"/>
    <col min="8" max="10" width="9.6640625" customWidth="1"/>
    <col min="12" max="12" width="9.6640625" customWidth="1"/>
    <col min="13" max="13" width="11.33203125" bestFit="1" customWidth="1"/>
    <col min="14" max="14" width="9.5" customWidth="1"/>
    <col min="17" max="17" width="13.6640625" customWidth="1"/>
  </cols>
  <sheetData>
    <row r="1" spans="1:20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489</v>
      </c>
      <c r="L1" s="1" t="s">
        <v>4</v>
      </c>
      <c r="M1" s="1" t="s">
        <v>10</v>
      </c>
      <c r="N1" s="1" t="s">
        <v>299</v>
      </c>
      <c r="O1" s="1" t="s">
        <v>523</v>
      </c>
      <c r="P1" s="1" t="s">
        <v>524</v>
      </c>
      <c r="Q1" s="1" t="s">
        <v>525</v>
      </c>
      <c r="R1" s="1" t="s">
        <v>749</v>
      </c>
      <c r="S1" s="1" t="s">
        <v>750</v>
      </c>
      <c r="T1" s="1" t="s">
        <v>751</v>
      </c>
    </row>
    <row r="2" spans="1:20">
      <c r="A2" s="1" t="s">
        <v>453</v>
      </c>
      <c r="B2" s="1" t="s">
        <v>457</v>
      </c>
      <c r="C2" s="1" t="s">
        <v>457</v>
      </c>
      <c r="D2" s="1" t="s">
        <v>457</v>
      </c>
      <c r="E2" s="1" t="s">
        <v>457</v>
      </c>
      <c r="F2" s="1" t="s">
        <v>457</v>
      </c>
      <c r="G2" s="1" t="s">
        <v>457</v>
      </c>
      <c r="H2" s="1" t="s">
        <v>457</v>
      </c>
      <c r="I2" s="1" t="s">
        <v>457</v>
      </c>
      <c r="J2" s="1" t="s">
        <v>457</v>
      </c>
      <c r="K2" s="1" t="s">
        <v>457</v>
      </c>
      <c r="L2" s="1" t="s">
        <v>457</v>
      </c>
      <c r="M2" s="1" t="s">
        <v>457</v>
      </c>
      <c r="N2" s="1" t="s">
        <v>457</v>
      </c>
    </row>
    <row r="3" spans="1:20">
      <c r="A3" s="1" t="s">
        <v>454</v>
      </c>
      <c r="B3" s="1" t="s">
        <v>457</v>
      </c>
      <c r="C3" s="1" t="s">
        <v>457</v>
      </c>
      <c r="D3" s="1" t="s">
        <v>457</v>
      </c>
      <c r="E3" s="1" t="s">
        <v>624</v>
      </c>
      <c r="F3" s="1" t="s">
        <v>457</v>
      </c>
      <c r="G3" s="1" t="s">
        <v>652</v>
      </c>
      <c r="H3" s="1" t="s">
        <v>457</v>
      </c>
      <c r="I3" s="1" t="s">
        <v>457</v>
      </c>
      <c r="J3" s="1" t="s">
        <v>457</v>
      </c>
      <c r="K3" s="1" t="s">
        <v>656</v>
      </c>
      <c r="L3" s="1" t="s">
        <v>518</v>
      </c>
      <c r="M3" s="1" t="s">
        <v>659</v>
      </c>
      <c r="N3" s="1" t="s">
        <v>457</v>
      </c>
    </row>
    <row r="4" spans="1:20">
      <c r="A4" s="1" t="s">
        <v>455</v>
      </c>
      <c r="B4" s="1" t="s">
        <v>457</v>
      </c>
      <c r="C4" s="1" t="s">
        <v>457</v>
      </c>
      <c r="D4" s="1" t="s">
        <v>457</v>
      </c>
      <c r="E4" s="1" t="s">
        <v>457</v>
      </c>
      <c r="F4" s="1" t="s">
        <v>457</v>
      </c>
      <c r="G4" s="1" t="s">
        <v>457</v>
      </c>
      <c r="H4" s="1" t="s">
        <v>457</v>
      </c>
      <c r="I4" s="1" t="s">
        <v>457</v>
      </c>
      <c r="J4" s="1" t="s">
        <v>457</v>
      </c>
      <c r="L4" s="1" t="s">
        <v>457</v>
      </c>
      <c r="M4" s="1" t="s">
        <v>457</v>
      </c>
      <c r="N4" s="1" t="s">
        <v>518</v>
      </c>
    </row>
    <row r="5" spans="1:20">
      <c r="A5" s="1" t="s">
        <v>494</v>
      </c>
      <c r="B5" s="1" t="s">
        <v>457</v>
      </c>
      <c r="C5" s="1" t="s">
        <v>457</v>
      </c>
      <c r="D5" s="1" t="s">
        <v>457</v>
      </c>
      <c r="E5" s="1" t="s">
        <v>457</v>
      </c>
      <c r="F5" s="1" t="s">
        <v>457</v>
      </c>
      <c r="G5" s="1" t="s">
        <v>457</v>
      </c>
      <c r="H5" s="1" t="s">
        <v>457</v>
      </c>
      <c r="I5" s="1" t="s">
        <v>457</v>
      </c>
      <c r="J5" s="1" t="s">
        <v>457</v>
      </c>
      <c r="K5" s="1">
        <v>3</v>
      </c>
      <c r="L5" s="1" t="s">
        <v>457</v>
      </c>
      <c r="M5" s="1">
        <v>1</v>
      </c>
      <c r="N5" s="1">
        <v>2</v>
      </c>
    </row>
    <row r="6" spans="1:20">
      <c r="A6" s="1" t="s">
        <v>746</v>
      </c>
      <c r="B6" s="1" t="s">
        <v>457</v>
      </c>
      <c r="C6" s="1" t="s">
        <v>457</v>
      </c>
      <c r="D6" s="1" t="s">
        <v>457</v>
      </c>
      <c r="E6" s="1"/>
      <c r="F6" s="1" t="s">
        <v>457</v>
      </c>
      <c r="G6" s="1" t="s">
        <v>457</v>
      </c>
      <c r="H6" s="1" t="s">
        <v>457</v>
      </c>
      <c r="I6" s="1" t="s">
        <v>457</v>
      </c>
      <c r="J6" s="1" t="s">
        <v>457</v>
      </c>
      <c r="K6" s="1" t="s">
        <v>457</v>
      </c>
      <c r="L6" s="1" t="s">
        <v>457</v>
      </c>
      <c r="M6" s="1" t="s">
        <v>457</v>
      </c>
      <c r="N6" s="1"/>
    </row>
    <row r="7" spans="1:20">
      <c r="A7" s="1" t="s">
        <v>456</v>
      </c>
      <c r="B7" s="1" t="s">
        <v>457</v>
      </c>
      <c r="C7" s="1" t="s">
        <v>457</v>
      </c>
      <c r="D7" s="1" t="s">
        <v>457</v>
      </c>
      <c r="E7" s="1"/>
      <c r="F7" s="1" t="s">
        <v>653</v>
      </c>
      <c r="G7" s="1"/>
      <c r="H7" s="1" t="s">
        <v>653</v>
      </c>
      <c r="I7" s="1" t="s">
        <v>653</v>
      </c>
      <c r="J7" s="1"/>
      <c r="L7" s="1" t="s">
        <v>653</v>
      </c>
      <c r="M7" s="1"/>
      <c r="N7" s="1"/>
    </row>
    <row r="8" spans="1:20">
      <c r="A8" s="1" t="s">
        <v>50</v>
      </c>
      <c r="B8" t="s">
        <v>11</v>
      </c>
      <c r="C8" t="s">
        <v>13</v>
      </c>
      <c r="D8" t="s">
        <v>12</v>
      </c>
      <c r="E8" t="s">
        <v>12</v>
      </c>
      <c r="F8" t="s">
        <v>12</v>
      </c>
      <c r="G8" t="s">
        <v>19</v>
      </c>
      <c r="H8" t="s">
        <v>12</v>
      </c>
      <c r="I8" t="s">
        <v>14</v>
      </c>
      <c r="J8" t="s">
        <v>16</v>
      </c>
      <c r="K8" t="s">
        <v>16</v>
      </c>
      <c r="L8" s="1" t="s">
        <v>15</v>
      </c>
      <c r="M8" t="s">
        <v>18</v>
      </c>
      <c r="N8" t="s">
        <v>300</v>
      </c>
      <c r="O8" t="s">
        <v>532</v>
      </c>
      <c r="P8" t="s">
        <v>11</v>
      </c>
      <c r="Q8" t="s">
        <v>533</v>
      </c>
    </row>
    <row r="9" spans="1:20">
      <c r="A9" s="1" t="s">
        <v>20</v>
      </c>
      <c r="B9">
        <v>1</v>
      </c>
      <c r="C9">
        <v>6.19</v>
      </c>
      <c r="D9">
        <v>0.83</v>
      </c>
      <c r="E9">
        <v>0.83</v>
      </c>
      <c r="F9">
        <v>0.83</v>
      </c>
      <c r="G9">
        <v>3.81</v>
      </c>
      <c r="H9">
        <v>0.83</v>
      </c>
      <c r="I9">
        <v>0.72</v>
      </c>
      <c r="J9">
        <v>109</v>
      </c>
      <c r="K9">
        <v>6.37</v>
      </c>
      <c r="L9">
        <v>73.900000000000006</v>
      </c>
      <c r="M9">
        <v>14436</v>
      </c>
      <c r="N9">
        <v>14.37</v>
      </c>
      <c r="O9">
        <v>5.23</v>
      </c>
      <c r="P9">
        <v>19.920000000000002</v>
      </c>
      <c r="Q9">
        <v>1113.8499999999999</v>
      </c>
    </row>
    <row r="10" spans="1:20">
      <c r="A10" s="2" t="s">
        <v>169</v>
      </c>
      <c r="B10" t="s">
        <v>167</v>
      </c>
      <c r="C10" t="s">
        <v>98</v>
      </c>
      <c r="D10" t="s">
        <v>153</v>
      </c>
      <c r="E10" t="s">
        <v>155</v>
      </c>
      <c r="F10" t="s">
        <v>157</v>
      </c>
      <c r="G10" t="s">
        <v>156</v>
      </c>
      <c r="H10" t="s">
        <v>165</v>
      </c>
      <c r="I10" t="s">
        <v>157</v>
      </c>
      <c r="J10" t="s">
        <v>159</v>
      </c>
      <c r="K10" t="s">
        <v>534</v>
      </c>
      <c r="L10" t="s">
        <v>163</v>
      </c>
      <c r="M10" t="s">
        <v>161</v>
      </c>
      <c r="N10" t="s">
        <v>301</v>
      </c>
      <c r="O10" t="s">
        <v>535</v>
      </c>
      <c r="P10" t="s">
        <v>536</v>
      </c>
      <c r="Q10" t="s">
        <v>537</v>
      </c>
    </row>
    <row r="11" spans="1:20">
      <c r="A11" s="2" t="s">
        <v>170</v>
      </c>
      <c r="B11" t="s">
        <v>168</v>
      </c>
      <c r="C11" t="s">
        <v>99</v>
      </c>
      <c r="D11" t="s">
        <v>154</v>
      </c>
      <c r="E11" t="s">
        <v>156</v>
      </c>
      <c r="F11" t="s">
        <v>158</v>
      </c>
      <c r="G11" t="s">
        <v>29</v>
      </c>
      <c r="H11" t="s">
        <v>166</v>
      </c>
      <c r="I11" t="s">
        <v>24</v>
      </c>
      <c r="J11" t="s">
        <v>160</v>
      </c>
      <c r="K11" t="s">
        <v>538</v>
      </c>
      <c r="L11" t="s">
        <v>164</v>
      </c>
      <c r="M11" t="s">
        <v>162</v>
      </c>
      <c r="N11" t="s">
        <v>302</v>
      </c>
      <c r="O11" t="s">
        <v>539</v>
      </c>
      <c r="P11" t="s">
        <v>540</v>
      </c>
      <c r="Q11" t="s">
        <v>154</v>
      </c>
    </row>
    <row r="12" spans="1:20">
      <c r="A12" s="1" t="s">
        <v>181</v>
      </c>
      <c r="B12" t="s">
        <v>171</v>
      </c>
      <c r="C12" t="s">
        <v>98</v>
      </c>
      <c r="D12" t="s">
        <v>97</v>
      </c>
      <c r="E12" t="s">
        <v>175</v>
      </c>
      <c r="F12" t="s">
        <v>157</v>
      </c>
      <c r="G12" t="s">
        <v>176</v>
      </c>
      <c r="H12" t="s">
        <v>95</v>
      </c>
      <c r="I12" t="s">
        <v>157</v>
      </c>
      <c r="J12" t="s">
        <v>178</v>
      </c>
      <c r="K12" t="s">
        <v>541</v>
      </c>
      <c r="L12" t="s">
        <v>173</v>
      </c>
      <c r="M12" t="s">
        <v>179</v>
      </c>
      <c r="N12" t="s">
        <v>301</v>
      </c>
      <c r="O12" t="s">
        <v>178</v>
      </c>
      <c r="P12" t="s">
        <v>542</v>
      </c>
      <c r="Q12" t="s">
        <v>175</v>
      </c>
    </row>
    <row r="13" spans="1:20">
      <c r="A13" s="1" t="s">
        <v>182</v>
      </c>
      <c r="B13" t="s">
        <v>96</v>
      </c>
      <c r="C13" t="s">
        <v>99</v>
      </c>
      <c r="D13" t="s">
        <v>172</v>
      </c>
      <c r="E13" t="s">
        <v>176</v>
      </c>
      <c r="F13" t="s">
        <v>177</v>
      </c>
      <c r="G13" t="s">
        <v>29</v>
      </c>
      <c r="H13" t="s">
        <v>177</v>
      </c>
      <c r="I13" t="s">
        <v>24</v>
      </c>
      <c r="J13" t="s">
        <v>24</v>
      </c>
      <c r="K13" t="s">
        <v>543</v>
      </c>
      <c r="L13" t="s">
        <v>174</v>
      </c>
      <c r="M13" t="s">
        <v>180</v>
      </c>
      <c r="N13" t="s">
        <v>176</v>
      </c>
      <c r="O13" t="s">
        <v>542</v>
      </c>
      <c r="P13" t="s">
        <v>540</v>
      </c>
      <c r="Q13" t="s">
        <v>172</v>
      </c>
    </row>
    <row r="14" spans="1:20">
      <c r="A14" s="1" t="s">
        <v>398</v>
      </c>
      <c r="B14" t="s">
        <v>88</v>
      </c>
      <c r="C14" s="2" t="s">
        <v>316</v>
      </c>
      <c r="D14">
        <v>16754</v>
      </c>
      <c r="E14">
        <v>16942</v>
      </c>
      <c r="F14">
        <v>11457</v>
      </c>
      <c r="G14">
        <v>21850</v>
      </c>
      <c r="H14">
        <v>9831</v>
      </c>
      <c r="I14">
        <v>13363</v>
      </c>
      <c r="J14">
        <v>2874373</v>
      </c>
      <c r="K14">
        <v>32790</v>
      </c>
      <c r="L14">
        <v>51737</v>
      </c>
      <c r="M14" s="20">
        <v>24931044</v>
      </c>
      <c r="N14">
        <v>19653</v>
      </c>
    </row>
    <row r="15" spans="1:20">
      <c r="A15" s="1" t="s">
        <v>399</v>
      </c>
      <c r="B15" t="s">
        <v>89</v>
      </c>
      <c r="C15" s="2" t="s">
        <v>317</v>
      </c>
      <c r="D15">
        <v>22562</v>
      </c>
      <c r="E15">
        <v>23515</v>
      </c>
      <c r="F15">
        <v>17165</v>
      </c>
      <c r="G15">
        <v>30360</v>
      </c>
      <c r="H15">
        <v>15015</v>
      </c>
      <c r="I15">
        <v>19625</v>
      </c>
      <c r="J15">
        <v>4250597</v>
      </c>
      <c r="K15">
        <v>58360</v>
      </c>
      <c r="L15">
        <v>94829</v>
      </c>
      <c r="M15" s="20">
        <v>44519620</v>
      </c>
      <c r="N15">
        <v>46042</v>
      </c>
    </row>
    <row r="16" spans="1:20">
      <c r="A16" s="1" t="s">
        <v>400</v>
      </c>
      <c r="B16" t="s">
        <v>90</v>
      </c>
      <c r="C16" s="2" t="s">
        <v>318</v>
      </c>
      <c r="D16">
        <v>29932</v>
      </c>
      <c r="E16">
        <v>31800</v>
      </c>
      <c r="F16">
        <v>24482</v>
      </c>
      <c r="G16">
        <v>41566</v>
      </c>
      <c r="H16">
        <v>22231</v>
      </c>
      <c r="I16">
        <v>28783</v>
      </c>
      <c r="J16">
        <v>6238189</v>
      </c>
      <c r="K16">
        <v>97818</v>
      </c>
      <c r="L16">
        <v>183065</v>
      </c>
      <c r="M16" s="20">
        <v>77223472</v>
      </c>
      <c r="N16">
        <v>113696</v>
      </c>
    </row>
    <row r="17" spans="1:14">
      <c r="A17" s="2" t="s">
        <v>72</v>
      </c>
      <c r="B17" t="s">
        <v>32</v>
      </c>
      <c r="C17" s="2" t="s">
        <v>405</v>
      </c>
      <c r="D17" t="s">
        <v>401</v>
      </c>
      <c r="E17" s="1" t="s">
        <v>394</v>
      </c>
      <c r="F17" s="1" t="s">
        <v>394</v>
      </c>
      <c r="G17" s="1" t="s">
        <v>650</v>
      </c>
      <c r="H17" s="1" t="s">
        <v>394</v>
      </c>
      <c r="I17" s="1" t="s">
        <v>394</v>
      </c>
      <c r="J17" s="1" t="s">
        <v>394</v>
      </c>
      <c r="K17" s="1" t="s">
        <v>52</v>
      </c>
      <c r="L17" s="1" t="s">
        <v>655</v>
      </c>
      <c r="M17" s="1" t="s">
        <v>303</v>
      </c>
      <c r="N17" s="1" t="s">
        <v>651</v>
      </c>
    </row>
    <row r="18" spans="1:14">
      <c r="A18" s="1" t="s">
        <v>395</v>
      </c>
      <c r="B18" s="1" t="s">
        <v>88</v>
      </c>
      <c r="C18" s="1" t="s">
        <v>316</v>
      </c>
      <c r="D18" s="1">
        <v>1400</v>
      </c>
      <c r="E18" s="1" t="s">
        <v>316</v>
      </c>
      <c r="F18" s="1" t="s">
        <v>411</v>
      </c>
      <c r="G18" s="1" t="s">
        <v>406</v>
      </c>
      <c r="H18" s="1" t="s">
        <v>28</v>
      </c>
      <c r="I18" s="1" t="s">
        <v>407</v>
      </c>
      <c r="J18" s="1" t="s">
        <v>416</v>
      </c>
      <c r="K18" s="4">
        <v>2700</v>
      </c>
      <c r="L18" s="1" t="s">
        <v>23</v>
      </c>
      <c r="M18" s="30" t="s">
        <v>413</v>
      </c>
      <c r="N18" s="1" t="s">
        <v>22</v>
      </c>
    </row>
    <row r="19" spans="1:14">
      <c r="A19" s="1" t="s">
        <v>396</v>
      </c>
      <c r="B19" s="1" t="s">
        <v>89</v>
      </c>
      <c r="C19" s="1" t="s">
        <v>317</v>
      </c>
      <c r="D19" s="1">
        <v>1900</v>
      </c>
      <c r="E19" s="1" t="s">
        <v>409</v>
      </c>
      <c r="F19" s="1" t="s">
        <v>316</v>
      </c>
      <c r="G19" s="1" t="s">
        <v>342</v>
      </c>
      <c r="H19" s="1" t="s">
        <v>345</v>
      </c>
      <c r="I19" s="1" t="s">
        <v>22</v>
      </c>
      <c r="J19" s="1" t="s">
        <v>417</v>
      </c>
      <c r="K19" s="4">
        <v>4900</v>
      </c>
      <c r="L19" s="1" t="s">
        <v>29</v>
      </c>
      <c r="M19" s="30" t="s">
        <v>414</v>
      </c>
      <c r="N19" s="1" t="s">
        <v>420</v>
      </c>
    </row>
    <row r="20" spans="1:14">
      <c r="A20" s="1" t="s">
        <v>397</v>
      </c>
      <c r="B20" s="1" t="s">
        <v>90</v>
      </c>
      <c r="C20" s="1" t="s">
        <v>318</v>
      </c>
      <c r="D20" s="1">
        <v>2500</v>
      </c>
      <c r="E20" s="1" t="s">
        <v>410</v>
      </c>
      <c r="F20" s="1" t="s">
        <v>412</v>
      </c>
      <c r="G20" s="1" t="s">
        <v>419</v>
      </c>
      <c r="H20" s="1" t="s">
        <v>406</v>
      </c>
      <c r="I20" s="1" t="s">
        <v>408</v>
      </c>
      <c r="J20" s="1" t="s">
        <v>418</v>
      </c>
      <c r="K20" s="4">
        <v>8150</v>
      </c>
      <c r="L20" s="1" t="s">
        <v>172</v>
      </c>
      <c r="M20" s="30" t="s">
        <v>415</v>
      </c>
      <c r="N20" s="1" t="s">
        <v>421</v>
      </c>
    </row>
    <row r="21" spans="1:14">
      <c r="A21" s="1" t="s">
        <v>204</v>
      </c>
      <c r="B21">
        <v>0.2034</v>
      </c>
      <c r="C21" s="2">
        <v>0.26340000000000002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  <c r="N21">
        <v>0.25</v>
      </c>
    </row>
    <row r="22" spans="1:14">
      <c r="A22" s="1" t="s">
        <v>205</v>
      </c>
      <c r="B22">
        <v>0.23899999999999999</v>
      </c>
      <c r="C22" s="2">
        <v>0.2334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</row>
    <row r="23" spans="1:14">
      <c r="A23" s="1" t="s">
        <v>206</v>
      </c>
      <c r="B23">
        <v>0.24390000000000001</v>
      </c>
      <c r="C23" s="2">
        <v>0.2782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</row>
    <row r="24" spans="1:14">
      <c r="A24" s="1" t="s">
        <v>207</v>
      </c>
      <c r="B24">
        <v>0.31369999999999998</v>
      </c>
      <c r="C24" s="2">
        <v>0.22489999999999999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</row>
    <row r="25" spans="1:14">
      <c r="A25" s="1" t="s">
        <v>435</v>
      </c>
      <c r="B25">
        <v>0</v>
      </c>
      <c r="C25" s="2" t="s">
        <v>317</v>
      </c>
      <c r="D25" t="s">
        <v>28</v>
      </c>
      <c r="E25" t="s">
        <v>428</v>
      </c>
      <c r="F25" t="s">
        <v>317</v>
      </c>
      <c r="G25" s="27" t="s">
        <v>99</v>
      </c>
      <c r="H25" s="1" t="s">
        <v>22</v>
      </c>
      <c r="I25" t="s">
        <v>317</v>
      </c>
      <c r="J25" s="27" t="s">
        <v>175</v>
      </c>
      <c r="K25" t="s">
        <v>99</v>
      </c>
      <c r="L25" s="2" t="s">
        <v>172</v>
      </c>
      <c r="M25" s="27" t="s">
        <v>413</v>
      </c>
      <c r="N25">
        <v>0</v>
      </c>
    </row>
    <row r="26" spans="1:14">
      <c r="A26" s="1" t="s">
        <v>436</v>
      </c>
      <c r="B26" t="s">
        <v>91</v>
      </c>
      <c r="C26" s="2" t="s">
        <v>97</v>
      </c>
      <c r="D26" t="s">
        <v>93</v>
      </c>
      <c r="E26" t="s">
        <v>88</v>
      </c>
      <c r="F26" t="s">
        <v>29</v>
      </c>
      <c r="G26" s="27" t="s">
        <v>172</v>
      </c>
      <c r="H26" s="1" t="s">
        <v>636</v>
      </c>
      <c r="I26" t="s">
        <v>429</v>
      </c>
      <c r="J26" s="27" t="s">
        <v>432</v>
      </c>
      <c r="K26" t="s">
        <v>29</v>
      </c>
      <c r="L26" s="2" t="s">
        <v>97</v>
      </c>
      <c r="M26" s="27" t="s">
        <v>439</v>
      </c>
      <c r="N26" t="s">
        <v>346</v>
      </c>
    </row>
    <row r="27" spans="1:14">
      <c r="A27" s="1" t="s">
        <v>437</v>
      </c>
      <c r="B27" t="s">
        <v>90</v>
      </c>
      <c r="C27" s="2" t="s">
        <v>178</v>
      </c>
      <c r="D27" t="s">
        <v>94</v>
      </c>
      <c r="E27" t="s">
        <v>177</v>
      </c>
      <c r="F27" t="s">
        <v>172</v>
      </c>
      <c r="G27" s="27" t="s">
        <v>95</v>
      </c>
      <c r="H27" s="1" t="s">
        <v>637</v>
      </c>
      <c r="I27" t="s">
        <v>24</v>
      </c>
      <c r="J27" s="27" t="s">
        <v>433</v>
      </c>
      <c r="K27" t="s">
        <v>94</v>
      </c>
      <c r="L27" s="2" t="s">
        <v>175</v>
      </c>
      <c r="M27" s="27" t="s">
        <v>440</v>
      </c>
      <c r="N27" t="s">
        <v>431</v>
      </c>
    </row>
    <row r="28" spans="1:14">
      <c r="A28" s="1" t="s">
        <v>438</v>
      </c>
      <c r="B28" t="s">
        <v>92</v>
      </c>
      <c r="C28" s="2" t="s">
        <v>25</v>
      </c>
      <c r="D28" t="s">
        <v>95</v>
      </c>
      <c r="E28" t="s">
        <v>430</v>
      </c>
      <c r="F28" t="s">
        <v>95</v>
      </c>
      <c r="G28" s="27" t="s">
        <v>301</v>
      </c>
      <c r="H28" s="1" t="s">
        <v>430</v>
      </c>
      <c r="I28" t="s">
        <v>97</v>
      </c>
      <c r="J28" s="27" t="s">
        <v>434</v>
      </c>
      <c r="K28" t="s">
        <v>92</v>
      </c>
      <c r="L28" s="2" t="s">
        <v>96</v>
      </c>
      <c r="M28" s="27" t="s">
        <v>441</v>
      </c>
      <c r="N28" t="s">
        <v>97</v>
      </c>
    </row>
    <row r="29" spans="1:14">
      <c r="A29" s="1" t="s">
        <v>519</v>
      </c>
      <c r="B29" t="s">
        <v>520</v>
      </c>
      <c r="C29" t="s">
        <v>522</v>
      </c>
      <c r="D29" t="s">
        <v>521</v>
      </c>
      <c r="H29" s="2" t="s">
        <v>708</v>
      </c>
    </row>
    <row r="30" spans="1:14">
      <c r="A30" s="1" t="s">
        <v>559</v>
      </c>
      <c r="C30">
        <v>200</v>
      </c>
    </row>
    <row r="31" spans="1:14">
      <c r="A31" s="1" t="s">
        <v>74</v>
      </c>
      <c r="B31" t="s">
        <v>21</v>
      </c>
      <c r="C31" t="s">
        <v>27</v>
      </c>
      <c r="D31" t="s">
        <v>21</v>
      </c>
      <c r="E31" t="s">
        <v>21</v>
      </c>
      <c r="F31" t="s">
        <v>21</v>
      </c>
      <c r="G31" t="s">
        <v>21</v>
      </c>
      <c r="H31" t="s">
        <v>21</v>
      </c>
      <c r="I31" t="s">
        <v>21</v>
      </c>
      <c r="J31" t="s">
        <v>22</v>
      </c>
      <c r="K31" t="s">
        <v>21</v>
      </c>
      <c r="L31" t="s">
        <v>21</v>
      </c>
      <c r="M31" t="s">
        <v>21</v>
      </c>
      <c r="N31" t="s">
        <v>21</v>
      </c>
    </row>
    <row r="32" spans="1:14">
      <c r="A32" s="1" t="s">
        <v>75</v>
      </c>
      <c r="B32" t="s">
        <v>22</v>
      </c>
      <c r="C32" t="s">
        <v>28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23</v>
      </c>
      <c r="K32" t="s">
        <v>22</v>
      </c>
      <c r="L32" t="s">
        <v>22</v>
      </c>
      <c r="M32" t="s">
        <v>22</v>
      </c>
      <c r="N32" t="s">
        <v>22</v>
      </c>
    </row>
    <row r="33" spans="1:17">
      <c r="A33" s="1" t="s">
        <v>76</v>
      </c>
      <c r="B33" t="s">
        <v>23</v>
      </c>
      <c r="C33" t="s">
        <v>22</v>
      </c>
      <c r="D33" t="s">
        <v>23</v>
      </c>
      <c r="E33" t="s">
        <v>23</v>
      </c>
      <c r="F33" t="s">
        <v>23</v>
      </c>
      <c r="G33" t="s">
        <v>23</v>
      </c>
      <c r="H33" t="s">
        <v>23</v>
      </c>
      <c r="I33" t="s">
        <v>23</v>
      </c>
      <c r="J33" t="s">
        <v>29</v>
      </c>
      <c r="K33" t="s">
        <v>23</v>
      </c>
      <c r="L33" t="s">
        <v>23</v>
      </c>
      <c r="M33" t="s">
        <v>23</v>
      </c>
      <c r="N33" t="s">
        <v>23</v>
      </c>
    </row>
    <row r="34" spans="1:17">
      <c r="A34" s="1" t="s">
        <v>77</v>
      </c>
      <c r="B34" t="s">
        <v>24</v>
      </c>
      <c r="C34" t="s">
        <v>29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  <c r="I34" t="s">
        <v>24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</row>
    <row r="35" spans="1:17">
      <c r="A35" s="1" t="s">
        <v>78</v>
      </c>
      <c r="B35" t="s">
        <v>25</v>
      </c>
      <c r="C35" t="s">
        <v>179</v>
      </c>
      <c r="D35" t="s">
        <v>26</v>
      </c>
      <c r="E35" t="s">
        <v>25</v>
      </c>
      <c r="F35" t="s">
        <v>175</v>
      </c>
      <c r="G35" t="s">
        <v>175</v>
      </c>
      <c r="H35" t="s">
        <v>25</v>
      </c>
      <c r="I35" t="s">
        <v>452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</row>
    <row r="36" spans="1:17">
      <c r="A36" s="1" t="s">
        <v>73</v>
      </c>
      <c r="B36" t="s">
        <v>31</v>
      </c>
      <c r="C36" t="s">
        <v>30</v>
      </c>
      <c r="D36" t="s">
        <v>709</v>
      </c>
    </row>
    <row r="37" spans="1:17">
      <c r="A37" s="1" t="s">
        <v>68</v>
      </c>
      <c r="B37" t="s">
        <v>69</v>
      </c>
      <c r="C37" t="s">
        <v>71</v>
      </c>
      <c r="D37" t="s">
        <v>70</v>
      </c>
    </row>
    <row r="38" spans="1:17">
      <c r="A38" s="1" t="s">
        <v>67</v>
      </c>
      <c r="B38" t="s">
        <v>33</v>
      </c>
      <c r="C38" s="2" t="s">
        <v>304</v>
      </c>
      <c r="D38" t="s">
        <v>34</v>
      </c>
    </row>
    <row r="39" spans="1:17">
      <c r="A39" s="1" t="s">
        <v>66</v>
      </c>
      <c r="B39" t="s">
        <v>35</v>
      </c>
      <c r="C39" t="s">
        <v>36</v>
      </c>
      <c r="D39" t="s">
        <v>36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</row>
    <row r="40" spans="1:17">
      <c r="A40" s="1" t="s">
        <v>65</v>
      </c>
      <c r="B40" t="s">
        <v>48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L40" t="s">
        <v>47</v>
      </c>
      <c r="M40" t="s">
        <v>47</v>
      </c>
      <c r="N40" t="s">
        <v>47</v>
      </c>
    </row>
    <row r="41" spans="1:17">
      <c r="A41" s="1" t="s">
        <v>64</v>
      </c>
      <c r="B41" t="s">
        <v>37</v>
      </c>
      <c r="C41" t="s">
        <v>38</v>
      </c>
    </row>
    <row r="42" spans="1:17">
      <c r="A42" s="1" t="s">
        <v>63</v>
      </c>
      <c r="B42" s="1" t="s">
        <v>39</v>
      </c>
      <c r="C42" s="1" t="s">
        <v>82</v>
      </c>
      <c r="D42" s="1" t="s">
        <v>83</v>
      </c>
      <c r="E42" s="1" t="s">
        <v>390</v>
      </c>
      <c r="F42" s="1" t="s">
        <v>87</v>
      </c>
      <c r="G42" s="1" t="s">
        <v>86</v>
      </c>
      <c r="H42" s="1" t="s">
        <v>85</v>
      </c>
      <c r="I42" s="1" t="s">
        <v>84</v>
      </c>
      <c r="J42" s="1" t="s">
        <v>391</v>
      </c>
      <c r="K42" s="1" t="s">
        <v>710</v>
      </c>
      <c r="L42" s="1" t="s">
        <v>393</v>
      </c>
      <c r="M42" s="1" t="s">
        <v>389</v>
      </c>
      <c r="N42" s="1" t="s">
        <v>387</v>
      </c>
    </row>
    <row r="43" spans="1:17">
      <c r="A43" s="1" t="s">
        <v>79</v>
      </c>
      <c r="B43" t="s">
        <v>80</v>
      </c>
      <c r="C43" t="s">
        <v>81</v>
      </c>
      <c r="D43" t="s">
        <v>81</v>
      </c>
      <c r="E43" s="2" t="s">
        <v>81</v>
      </c>
      <c r="F43" t="s">
        <v>81</v>
      </c>
      <c r="G43" s="1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386</v>
      </c>
    </row>
    <row r="44" spans="1:17">
      <c r="A44" s="1" t="s">
        <v>312</v>
      </c>
      <c r="B44" s="1" t="s">
        <v>40</v>
      </c>
      <c r="C44" s="1" t="s">
        <v>42</v>
      </c>
      <c r="D44" s="1" t="s">
        <v>41</v>
      </c>
      <c r="E44" s="1" t="s">
        <v>364</v>
      </c>
      <c r="F44" s="1" t="s">
        <v>364</v>
      </c>
      <c r="G44" s="1" t="s">
        <v>373</v>
      </c>
      <c r="H44" s="1" t="s">
        <v>364</v>
      </c>
      <c r="I44" s="1" t="s">
        <v>366</v>
      </c>
      <c r="J44" s="1" t="s">
        <v>369</v>
      </c>
      <c r="K44" s="1" t="s">
        <v>550</v>
      </c>
      <c r="L44" s="1" t="s">
        <v>100</v>
      </c>
      <c r="M44" s="1" t="s">
        <v>371</v>
      </c>
      <c r="N44" s="1" t="s">
        <v>375</v>
      </c>
      <c r="O44" s="1" t="s">
        <v>551</v>
      </c>
      <c r="P44" s="1" t="s">
        <v>552</v>
      </c>
      <c r="Q44" s="1" t="s">
        <v>553</v>
      </c>
    </row>
    <row r="45" spans="1:17">
      <c r="A45" s="1" t="s">
        <v>62</v>
      </c>
      <c r="B45" s="1" t="s">
        <v>43</v>
      </c>
      <c r="C45" s="1" t="s">
        <v>44</v>
      </c>
      <c r="D45" s="1" t="s">
        <v>365</v>
      </c>
      <c r="E45" s="1" t="s">
        <v>560</v>
      </c>
      <c r="F45" s="1" t="s">
        <v>368</v>
      </c>
      <c r="G45" s="1" t="s">
        <v>374</v>
      </c>
      <c r="H45" s="1" t="s">
        <v>367</v>
      </c>
      <c r="I45" s="1" t="s">
        <v>363</v>
      </c>
      <c r="J45" s="1" t="s">
        <v>370</v>
      </c>
      <c r="K45" s="1" t="s">
        <v>554</v>
      </c>
      <c r="L45" s="1" t="s">
        <v>101</v>
      </c>
      <c r="M45" s="1" t="s">
        <v>372</v>
      </c>
      <c r="N45" s="1" t="s">
        <v>376</v>
      </c>
      <c r="O45" s="1" t="s">
        <v>555</v>
      </c>
      <c r="P45" s="1" t="s">
        <v>556</v>
      </c>
      <c r="Q45" s="1" t="s">
        <v>557</v>
      </c>
    </row>
    <row r="46" spans="1:17">
      <c r="A46" s="1" t="s">
        <v>561</v>
      </c>
      <c r="B46" s="1" t="s">
        <v>562</v>
      </c>
      <c r="C46" s="1"/>
      <c r="D46" s="1" t="s">
        <v>563</v>
      </c>
      <c r="E46" s="1" t="s">
        <v>563</v>
      </c>
      <c r="F46" s="1"/>
      <c r="G46" s="1"/>
      <c r="H46" s="1"/>
      <c r="I46" s="1"/>
      <c r="J46" s="1"/>
      <c r="L46" s="1"/>
      <c r="M46" s="1"/>
      <c r="N46" s="1"/>
    </row>
    <row r="47" spans="1:17">
      <c r="A47" s="1" t="s">
        <v>61</v>
      </c>
      <c r="B47" s="1" t="s">
        <v>46</v>
      </c>
      <c r="C47" s="1" t="s">
        <v>45</v>
      </c>
      <c r="D47" s="1" t="s">
        <v>46</v>
      </c>
      <c r="E47" s="1" t="s">
        <v>46</v>
      </c>
      <c r="F47" s="1" t="s">
        <v>46</v>
      </c>
      <c r="G47" s="1" t="s">
        <v>614</v>
      </c>
      <c r="H47" s="1" t="s">
        <v>46</v>
      </c>
      <c r="I47" s="1"/>
      <c r="J47" s="1" t="s">
        <v>712</v>
      </c>
      <c r="K47" s="1" t="s">
        <v>45</v>
      </c>
      <c r="L47" s="1" t="s">
        <v>512</v>
      </c>
      <c r="M47" s="1" t="s">
        <v>658</v>
      </c>
      <c r="N47" s="1" t="s">
        <v>603</v>
      </c>
    </row>
    <row r="48" spans="1:17">
      <c r="A48" s="1" t="s">
        <v>60</v>
      </c>
      <c r="B48">
        <v>100</v>
      </c>
      <c r="C48">
        <v>600</v>
      </c>
      <c r="D48">
        <v>100</v>
      </c>
      <c r="E48">
        <v>100</v>
      </c>
      <c r="F48">
        <v>100</v>
      </c>
      <c r="G48">
        <v>400</v>
      </c>
      <c r="H48">
        <v>100</v>
      </c>
      <c r="I48">
        <v>100</v>
      </c>
      <c r="J48" s="26">
        <v>10000</v>
      </c>
      <c r="K48" s="31">
        <v>600</v>
      </c>
      <c r="L48">
        <v>1000</v>
      </c>
      <c r="M48" t="s">
        <v>377</v>
      </c>
      <c r="N48">
        <v>1000</v>
      </c>
      <c r="O48" s="31"/>
      <c r="P48" s="31"/>
      <c r="Q48" s="31"/>
    </row>
    <row r="49" spans="1:17">
      <c r="A49" s="1" t="s">
        <v>59</v>
      </c>
      <c r="B49" s="1">
        <v>30</v>
      </c>
      <c r="C49" s="31">
        <f t="shared" ref="C49:I49" si="0">$B$49*C9</f>
        <v>185.70000000000002</v>
      </c>
      <c r="D49" s="31">
        <f t="shared" si="0"/>
        <v>24.9</v>
      </c>
      <c r="E49" s="31">
        <f t="shared" si="0"/>
        <v>24.9</v>
      </c>
      <c r="F49" s="31">
        <f t="shared" si="0"/>
        <v>24.9</v>
      </c>
      <c r="G49" s="31">
        <f t="shared" si="0"/>
        <v>114.3</v>
      </c>
      <c r="H49" s="31">
        <f t="shared" si="0"/>
        <v>24.9</v>
      </c>
      <c r="I49" s="31">
        <f t="shared" si="0"/>
        <v>21.599999999999998</v>
      </c>
      <c r="J49" s="31">
        <v>3300</v>
      </c>
      <c r="K49" s="31">
        <f>$B$49*K9</f>
        <v>191.1</v>
      </c>
      <c r="L49" s="31">
        <f>$B$49*L9</f>
        <v>2217</v>
      </c>
      <c r="M49" s="31">
        <f>$B$49*M9</f>
        <v>433080</v>
      </c>
      <c r="N49" s="31">
        <f>$B$49*N9</f>
        <v>431.09999999999997</v>
      </c>
      <c r="O49" s="31">
        <f t="shared" ref="O49:Q49" si="1">$B$49*O9</f>
        <v>156.9</v>
      </c>
      <c r="P49" s="31">
        <f t="shared" si="1"/>
        <v>597.6</v>
      </c>
      <c r="Q49" s="31">
        <f t="shared" si="1"/>
        <v>33415.5</v>
      </c>
    </row>
    <row r="50" spans="1:17">
      <c r="A50" s="1" t="s">
        <v>58</v>
      </c>
      <c r="B50">
        <v>128</v>
      </c>
      <c r="C50">
        <v>68</v>
      </c>
      <c r="D50">
        <v>46</v>
      </c>
      <c r="E50">
        <v>61</v>
      </c>
      <c r="F50">
        <v>42</v>
      </c>
      <c r="G50">
        <v>42</v>
      </c>
      <c r="H50">
        <v>39</v>
      </c>
      <c r="I50">
        <v>59</v>
      </c>
      <c r="J50">
        <v>60</v>
      </c>
      <c r="K50">
        <v>38</v>
      </c>
      <c r="L50">
        <v>13</v>
      </c>
      <c r="M50">
        <v>16</v>
      </c>
      <c r="N50">
        <v>50</v>
      </c>
    </row>
    <row r="51" spans="1:17">
      <c r="A51" s="1" t="s">
        <v>57</v>
      </c>
      <c r="B51" s="1" t="s">
        <v>49</v>
      </c>
      <c r="C51" s="31">
        <f t="shared" ref="C51:I51" si="2">C50*C9</f>
        <v>420.92</v>
      </c>
      <c r="D51" s="31">
        <f t="shared" si="2"/>
        <v>38.18</v>
      </c>
      <c r="E51" s="31">
        <f t="shared" si="2"/>
        <v>50.629999999999995</v>
      </c>
      <c r="F51" s="31">
        <f t="shared" si="2"/>
        <v>34.86</v>
      </c>
      <c r="G51" s="31">
        <f t="shared" si="2"/>
        <v>160.02000000000001</v>
      </c>
      <c r="H51" s="31">
        <f t="shared" si="2"/>
        <v>32.369999999999997</v>
      </c>
      <c r="I51" s="31">
        <f t="shared" si="2"/>
        <v>42.48</v>
      </c>
      <c r="J51" s="31">
        <v>6500</v>
      </c>
      <c r="K51">
        <v>242</v>
      </c>
      <c r="L51" s="31">
        <f>L50*L9</f>
        <v>960.7</v>
      </c>
      <c r="M51" s="31">
        <v>230000</v>
      </c>
      <c r="N51" s="31">
        <f>N50*N9</f>
        <v>718.5</v>
      </c>
    </row>
    <row r="52" spans="1:17">
      <c r="A52" s="1" t="s">
        <v>56</v>
      </c>
      <c r="B52" s="2" t="s">
        <v>51</v>
      </c>
      <c r="C52" s="1" t="s">
        <v>52</v>
      </c>
      <c r="D52" s="2" t="s">
        <v>51</v>
      </c>
      <c r="E52" s="2" t="s">
        <v>51</v>
      </c>
      <c r="F52" s="2" t="s">
        <v>51</v>
      </c>
      <c r="H52" s="2" t="s">
        <v>51</v>
      </c>
      <c r="I52" s="2" t="s">
        <v>51</v>
      </c>
      <c r="L52" t="s">
        <v>713</v>
      </c>
      <c r="O52" s="1"/>
    </row>
    <row r="53" spans="1:17">
      <c r="A53" s="1" t="s">
        <v>53</v>
      </c>
      <c r="B53" t="s">
        <v>54</v>
      </c>
      <c r="C53" t="s">
        <v>55</v>
      </c>
      <c r="D53" t="s">
        <v>55</v>
      </c>
      <c r="E53" t="s">
        <v>55</v>
      </c>
      <c r="F53" t="s">
        <v>55</v>
      </c>
      <c r="G53" t="s">
        <v>55</v>
      </c>
      <c r="H53" t="s">
        <v>55</v>
      </c>
      <c r="I53" s="1" t="s">
        <v>378</v>
      </c>
      <c r="J53" s="1" t="s">
        <v>379</v>
      </c>
      <c r="K53" t="s">
        <v>714</v>
      </c>
      <c r="L53" t="s">
        <v>54</v>
      </c>
      <c r="M53" s="1" t="s">
        <v>380</v>
      </c>
      <c r="N53" s="1" t="s">
        <v>381</v>
      </c>
      <c r="O53" s="1"/>
    </row>
    <row r="54" spans="1:17">
      <c r="A54" s="1" t="s">
        <v>305</v>
      </c>
      <c r="B54">
        <v>45</v>
      </c>
      <c r="C54" s="3">
        <f>830/C9</f>
        <v>134.08723747980613</v>
      </c>
      <c r="D54">
        <v>45</v>
      </c>
      <c r="E54">
        <v>45</v>
      </c>
      <c r="F54">
        <v>45</v>
      </c>
      <c r="G54">
        <v>45</v>
      </c>
      <c r="H54">
        <v>45</v>
      </c>
      <c r="I54">
        <v>45</v>
      </c>
      <c r="J54">
        <v>45</v>
      </c>
      <c r="K54">
        <v>45</v>
      </c>
      <c r="L54">
        <v>45</v>
      </c>
      <c r="M54">
        <v>45</v>
      </c>
      <c r="N54">
        <v>45</v>
      </c>
      <c r="O54">
        <v>45</v>
      </c>
      <c r="P54">
        <v>45</v>
      </c>
      <c r="Q54">
        <v>45</v>
      </c>
    </row>
    <row r="55" spans="1:17">
      <c r="A55" s="1" t="s">
        <v>310</v>
      </c>
      <c r="B55" s="3">
        <v>5107.393</v>
      </c>
      <c r="C55" s="3">
        <v>33.573</v>
      </c>
      <c r="D55" s="3">
        <v>338.19299999999998</v>
      </c>
      <c r="E55" s="3">
        <v>796.529</v>
      </c>
      <c r="F55" s="3">
        <v>361.17599999999999</v>
      </c>
      <c r="G55" s="3">
        <v>319.02800000000002</v>
      </c>
      <c r="H55" s="3">
        <v>282.36399999999998</v>
      </c>
      <c r="I55" s="3">
        <v>379.15</v>
      </c>
      <c r="J55" s="3">
        <v>1320.7760000000001</v>
      </c>
      <c r="K55" s="3">
        <v>10877</v>
      </c>
      <c r="L55" s="3">
        <v>2454.7739999999999</v>
      </c>
      <c r="M55" s="3">
        <v>511.327</v>
      </c>
      <c r="N55" s="3">
        <v>433.17</v>
      </c>
      <c r="O55" s="3">
        <v>493</v>
      </c>
      <c r="P55" s="3">
        <v>507</v>
      </c>
      <c r="Q55" s="3">
        <v>673</v>
      </c>
    </row>
    <row r="56" spans="1:17">
      <c r="A56" s="1" t="s">
        <v>526</v>
      </c>
      <c r="B56" s="3">
        <v>245683439.40000001</v>
      </c>
      <c r="C56" s="3">
        <v>4514349.4000000004</v>
      </c>
      <c r="D56" s="21">
        <v>50403455</v>
      </c>
      <c r="E56" s="3">
        <v>68527599.400000006</v>
      </c>
      <c r="F56" s="3">
        <v>49663148.200000003</v>
      </c>
      <c r="G56" s="3">
        <v>31355629</v>
      </c>
      <c r="H56" s="3">
        <v>38223111.600000001</v>
      </c>
      <c r="I56" s="3">
        <v>51629389.799999997</v>
      </c>
      <c r="J56" s="3">
        <v>107761630.8</v>
      </c>
      <c r="K56">
        <v>1128677232</v>
      </c>
      <c r="L56" s="3">
        <v>859909198.39999998</v>
      </c>
      <c r="M56" s="3">
        <v>172734542.40000001</v>
      </c>
      <c r="N56" s="3">
        <v>35983394.399999999</v>
      </c>
      <c r="O56">
        <v>159837762.59999999</v>
      </c>
      <c r="P56">
        <v>92799575.799999997</v>
      </c>
      <c r="Q56">
        <v>43190072.399999999</v>
      </c>
    </row>
    <row r="57" spans="1:17">
      <c r="A57" s="1" t="s">
        <v>311</v>
      </c>
      <c r="B57" s="17">
        <f>2.5*B54/1000</f>
        <v>0.1125</v>
      </c>
      <c r="C57" s="17">
        <f>2.5*C54/1000</f>
        <v>0.33521809369951533</v>
      </c>
      <c r="D57" s="17">
        <f t="shared" ref="D57:Q57" si="3">2.5*D54/1000</f>
        <v>0.1125</v>
      </c>
      <c r="E57" s="17">
        <f t="shared" si="3"/>
        <v>0.1125</v>
      </c>
      <c r="F57" s="17">
        <f t="shared" si="3"/>
        <v>0.1125</v>
      </c>
      <c r="G57" s="17">
        <f t="shared" si="3"/>
        <v>0.1125</v>
      </c>
      <c r="H57" s="17">
        <f t="shared" si="3"/>
        <v>0.1125</v>
      </c>
      <c r="I57" s="17">
        <f t="shared" si="3"/>
        <v>0.1125</v>
      </c>
      <c r="J57" s="17">
        <f t="shared" si="3"/>
        <v>0.1125</v>
      </c>
      <c r="K57" s="17">
        <f>2.5*K54/1000</f>
        <v>0.1125</v>
      </c>
      <c r="L57" s="17">
        <f t="shared" si="3"/>
        <v>0.1125</v>
      </c>
      <c r="M57" s="17">
        <f t="shared" si="3"/>
        <v>0.1125</v>
      </c>
      <c r="N57" s="17">
        <f t="shared" si="3"/>
        <v>0.1125</v>
      </c>
      <c r="O57" s="17">
        <f t="shared" si="3"/>
        <v>0.1125</v>
      </c>
      <c r="P57" s="17">
        <f t="shared" si="3"/>
        <v>0.1125</v>
      </c>
      <c r="Q57" s="17">
        <f t="shared" si="3"/>
        <v>0.1125</v>
      </c>
    </row>
    <row r="58" spans="1:17">
      <c r="A58" s="1" t="s">
        <v>313</v>
      </c>
      <c r="B58" s="22">
        <f>B57*B9*3.78541</f>
        <v>0.42585862500000005</v>
      </c>
      <c r="C58" s="22">
        <f t="shared" ref="C58:Q58" si="4">C57*C9</f>
        <v>2.0750000000000002</v>
      </c>
      <c r="D58" s="22">
        <f t="shared" si="4"/>
        <v>9.3375E-2</v>
      </c>
      <c r="E58" s="22">
        <f t="shared" si="4"/>
        <v>9.3375E-2</v>
      </c>
      <c r="F58" s="22">
        <f t="shared" si="4"/>
        <v>9.3375E-2</v>
      </c>
      <c r="G58" s="22">
        <f t="shared" si="4"/>
        <v>0.42862500000000003</v>
      </c>
      <c r="H58" s="22">
        <f t="shared" si="4"/>
        <v>9.3375E-2</v>
      </c>
      <c r="I58" s="22">
        <f t="shared" si="4"/>
        <v>8.1000000000000003E-2</v>
      </c>
      <c r="J58" s="22">
        <f t="shared" si="4"/>
        <v>12.262500000000001</v>
      </c>
      <c r="K58" s="22">
        <f>K57*K9</f>
        <v>0.71662500000000007</v>
      </c>
      <c r="L58" s="22">
        <f t="shared" si="4"/>
        <v>8.3137500000000006</v>
      </c>
      <c r="M58" s="22">
        <f t="shared" si="4"/>
        <v>1624.05</v>
      </c>
      <c r="N58" s="22">
        <f t="shared" si="4"/>
        <v>1.616625</v>
      </c>
      <c r="O58" s="22">
        <f t="shared" si="4"/>
        <v>0.58837500000000009</v>
      </c>
      <c r="P58" s="22">
        <f t="shared" si="4"/>
        <v>2.2410000000000001</v>
      </c>
      <c r="Q58" s="22">
        <f t="shared" si="4"/>
        <v>125.30812499999999</v>
      </c>
    </row>
    <row r="59" spans="1:17">
      <c r="A59" s="1" t="s">
        <v>314</v>
      </c>
      <c r="B59" s="22">
        <f>0.8*0.8*B55*B54*1000000*B9/B56</f>
        <v>598.70913057561188</v>
      </c>
      <c r="C59" s="22">
        <f>0.8*0.75*C55*C54*1000000*C9/C56</f>
        <v>3703.602118170118</v>
      </c>
      <c r="D59" s="22">
        <f t="shared" ref="D59:Q59" si="5">0.8*0.8*D55*D54*1000000*D9/D56</f>
        <v>160.38911364310246</v>
      </c>
      <c r="E59" s="22">
        <f t="shared" si="5"/>
        <v>277.84760275726222</v>
      </c>
      <c r="F59" s="22">
        <f t="shared" si="5"/>
        <v>173.84220326169338</v>
      </c>
      <c r="G59" s="22">
        <f t="shared" si="5"/>
        <v>1116.4280705068938</v>
      </c>
      <c r="H59" s="22">
        <f t="shared" si="5"/>
        <v>176.58502339197312</v>
      </c>
      <c r="I59" s="22">
        <f t="shared" si="5"/>
        <v>152.27866202672033</v>
      </c>
      <c r="J59" s="22">
        <f t="shared" si="5"/>
        <v>38475.475811006392</v>
      </c>
      <c r="K59" s="22">
        <f>0.8*0.8*K55*K54*1000000*K9/K56</f>
        <v>1767.9553156787704</v>
      </c>
      <c r="L59" s="22">
        <f t="shared" si="5"/>
        <v>6075.6933515784121</v>
      </c>
      <c r="M59" s="22">
        <f t="shared" si="5"/>
        <v>1230718.9651813384</v>
      </c>
      <c r="N59" s="22">
        <f t="shared" si="5"/>
        <v>4982.0203599246888</v>
      </c>
      <c r="O59" s="22">
        <f t="shared" si="5"/>
        <v>464.58127786631081</v>
      </c>
      <c r="P59" s="22">
        <f t="shared" si="5"/>
        <v>3134.3232928872949</v>
      </c>
      <c r="Q59" s="22">
        <f t="shared" si="5"/>
        <v>499862.23778592242</v>
      </c>
    </row>
    <row r="60" spans="1:17">
      <c r="A60" s="1" t="s">
        <v>330</v>
      </c>
      <c r="B60" s="22">
        <v>100</v>
      </c>
      <c r="C60" s="22" t="s">
        <v>331</v>
      </c>
      <c r="D60" s="22" t="s">
        <v>331</v>
      </c>
      <c r="E60" s="22" t="s">
        <v>331</v>
      </c>
      <c r="F60" s="22" t="s">
        <v>331</v>
      </c>
      <c r="G60" s="22" t="s">
        <v>331</v>
      </c>
      <c r="H60" s="22" t="s">
        <v>331</v>
      </c>
      <c r="I60" s="22" t="s">
        <v>331</v>
      </c>
      <c r="J60" s="22" t="s">
        <v>331</v>
      </c>
      <c r="K60" s="22" t="s">
        <v>331</v>
      </c>
      <c r="L60" s="22" t="s">
        <v>331</v>
      </c>
      <c r="M60" s="22" t="s">
        <v>331</v>
      </c>
      <c r="N60" s="22" t="s">
        <v>332</v>
      </c>
    </row>
    <row r="61" spans="1:17">
      <c r="A61" s="1" t="s">
        <v>486</v>
      </c>
      <c r="B61" s="22" t="s">
        <v>172</v>
      </c>
      <c r="C61" s="22" t="s">
        <v>343</v>
      </c>
      <c r="D61" s="22" t="s">
        <v>342</v>
      </c>
      <c r="E61" s="22" t="s">
        <v>346</v>
      </c>
      <c r="F61" s="22" t="s">
        <v>99</v>
      </c>
      <c r="G61" s="22" t="s">
        <v>99</v>
      </c>
      <c r="H61" s="22" t="s">
        <v>345</v>
      </c>
      <c r="I61" s="22" t="s">
        <v>342</v>
      </c>
      <c r="J61" s="22" t="s">
        <v>346</v>
      </c>
      <c r="K61" s="22" t="s">
        <v>178</v>
      </c>
      <c r="L61" s="22" t="s">
        <v>344</v>
      </c>
      <c r="M61" s="22" t="s">
        <v>88</v>
      </c>
      <c r="N61" s="22" t="s">
        <v>345</v>
      </c>
    </row>
    <row r="62" spans="1:17">
      <c r="A62" s="1" t="s">
        <v>727</v>
      </c>
      <c r="B62" s="22" t="s">
        <v>728</v>
      </c>
      <c r="C62" s="22" t="s">
        <v>728</v>
      </c>
      <c r="D62" s="22" t="s">
        <v>728</v>
      </c>
      <c r="E62" s="22" t="s">
        <v>729</v>
      </c>
      <c r="F62" s="22" t="s">
        <v>729</v>
      </c>
      <c r="G62" s="22" t="s">
        <v>729</v>
      </c>
      <c r="H62" s="22" t="s">
        <v>729</v>
      </c>
      <c r="I62" s="22" t="s">
        <v>729</v>
      </c>
      <c r="J62" s="22" t="s">
        <v>729</v>
      </c>
      <c r="K62" s="22" t="s">
        <v>729</v>
      </c>
      <c r="L62" s="22" t="s">
        <v>730</v>
      </c>
      <c r="M62" s="22" t="s">
        <v>730</v>
      </c>
      <c r="N62" s="22" t="s">
        <v>729</v>
      </c>
    </row>
    <row r="63" spans="1:17">
      <c r="A63" s="1" t="s">
        <v>725</v>
      </c>
      <c r="B63" s="22" t="s">
        <v>719</v>
      </c>
      <c r="C63" s="22" t="s">
        <v>719</v>
      </c>
      <c r="D63" s="22" t="s">
        <v>719</v>
      </c>
      <c r="E63" s="22" t="s">
        <v>731</v>
      </c>
      <c r="F63" s="22" t="s">
        <v>731</v>
      </c>
      <c r="G63" s="22" t="s">
        <v>732</v>
      </c>
      <c r="H63" s="22" t="s">
        <v>731</v>
      </c>
      <c r="I63" s="22" t="s">
        <v>731</v>
      </c>
      <c r="J63" s="22" t="s">
        <v>733</v>
      </c>
      <c r="K63" s="22" t="s">
        <v>723</v>
      </c>
      <c r="L63" s="22"/>
      <c r="M63" s="22"/>
      <c r="N63" s="22" t="s">
        <v>734</v>
      </c>
    </row>
    <row r="64" spans="1:17">
      <c r="A64" s="1" t="s">
        <v>726</v>
      </c>
      <c r="B64" s="22" t="s">
        <v>720</v>
      </c>
      <c r="C64" s="22" t="s">
        <v>720</v>
      </c>
      <c r="D64" s="22" t="s">
        <v>720</v>
      </c>
      <c r="E64" s="22" t="s">
        <v>721</v>
      </c>
      <c r="F64" s="22" t="s">
        <v>721</v>
      </c>
      <c r="G64" s="22" t="s">
        <v>722</v>
      </c>
      <c r="H64" s="22" t="s">
        <v>721</v>
      </c>
      <c r="I64" s="22" t="s">
        <v>721</v>
      </c>
      <c r="J64" s="22" t="s">
        <v>736</v>
      </c>
      <c r="K64" s="22" t="s">
        <v>722</v>
      </c>
      <c r="L64" s="22" t="s">
        <v>724</v>
      </c>
      <c r="M64" s="22" t="s">
        <v>737</v>
      </c>
      <c r="N64" s="22" t="s">
        <v>735</v>
      </c>
    </row>
    <row r="65" spans="1:20">
      <c r="A65" s="1" t="s">
        <v>352</v>
      </c>
      <c r="B65" s="22" t="s">
        <v>361</v>
      </c>
      <c r="C65" s="25" t="s">
        <v>362</v>
      </c>
      <c r="D65" s="22" t="s">
        <v>506</v>
      </c>
      <c r="E65" s="22" t="s">
        <v>356</v>
      </c>
      <c r="F65" s="22" t="s">
        <v>357</v>
      </c>
      <c r="G65" s="22" t="s">
        <v>360</v>
      </c>
      <c r="H65" s="22" t="s">
        <v>355</v>
      </c>
      <c r="I65" s="22" t="s">
        <v>354</v>
      </c>
      <c r="J65" s="22" t="s">
        <v>358</v>
      </c>
      <c r="K65" s="22" t="s">
        <v>715</v>
      </c>
      <c r="L65" s="22" t="s">
        <v>353</v>
      </c>
      <c r="M65" s="22" t="s">
        <v>359</v>
      </c>
      <c r="N65" s="22" t="s">
        <v>604</v>
      </c>
    </row>
    <row r="66" spans="1:20">
      <c r="A66" s="1" t="s">
        <v>383</v>
      </c>
      <c r="B66" s="22" t="s">
        <v>384</v>
      </c>
      <c r="C66">
        <v>0.15443999999999999</v>
      </c>
      <c r="D66">
        <v>3.8949999999999999E-2</v>
      </c>
      <c r="E66">
        <v>0.37862000000000001</v>
      </c>
      <c r="F66">
        <v>0.33854000000000001</v>
      </c>
      <c r="G66">
        <v>0.79107000000000005</v>
      </c>
      <c r="H66">
        <v>0.22026000000000001</v>
      </c>
      <c r="I66">
        <v>0.23313999999999999</v>
      </c>
      <c r="J66">
        <v>0.50600000000000001</v>
      </c>
      <c r="L66">
        <v>0.70799999999999996</v>
      </c>
      <c r="M66">
        <v>0.76100000000000001</v>
      </c>
      <c r="N66">
        <v>0.92800000000000005</v>
      </c>
    </row>
    <row r="67" spans="1:20">
      <c r="A67" s="1" t="s">
        <v>487</v>
      </c>
      <c r="B67" s="28">
        <v>4.3</v>
      </c>
      <c r="C67">
        <v>0.14000000000000001</v>
      </c>
      <c r="D67">
        <v>1</v>
      </c>
      <c r="E67">
        <v>1.5</v>
      </c>
      <c r="F67">
        <v>0.7</v>
      </c>
      <c r="G67">
        <v>0.25</v>
      </c>
      <c r="H67">
        <v>0.4</v>
      </c>
      <c r="I67">
        <v>3</v>
      </c>
      <c r="J67">
        <v>12</v>
      </c>
      <c r="K67">
        <v>87</v>
      </c>
      <c r="L67">
        <v>38</v>
      </c>
      <c r="M67">
        <v>27</v>
      </c>
      <c r="N67">
        <v>0.15</v>
      </c>
    </row>
    <row r="68" spans="1:20">
      <c r="A68" s="2" t="s">
        <v>820</v>
      </c>
      <c r="B68">
        <v>3.4790000000000001</v>
      </c>
      <c r="C68">
        <v>2.0059999999999998</v>
      </c>
      <c r="D68">
        <v>1.857</v>
      </c>
      <c r="E68">
        <v>1.804</v>
      </c>
      <c r="F68">
        <v>1.9419999999999999</v>
      </c>
      <c r="G68">
        <v>1.4490000000000001</v>
      </c>
      <c r="H68">
        <v>1.651</v>
      </c>
      <c r="I68">
        <v>1.8360000000000001</v>
      </c>
      <c r="J68">
        <v>1.389</v>
      </c>
      <c r="K68">
        <v>1.1479999999999999</v>
      </c>
      <c r="L68">
        <v>1.3680000000000001</v>
      </c>
      <c r="M68">
        <v>0.73499999999999999</v>
      </c>
      <c r="N68">
        <v>1.196</v>
      </c>
      <c r="O68">
        <v>1.1180000000000001</v>
      </c>
      <c r="P68">
        <v>1.1140000000000001</v>
      </c>
      <c r="T68">
        <v>0.90300000000000002</v>
      </c>
    </row>
    <row r="69" spans="1:20">
      <c r="A69" s="2" t="s">
        <v>826</v>
      </c>
      <c r="B69">
        <v>0.14799999999999999</v>
      </c>
      <c r="C69">
        <v>0.33900000000000002</v>
      </c>
      <c r="D69">
        <v>0.216</v>
      </c>
      <c r="E69">
        <v>0.36799999999999999</v>
      </c>
      <c r="F69">
        <v>0.26400000000000001</v>
      </c>
      <c r="G69">
        <v>0.19700000000000001</v>
      </c>
      <c r="H69">
        <v>0.23300000000000001</v>
      </c>
      <c r="I69">
        <v>0.26100000000000001</v>
      </c>
      <c r="J69">
        <v>0.25800000000000001</v>
      </c>
      <c r="K69">
        <v>8.5000000000000006E-2</v>
      </c>
      <c r="L69">
        <v>7.6999999999999999E-2</v>
      </c>
      <c r="M69">
        <v>0.1</v>
      </c>
      <c r="N69">
        <v>0.153</v>
      </c>
      <c r="O69">
        <v>0.13700000000000001</v>
      </c>
      <c r="P69">
        <v>8.3000000000000004E-2</v>
      </c>
      <c r="T69">
        <v>7.9000000000000001E-2</v>
      </c>
    </row>
    <row r="70" spans="1:20">
      <c r="A70" s="2" t="s">
        <v>825</v>
      </c>
      <c r="C70">
        <v>0.106</v>
      </c>
      <c r="D70">
        <v>7.0000000000000007E-2</v>
      </c>
      <c r="E70">
        <v>6.6000000000000003E-2</v>
      </c>
      <c r="F70">
        <v>9.7000000000000003E-2</v>
      </c>
      <c r="H70">
        <v>7.6999999999999999E-2</v>
      </c>
      <c r="I70">
        <v>5.3999999999999999E-2</v>
      </c>
      <c r="P70">
        <v>3.5000000000000003E-2</v>
      </c>
      <c r="T70">
        <v>1.7000000000000001E-2</v>
      </c>
    </row>
    <row r="71" spans="1:20">
      <c r="A71" s="2" t="s">
        <v>824</v>
      </c>
      <c r="C71">
        <v>1.754</v>
      </c>
      <c r="D71">
        <v>1.0529999999999999</v>
      </c>
      <c r="E71">
        <v>0.90300000000000002</v>
      </c>
      <c r="F71">
        <v>1.5329999999999999</v>
      </c>
      <c r="G71">
        <v>0.94599999999999995</v>
      </c>
      <c r="H71">
        <v>0.86799999999999999</v>
      </c>
      <c r="I71">
        <v>0.81</v>
      </c>
      <c r="T71">
        <v>0.81299999999999994</v>
      </c>
    </row>
    <row r="72" spans="1:20">
      <c r="A72" s="2" t="s">
        <v>832</v>
      </c>
      <c r="G72">
        <f>240.49/G9</f>
        <v>63.120734908136484</v>
      </c>
      <c r="N72">
        <f>374/O9</f>
        <v>71.510516252390047</v>
      </c>
    </row>
    <row r="73" spans="1:20">
      <c r="A73" s="1" t="s">
        <v>102</v>
      </c>
      <c r="B73" s="2" t="s">
        <v>422</v>
      </c>
      <c r="C73" s="2" t="s">
        <v>424</v>
      </c>
      <c r="D73" s="2" t="s">
        <v>423</v>
      </c>
      <c r="E73" t="s">
        <v>426</v>
      </c>
      <c r="F73" t="s">
        <v>426</v>
      </c>
      <c r="G73" t="s">
        <v>426</v>
      </c>
      <c r="H73" t="s">
        <v>426</v>
      </c>
      <c r="I73" t="s">
        <v>425</v>
      </c>
      <c r="J73" s="2" t="s">
        <v>403</v>
      </c>
      <c r="K73" s="2" t="s">
        <v>403</v>
      </c>
      <c r="L73" s="2" t="s">
        <v>402</v>
      </c>
      <c r="M73" t="s">
        <v>427</v>
      </c>
      <c r="N73" s="2" t="s">
        <v>404</v>
      </c>
    </row>
    <row r="74" spans="1:20">
      <c r="A74" s="1" t="s">
        <v>103</v>
      </c>
      <c r="B74" t="s">
        <v>208</v>
      </c>
      <c r="C74" t="s">
        <v>443</v>
      </c>
      <c r="D74" t="s">
        <v>442</v>
      </c>
      <c r="E74" t="s">
        <v>445</v>
      </c>
      <c r="F74" t="s">
        <v>447</v>
      </c>
      <c r="G74" t="s">
        <v>450</v>
      </c>
      <c r="H74" t="s">
        <v>446</v>
      </c>
      <c r="I74" t="s">
        <v>445</v>
      </c>
      <c r="J74" t="s">
        <v>448</v>
      </c>
      <c r="K74" t="s">
        <v>707</v>
      </c>
      <c r="L74" t="s">
        <v>444</v>
      </c>
      <c r="M74" t="s">
        <v>449</v>
      </c>
      <c r="N74" t="s">
        <v>451</v>
      </c>
    </row>
    <row r="75" spans="1:20">
      <c r="A75" s="1" t="s">
        <v>104</v>
      </c>
      <c r="B75" t="s">
        <v>200</v>
      </c>
      <c r="C75" t="s">
        <v>202</v>
      </c>
      <c r="D75" t="s">
        <v>201</v>
      </c>
    </row>
    <row r="76" spans="1:20">
      <c r="A76" s="1" t="s">
        <v>111</v>
      </c>
      <c r="B76" s="4" t="s">
        <v>108</v>
      </c>
    </row>
    <row r="77" spans="1:20">
      <c r="A77" s="1" t="s">
        <v>105</v>
      </c>
      <c r="B77" t="s">
        <v>186</v>
      </c>
      <c r="C77" t="s">
        <v>185</v>
      </c>
      <c r="D77" t="s">
        <v>185</v>
      </c>
      <c r="E77" t="s">
        <v>185</v>
      </c>
      <c r="F77" t="s">
        <v>185</v>
      </c>
      <c r="G77" t="s">
        <v>185</v>
      </c>
      <c r="H77" t="s">
        <v>185</v>
      </c>
      <c r="I77" t="s">
        <v>185</v>
      </c>
      <c r="J77" t="s">
        <v>385</v>
      </c>
      <c r="K77" t="s">
        <v>711</v>
      </c>
      <c r="L77" t="s">
        <v>392</v>
      </c>
      <c r="M77" t="s">
        <v>388</v>
      </c>
    </row>
    <row r="78" spans="1:20">
      <c r="A78" s="1" t="s">
        <v>106</v>
      </c>
      <c r="B78" t="s">
        <v>306</v>
      </c>
      <c r="C78" s="2" t="s">
        <v>308</v>
      </c>
      <c r="D78" t="s">
        <v>109</v>
      </c>
      <c r="L78" s="2" t="s">
        <v>315</v>
      </c>
    </row>
    <row r="79" spans="1:20">
      <c r="A79" s="1" t="s">
        <v>203</v>
      </c>
      <c r="B79" t="s">
        <v>307</v>
      </c>
      <c r="C79" s="2" t="s">
        <v>329</v>
      </c>
      <c r="D79" t="s">
        <v>109</v>
      </c>
      <c r="I79" t="s">
        <v>328</v>
      </c>
      <c r="L79" t="s">
        <v>110</v>
      </c>
    </row>
    <row r="80" spans="1:20">
      <c r="A80" s="1" t="s">
        <v>107</v>
      </c>
      <c r="B80" t="s">
        <v>184</v>
      </c>
    </row>
    <row r="81" spans="1:14">
      <c r="A81" s="1" t="s">
        <v>112</v>
      </c>
      <c r="B81" s="5" t="s">
        <v>183</v>
      </c>
    </row>
    <row r="82" spans="1:14">
      <c r="A82" s="1" t="s">
        <v>114</v>
      </c>
      <c r="B82" t="s">
        <v>113</v>
      </c>
    </row>
    <row r="83" spans="1:14">
      <c r="A83" s="6" t="s">
        <v>115</v>
      </c>
      <c r="B83" t="s">
        <v>125</v>
      </c>
      <c r="C83" t="s">
        <v>135</v>
      </c>
      <c r="D83" t="s">
        <v>129</v>
      </c>
      <c r="F83" t="s">
        <v>491</v>
      </c>
      <c r="G83" t="s">
        <v>475</v>
      </c>
      <c r="H83" t="s">
        <v>625</v>
      </c>
      <c r="I83" t="s">
        <v>147</v>
      </c>
      <c r="J83" t="s">
        <v>470</v>
      </c>
      <c r="K83" t="s">
        <v>564</v>
      </c>
      <c r="L83" t="s">
        <v>138</v>
      </c>
      <c r="M83" t="s">
        <v>460</v>
      </c>
      <c r="N83" t="s">
        <v>461</v>
      </c>
    </row>
    <row r="84" spans="1:14">
      <c r="A84" s="6" t="s">
        <v>116</v>
      </c>
      <c r="B84" t="s">
        <v>126</v>
      </c>
      <c r="C84" t="s">
        <v>136</v>
      </c>
      <c r="D84" t="s">
        <v>134</v>
      </c>
      <c r="F84" t="s">
        <v>347</v>
      </c>
      <c r="G84" t="s">
        <v>476</v>
      </c>
      <c r="H84" t="s">
        <v>626</v>
      </c>
      <c r="I84" t="s">
        <v>148</v>
      </c>
      <c r="J84" t="s">
        <v>471</v>
      </c>
      <c r="K84" t="s">
        <v>549</v>
      </c>
      <c r="L84" t="s">
        <v>139</v>
      </c>
      <c r="M84" t="s">
        <v>462</v>
      </c>
      <c r="N84" t="s">
        <v>463</v>
      </c>
    </row>
    <row r="85" spans="1:14">
      <c r="A85" s="6" t="s">
        <v>117</v>
      </c>
      <c r="B85" t="s">
        <v>127</v>
      </c>
      <c r="C85" t="s">
        <v>137</v>
      </c>
      <c r="D85" t="s">
        <v>130</v>
      </c>
      <c r="F85" t="s">
        <v>348</v>
      </c>
      <c r="G85" t="s">
        <v>477</v>
      </c>
      <c r="H85" t="s">
        <v>627</v>
      </c>
      <c r="I85" t="s">
        <v>149</v>
      </c>
      <c r="J85" t="s">
        <v>472</v>
      </c>
      <c r="K85" t="s">
        <v>544</v>
      </c>
      <c r="L85" t="s">
        <v>140</v>
      </c>
      <c r="M85" t="s">
        <v>464</v>
      </c>
      <c r="N85" t="s">
        <v>465</v>
      </c>
    </row>
    <row r="86" spans="1:14">
      <c r="A86" s="6" t="s">
        <v>118</v>
      </c>
      <c r="B86" s="7" t="s">
        <v>128</v>
      </c>
      <c r="C86" t="s">
        <v>309</v>
      </c>
      <c r="D86" t="s">
        <v>131</v>
      </c>
      <c r="F86" t="s">
        <v>349</v>
      </c>
      <c r="G86" t="s">
        <v>478</v>
      </c>
      <c r="H86" t="s">
        <v>628</v>
      </c>
      <c r="I86" t="s">
        <v>150</v>
      </c>
      <c r="J86" t="s">
        <v>473</v>
      </c>
      <c r="K86" t="s">
        <v>483</v>
      </c>
      <c r="L86" t="s">
        <v>141</v>
      </c>
      <c r="M86" t="s">
        <v>466</v>
      </c>
      <c r="N86" t="s">
        <v>467</v>
      </c>
    </row>
    <row r="87" spans="1:14">
      <c r="A87" s="6" t="s">
        <v>119</v>
      </c>
      <c r="D87" t="s">
        <v>132</v>
      </c>
      <c r="F87" t="s">
        <v>350</v>
      </c>
      <c r="G87" t="s">
        <v>479</v>
      </c>
      <c r="H87" t="s">
        <v>629</v>
      </c>
      <c r="I87" t="s">
        <v>151</v>
      </c>
      <c r="J87" t="s">
        <v>474</v>
      </c>
      <c r="K87" t="s">
        <v>545</v>
      </c>
      <c r="L87" t="s">
        <v>142</v>
      </c>
      <c r="M87" t="s">
        <v>468</v>
      </c>
      <c r="N87" t="s">
        <v>469</v>
      </c>
    </row>
    <row r="88" spans="1:14">
      <c r="A88" s="6" t="s">
        <v>120</v>
      </c>
      <c r="D88" t="s">
        <v>133</v>
      </c>
      <c r="F88" t="s">
        <v>351</v>
      </c>
      <c r="G88" t="s">
        <v>480</v>
      </c>
      <c r="H88" t="s">
        <v>630</v>
      </c>
      <c r="I88" t="s">
        <v>152</v>
      </c>
      <c r="K88" t="s">
        <v>546</v>
      </c>
      <c r="L88" t="s">
        <v>143</v>
      </c>
      <c r="M88" t="s">
        <v>481</v>
      </c>
    </row>
    <row r="89" spans="1:14">
      <c r="A89" s="6" t="s">
        <v>121</v>
      </c>
      <c r="F89" t="s">
        <v>459</v>
      </c>
      <c r="H89" t="s">
        <v>631</v>
      </c>
      <c r="K89" t="s">
        <v>547</v>
      </c>
      <c r="L89" t="s">
        <v>144</v>
      </c>
      <c r="M89" t="s">
        <v>482</v>
      </c>
    </row>
    <row r="90" spans="1:14">
      <c r="A90" s="6" t="s">
        <v>122</v>
      </c>
      <c r="H90" t="s">
        <v>632</v>
      </c>
      <c r="K90" t="s">
        <v>548</v>
      </c>
      <c r="L90" t="s">
        <v>145</v>
      </c>
    </row>
    <row r="91" spans="1:14">
      <c r="A91" s="6" t="s">
        <v>123</v>
      </c>
      <c r="H91" t="s">
        <v>633</v>
      </c>
      <c r="L91" t="s">
        <v>146</v>
      </c>
    </row>
    <row r="92" spans="1:14">
      <c r="A92" s="6" t="s">
        <v>124</v>
      </c>
      <c r="H92" t="s">
        <v>634</v>
      </c>
      <c r="L92" t="s">
        <v>483</v>
      </c>
      <c r="M92" t="s">
        <v>483</v>
      </c>
    </row>
    <row r="93" spans="1:14">
      <c r="A93" s="6" t="s">
        <v>188</v>
      </c>
      <c r="B93" t="s">
        <v>187</v>
      </c>
    </row>
    <row r="94" spans="1:14">
      <c r="A94" s="6" t="s">
        <v>189</v>
      </c>
      <c r="B94" t="s">
        <v>190</v>
      </c>
    </row>
    <row r="95" spans="1:14">
      <c r="A95" s="6" t="s">
        <v>193</v>
      </c>
      <c r="B95" t="s">
        <v>195</v>
      </c>
    </row>
    <row r="96" spans="1:14">
      <c r="A96" s="6" t="s">
        <v>198</v>
      </c>
      <c r="B96" t="s">
        <v>199</v>
      </c>
      <c r="C96" t="s">
        <v>382</v>
      </c>
      <c r="D96" t="s">
        <v>382</v>
      </c>
      <c r="E96" t="s">
        <v>382</v>
      </c>
      <c r="F96" t="s">
        <v>382</v>
      </c>
      <c r="G96" t="s">
        <v>382</v>
      </c>
      <c r="H96" t="s">
        <v>382</v>
      </c>
      <c r="I96" t="s">
        <v>382</v>
      </c>
      <c r="J96" t="s">
        <v>382</v>
      </c>
      <c r="L96" t="s">
        <v>382</v>
      </c>
      <c r="M96" t="s">
        <v>382</v>
      </c>
      <c r="N96" t="s">
        <v>382</v>
      </c>
    </row>
    <row r="97" spans="1:20">
      <c r="A97" s="4" t="s">
        <v>191</v>
      </c>
      <c r="B97" t="s">
        <v>192</v>
      </c>
      <c r="C97" t="s">
        <v>821</v>
      </c>
      <c r="D97" t="s">
        <v>821</v>
      </c>
      <c r="E97" t="s">
        <v>821</v>
      </c>
      <c r="F97" t="s">
        <v>821</v>
      </c>
      <c r="G97" t="s">
        <v>821</v>
      </c>
      <c r="H97" t="s">
        <v>821</v>
      </c>
      <c r="I97" t="s">
        <v>821</v>
      </c>
      <c r="J97" t="s">
        <v>821</v>
      </c>
      <c r="K97" t="s">
        <v>821</v>
      </c>
      <c r="L97" t="s">
        <v>821</v>
      </c>
      <c r="M97" t="s">
        <v>821</v>
      </c>
      <c r="N97" t="s">
        <v>821</v>
      </c>
      <c r="O97" t="s">
        <v>821</v>
      </c>
      <c r="P97" t="s">
        <v>821</v>
      </c>
      <c r="T97" t="s">
        <v>821</v>
      </c>
    </row>
    <row r="98" spans="1:20">
      <c r="A98" s="4" t="s">
        <v>827</v>
      </c>
      <c r="B98" t="s">
        <v>194</v>
      </c>
      <c r="C98" t="s">
        <v>822</v>
      </c>
      <c r="D98" t="s">
        <v>822</v>
      </c>
      <c r="E98" t="s">
        <v>822</v>
      </c>
      <c r="F98" t="s">
        <v>822</v>
      </c>
      <c r="G98" t="s">
        <v>822</v>
      </c>
      <c r="H98" t="s">
        <v>822</v>
      </c>
      <c r="I98" t="s">
        <v>822</v>
      </c>
      <c r="J98" t="s">
        <v>822</v>
      </c>
      <c r="K98" t="s">
        <v>822</v>
      </c>
      <c r="L98" t="s">
        <v>822</v>
      </c>
      <c r="M98" t="s">
        <v>822</v>
      </c>
      <c r="N98" t="s">
        <v>822</v>
      </c>
      <c r="O98" t="s">
        <v>822</v>
      </c>
      <c r="P98" t="s">
        <v>822</v>
      </c>
      <c r="T98" t="s">
        <v>822</v>
      </c>
    </row>
    <row r="99" spans="1:20">
      <c r="A99" s="4" t="s">
        <v>828</v>
      </c>
      <c r="C99" t="s">
        <v>829</v>
      </c>
      <c r="D99" t="s">
        <v>829</v>
      </c>
      <c r="E99" t="s">
        <v>829</v>
      </c>
      <c r="F99" t="s">
        <v>829</v>
      </c>
      <c r="G99" t="s">
        <v>829</v>
      </c>
      <c r="H99" t="s">
        <v>829</v>
      </c>
      <c r="I99" t="s">
        <v>829</v>
      </c>
      <c r="T99" t="s">
        <v>829</v>
      </c>
    </row>
    <row r="100" spans="1:20">
      <c r="A100" s="4" t="s">
        <v>196</v>
      </c>
      <c r="B100" t="s">
        <v>197</v>
      </c>
      <c r="C100" t="s">
        <v>823</v>
      </c>
      <c r="D100" t="s">
        <v>823</v>
      </c>
      <c r="E100" t="s">
        <v>823</v>
      </c>
      <c r="F100" t="s">
        <v>823</v>
      </c>
      <c r="H100" t="s">
        <v>823</v>
      </c>
      <c r="I100" t="s">
        <v>823</v>
      </c>
      <c r="P100" t="s">
        <v>823</v>
      </c>
      <c r="T100" t="s">
        <v>823</v>
      </c>
    </row>
    <row r="101" spans="1:20">
      <c r="A101" s="4" t="s">
        <v>830</v>
      </c>
      <c r="G101" t="s">
        <v>831</v>
      </c>
      <c r="N101" t="s">
        <v>833</v>
      </c>
    </row>
    <row r="102" spans="1:20">
      <c r="A102" s="6" t="s">
        <v>268</v>
      </c>
      <c r="B102" t="s">
        <v>298</v>
      </c>
      <c r="C102" t="s">
        <v>277</v>
      </c>
      <c r="D102" t="s">
        <v>290</v>
      </c>
    </row>
    <row r="103" spans="1:20">
      <c r="A103" s="6" t="s">
        <v>269</v>
      </c>
      <c r="B103" t="s">
        <v>297</v>
      </c>
      <c r="C103" t="s">
        <v>278</v>
      </c>
      <c r="D103" t="s">
        <v>291</v>
      </c>
    </row>
    <row r="104" spans="1:20">
      <c r="A104" s="6" t="s">
        <v>270</v>
      </c>
      <c r="B104" t="s">
        <v>296</v>
      </c>
      <c r="C104" t="s">
        <v>276</v>
      </c>
      <c r="D104" t="s">
        <v>288</v>
      </c>
    </row>
    <row r="105" spans="1:20">
      <c r="A105" s="6" t="s">
        <v>271</v>
      </c>
      <c r="D105" t="s">
        <v>287</v>
      </c>
    </row>
    <row r="106" spans="1:20">
      <c r="A106" s="6" t="s">
        <v>272</v>
      </c>
      <c r="B106" t="s">
        <v>294</v>
      </c>
    </row>
    <row r="107" spans="1:20">
      <c r="A107" s="6" t="s">
        <v>273</v>
      </c>
      <c r="B107" t="s">
        <v>295</v>
      </c>
      <c r="C107" s="19" t="s">
        <v>267</v>
      </c>
      <c r="D107" t="s">
        <v>289</v>
      </c>
    </row>
    <row r="108" spans="1:20">
      <c r="A108" s="6" t="s">
        <v>274</v>
      </c>
      <c r="B108" t="s">
        <v>275</v>
      </c>
    </row>
    <row r="109" spans="1:20">
      <c r="A109" s="6" t="s">
        <v>292</v>
      </c>
      <c r="D109" t="s">
        <v>293</v>
      </c>
    </row>
    <row r="110" spans="1:20">
      <c r="A110" s="6" t="s">
        <v>333</v>
      </c>
      <c r="B110" t="s">
        <v>334</v>
      </c>
      <c r="C110" t="s">
        <v>336</v>
      </c>
      <c r="D110" t="s">
        <v>458</v>
      </c>
      <c r="E110" t="s">
        <v>602</v>
      </c>
      <c r="F110" t="s">
        <v>517</v>
      </c>
      <c r="G110" t="s">
        <v>635</v>
      </c>
      <c r="H110" t="s">
        <v>599</v>
      </c>
      <c r="I110" t="s">
        <v>530</v>
      </c>
      <c r="J110" t="s">
        <v>600</v>
      </c>
      <c r="L110" t="s">
        <v>516</v>
      </c>
      <c r="M110" t="s">
        <v>657</v>
      </c>
      <c r="N110" s="34" t="s">
        <v>531</v>
      </c>
    </row>
    <row r="111" spans="1:20">
      <c r="A111" s="6" t="s">
        <v>485</v>
      </c>
      <c r="C111" t="s">
        <v>335</v>
      </c>
      <c r="F111" t="s">
        <v>718</v>
      </c>
      <c r="G111" t="s">
        <v>528</v>
      </c>
      <c r="H111" t="s">
        <v>601</v>
      </c>
      <c r="J111" t="s">
        <v>493</v>
      </c>
      <c r="K111" t="s">
        <v>654</v>
      </c>
      <c r="L111" t="s">
        <v>484</v>
      </c>
      <c r="M111" t="s">
        <v>492</v>
      </c>
      <c r="N111" t="s">
        <v>527</v>
      </c>
    </row>
    <row r="112" spans="1:20">
      <c r="A112" s="6" t="s">
        <v>337</v>
      </c>
      <c r="B112" t="s">
        <v>338</v>
      </c>
    </row>
    <row r="113" spans="1:18">
      <c r="A113" s="6" t="s">
        <v>488</v>
      </c>
      <c r="E113">
        <v>7</v>
      </c>
      <c r="F113">
        <v>10</v>
      </c>
      <c r="G113">
        <v>10</v>
      </c>
      <c r="H113">
        <v>10</v>
      </c>
      <c r="I113">
        <v>7</v>
      </c>
      <c r="J113">
        <v>7</v>
      </c>
      <c r="M113">
        <v>7</v>
      </c>
      <c r="N113">
        <v>10</v>
      </c>
    </row>
    <row r="114" spans="1:18">
      <c r="A114" s="6" t="s">
        <v>490</v>
      </c>
      <c r="E114">
        <v>6300</v>
      </c>
      <c r="F114">
        <v>6300</v>
      </c>
      <c r="G114">
        <v>6300</v>
      </c>
      <c r="H114">
        <v>6300</v>
      </c>
      <c r="I114">
        <v>6300</v>
      </c>
      <c r="J114">
        <v>6300</v>
      </c>
      <c r="K114">
        <v>6000</v>
      </c>
      <c r="M114">
        <v>6300</v>
      </c>
      <c r="N114">
        <v>6300</v>
      </c>
    </row>
    <row r="115" spans="1:18">
      <c r="A115" s="6" t="s">
        <v>660</v>
      </c>
      <c r="E115">
        <v>6500</v>
      </c>
      <c r="F115">
        <v>6500</v>
      </c>
      <c r="G115">
        <v>8000</v>
      </c>
      <c r="H115">
        <v>6500</v>
      </c>
      <c r="I115">
        <v>6500</v>
      </c>
      <c r="J115">
        <v>9000</v>
      </c>
      <c r="K115">
        <v>7900</v>
      </c>
      <c r="M115">
        <v>8000</v>
      </c>
      <c r="N115">
        <v>9000</v>
      </c>
      <c r="R115">
        <v>9000</v>
      </c>
    </row>
    <row r="116" spans="1:18">
      <c r="A116" s="6" t="s">
        <v>495</v>
      </c>
      <c r="B116" t="s">
        <v>501</v>
      </c>
      <c r="C116" t="s">
        <v>497</v>
      </c>
      <c r="D116" t="s">
        <v>499</v>
      </c>
    </row>
    <row r="117" spans="1:18">
      <c r="A117" s="6" t="s">
        <v>496</v>
      </c>
      <c r="B117" t="s">
        <v>502</v>
      </c>
      <c r="C117" t="s">
        <v>498</v>
      </c>
      <c r="D117" t="s">
        <v>500</v>
      </c>
    </row>
    <row r="119" spans="1:18">
      <c r="A119" s="6" t="s">
        <v>717</v>
      </c>
      <c r="F119" t="s">
        <v>457</v>
      </c>
      <c r="G119" t="s">
        <v>457</v>
      </c>
      <c r="H119" t="s">
        <v>457</v>
      </c>
      <c r="J119" t="s">
        <v>457</v>
      </c>
      <c r="K119" t="s">
        <v>457</v>
      </c>
      <c r="L119" t="s">
        <v>457</v>
      </c>
      <c r="M119" t="s">
        <v>457</v>
      </c>
      <c r="N119" t="s">
        <v>457</v>
      </c>
    </row>
    <row r="120" spans="1:18">
      <c r="A120" s="6" t="s">
        <v>738</v>
      </c>
      <c r="F120" t="s">
        <v>457</v>
      </c>
    </row>
    <row r="121" spans="1:18">
      <c r="A121" s="6" t="s">
        <v>669</v>
      </c>
    </row>
    <row r="122" spans="1:18">
      <c r="A122" s="6" t="s">
        <v>670</v>
      </c>
      <c r="M122" t="s">
        <v>678</v>
      </c>
      <c r="N122" t="s">
        <v>678</v>
      </c>
    </row>
    <row r="123" spans="1:18">
      <c r="A123" s="6" t="s">
        <v>671</v>
      </c>
    </row>
    <row r="124" spans="1:18">
      <c r="A124" s="6" t="s">
        <v>672</v>
      </c>
      <c r="F124" t="s">
        <v>678</v>
      </c>
      <c r="G124" t="s">
        <v>678</v>
      </c>
      <c r="H124" t="s">
        <v>678</v>
      </c>
      <c r="J124" t="s">
        <v>678</v>
      </c>
      <c r="L124" t="s">
        <v>678</v>
      </c>
      <c r="M124" t="s">
        <v>678</v>
      </c>
      <c r="N124" t="s">
        <v>678</v>
      </c>
    </row>
    <row r="125" spans="1:18">
      <c r="A125" s="6" t="s">
        <v>673</v>
      </c>
      <c r="E125" t="s">
        <v>674</v>
      </c>
      <c r="F125" t="s">
        <v>674</v>
      </c>
      <c r="G125" t="s">
        <v>674</v>
      </c>
      <c r="H125" t="s">
        <v>674</v>
      </c>
      <c r="I125" t="s">
        <v>674</v>
      </c>
      <c r="J125" t="s">
        <v>674</v>
      </c>
      <c r="K125" t="s">
        <v>674</v>
      </c>
      <c r="L125" t="s">
        <v>674</v>
      </c>
      <c r="M125" t="s">
        <v>674</v>
      </c>
      <c r="N125" t="s">
        <v>674</v>
      </c>
    </row>
    <row r="126" spans="1:18">
      <c r="A126" s="6" t="s">
        <v>675</v>
      </c>
      <c r="E126" t="s">
        <v>674</v>
      </c>
      <c r="F126" t="s">
        <v>674</v>
      </c>
      <c r="G126" t="s">
        <v>674</v>
      </c>
      <c r="H126" t="s">
        <v>674</v>
      </c>
      <c r="I126" t="s">
        <v>674</v>
      </c>
      <c r="J126" t="s">
        <v>674</v>
      </c>
      <c r="K126" t="s">
        <v>674</v>
      </c>
      <c r="L126" t="s">
        <v>674</v>
      </c>
      <c r="M126" t="s">
        <v>674</v>
      </c>
      <c r="N126" t="s">
        <v>674</v>
      </c>
    </row>
    <row r="127" spans="1:18">
      <c r="A127" s="6" t="s">
        <v>676</v>
      </c>
    </row>
    <row r="128" spans="1:18">
      <c r="A128" s="6" t="s">
        <v>677</v>
      </c>
      <c r="L128" t="s">
        <v>678</v>
      </c>
      <c r="M128" t="s">
        <v>678</v>
      </c>
      <c r="N128" t="s">
        <v>678</v>
      </c>
    </row>
    <row r="129" spans="1:14">
      <c r="A129" s="6" t="s">
        <v>679</v>
      </c>
    </row>
    <row r="130" spans="1:14">
      <c r="A130" s="6" t="s">
        <v>680</v>
      </c>
      <c r="E130" t="s">
        <v>300</v>
      </c>
      <c r="F130" t="s">
        <v>300</v>
      </c>
      <c r="G130" t="s">
        <v>300</v>
      </c>
      <c r="H130" t="s">
        <v>300</v>
      </c>
      <c r="I130" t="s">
        <v>300</v>
      </c>
      <c r="J130" t="s">
        <v>300</v>
      </c>
      <c r="K130" t="s">
        <v>300</v>
      </c>
      <c r="L130" t="s">
        <v>300</v>
      </c>
      <c r="M130" t="s">
        <v>686</v>
      </c>
      <c r="N130" t="s">
        <v>686</v>
      </c>
    </row>
    <row r="131" spans="1:14">
      <c r="A131" s="6" t="s">
        <v>681</v>
      </c>
      <c r="E131" t="s">
        <v>300</v>
      </c>
      <c r="F131" t="s">
        <v>300</v>
      </c>
      <c r="G131" t="s">
        <v>300</v>
      </c>
      <c r="H131" t="s">
        <v>300</v>
      </c>
      <c r="I131" t="s">
        <v>300</v>
      </c>
      <c r="J131" t="s">
        <v>300</v>
      </c>
      <c r="K131" t="s">
        <v>300</v>
      </c>
      <c r="N131" t="s">
        <v>300</v>
      </c>
    </row>
    <row r="132" spans="1:14">
      <c r="A132" s="6" t="s">
        <v>704</v>
      </c>
      <c r="L132" t="s">
        <v>674</v>
      </c>
      <c r="M132" t="s">
        <v>674</v>
      </c>
    </row>
    <row r="133" spans="1:14">
      <c r="A133" s="6" t="s">
        <v>682</v>
      </c>
      <c r="L133" t="s">
        <v>674</v>
      </c>
    </row>
    <row r="134" spans="1:14">
      <c r="A134" s="6" t="s">
        <v>683</v>
      </c>
      <c r="E134" t="s">
        <v>674</v>
      </c>
      <c r="F134" t="s">
        <v>674</v>
      </c>
      <c r="G134" t="s">
        <v>674</v>
      </c>
      <c r="H134" t="s">
        <v>674</v>
      </c>
      <c r="I134" t="s">
        <v>674</v>
      </c>
      <c r="J134" t="s">
        <v>674</v>
      </c>
      <c r="K134" t="s">
        <v>674</v>
      </c>
      <c r="L134" t="s">
        <v>674</v>
      </c>
      <c r="M134" t="s">
        <v>674</v>
      </c>
      <c r="N134" t="s">
        <v>674</v>
      </c>
    </row>
    <row r="135" spans="1:14">
      <c r="A135" s="6" t="s">
        <v>684</v>
      </c>
    </row>
    <row r="136" spans="1:14">
      <c r="A136" s="6" t="s">
        <v>685</v>
      </c>
      <c r="L136" t="s">
        <v>678</v>
      </c>
    </row>
    <row r="137" spans="1:14">
      <c r="A137" s="6" t="s">
        <v>739</v>
      </c>
      <c r="E137" t="s">
        <v>674</v>
      </c>
      <c r="F137" t="s">
        <v>674</v>
      </c>
      <c r="G137" t="s">
        <v>674</v>
      </c>
      <c r="H137" t="s">
        <v>674</v>
      </c>
      <c r="I137" t="s">
        <v>674</v>
      </c>
      <c r="J137" t="s">
        <v>674</v>
      </c>
      <c r="K137" t="s">
        <v>674</v>
      </c>
      <c r="L137" t="s">
        <v>674</v>
      </c>
      <c r="M137" t="s">
        <v>674</v>
      </c>
      <c r="N137" t="s">
        <v>674</v>
      </c>
    </row>
    <row r="138" spans="1:14">
      <c r="A138" s="6" t="s">
        <v>687</v>
      </c>
    </row>
    <row r="139" spans="1:14">
      <c r="A139" s="6" t="s">
        <v>688</v>
      </c>
      <c r="E139" t="s">
        <v>689</v>
      </c>
      <c r="F139" t="s">
        <v>689</v>
      </c>
      <c r="G139" t="s">
        <v>689</v>
      </c>
      <c r="H139" t="s">
        <v>689</v>
      </c>
      <c r="K139" t="s">
        <v>674</v>
      </c>
      <c r="L139" t="s">
        <v>674</v>
      </c>
    </row>
    <row r="140" spans="1:14">
      <c r="A140" s="6" t="s">
        <v>690</v>
      </c>
      <c r="K140" t="s">
        <v>678</v>
      </c>
      <c r="L140" t="s">
        <v>678</v>
      </c>
      <c r="M140" t="s">
        <v>678</v>
      </c>
      <c r="N140" t="s">
        <v>678</v>
      </c>
    </row>
    <row r="141" spans="1:14">
      <c r="A141" s="6" t="s">
        <v>691</v>
      </c>
      <c r="K141" t="s">
        <v>678</v>
      </c>
      <c r="L141" t="s">
        <v>678</v>
      </c>
      <c r="M141" t="s">
        <v>678</v>
      </c>
      <c r="N141" t="s">
        <v>678</v>
      </c>
    </row>
    <row r="142" spans="1:14">
      <c r="A142" s="6" t="s">
        <v>692</v>
      </c>
      <c r="E142" t="s">
        <v>300</v>
      </c>
      <c r="F142" t="s">
        <v>300</v>
      </c>
      <c r="G142" t="s">
        <v>300</v>
      </c>
      <c r="H142" t="s">
        <v>300</v>
      </c>
      <c r="I142" t="s">
        <v>300</v>
      </c>
      <c r="J142" t="s">
        <v>300</v>
      </c>
      <c r="L142" t="s">
        <v>300</v>
      </c>
      <c r="M142" t="s">
        <v>300</v>
      </c>
      <c r="N142" t="s">
        <v>686</v>
      </c>
    </row>
    <row r="143" spans="1:14">
      <c r="A143" s="1" t="s">
        <v>694</v>
      </c>
      <c r="L143" t="s">
        <v>678</v>
      </c>
      <c r="M143" t="s">
        <v>678</v>
      </c>
      <c r="N143" t="s">
        <v>678</v>
      </c>
    </row>
    <row r="144" spans="1:14">
      <c r="A144" s="6" t="s">
        <v>693</v>
      </c>
      <c r="E144" t="s">
        <v>674</v>
      </c>
      <c r="F144" t="s">
        <v>674</v>
      </c>
      <c r="G144" t="s">
        <v>674</v>
      </c>
      <c r="H144" t="s">
        <v>674</v>
      </c>
      <c r="I144" t="s">
        <v>674</v>
      </c>
      <c r="J144" t="s">
        <v>674</v>
      </c>
      <c r="K144" t="s">
        <v>674</v>
      </c>
    </row>
    <row r="145" spans="1:14">
      <c r="A145" s="6" t="s">
        <v>695</v>
      </c>
      <c r="N145" t="s">
        <v>678</v>
      </c>
    </row>
    <row r="146" spans="1:14">
      <c r="A146" s="6" t="s">
        <v>696</v>
      </c>
      <c r="E146" t="s">
        <v>689</v>
      </c>
      <c r="F146" t="s">
        <v>689</v>
      </c>
      <c r="G146" t="s">
        <v>689</v>
      </c>
      <c r="H146" t="s">
        <v>689</v>
      </c>
      <c r="I146" t="s">
        <v>689</v>
      </c>
      <c r="J146" t="s">
        <v>689</v>
      </c>
      <c r="K146" t="s">
        <v>689</v>
      </c>
      <c r="L146" t="s">
        <v>689</v>
      </c>
      <c r="M146" t="s">
        <v>689</v>
      </c>
      <c r="N146" t="s">
        <v>689</v>
      </c>
    </row>
    <row r="147" spans="1:14">
      <c r="A147" s="6" t="s">
        <v>697</v>
      </c>
      <c r="E147" t="s">
        <v>52</v>
      </c>
      <c r="F147" t="s">
        <v>706</v>
      </c>
      <c r="G147" t="s">
        <v>706</v>
      </c>
      <c r="H147" t="s">
        <v>706</v>
      </c>
      <c r="I147" t="s">
        <v>52</v>
      </c>
      <c r="J147" t="s">
        <v>706</v>
      </c>
      <c r="K147" t="s">
        <v>706</v>
      </c>
      <c r="L147" t="s">
        <v>706</v>
      </c>
      <c r="M147" t="s">
        <v>706</v>
      </c>
      <c r="N147" t="s">
        <v>706</v>
      </c>
    </row>
    <row r="148" spans="1:14">
      <c r="A148" s="6" t="s">
        <v>698</v>
      </c>
      <c r="J148" t="s">
        <v>674</v>
      </c>
      <c r="K148" t="s">
        <v>674</v>
      </c>
      <c r="L148" t="s">
        <v>300</v>
      </c>
      <c r="M148" t="s">
        <v>674</v>
      </c>
      <c r="N148" t="s">
        <v>699</v>
      </c>
    </row>
    <row r="149" spans="1:14">
      <c r="A149" s="6" t="s">
        <v>700</v>
      </c>
    </row>
    <row r="150" spans="1:14">
      <c r="A150" s="6" t="s">
        <v>701</v>
      </c>
    </row>
    <row r="151" spans="1:14">
      <c r="A151" s="6" t="s">
        <v>702</v>
      </c>
      <c r="H151" t="s">
        <v>703</v>
      </c>
    </row>
    <row r="152" spans="1:14">
      <c r="A152" s="6" t="s">
        <v>705</v>
      </c>
      <c r="E152" t="s">
        <v>674</v>
      </c>
      <c r="F152" t="s">
        <v>674</v>
      </c>
      <c r="G152" t="s">
        <v>674</v>
      </c>
      <c r="H152" t="s">
        <v>674</v>
      </c>
      <c r="I152" t="s">
        <v>674</v>
      </c>
      <c r="J152" t="s">
        <v>674</v>
      </c>
      <c r="K152" t="s">
        <v>674</v>
      </c>
      <c r="L152" t="s">
        <v>674</v>
      </c>
      <c r="M152" t="s">
        <v>674</v>
      </c>
    </row>
    <row r="153" spans="1:14">
      <c r="A153" s="6" t="s">
        <v>716</v>
      </c>
      <c r="K153" t="s">
        <v>674</v>
      </c>
    </row>
    <row r="154" spans="1:14">
      <c r="A154" s="1" t="s">
        <v>813</v>
      </c>
      <c r="J154" s="1" t="s">
        <v>814</v>
      </c>
      <c r="K154" s="1" t="s">
        <v>814</v>
      </c>
      <c r="L154" s="1" t="s">
        <v>814</v>
      </c>
      <c r="M154" s="1" t="s">
        <v>814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topLeftCell="A10" workbookViewId="0">
      <selection activeCell="G21" sqref="G21"/>
    </sheetView>
  </sheetViews>
  <sheetFormatPr baseColWidth="10" defaultColWidth="8.83203125" defaultRowHeight="15"/>
  <sheetData>
    <row r="1" spans="1:10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30" thickBot="1">
      <c r="A2" s="8" t="s">
        <v>218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558</v>
      </c>
    </row>
    <row r="3" spans="1:10" ht="16" thickBot="1">
      <c r="A3" s="8" t="s">
        <v>219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30" thickBot="1">
      <c r="A4" s="8" t="s">
        <v>220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30" thickBot="1">
      <c r="A8" s="8" t="s">
        <v>218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6" thickBot="1">
      <c r="A9" s="8" t="s">
        <v>219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30" thickBot="1">
      <c r="A10" s="8" t="s">
        <v>220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16" thickBot="1">
      <c r="A13" s="12" t="s">
        <v>221</v>
      </c>
      <c r="B13" s="23" t="s">
        <v>745</v>
      </c>
      <c r="C13" s="23" t="s">
        <v>744</v>
      </c>
      <c r="D13" s="23" t="s">
        <v>640</v>
      </c>
      <c r="E13" s="23" t="s">
        <v>743</v>
      </c>
      <c r="F13" s="24" t="s">
        <v>255</v>
      </c>
      <c r="G13" s="41" t="s">
        <v>647</v>
      </c>
    </row>
    <row r="14" spans="1:10" ht="30" thickBot="1">
      <c r="A14" s="8" t="s">
        <v>218</v>
      </c>
      <c r="B14">
        <v>0.34067663257277736</v>
      </c>
      <c r="C14">
        <v>0.17702596380802518</v>
      </c>
      <c r="D14">
        <v>0.11250983477576712</v>
      </c>
      <c r="E14">
        <v>0.16837136113296616</v>
      </c>
      <c r="F14">
        <v>0.20141620771046423</v>
      </c>
      <c r="G14">
        <f>SUM(B14:F14)</f>
        <v>1</v>
      </c>
      <c r="I14" t="s">
        <v>640</v>
      </c>
      <c r="J14" t="s">
        <v>742</v>
      </c>
    </row>
    <row r="15" spans="1:10" ht="16" thickBot="1">
      <c r="A15" s="8" t="s">
        <v>219</v>
      </c>
      <c r="B15" s="13">
        <f>ROUND(2000*B14,0)</f>
        <v>681</v>
      </c>
      <c r="C15" s="13">
        <f>ROUND(2000*C14,0)</f>
        <v>354</v>
      </c>
      <c r="D15" s="13">
        <f>ROUND(2000*D14,0)</f>
        <v>225</v>
      </c>
      <c r="E15" s="13">
        <f>ROUND(2000*E14,0)</f>
        <v>337</v>
      </c>
      <c r="F15" s="13">
        <f>ROUND(2000*F14,0)</f>
        <v>403</v>
      </c>
      <c r="G15" s="13">
        <f>SUM(B15:F15)</f>
        <v>2000</v>
      </c>
      <c r="I15" t="s">
        <v>255</v>
      </c>
      <c r="J15" t="s">
        <v>741</v>
      </c>
    </row>
    <row r="16" spans="1:10" ht="30" thickBot="1">
      <c r="A16" s="8" t="s">
        <v>220</v>
      </c>
      <c r="B16" s="2">
        <f>ROUND(2200*B14,0)</f>
        <v>749</v>
      </c>
      <c r="C16" s="2">
        <f>ROUND(2200*C14,0)</f>
        <v>389</v>
      </c>
      <c r="D16" s="2">
        <f>ROUND(2200*D14,0)</f>
        <v>248</v>
      </c>
      <c r="E16" s="2">
        <f>ROUND(2200*E14,0)</f>
        <v>370</v>
      </c>
      <c r="F16" s="2">
        <f>ROUND(2200*F14,0)</f>
        <v>443</v>
      </c>
      <c r="G16" s="2">
        <f>SUM(B16:F16)</f>
        <v>2199</v>
      </c>
      <c r="I16" t="s">
        <v>648</v>
      </c>
      <c r="J16" t="s">
        <v>740</v>
      </c>
    </row>
    <row r="17" spans="1:5">
      <c r="A17" s="12" t="s">
        <v>238</v>
      </c>
      <c r="B17" s="2"/>
      <c r="C17" s="2"/>
      <c r="D17" s="2"/>
      <c r="E17" s="14"/>
    </row>
    <row r="19" spans="1:5" ht="16" thickBot="1"/>
    <row r="20" spans="1:5" ht="30" thickBot="1">
      <c r="A20" s="12" t="s">
        <v>510</v>
      </c>
      <c r="B20" s="15" t="s">
        <v>747</v>
      </c>
      <c r="C20" s="11" t="s">
        <v>748</v>
      </c>
      <c r="D20" s="15"/>
      <c r="E20" s="15"/>
    </row>
    <row r="21" spans="1:5" ht="30" thickBot="1">
      <c r="A21" s="8" t="s">
        <v>218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5" ht="16" thickBot="1">
      <c r="A22" s="8" t="s">
        <v>219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9"/>
    </row>
    <row r="23" spans="1:5" ht="44" thickBot="1">
      <c r="A23" s="8" t="s">
        <v>515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topLeftCell="A14" workbookViewId="0">
      <selection activeCell="K20" sqref="K20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  <c r="G1" s="10"/>
    </row>
    <row r="2" spans="1:11" ht="30" thickBot="1">
      <c r="A2" s="8" t="s">
        <v>218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558</v>
      </c>
      <c r="G2" s="10"/>
    </row>
    <row r="3" spans="1:11" ht="16" thickBot="1">
      <c r="A3" s="8" t="s">
        <v>219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220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238</v>
      </c>
      <c r="B5" s="13"/>
      <c r="C5" s="13"/>
      <c r="D5" s="13"/>
      <c r="E5" s="10"/>
      <c r="F5" s="10"/>
      <c r="G5" s="10"/>
    </row>
    <row r="6" spans="1:11">
      <c r="A6" s="35"/>
      <c r="B6" s="36"/>
      <c r="C6" s="36"/>
      <c r="D6" s="36"/>
      <c r="E6" s="36"/>
      <c r="F6" s="36"/>
      <c r="G6" s="36"/>
      <c r="H6" s="37"/>
    </row>
    <row r="7" spans="1:11" ht="16" thickBot="1">
      <c r="A7" s="12"/>
      <c r="B7" s="38"/>
      <c r="C7" s="38"/>
      <c r="D7" s="38"/>
      <c r="E7" s="38"/>
      <c r="F7" s="38"/>
      <c r="G7" s="36"/>
      <c r="H7" s="37"/>
    </row>
    <row r="8" spans="1:11" ht="16" thickBot="1">
      <c r="A8" s="12" t="s">
        <v>225</v>
      </c>
      <c r="B8" s="15" t="s">
        <v>226</v>
      </c>
      <c r="C8" s="15" t="s">
        <v>227</v>
      </c>
      <c r="D8" s="15" t="s">
        <v>228</v>
      </c>
      <c r="E8" s="15" t="s">
        <v>229</v>
      </c>
      <c r="F8" s="15" t="s">
        <v>230</v>
      </c>
      <c r="G8" s="10"/>
      <c r="H8" s="37"/>
    </row>
    <row r="9" spans="1:11" ht="30" thickBot="1">
      <c r="A9" s="8" t="s">
        <v>218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6" thickBot="1">
      <c r="A10" s="8" t="s">
        <v>219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30" thickBot="1">
      <c r="A11" s="8" t="s">
        <v>220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>
      <c r="A12" s="12" t="s">
        <v>238</v>
      </c>
      <c r="B12" s="13"/>
      <c r="C12" s="13"/>
      <c r="D12" s="13"/>
      <c r="E12" s="13"/>
      <c r="F12" s="13"/>
      <c r="G12" s="13"/>
      <c r="H12" s="37"/>
    </row>
    <row r="13" spans="1:11">
      <c r="H13" s="37"/>
    </row>
    <row r="14" spans="1:11" ht="44" thickBot="1">
      <c r="A14" s="12" t="s">
        <v>221</v>
      </c>
      <c r="B14" s="23" t="s">
        <v>606</v>
      </c>
      <c r="C14" s="23" t="s">
        <v>607</v>
      </c>
      <c r="D14" s="23" t="s">
        <v>608</v>
      </c>
      <c r="E14" s="23" t="s">
        <v>609</v>
      </c>
      <c r="F14" s="24" t="s">
        <v>610</v>
      </c>
      <c r="G14" s="41" t="s">
        <v>611</v>
      </c>
      <c r="H14" s="37"/>
    </row>
    <row r="15" spans="1:11" ht="30" thickBot="1">
      <c r="A15" s="8" t="s">
        <v>218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219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613</v>
      </c>
    </row>
    <row r="17" spans="1:12" ht="30" thickBot="1">
      <c r="A17" s="8" t="s">
        <v>220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612</v>
      </c>
    </row>
    <row r="18" spans="1:12">
      <c r="A18" s="12" t="s">
        <v>238</v>
      </c>
      <c r="B18" s="2"/>
      <c r="C18" s="2"/>
      <c r="D18" s="2"/>
      <c r="E18" s="14"/>
      <c r="H18" s="37"/>
    </row>
    <row r="19" spans="1:12">
      <c r="A19" s="12"/>
      <c r="B19" s="32"/>
      <c r="C19" s="32"/>
      <c r="D19" s="32"/>
      <c r="E19" s="32"/>
      <c r="F19" s="33"/>
      <c r="G19" s="39"/>
      <c r="H19" s="37"/>
    </row>
    <row r="20" spans="1:12">
      <c r="A20" s="12"/>
      <c r="B20" s="13"/>
      <c r="C20" s="13"/>
      <c r="D20" s="13"/>
      <c r="E20" s="13"/>
      <c r="F20" s="13"/>
      <c r="G20" s="40"/>
      <c r="H20" s="37"/>
      <c r="K20" t="s">
        <v>661</v>
      </c>
      <c r="L20" t="s">
        <v>662</v>
      </c>
    </row>
    <row r="21" spans="1:12" ht="30" thickBot="1">
      <c r="A21" s="12" t="s">
        <v>819</v>
      </c>
      <c r="B21" s="23" t="s">
        <v>663</v>
      </c>
      <c r="C21" s="23" t="s">
        <v>664</v>
      </c>
      <c r="D21" s="23" t="s">
        <v>665</v>
      </c>
      <c r="E21" s="23" t="s">
        <v>666</v>
      </c>
      <c r="F21" s="24" t="s">
        <v>667</v>
      </c>
      <c r="G21" s="41" t="s">
        <v>668</v>
      </c>
      <c r="H21" s="37"/>
    </row>
    <row r="22" spans="1:12" ht="30" thickBot="1">
      <c r="A22" s="8" t="s">
        <v>218</v>
      </c>
      <c r="B22" s="32">
        <v>0.40933170000000002</v>
      </c>
      <c r="C22" s="32">
        <v>0.22944899999999999</v>
      </c>
      <c r="D22" s="32">
        <v>0.1114927</v>
      </c>
      <c r="E22" s="32">
        <v>0.1101543</v>
      </c>
      <c r="F22" s="33">
        <v>0.1096213</v>
      </c>
      <c r="G22">
        <v>2.9843149999999999E-2</v>
      </c>
      <c r="H22" s="22">
        <f>SUM(B22:G22)</f>
        <v>0.99989215000000009</v>
      </c>
    </row>
    <row r="23" spans="1:12" ht="16" thickBot="1">
      <c r="A23" s="8" t="s">
        <v>219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30" thickBot="1">
      <c r="A24" s="8" t="s">
        <v>220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238</v>
      </c>
      <c r="B25" s="2"/>
      <c r="C25" s="2"/>
      <c r="D25" s="2"/>
      <c r="E25" s="14"/>
      <c r="H25" s="37"/>
    </row>
    <row r="26" spans="1:12">
      <c r="A26" s="12"/>
      <c r="B26" s="37"/>
      <c r="C26" s="37"/>
      <c r="D26" s="37"/>
      <c r="E26" s="37"/>
      <c r="F26" s="37"/>
      <c r="G26" s="37"/>
      <c r="H26" s="37"/>
    </row>
    <row r="27" spans="1:12">
      <c r="A27" s="12"/>
      <c r="B27" s="37"/>
      <c r="C27" s="37"/>
      <c r="D27" s="37"/>
      <c r="E27" s="37"/>
      <c r="F27" s="37"/>
      <c r="G27" s="37"/>
      <c r="H27" s="37"/>
    </row>
    <row r="28" spans="1:12">
      <c r="A28" s="12"/>
      <c r="B28" s="37"/>
      <c r="C28" s="37"/>
      <c r="D28" s="37"/>
      <c r="E28" s="37"/>
      <c r="F28" s="37"/>
      <c r="G28" s="37"/>
      <c r="H28" s="37"/>
    </row>
    <row r="29" spans="1:12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6"/>
  <sheetViews>
    <sheetView topLeftCell="A10" workbookViewId="0">
      <selection activeCell="G26" sqref="G26"/>
    </sheetView>
  </sheetViews>
  <sheetFormatPr baseColWidth="10" defaultColWidth="8.83203125" defaultRowHeight="15"/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30" thickBot="1">
      <c r="A2" s="8" t="s">
        <v>218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558</v>
      </c>
    </row>
    <row r="3" spans="1:11" ht="16" thickBot="1">
      <c r="A3" s="8" t="s">
        <v>219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30" thickBot="1">
      <c r="A4" s="8" t="s">
        <v>220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30" thickBot="1">
      <c r="A8" s="8" t="s">
        <v>218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6" thickBot="1">
      <c r="A9" s="8" t="s">
        <v>219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30" thickBot="1">
      <c r="A10" s="8" t="s">
        <v>220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4" spans="1:11" ht="30" thickBot="1">
      <c r="A14" s="12" t="s">
        <v>221</v>
      </c>
      <c r="B14" s="23" t="s">
        <v>752</v>
      </c>
      <c r="C14" s="23" t="s">
        <v>753</v>
      </c>
      <c r="D14" s="23" t="s">
        <v>754</v>
      </c>
      <c r="E14" s="23" t="s">
        <v>755</v>
      </c>
      <c r="F14" s="24" t="s">
        <v>756</v>
      </c>
      <c r="G14" s="41" t="s">
        <v>647</v>
      </c>
      <c r="J14" t="s">
        <v>757</v>
      </c>
      <c r="K14" t="s">
        <v>758</v>
      </c>
    </row>
    <row r="15" spans="1:11" ht="30" thickBot="1">
      <c r="A15" s="8" t="s">
        <v>218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759</v>
      </c>
      <c r="K15" t="s">
        <v>760</v>
      </c>
    </row>
    <row r="16" spans="1:11" ht="16" thickBot="1">
      <c r="A16" s="8" t="s">
        <v>219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761</v>
      </c>
      <c r="K16" t="s">
        <v>762</v>
      </c>
    </row>
    <row r="17" spans="1:11" ht="30" thickBot="1">
      <c r="A17" s="8" t="s">
        <v>220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763</v>
      </c>
      <c r="K17" t="s">
        <v>764</v>
      </c>
    </row>
    <row r="18" spans="1:11">
      <c r="A18" s="12" t="s">
        <v>238</v>
      </c>
      <c r="B18" s="2"/>
      <c r="C18" s="2"/>
      <c r="D18" s="2"/>
      <c r="E18" s="14"/>
      <c r="J18" t="s">
        <v>765</v>
      </c>
      <c r="K18" t="s">
        <v>766</v>
      </c>
    </row>
    <row r="19" spans="1:11">
      <c r="K19" t="s">
        <v>767</v>
      </c>
    </row>
    <row r="22" spans="1:11" ht="16" thickBot="1"/>
    <row r="23" spans="1:11" ht="30" thickBot="1">
      <c r="A23" s="12" t="s">
        <v>510</v>
      </c>
      <c r="B23" s="15" t="s">
        <v>259</v>
      </c>
      <c r="C23" s="11" t="s">
        <v>258</v>
      </c>
      <c r="D23" s="15"/>
      <c r="E23" s="15"/>
    </row>
    <row r="24" spans="1:11" ht="30" thickBot="1">
      <c r="A24" s="8" t="s">
        <v>218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810</v>
      </c>
      <c r="G24" t="s">
        <v>811</v>
      </c>
    </row>
    <row r="25" spans="1:11" ht="16" thickBot="1">
      <c r="A25" s="8" t="s">
        <v>219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9"/>
      <c r="F25" t="s">
        <v>648</v>
      </c>
      <c r="G25" t="s">
        <v>812</v>
      </c>
    </row>
    <row r="26" spans="1:11" ht="44" thickBot="1">
      <c r="A26" s="8" t="s">
        <v>515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9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5"/>
  <sheetViews>
    <sheetView topLeftCell="A11" workbookViewId="0">
      <selection activeCell="N16" sqref="N16"/>
    </sheetView>
  </sheetViews>
  <sheetFormatPr baseColWidth="10" defaultColWidth="10.83203125" defaultRowHeight="15"/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16" thickBot="1">
      <c r="A2" s="8" t="s">
        <v>218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558</v>
      </c>
    </row>
    <row r="3" spans="1:11" ht="16" thickBot="1">
      <c r="A3" s="8" t="s">
        <v>219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30" thickBot="1">
      <c r="A4" s="8" t="s">
        <v>220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16" thickBot="1">
      <c r="A8" s="8" t="s">
        <v>218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6" thickBot="1">
      <c r="A9" s="8" t="s">
        <v>219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30" thickBot="1">
      <c r="A10" s="8" t="s">
        <v>220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4" spans="1:11" ht="16" thickBot="1">
      <c r="A14" s="12" t="s">
        <v>221</v>
      </c>
      <c r="B14" s="23" t="s">
        <v>768</v>
      </c>
      <c r="C14" s="23" t="s">
        <v>256</v>
      </c>
      <c r="D14" s="23" t="s">
        <v>769</v>
      </c>
      <c r="E14" s="23" t="s">
        <v>581</v>
      </c>
      <c r="F14" s="24" t="s">
        <v>587</v>
      </c>
      <c r="G14" s="41" t="s">
        <v>647</v>
      </c>
    </row>
    <row r="15" spans="1:11" ht="16" thickBot="1">
      <c r="A15" s="8" t="s">
        <v>218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770</v>
      </c>
      <c r="K15" t="s">
        <v>771</v>
      </c>
    </row>
    <row r="16" spans="1:11" ht="16" thickBot="1">
      <c r="A16" s="8" t="s">
        <v>219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638</v>
      </c>
      <c r="K16" t="s">
        <v>772</v>
      </c>
    </row>
    <row r="17" spans="1:11" ht="30" thickBot="1">
      <c r="A17" s="8" t="s">
        <v>220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773</v>
      </c>
      <c r="K17" t="s">
        <v>774</v>
      </c>
    </row>
    <row r="18" spans="1:11">
      <c r="A18" s="12" t="s">
        <v>238</v>
      </c>
      <c r="B18" s="2"/>
      <c r="C18" s="2"/>
      <c r="D18" s="2"/>
      <c r="E18" s="14"/>
      <c r="J18" t="s">
        <v>775</v>
      </c>
      <c r="K18" t="s">
        <v>776</v>
      </c>
    </row>
    <row r="21" spans="1:11" ht="16" thickBot="1"/>
    <row r="22" spans="1:11" ht="30" thickBot="1">
      <c r="A22" s="12" t="s">
        <v>510</v>
      </c>
      <c r="B22" s="15" t="s">
        <v>259</v>
      </c>
      <c r="C22" s="11" t="s">
        <v>258</v>
      </c>
      <c r="D22" s="15"/>
      <c r="E22" s="15"/>
    </row>
    <row r="23" spans="1:11" ht="16" thickBot="1">
      <c r="A23" s="8" t="s">
        <v>218</v>
      </c>
      <c r="B23" s="9">
        <v>0.5109049</v>
      </c>
      <c r="C23" s="9">
        <v>0.4890951</v>
      </c>
      <c r="D23" s="9">
        <f>SUM(B23:C23)</f>
        <v>1</v>
      </c>
      <c r="E23" s="10"/>
      <c r="F23" t="s">
        <v>815</v>
      </c>
      <c r="G23" t="s">
        <v>816</v>
      </c>
    </row>
    <row r="24" spans="1:11" ht="16" thickBot="1">
      <c r="A24" s="8" t="s">
        <v>219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9"/>
      <c r="F24" t="s">
        <v>765</v>
      </c>
      <c r="G24" t="s">
        <v>817</v>
      </c>
      <c r="H24" s="4" t="s">
        <v>818</v>
      </c>
    </row>
    <row r="25" spans="1:11" ht="44" thickBot="1">
      <c r="A25" s="8" t="s">
        <v>515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1"/>
  <sheetViews>
    <sheetView topLeftCell="A10" workbookViewId="0">
      <selection activeCell="A19" sqref="A19:D23"/>
    </sheetView>
  </sheetViews>
  <sheetFormatPr baseColWidth="10" defaultColWidth="10.83203125" defaultRowHeight="15"/>
  <sheetData>
    <row r="1" spans="1:10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16" thickBot="1">
      <c r="A2" s="8" t="s">
        <v>218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558</v>
      </c>
    </row>
    <row r="3" spans="1:10" ht="16" thickBot="1">
      <c r="A3" s="8" t="s">
        <v>219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30" thickBot="1">
      <c r="A4" s="8" t="s">
        <v>220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16" thickBot="1">
      <c r="A8" s="8" t="s">
        <v>218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6" thickBot="1">
      <c r="A9" s="8" t="s">
        <v>219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30" thickBot="1">
      <c r="A10" s="8" t="s">
        <v>220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44" thickBot="1">
      <c r="A13" s="12" t="s">
        <v>221</v>
      </c>
      <c r="B13" s="23" t="s">
        <v>777</v>
      </c>
      <c r="C13" s="23" t="s">
        <v>778</v>
      </c>
      <c r="D13" s="23" t="s">
        <v>779</v>
      </c>
      <c r="E13" s="23" t="s">
        <v>780</v>
      </c>
      <c r="F13" s="24" t="s">
        <v>781</v>
      </c>
      <c r="G13" s="41" t="s">
        <v>647</v>
      </c>
    </row>
    <row r="14" spans="1:10" ht="16" thickBot="1">
      <c r="A14" s="8" t="s">
        <v>218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782</v>
      </c>
      <c r="J14" t="s">
        <v>783</v>
      </c>
    </row>
    <row r="15" spans="1:10" ht="16" thickBot="1">
      <c r="A15" s="8" t="s">
        <v>219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648</v>
      </c>
      <c r="J15" t="s">
        <v>784</v>
      </c>
    </row>
    <row r="16" spans="1:10" ht="30" thickBot="1">
      <c r="A16" s="8" t="s">
        <v>220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238</v>
      </c>
      <c r="B17" s="2"/>
      <c r="C17" s="2"/>
      <c r="D17" s="2"/>
      <c r="E17" s="14"/>
    </row>
    <row r="19" spans="1:9" ht="16" thickBot="1">
      <c r="A19" s="16" t="s">
        <v>339</v>
      </c>
      <c r="B19" t="s">
        <v>259</v>
      </c>
      <c r="C19" t="s">
        <v>258</v>
      </c>
    </row>
    <row r="20" spans="1:9" ht="16" thickBot="1">
      <c r="A20" s="8" t="s">
        <v>218</v>
      </c>
      <c r="B20">
        <v>0.4437874</v>
      </c>
      <c r="C20">
        <v>0.55621259999999995</v>
      </c>
      <c r="D20" s="22">
        <f>SUM(B20:C20)</f>
        <v>1</v>
      </c>
      <c r="F20" t="s">
        <v>785</v>
      </c>
      <c r="G20" t="s">
        <v>786</v>
      </c>
    </row>
    <row r="21" spans="1:9" ht="16" thickBot="1">
      <c r="A21" s="8" t="s">
        <v>219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30" thickBot="1">
      <c r="A22" s="8" t="s">
        <v>220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788</v>
      </c>
      <c r="H22" t="s">
        <v>789</v>
      </c>
      <c r="I22" t="s">
        <v>805</v>
      </c>
    </row>
    <row r="23" spans="1:9">
      <c r="A23" s="12" t="s">
        <v>238</v>
      </c>
      <c r="G23" s="42" t="s">
        <v>790</v>
      </c>
      <c r="H23" s="42" t="s">
        <v>787</v>
      </c>
      <c r="I23">
        <v>1</v>
      </c>
    </row>
    <row r="24" spans="1:9">
      <c r="G24" s="42" t="s">
        <v>791</v>
      </c>
      <c r="H24" s="42" t="s">
        <v>792</v>
      </c>
      <c r="I24">
        <v>1</v>
      </c>
    </row>
    <row r="25" spans="1:9">
      <c r="G25" s="42" t="s">
        <v>793</v>
      </c>
      <c r="H25" s="42" t="s">
        <v>794</v>
      </c>
      <c r="I25">
        <v>1</v>
      </c>
    </row>
    <row r="26" spans="1:9">
      <c r="G26" t="s">
        <v>795</v>
      </c>
      <c r="H26" t="s">
        <v>796</v>
      </c>
      <c r="I26">
        <v>0</v>
      </c>
    </row>
    <row r="27" spans="1:9">
      <c r="G27" t="s">
        <v>797</v>
      </c>
      <c r="I27">
        <v>0</v>
      </c>
    </row>
    <row r="28" spans="1:9">
      <c r="G28" t="s">
        <v>798</v>
      </c>
      <c r="I28">
        <v>0</v>
      </c>
    </row>
    <row r="29" spans="1:9">
      <c r="G29" t="s">
        <v>799</v>
      </c>
      <c r="H29" t="s">
        <v>800</v>
      </c>
      <c r="I29">
        <v>0</v>
      </c>
    </row>
    <row r="30" spans="1:9">
      <c r="G30" t="s">
        <v>801</v>
      </c>
      <c r="H30" t="s">
        <v>802</v>
      </c>
      <c r="I30">
        <v>0</v>
      </c>
    </row>
    <row r="31" spans="1:9">
      <c r="G31" t="s">
        <v>803</v>
      </c>
      <c r="H31" t="s">
        <v>804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6" thickBot="1">
      <c r="A2" s="8" t="s">
        <v>218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558</v>
      </c>
    </row>
    <row r="3" spans="1:7" ht="16" thickBot="1">
      <c r="A3" s="8" t="s">
        <v>219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220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6" thickBot="1">
      <c r="A8" s="8" t="s">
        <v>218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219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220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6" thickBot="1">
      <c r="A2" s="8" t="s">
        <v>218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558</v>
      </c>
    </row>
    <row r="3" spans="1:7" ht="16" thickBot="1">
      <c r="A3" s="8" t="s">
        <v>219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30" thickBot="1">
      <c r="A4" s="8" t="s">
        <v>220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6" thickBot="1">
      <c r="A8" s="8" t="s">
        <v>218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6" thickBot="1">
      <c r="A9" s="8" t="s">
        <v>219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30" thickBot="1">
      <c r="A10" s="8" t="s">
        <v>220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6" thickBot="1">
      <c r="A2" s="8" t="s">
        <v>218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558</v>
      </c>
    </row>
    <row r="3" spans="1:7" ht="16" thickBot="1">
      <c r="A3" s="8" t="s">
        <v>219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30" thickBot="1">
      <c r="A4" s="8" t="s">
        <v>220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6" thickBot="1">
      <c r="A8" s="8" t="s">
        <v>218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6" thickBot="1">
      <c r="A9" s="8" t="s">
        <v>219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30" thickBot="1">
      <c r="A10" s="8" t="s">
        <v>220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K14" sqref="K14"/>
    </sheetView>
  </sheetViews>
  <sheetFormatPr baseColWidth="10" defaultColWidth="8.83203125" defaultRowHeight="15"/>
  <sheetData>
    <row r="1" spans="1:7">
      <c r="A1" t="s">
        <v>239</v>
      </c>
      <c r="B1" t="s">
        <v>240</v>
      </c>
      <c r="C1" t="s">
        <v>241</v>
      </c>
      <c r="D1" t="s">
        <v>242</v>
      </c>
      <c r="E1" t="s">
        <v>243</v>
      </c>
    </row>
    <row r="2" spans="1:7">
      <c r="A2" t="s">
        <v>244</v>
      </c>
      <c r="B2" s="17">
        <v>50.75</v>
      </c>
      <c r="C2" s="17">
        <v>49.25</v>
      </c>
      <c r="D2">
        <v>0</v>
      </c>
      <c r="E2" s="18" t="s">
        <v>245</v>
      </c>
    </row>
    <row r="3" spans="1:7">
      <c r="A3" t="s">
        <v>529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238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246</v>
      </c>
      <c r="B6" t="s">
        <v>226</v>
      </c>
      <c r="C6" t="s">
        <v>227</v>
      </c>
      <c r="D6" t="s">
        <v>228</v>
      </c>
      <c r="E6" t="s">
        <v>229</v>
      </c>
      <c r="F6" t="s">
        <v>230</v>
      </c>
      <c r="G6">
        <f>SUM(B6:E6)</f>
        <v>0</v>
      </c>
    </row>
    <row r="7" spans="1:7">
      <c r="A7" t="s">
        <v>244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529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238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247</v>
      </c>
      <c r="B11" t="s">
        <v>248</v>
      </c>
      <c r="C11" t="s">
        <v>249</v>
      </c>
      <c r="D11" t="s">
        <v>250</v>
      </c>
      <c r="E11" t="s">
        <v>251</v>
      </c>
    </row>
    <row r="12" spans="1:7">
      <c r="A12" t="s">
        <v>244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529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238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252</v>
      </c>
      <c r="B16" t="s">
        <v>253</v>
      </c>
      <c r="C16" t="s">
        <v>254</v>
      </c>
      <c r="D16" t="s">
        <v>256</v>
      </c>
      <c r="E16" t="s">
        <v>255</v>
      </c>
    </row>
    <row r="17" spans="1:6">
      <c r="A17" t="s">
        <v>244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529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238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257</v>
      </c>
      <c r="B21" t="s">
        <v>258</v>
      </c>
      <c r="C21" t="s">
        <v>259</v>
      </c>
      <c r="D21" t="s">
        <v>260</v>
      </c>
    </row>
    <row r="22" spans="1:6">
      <c r="A22" t="s">
        <v>244</v>
      </c>
      <c r="B22" s="17">
        <v>73.238</v>
      </c>
      <c r="C22" s="17">
        <v>26.762</v>
      </c>
      <c r="D22" s="18" t="s">
        <v>261</v>
      </c>
    </row>
    <row r="23" spans="1:6">
      <c r="A23" t="s">
        <v>529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238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262</v>
      </c>
      <c r="B26" t="s">
        <v>263</v>
      </c>
      <c r="C26" t="s">
        <v>264</v>
      </c>
      <c r="D26" t="s">
        <v>265</v>
      </c>
      <c r="E26" t="s">
        <v>243</v>
      </c>
    </row>
    <row r="27" spans="1:6">
      <c r="A27" t="s">
        <v>244</v>
      </c>
      <c r="B27">
        <v>60.1</v>
      </c>
      <c r="C27">
        <v>18.5</v>
      </c>
      <c r="D27">
        <v>13.4</v>
      </c>
      <c r="E27" t="s">
        <v>266</v>
      </c>
    </row>
    <row r="28" spans="1:6">
      <c r="A28" t="s">
        <v>529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238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topLeftCell="A3" workbookViewId="0">
      <selection activeCell="D28" sqref="A24:D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  <c r="G1" s="10"/>
    </row>
    <row r="2" spans="1:7" ht="16" thickBot="1">
      <c r="A2" s="8" t="s">
        <v>218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219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220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238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6" thickBot="1">
      <c r="A8" s="8" t="s">
        <v>218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219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220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237</v>
      </c>
      <c r="B12" s="2" t="s">
        <v>319</v>
      </c>
      <c r="C12" s="15" t="s">
        <v>320</v>
      </c>
      <c r="D12" s="15" t="s">
        <v>321</v>
      </c>
      <c r="E12" s="15" t="s">
        <v>322</v>
      </c>
      <c r="F12" s="10"/>
    </row>
    <row r="13" spans="1:7" ht="16" thickBot="1">
      <c r="A13" s="8" t="s">
        <v>236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219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220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238</v>
      </c>
    </row>
    <row r="18" spans="1:7" ht="16" thickBot="1">
      <c r="A18" s="12" t="s">
        <v>221</v>
      </c>
      <c r="B18" s="23" t="s">
        <v>323</v>
      </c>
      <c r="C18" s="23" t="s">
        <v>324</v>
      </c>
      <c r="D18" s="23" t="s">
        <v>325</v>
      </c>
      <c r="E18" s="23" t="s">
        <v>326</v>
      </c>
      <c r="F18" s="24" t="s">
        <v>327</v>
      </c>
    </row>
    <row r="19" spans="1:7" ht="16" thickBot="1">
      <c r="A19" s="8" t="s">
        <v>218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6" thickBot="1">
      <c r="A20" s="8" t="s">
        <v>219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220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238</v>
      </c>
      <c r="B22" s="2"/>
      <c r="C22" s="2"/>
      <c r="D22" s="2"/>
      <c r="E22" s="14"/>
    </row>
    <row r="24" spans="1:7" ht="16" thickBot="1">
      <c r="A24" s="16" t="s">
        <v>339</v>
      </c>
      <c r="B24" t="s">
        <v>340</v>
      </c>
      <c r="C24" t="s">
        <v>341</v>
      </c>
    </row>
    <row r="25" spans="1:7" ht="16" thickBot="1">
      <c r="A25" s="8" t="s">
        <v>218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219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220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topLeftCell="A16" workbookViewId="0">
      <selection activeCell="A26" sqref="A26:E32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279</v>
      </c>
      <c r="B1" s="13" t="s">
        <v>26</v>
      </c>
      <c r="C1" s="13" t="s">
        <v>280</v>
      </c>
      <c r="D1" s="13" t="s">
        <v>281</v>
      </c>
      <c r="E1" s="13" t="s">
        <v>282</v>
      </c>
      <c r="F1" s="13" t="s">
        <v>283</v>
      </c>
      <c r="G1" s="13"/>
      <c r="H1" s="13"/>
      <c r="I1" s="13"/>
      <c r="J1" s="13"/>
      <c r="K1" s="13"/>
      <c r="L1" s="2"/>
    </row>
    <row r="2" spans="1:12" ht="16" thickBot="1">
      <c r="A2" s="8" t="s">
        <v>218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219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220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238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222</v>
      </c>
      <c r="B8" s="15" t="s">
        <v>223</v>
      </c>
      <c r="C8" s="15" t="s">
        <v>224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218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219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220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238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225</v>
      </c>
      <c r="B14" s="15" t="s">
        <v>226</v>
      </c>
      <c r="C14" s="15" t="s">
        <v>227</v>
      </c>
      <c r="D14" s="15" t="s">
        <v>228</v>
      </c>
      <c r="E14" s="15" t="s">
        <v>229</v>
      </c>
      <c r="F14" s="15" t="s">
        <v>230</v>
      </c>
      <c r="G14" s="10"/>
      <c r="H14" s="10"/>
      <c r="I14" s="10"/>
      <c r="J14" s="10"/>
      <c r="K14" s="2"/>
      <c r="L14" s="2"/>
    </row>
    <row r="15" spans="1:12" ht="16" thickBot="1">
      <c r="A15" s="8" t="s">
        <v>218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219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220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238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231</v>
      </c>
      <c r="B20" s="15" t="s">
        <v>232</v>
      </c>
      <c r="C20" s="15" t="s">
        <v>233</v>
      </c>
      <c r="D20" s="15" t="s">
        <v>234</v>
      </c>
      <c r="E20" s="15" t="s">
        <v>235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236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219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220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238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510</v>
      </c>
      <c r="B26" s="15" t="s">
        <v>507</v>
      </c>
      <c r="C26" s="11" t="s">
        <v>508</v>
      </c>
      <c r="D26" s="15" t="s">
        <v>509</v>
      </c>
      <c r="E26" s="15"/>
      <c r="F26" s="15"/>
      <c r="G26" s="10"/>
    </row>
    <row r="27" spans="1:12" ht="16" thickBot="1">
      <c r="A27" s="8" t="s">
        <v>218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219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6" thickBot="1">
      <c r="A29" s="8" t="s">
        <v>514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6" thickBot="1">
      <c r="A30" s="8" t="s">
        <v>513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515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>
      <c r="A32" s="12" t="s">
        <v>238</v>
      </c>
      <c r="B32" s="13"/>
      <c r="C32" s="13"/>
      <c r="D32" s="13"/>
      <c r="E32" s="13"/>
      <c r="F32" s="13"/>
      <c r="G32" s="13"/>
    </row>
    <row r="36" spans="1:10" ht="16" thickBot="1">
      <c r="A36" s="1" t="s">
        <v>511</v>
      </c>
    </row>
    <row r="37" spans="1:10" ht="30" thickBot="1">
      <c r="A37" s="8" t="s">
        <v>209</v>
      </c>
      <c r="B37" s="8" t="s">
        <v>210</v>
      </c>
      <c r="C37" s="8" t="s">
        <v>211</v>
      </c>
      <c r="D37" s="8" t="s">
        <v>212</v>
      </c>
      <c r="E37" s="8" t="s">
        <v>213</v>
      </c>
      <c r="F37" s="8" t="s">
        <v>214</v>
      </c>
      <c r="G37" s="8" t="s">
        <v>215</v>
      </c>
      <c r="H37" s="8" t="s">
        <v>216</v>
      </c>
      <c r="I37" s="8" t="s">
        <v>217</v>
      </c>
      <c r="J37" s="2"/>
    </row>
    <row r="38" spans="1:10" ht="16" thickBot="1">
      <c r="A38" s="8" t="s">
        <v>218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219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220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238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511</v>
      </c>
    </row>
    <row r="44" spans="1:10" ht="16" thickBot="1">
      <c r="A44" s="12" t="s">
        <v>284</v>
      </c>
      <c r="B44" s="15" t="s">
        <v>285</v>
      </c>
      <c r="C44" s="11" t="s">
        <v>505</v>
      </c>
      <c r="D44" s="15" t="s">
        <v>503</v>
      </c>
      <c r="E44" s="15" t="s">
        <v>504</v>
      </c>
      <c r="F44" s="15" t="s">
        <v>286</v>
      </c>
      <c r="G44" s="10"/>
    </row>
    <row r="45" spans="1:10" ht="16" thickBot="1">
      <c r="A45" s="8" t="s">
        <v>218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219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220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238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topLeftCell="A14" zoomScaleNormal="100" workbookViewId="0">
      <selection activeCell="A26" sqref="A26"/>
    </sheetView>
  </sheetViews>
  <sheetFormatPr baseColWidth="10" defaultColWidth="8.83203125" defaultRowHeight="15"/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30" thickBot="1">
      <c r="A2" s="8" t="s">
        <v>218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558</v>
      </c>
    </row>
    <row r="3" spans="1:11" ht="16" thickBot="1">
      <c r="A3" s="8" t="s">
        <v>219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220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30" thickBot="1">
      <c r="A8" s="8" t="s">
        <v>218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219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220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3" spans="1:11" ht="30" thickBot="1">
      <c r="A13" s="12" t="s">
        <v>221</v>
      </c>
      <c r="B13" s="23" t="s">
        <v>565</v>
      </c>
      <c r="C13" s="23" t="s">
        <v>566</v>
      </c>
      <c r="D13" s="23" t="s">
        <v>567</v>
      </c>
      <c r="E13" s="23" t="s">
        <v>568</v>
      </c>
      <c r="F13" s="24" t="s">
        <v>569</v>
      </c>
      <c r="J13" t="s">
        <v>570</v>
      </c>
      <c r="K13" t="s">
        <v>571</v>
      </c>
    </row>
    <row r="14" spans="1:11" ht="30" thickBot="1">
      <c r="A14" s="8" t="s">
        <v>218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572</v>
      </c>
      <c r="K14" t="s">
        <v>573</v>
      </c>
    </row>
    <row r="15" spans="1:11" ht="16" thickBot="1">
      <c r="A15" s="8" t="s">
        <v>219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574</v>
      </c>
      <c r="K15" t="s">
        <v>575</v>
      </c>
    </row>
    <row r="16" spans="1:11" ht="30" thickBot="1">
      <c r="A16" s="8" t="s">
        <v>220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576</v>
      </c>
      <c r="K16" t="s">
        <v>578</v>
      </c>
    </row>
    <row r="17" spans="1:11">
      <c r="A17" s="12" t="s">
        <v>238</v>
      </c>
      <c r="B17" s="2"/>
      <c r="C17" s="2"/>
      <c r="D17" s="2"/>
      <c r="E17" s="14"/>
      <c r="J17" t="s">
        <v>577</v>
      </c>
      <c r="K17" t="s">
        <v>579</v>
      </c>
    </row>
    <row r="20" spans="1:11" ht="16" thickBot="1">
      <c r="A20" s="16" t="s">
        <v>339</v>
      </c>
      <c r="B20" t="s">
        <v>259</v>
      </c>
      <c r="C20" t="s">
        <v>809</v>
      </c>
      <c r="D20" t="s">
        <v>618</v>
      </c>
    </row>
    <row r="21" spans="1:11" ht="30" thickBot="1">
      <c r="A21" s="8" t="s">
        <v>218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6" thickBot="1">
      <c r="A22" s="8" t="s">
        <v>219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648</v>
      </c>
      <c r="G22" t="s">
        <v>806</v>
      </c>
    </row>
    <row r="23" spans="1:11" ht="30" thickBot="1">
      <c r="A23" s="8" t="s">
        <v>220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807</v>
      </c>
      <c r="G23" s="18" t="s">
        <v>808</v>
      </c>
    </row>
    <row r="24" spans="1:11">
      <c r="A24" s="12" t="s">
        <v>238</v>
      </c>
    </row>
  </sheetData>
  <hyperlinks>
    <hyperlink ref="G23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8" workbookViewId="0">
      <selection activeCell="E30" sqref="A25:E30"/>
    </sheetView>
  </sheetViews>
  <sheetFormatPr baseColWidth="10" defaultColWidth="8.83203125" defaultRowHeight="15"/>
  <sheetData>
    <row r="1" spans="1:10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30" thickBot="1">
      <c r="A2" s="8" t="s">
        <v>218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558</v>
      </c>
    </row>
    <row r="3" spans="1:10" ht="16" thickBot="1">
      <c r="A3" s="8" t="s">
        <v>219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220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30" thickBot="1">
      <c r="A8" s="8" t="s">
        <v>218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219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220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30" thickBot="1">
      <c r="A13" s="12" t="s">
        <v>221</v>
      </c>
      <c r="B13" s="23" t="s">
        <v>580</v>
      </c>
      <c r="C13" s="23" t="s">
        <v>581</v>
      </c>
      <c r="D13" s="23" t="s">
        <v>582</v>
      </c>
      <c r="E13" s="23" t="s">
        <v>255</v>
      </c>
      <c r="F13" s="24" t="s">
        <v>583</v>
      </c>
    </row>
    <row r="14" spans="1:10" ht="30" thickBot="1">
      <c r="A14" s="8" t="s">
        <v>218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6" thickBot="1">
      <c r="A15" s="8" t="s">
        <v>219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30" thickBot="1">
      <c r="A16" s="8" t="s">
        <v>220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605</v>
      </c>
    </row>
    <row r="17" spans="1:8">
      <c r="A17" s="12" t="s">
        <v>238</v>
      </c>
      <c r="B17" s="2"/>
      <c r="C17" s="2"/>
      <c r="D17" s="2"/>
      <c r="E17" s="14"/>
    </row>
    <row r="19" spans="1:8" ht="16" thickBot="1">
      <c r="A19" s="16" t="s">
        <v>339</v>
      </c>
      <c r="B19" t="s">
        <v>340</v>
      </c>
      <c r="C19" t="s">
        <v>341</v>
      </c>
    </row>
    <row r="20" spans="1:8" ht="30" thickBot="1">
      <c r="A20" s="8" t="s">
        <v>218</v>
      </c>
      <c r="B20">
        <v>0.4699139</v>
      </c>
      <c r="C20">
        <v>0.5300861</v>
      </c>
      <c r="D20" s="22">
        <f>SUM(B20:C20)</f>
        <v>1</v>
      </c>
    </row>
    <row r="21" spans="1:8" ht="16" thickBot="1">
      <c r="A21" s="8" t="s">
        <v>219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30" thickBot="1">
      <c r="A22" s="8" t="s">
        <v>220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>
      <c r="A23" s="12" t="s">
        <v>238</v>
      </c>
    </row>
    <row r="24" spans="1:8" ht="16" thickBot="1"/>
    <row r="25" spans="1:8" ht="30" thickBot="1">
      <c r="A25" s="12" t="s">
        <v>510</v>
      </c>
      <c r="B25" s="15" t="s">
        <v>618</v>
      </c>
      <c r="C25" s="11" t="s">
        <v>619</v>
      </c>
      <c r="D25" s="15" t="s">
        <v>259</v>
      </c>
      <c r="E25" s="15"/>
    </row>
    <row r="26" spans="1:8" ht="30" thickBot="1">
      <c r="A26" s="8" t="s">
        <v>218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6" thickBot="1">
      <c r="A27" s="8" t="s">
        <v>219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44" thickBot="1">
      <c r="A28" s="8" t="s">
        <v>515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620</v>
      </c>
    </row>
    <row r="29" spans="1:8">
      <c r="A29" s="12" t="s">
        <v>238</v>
      </c>
      <c r="B29" s="13"/>
      <c r="C29" s="13"/>
      <c r="D29" s="13"/>
      <c r="E29" s="13"/>
      <c r="H29" t="s">
        <v>621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4"/>
  <sheetViews>
    <sheetView topLeftCell="A14" workbookViewId="0">
      <selection activeCell="E23" sqref="A20:E23"/>
    </sheetView>
  </sheetViews>
  <sheetFormatPr baseColWidth="10" defaultColWidth="8.83203125" defaultRowHeight="15"/>
  <sheetData>
    <row r="1" spans="1:13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3" ht="30" thickBot="1">
      <c r="A2" s="8" t="s">
        <v>218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558</v>
      </c>
    </row>
    <row r="3" spans="1:13" ht="16" thickBot="1">
      <c r="A3" s="8" t="s">
        <v>219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220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3" ht="30" thickBot="1">
      <c r="A8" s="8" t="s">
        <v>218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219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220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238</v>
      </c>
      <c r="B11" s="13"/>
      <c r="C11" s="13"/>
      <c r="D11" s="13"/>
      <c r="E11" s="13"/>
      <c r="F11" s="13"/>
      <c r="G11" s="13"/>
    </row>
    <row r="13" spans="1:13" ht="30" thickBot="1">
      <c r="A13" s="12" t="s">
        <v>221</v>
      </c>
      <c r="B13" s="23" t="s">
        <v>580</v>
      </c>
      <c r="C13" s="23" t="s">
        <v>581</v>
      </c>
      <c r="D13" s="23" t="s">
        <v>584</v>
      </c>
      <c r="E13" s="23" t="s">
        <v>585</v>
      </c>
      <c r="F13" s="24" t="s">
        <v>586</v>
      </c>
      <c r="G13" s="41" t="s">
        <v>587</v>
      </c>
      <c r="L13" t="s">
        <v>580</v>
      </c>
      <c r="M13" t="s">
        <v>588</v>
      </c>
    </row>
    <row r="14" spans="1:13" ht="30" thickBot="1">
      <c r="A14" s="8" t="s">
        <v>218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581</v>
      </c>
      <c r="M14" t="s">
        <v>589</v>
      </c>
    </row>
    <row r="15" spans="1:13" ht="16" thickBot="1">
      <c r="A15" s="8" t="s">
        <v>219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584</v>
      </c>
      <c r="M15" t="s">
        <v>590</v>
      </c>
    </row>
    <row r="16" spans="1:13" ht="30" thickBot="1">
      <c r="A16" s="8" t="s">
        <v>220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585</v>
      </c>
      <c r="M16" t="s">
        <v>591</v>
      </c>
    </row>
    <row r="17" spans="1:13">
      <c r="A17" s="12" t="s">
        <v>238</v>
      </c>
      <c r="B17" s="2"/>
      <c r="C17" s="2"/>
      <c r="D17" s="2"/>
      <c r="E17" s="14"/>
      <c r="L17" t="s">
        <v>586</v>
      </c>
      <c r="M17" t="s">
        <v>592</v>
      </c>
    </row>
    <row r="18" spans="1:13">
      <c r="L18" t="s">
        <v>587</v>
      </c>
      <c r="M18" t="s">
        <v>593</v>
      </c>
    </row>
    <row r="19" spans="1:13" ht="16" thickBot="1"/>
    <row r="20" spans="1:13" ht="30" thickBot="1">
      <c r="A20" s="12" t="s">
        <v>510</v>
      </c>
      <c r="B20" s="15" t="s">
        <v>258</v>
      </c>
      <c r="C20" s="11" t="s">
        <v>259</v>
      </c>
      <c r="D20" s="15"/>
      <c r="E20" s="15"/>
    </row>
    <row r="21" spans="1:13" ht="30" thickBot="1">
      <c r="A21" s="8" t="s">
        <v>218</v>
      </c>
      <c r="B21" s="9">
        <v>0.57801659999999999</v>
      </c>
      <c r="C21" s="9">
        <v>0.42198340000000001</v>
      </c>
      <c r="D21" s="9">
        <f>SUM(B21:C21)</f>
        <v>1</v>
      </c>
      <c r="E21" s="10"/>
    </row>
    <row r="22" spans="1:13" ht="16" thickBot="1">
      <c r="A22" s="8" t="s">
        <v>219</v>
      </c>
      <c r="B22" s="11">
        <f t="shared" ref="B22:C22" si="4">ROUND(2000*B21,0)</f>
        <v>1156</v>
      </c>
      <c r="C22" s="11">
        <f t="shared" si="4"/>
        <v>844</v>
      </c>
      <c r="D22" s="11">
        <f>SUM(B22:C22)</f>
        <v>2000</v>
      </c>
      <c r="E22" s="29"/>
    </row>
    <row r="23" spans="1:13" ht="44" thickBot="1">
      <c r="A23" s="8" t="s">
        <v>515</v>
      </c>
      <c r="B23" s="13">
        <f>ROUND(2200*B21,0)</f>
        <v>1272</v>
      </c>
      <c r="C23" s="13">
        <f t="shared" ref="C23" si="5">ROUND(2200*C21,0)</f>
        <v>928</v>
      </c>
      <c r="D23" s="13">
        <f>SUM(B23:C23)</f>
        <v>2200</v>
      </c>
      <c r="E23" s="29"/>
    </row>
    <row r="24" spans="1:13">
      <c r="A24" s="12" t="s">
        <v>238</v>
      </c>
      <c r="B24" s="13"/>
      <c r="C24" s="13"/>
      <c r="D24" s="13"/>
      <c r="E2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4" workbookViewId="0">
      <selection activeCell="C22" sqref="C22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30" thickBot="1">
      <c r="A2" s="8" t="s">
        <v>218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558</v>
      </c>
    </row>
    <row r="3" spans="1:11" ht="16" thickBot="1">
      <c r="A3" s="8" t="s">
        <v>219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220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30" thickBot="1">
      <c r="A8" s="8" t="s">
        <v>218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219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220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1"/>
    </row>
    <row r="14" spans="1:11" ht="16" thickBot="1">
      <c r="A14" s="12" t="s">
        <v>221</v>
      </c>
      <c r="B14" s="23" t="s">
        <v>642</v>
      </c>
      <c r="C14" s="23" t="s">
        <v>638</v>
      </c>
      <c r="D14" s="23" t="s">
        <v>255</v>
      </c>
      <c r="E14" s="23" t="s">
        <v>640</v>
      </c>
      <c r="F14" s="24" t="s">
        <v>641</v>
      </c>
      <c r="G14" s="41" t="s">
        <v>647</v>
      </c>
    </row>
    <row r="15" spans="1:11" ht="30" thickBot="1">
      <c r="A15" s="8" t="s">
        <v>218</v>
      </c>
      <c r="B15">
        <v>0.29630960485488883</v>
      </c>
      <c r="C15">
        <v>0.18665818857667263</v>
      </c>
      <c r="D15">
        <v>0.27952064315716252</v>
      </c>
      <c r="E15">
        <v>0.10816335116113814</v>
      </c>
      <c r="F15">
        <v>0.12934821225013785</v>
      </c>
      <c r="G15">
        <f>SUM(B15:F15)</f>
        <v>1</v>
      </c>
      <c r="H15" s="22"/>
      <c r="J15" s="3" t="s">
        <v>642</v>
      </c>
      <c r="K15" t="s">
        <v>645</v>
      </c>
    </row>
    <row r="16" spans="1:11" ht="16" thickBot="1">
      <c r="A16" s="8" t="s">
        <v>219</v>
      </c>
      <c r="B16" s="13">
        <f t="shared" ref="B16:F16" si="2">ROUND(2000*B15,0)</f>
        <v>593</v>
      </c>
      <c r="C16" s="13">
        <f t="shared" si="2"/>
        <v>373</v>
      </c>
      <c r="D16" s="13">
        <f t="shared" si="2"/>
        <v>559</v>
      </c>
      <c r="E16" s="13">
        <f t="shared" si="2"/>
        <v>216</v>
      </c>
      <c r="F16" s="13">
        <f t="shared" si="2"/>
        <v>259</v>
      </c>
      <c r="G16" s="13">
        <f>SUM(B16:F16)</f>
        <v>2000</v>
      </c>
      <c r="H16" s="3"/>
      <c r="J16" s="3" t="s">
        <v>638</v>
      </c>
      <c r="K16" t="s">
        <v>639</v>
      </c>
    </row>
    <row r="17" spans="1:11" ht="30" thickBot="1">
      <c r="A17" s="8" t="s">
        <v>220</v>
      </c>
      <c r="B17" s="2">
        <f t="shared" ref="B17:F17" si="3">ROUND(2200*B15,0)</f>
        <v>652</v>
      </c>
      <c r="C17" s="2">
        <f t="shared" si="3"/>
        <v>411</v>
      </c>
      <c r="D17" s="2">
        <f t="shared" si="3"/>
        <v>615</v>
      </c>
      <c r="E17" s="2">
        <f t="shared" si="3"/>
        <v>238</v>
      </c>
      <c r="F17" s="2">
        <f t="shared" si="3"/>
        <v>285</v>
      </c>
      <c r="G17" s="2">
        <f>SUM(B17:F17)</f>
        <v>2201</v>
      </c>
      <c r="H17" s="3"/>
      <c r="J17" t="s">
        <v>255</v>
      </c>
      <c r="K17" t="s">
        <v>646</v>
      </c>
    </row>
    <row r="18" spans="1:11">
      <c r="A18" s="12" t="s">
        <v>238</v>
      </c>
      <c r="B18" s="2"/>
      <c r="C18" s="2"/>
      <c r="D18" s="2"/>
      <c r="E18" s="14"/>
      <c r="J18" t="s">
        <v>640</v>
      </c>
      <c r="K18" t="s">
        <v>643</v>
      </c>
    </row>
    <row r="19" spans="1:11">
      <c r="J19" t="s">
        <v>580</v>
      </c>
      <c r="K19" t="s">
        <v>644</v>
      </c>
    </row>
    <row r="20" spans="1:11">
      <c r="J20" t="s">
        <v>648</v>
      </c>
      <c r="K20" t="s">
        <v>649</v>
      </c>
    </row>
    <row r="21" spans="1:11" ht="16" thickBot="1">
      <c r="A21" s="16" t="s">
        <v>339</v>
      </c>
      <c r="B21" t="s">
        <v>340</v>
      </c>
      <c r="C21" t="s">
        <v>341</v>
      </c>
    </row>
    <row r="22" spans="1:11" ht="30" thickBot="1">
      <c r="A22" s="8" t="s">
        <v>218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219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220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topLeftCell="A7" workbookViewId="0">
      <selection activeCell="H24" sqref="H24"/>
    </sheetView>
  </sheetViews>
  <sheetFormatPr baseColWidth="10" defaultColWidth="8.83203125" defaultRowHeight="15"/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30" thickBot="1">
      <c r="A2" s="8" t="s">
        <v>218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558</v>
      </c>
    </row>
    <row r="3" spans="1:7" ht="16" thickBot="1">
      <c r="A3" s="8" t="s">
        <v>219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30" thickBot="1">
      <c r="A4" s="8" t="s">
        <v>220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30" thickBot="1">
      <c r="A8" s="8" t="s">
        <v>218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6" thickBot="1">
      <c r="A9" s="8" t="s">
        <v>219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30" thickBot="1">
      <c r="A10" s="8" t="s">
        <v>220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  <row r="14" spans="1:7" ht="30" thickBot="1">
      <c r="A14" s="12" t="s">
        <v>221</v>
      </c>
      <c r="B14" s="23" t="s">
        <v>594</v>
      </c>
      <c r="C14" s="23" t="s">
        <v>595</v>
      </c>
      <c r="D14" s="23" t="s">
        <v>596</v>
      </c>
      <c r="E14" s="23" t="s">
        <v>597</v>
      </c>
      <c r="F14" s="24" t="s">
        <v>598</v>
      </c>
    </row>
    <row r="15" spans="1:7" ht="30" thickBot="1">
      <c r="A15" s="8" t="s">
        <v>218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6" thickBot="1">
      <c r="A16" s="8" t="s">
        <v>219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30" thickBot="1">
      <c r="A17" s="8" t="s">
        <v>220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>
      <c r="A18" s="12" t="s">
        <v>238</v>
      </c>
      <c r="B18" s="2"/>
      <c r="C18" s="2"/>
      <c r="D18" s="2"/>
      <c r="E18" s="14"/>
    </row>
    <row r="20" spans="1:8" ht="16" thickBot="1"/>
    <row r="21" spans="1:8" ht="30" thickBot="1">
      <c r="A21" s="12" t="s">
        <v>510</v>
      </c>
      <c r="B21" s="15" t="s">
        <v>616</v>
      </c>
      <c r="C21" s="11" t="s">
        <v>617</v>
      </c>
      <c r="D21" s="15" t="s">
        <v>615</v>
      </c>
      <c r="E21" s="15"/>
    </row>
    <row r="22" spans="1:8" ht="30" thickBot="1">
      <c r="A22" s="8" t="s">
        <v>218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6" thickBot="1">
      <c r="A23" s="8" t="s">
        <v>219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622</v>
      </c>
    </row>
    <row r="24" spans="1:8" ht="44" thickBot="1">
      <c r="A24" s="8" t="s">
        <v>515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623</v>
      </c>
    </row>
    <row r="25" spans="1:8">
      <c r="A25" s="12" t="s">
        <v>238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2021-07-08T10:01:54Z</dcterms:modified>
</cp:coreProperties>
</file>