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16" firstSheet="2" activeTab="16"/>
  </bookViews>
  <sheets>
    <sheet name="quota_AU" sheetId="19" r:id="rId1"/>
    <sheet name="quota_CA" sheetId="20" r:id="rId2"/>
    <sheet name="quotas_DK" sheetId="4" r:id="rId3"/>
    <sheet name="quotas_FR" sheetId="3" r:id="rId4"/>
    <sheet name="quotas_DE" sheetId="8" r:id="rId5"/>
    <sheet name="quotas_IT" sheetId="12" r:id="rId6"/>
    <sheet name="quotas_JP" sheetId="11" r:id="rId7"/>
    <sheet name="quotas_MX" sheetId="17" r:id="rId8"/>
    <sheet name="quotas_PL" sheetId="9" r:id="rId9"/>
    <sheet name="quotas_SK" sheetId="18" r:id="rId10"/>
    <sheet name="quotas_SP" sheetId="7" r:id="rId11"/>
    <sheet name="quota_TR" sheetId="21" r:id="rId12"/>
    <sheet name="quotas_UK" sheetId="6" r:id="rId13"/>
    <sheet name="quotas_US" sheetId="2" r:id="rId14"/>
    <sheet name="quotas_BR" sheetId="16" r:id="rId15"/>
    <sheet name="quotas_CN" sheetId="15" r:id="rId16"/>
    <sheet name="quotas_IA" sheetId="5" r:id="rId17"/>
    <sheet name="quotas_ID" sheetId="10" r:id="rId18"/>
    <sheet name="quotas_SA" sheetId="14"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15" l="1"/>
  <c r="D17" i="15"/>
  <c r="E17" i="15"/>
  <c r="F17" i="15"/>
  <c r="B17" i="15"/>
  <c r="G16" i="15"/>
  <c r="D26" i="15" l="1"/>
  <c r="D25" i="15"/>
  <c r="C26" i="15"/>
  <c r="B26" i="15"/>
  <c r="C25" i="15"/>
  <c r="B25" i="15"/>
  <c r="E17" i="18" l="1"/>
  <c r="F17" i="18" s="1"/>
  <c r="E16" i="18"/>
  <c r="F16" i="18" s="1"/>
  <c r="F15" i="18"/>
  <c r="C17" i="9" l="1"/>
  <c r="D17" i="9"/>
  <c r="E17" i="9"/>
  <c r="F17" i="9"/>
  <c r="B17" i="9"/>
  <c r="G16" i="9"/>
  <c r="G17" i="9" s="1"/>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B24" i="12"/>
  <c r="E23" i="12"/>
  <c r="E24" i="12" s="1"/>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s="1"/>
  <c r="C26" i="19"/>
  <c r="B26" i="19"/>
  <c r="C25" i="19"/>
  <c r="B25" i="19"/>
  <c r="D24" i="19"/>
  <c r="D25" i="19" l="1"/>
  <c r="D26" i="19"/>
  <c r="E17" i="22"/>
  <c r="D17" i="22"/>
  <c r="C17" i="22"/>
  <c r="B17" i="22"/>
  <c r="E16" i="22"/>
  <c r="D16" i="22"/>
  <c r="C16" i="22"/>
  <c r="B16" i="22"/>
  <c r="F15" i="22"/>
  <c r="F17" i="22" l="1"/>
  <c r="F16" i="22"/>
  <c r="E17" i="21"/>
  <c r="D17" i="21"/>
  <c r="C17" i="21"/>
  <c r="B17" i="21"/>
  <c r="E16" i="21"/>
  <c r="D16" i="21"/>
  <c r="C16" i="21"/>
  <c r="B16" i="21"/>
  <c r="D17" i="18" l="1"/>
  <c r="C17" i="18"/>
  <c r="B17"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36" i="15"/>
  <c r="B36" i="15"/>
  <c r="C35" i="15"/>
  <c r="B35" i="15"/>
  <c r="D34" i="15"/>
  <c r="D35" i="15" l="1"/>
  <c r="D3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7"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l="1"/>
  <c r="G17" i="5"/>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 r="E24" i="15"/>
  <c r="E25" i="15"/>
  <c r="E26" i="15"/>
  <c r="F15" i="21" l="1"/>
  <c r="F17" i="21"/>
  <c r="F16" i="21"/>
</calcChain>
</file>

<file path=xl/sharedStrings.xml><?xml version="1.0" encoding="utf-8"?>
<sst xmlns="http://schemas.openxmlformats.org/spreadsheetml/2006/main" count="1031" uniqueCount="342">
  <si>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</si>
  <si>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</si>
  <si>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</si>
  <si>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</si>
  <si>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</si>
  <si>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</si>
  <si>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</si>
  <si>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</si>
  <si>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</si>
  <si>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</si>
  <si>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</si>
  <si>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</si>
  <si>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</si>
  <si>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</si>
  <si>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</si>
  <si>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</si>
  <si>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</si>
  <si>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</si>
  <si>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</si>
  <si>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</si>
  <si>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</si>
  <si>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</si>
  <si>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</si>
  <si>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</si>
  <si>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</si>
  <si>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</si>
  <si>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</si>
  <si>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</si>
  <si>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</si>
  <si>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</si>
  <si>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</si>
  <si>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</si>
  <si>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</si>
  <si>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</si>
  <si>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</si>
  <si>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</si>
  <si>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</si>
  <si>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</si>
  <si>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</si>
  <si>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</si>
  <si>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</si>
  <si>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</si>
  <si>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</si>
  <si>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</si>
  <si>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</si>
  <si>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</si>
  <si>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</si>
  <si>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</si>
  <si>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</si>
  <si>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</si>
  <si>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</si>
  <si>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</si>
  <si>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</si>
  <si>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</si>
  <si>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</si>
  <si>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</si>
  <si>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</si>
  <si>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</si>
  <si>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</si>
  <si>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</si>
  <si>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</si>
  <si>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</si>
  <si>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</si>
  <si>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</si>
  <si>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</si>
  <si>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</si>
  <si>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</si>
  <si>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</si>
  <si>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</si>
  <si>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</si>
  <si>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</si>
  <si>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</si>
  <si>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</si>
  <si>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</si>
  <si>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</si>
  <si>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</si>
  <si>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</si>
  <si>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</si>
  <si>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</si>
  <si>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</si>
  <si>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</si>
  <si>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</si>
  <si>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</si>
  <si>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</si>
  <si>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</si>
  <si>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</si>
  <si>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</si>
  <si>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</si>
  <si>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</si>
  <si>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</si>
  <si>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</si>
  <si>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</si>
  <si>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</si>
  <si>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</si>
  <si>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</si>
  <si>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</si>
  <si>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</si>
  <si>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</si>
  <si>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</si>
  <si>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</si>
  <si>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</si>
  <si>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</si>
  <si>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</si>
  <si>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</si>
  <si>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</si>
  <si>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</si>
  <si>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</si>
  <si>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</si>
  <si>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</si>
  <si>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</si>
  <si>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</si>
  <si>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</si>
  <si>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</si>
  <si>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</si>
  <si>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</si>
  <si>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</si>
  <si>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</si>
  <si>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</si>
  <si>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</si>
  <si>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</si>
  <si>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</si>
  <si>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</si>
  <si>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</si>
  <si>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</si>
  <si>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</si>
  <si>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</si>
  <si>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</si>
  <si>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</si>
  <si>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</si>
  <si>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</si>
  <si>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</si>
  <si>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</si>
  <si>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</si>
  <si>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</si>
  <si>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</si>
  <si>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</si>
  <si>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</si>
  <si>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</si>
  <si>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</si>
  <si>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</si>
  <si>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</si>
  <si>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</si>
  <si>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</si>
  <si>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</si>
  <si>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</si>
  <si>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</si>
  <si>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</si>
  <si>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</si>
  <si>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</si>
  <si>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</si>
  <si>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</si>
  <si>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</si>
  <si>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</si>
  <si>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</si>
  <si>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</si>
  <si>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</si>
  <si>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</si>
  <si>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</si>
  <si>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</si>
  <si>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</si>
  <si>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</si>
  <si>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</si>
  <si>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</si>
  <si>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</si>
  <si>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</si>
  <si>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</si>
  <si>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</si>
  <si>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</si>
  <si>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</si>
  <si>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</si>
  <si>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</si>
  <si>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</si>
  <si>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</si>
  <si>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</si>
  <si>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</si>
  <si>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</si>
  <si>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</si>
  <si>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</si>
  <si>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</si>
  <si>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</si>
  <si>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</si>
  <si>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</si>
  <si>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</si>
  <si>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</si>
  <si>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</si>
  <si>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</si>
  <si>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</si>
  <si>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</si>
  <si>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</si>
  <si>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</si>
  <si>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</si>
  <si>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</si>
  <si>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</si>
  <si>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</si>
  <si>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</si>
  <si>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</si>
  <si>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</si>
  <si>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</si>
  <si>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</si>
  <si>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</si>
  <si>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</si>
  <si>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</si>
  <si>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</si>
  <si>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</si>
  <si>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</si>
  <si>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</si>
  <si>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</si>
  <si>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</si>
  <si>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</si>
  <si>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</si>
  <si>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</si>
  <si>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</si>
  <si>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</si>
  <si>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</si>
  <si>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</si>
  <si>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</si>
  <si>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</si>
  <si>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</si>
  <si>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</si>
  <si>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</si>
  <si>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</si>
  <si>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</si>
  <si>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</si>
  <si>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</si>
  <si>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</si>
  <si>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</si>
  <si>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</si>
  <si>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</si>
  <si>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</si>
  <si>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</si>
  <si>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</si>
  <si>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</si>
  <si>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</si>
  <si>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</si>
  <si>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</si>
  <si>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</si>
  <si>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</si>
  <si>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</si>
  <si>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</si>
  <si>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</si>
  <si>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</si>
  <si>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</si>
  <si>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</si>
  <si>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</si>
  <si>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</si>
  <si>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</si>
  <si>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</si>
  <si>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</si>
  <si>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</si>
  <si>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</si>
  <si>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</si>
  <si>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</si>
  <si>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</si>
  <si>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</si>
  <si>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</si>
  <si>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</si>
  <si>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</si>
  <si>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</si>
  <si>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</si>
  <si>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</si>
  <si>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</si>
  <si>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</si>
  <si>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</si>
  <si>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</si>
  <si>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</si>
  <si>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</si>
  <si>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</si>
  <si>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</si>
  <si>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</si>
  <si>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</si>
  <si>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</si>
  <si>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</si>
  <si>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</si>
  <si>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</si>
  <si>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</si>
  <si>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</si>
  <si>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</si>
  <si>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Marmara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</si>
  <si>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</si>
  <si>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</si>
  <si>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</si>
  <si>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</si>
  <si>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</si>
  <si>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</si>
  <si>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</si>
  <si>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</si>
  <si>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</si>
  <si>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</si>
  <si>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</si>
  <si>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</si>
  <si>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</si>
  <si>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</si>
  <si>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</si>
  <si>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</si>
  <si>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</si>
  <si>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</si>
  <si>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</si>
  <si>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</si>
  <si>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</si>
  <si>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</si>
  <si>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</si>
  <si>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</si>
  <si>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</si>
  <si>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</si>
  <si>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</si>
  <si>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</si>
  <si>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</si>
  <si>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</si>
  <si>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</si>
  <si>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</si>
  <si>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</si>
  <si>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</si>
  <si>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</si>
  <si>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</si>
  <si>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</si>
  <si>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</si>
  <si>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</si>
  <si>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</si>
  <si>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</si>
  <si>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</si>
  <si>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</si>
  <si>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</si>
  <si>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</si>
  <si>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</si>
  <si>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</si>
  <si>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</si>
  <si>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</si>
  <si>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</si>
  <si>
    <t>Central-West (0,109) + South-West (0,111)</t>
  </si>
  <si>
    <t>Center-East (0,082) + Center-West (0,229)</t>
  </si>
  <si>
    <t>Aegean + Mediterranean</t>
  </si>
  <si>
    <t>Central Anatolia + Black Sea</t>
  </si>
  <si>
    <t>Eastern Anatolia + Southeast Anatolia</t>
  </si>
  <si>
    <t>DEPRECATED</t>
  </si>
  <si>
    <t>&lt;10k</t>
  </si>
  <si>
    <t>urban_category</t>
  </si>
  <si>
    <t>10k-500k</t>
  </si>
  <si>
    <t>&gt;500k</t>
  </si>
  <si>
    <t>https://journals.openedition.org/cybergeo/28554</t>
  </si>
  <si>
    <t>Table 1 (first row) + Total Census population 2010</t>
  </si>
  <si>
    <t>https://journals.openedition.org/cybergeo/docannexe/image/28554/img-6.png</t>
  </si>
  <si>
    <t>* 15 quotas Northeast were also falsely counted as East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</si>
</sst>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1">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xf numFmtId="0" fontId="0" fillId="3" borderId="0" xfId="0" applyFill="1"/>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289</v>
      </c>
    </row>
    <row r="25" spans="1:10" ht="15.75" thickBot="1">
      <c r="A25" s="5" t="s">
        <v>11</v>
      </c>
      <c r="B25" s="8">
        <f t="shared" ref="B25:C25" si="2">ROUND(2000*B24,0)</f>
        <v>568</v>
      </c>
      <c r="C25" s="8">
        <f t="shared" si="2"/>
        <v>1432</v>
      </c>
      <c r="D25" s="8">
        <f>SUM(B25:C25)</f>
        <v>2000</v>
      </c>
      <c r="E25" s="20"/>
      <c r="F25" t="s">
        <v>171</v>
      </c>
      <c r="G25" t="s">
        <v>290</v>
      </c>
    </row>
    <row r="26" spans="1:10" ht="39.75" thickBot="1">
      <c r="A26" s="5" t="s">
        <v>89</v>
      </c>
      <c r="B26" s="10">
        <f>ROUND(2200*B24,0)</f>
        <v>625</v>
      </c>
      <c r="C26" s="10">
        <f t="shared" ref="C26" si="3">ROUND(2200*C24,0)</f>
        <v>1575</v>
      </c>
      <c r="D26" s="10">
        <f>SUM(B26:C26)</f>
        <v>2200</v>
      </c>
      <c r="E26" s="20"/>
      <c r="G26" t="s">
        <v>291</v>
      </c>
    </row>
    <row r="27" spans="1:10">
      <c r="G27" t="s">
        <v>292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A6" workbookViewId="0">
      <selection activeCell="D14" sqref="D14"/>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0.49751243781094534</v>
      </c>
      <c r="C2" s="6">
        <f>F3/(1+F3)</f>
        <v>0.50248756218905477</v>
      </c>
      <c r="D2" s="7">
        <f>SUM(B2:C2)</f>
        <v>1</v>
      </c>
      <c r="E2" s="7"/>
      <c r="F2" s="7" t="s">
        <v>91</v>
      </c>
    </row>
    <row r="3" spans="1:10" ht="15.75" thickBot="1">
      <c r="A3" s="5" t="s">
        <v>11</v>
      </c>
      <c r="B3" s="8">
        <f>ROUND(2000*B2,0)</f>
        <v>995</v>
      </c>
      <c r="C3" s="8">
        <f>ROUND(2000*C2,0)</f>
        <v>1005</v>
      </c>
      <c r="D3" s="8">
        <f>ROUND(2000*D2,0)</f>
        <v>2000</v>
      </c>
      <c r="E3" s="7"/>
      <c r="F3" s="7">
        <v>1.01</v>
      </c>
    </row>
    <row r="4" spans="1:10" ht="27" thickBot="1">
      <c r="A4" s="5" t="s">
        <v>12</v>
      </c>
      <c r="B4" s="8">
        <f>ROUND(2200*B2,0)</f>
        <v>1095</v>
      </c>
      <c r="C4" s="8">
        <f>ROUND(2200*C2,0)</f>
        <v>1105</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9.7661294959996411E-2</v>
      </c>
      <c r="C8" s="6">
        <v>0.15904807790968184</v>
      </c>
      <c r="D8" s="6">
        <v>0.27449641413428144</v>
      </c>
      <c r="E8" s="6">
        <v>0.28165171586977938</v>
      </c>
      <c r="F8" s="6">
        <v>0.18714249712626085</v>
      </c>
      <c r="G8" s="7">
        <f>SUM(B8:F8)</f>
        <v>0.99999999999999989</v>
      </c>
    </row>
    <row r="9" spans="1:10" ht="15.75" thickBot="1">
      <c r="A9" s="5" t="s">
        <v>11</v>
      </c>
      <c r="B9" s="8">
        <f t="shared" ref="B9:G9" si="0">ROUND(2000*B8,0)</f>
        <v>195</v>
      </c>
      <c r="C9" s="8">
        <f t="shared" si="0"/>
        <v>318</v>
      </c>
      <c r="D9" s="8">
        <f t="shared" si="0"/>
        <v>549</v>
      </c>
      <c r="E9" s="8">
        <f t="shared" si="0"/>
        <v>563</v>
      </c>
      <c r="F9" s="8">
        <f t="shared" si="0"/>
        <v>374</v>
      </c>
      <c r="G9" s="8">
        <f t="shared" si="0"/>
        <v>2000</v>
      </c>
    </row>
    <row r="10" spans="1:10" ht="27"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15.75" thickBot="1">
      <c r="A14" s="9" t="s">
        <v>13</v>
      </c>
      <c r="B14" s="18" t="s">
        <v>261</v>
      </c>
      <c r="C14" s="18" t="s">
        <v>133</v>
      </c>
      <c r="D14" s="18" t="s">
        <v>48</v>
      </c>
      <c r="E14" s="19" t="s">
        <v>256</v>
      </c>
      <c r="F14" s="29" t="s">
        <v>139</v>
      </c>
      <c r="G14" s="29" t="s">
        <v>139</v>
      </c>
      <c r="I14" s="29" t="s">
        <v>261</v>
      </c>
    </row>
    <row r="15" spans="1:10" ht="15.75" thickBot="1">
      <c r="A15" s="5" t="s">
        <v>10</v>
      </c>
      <c r="B15" s="31">
        <v>0.18616626833750199</v>
      </c>
      <c r="C15" s="31">
        <v>0.343251015277311</v>
      </c>
      <c r="D15" s="31">
        <v>0.22025659607004799</v>
      </c>
      <c r="E15" s="31">
        <v>0.25032612031513901</v>
      </c>
      <c r="F15" s="17">
        <f t="shared" ref="F15:G17" si="2">SUM(A15:E15)</f>
        <v>1</v>
      </c>
      <c r="G15" s="17">
        <f t="shared" si="2"/>
        <v>2</v>
      </c>
      <c r="I15" t="s">
        <v>133</v>
      </c>
      <c r="J15" t="s">
        <v>262</v>
      </c>
    </row>
    <row r="16" spans="1:10" ht="15.75" thickBot="1">
      <c r="A16" s="5" t="s">
        <v>11</v>
      </c>
      <c r="B16" s="10">
        <f>ROUND(2000*B15,0)</f>
        <v>372</v>
      </c>
      <c r="C16" s="10">
        <f>ROUND(2000*C15,0)</f>
        <v>687</v>
      </c>
      <c r="D16" s="10">
        <f>ROUND(2000*D15,0)</f>
        <v>441</v>
      </c>
      <c r="E16" s="10">
        <f>ROUND(2000*E15,0)</f>
        <v>501</v>
      </c>
      <c r="F16" s="3">
        <f t="shared" si="2"/>
        <v>2001</v>
      </c>
      <c r="G16" s="3">
        <f t="shared" si="2"/>
        <v>4002</v>
      </c>
      <c r="I16" t="s">
        <v>244</v>
      </c>
      <c r="J16" t="s">
        <v>263</v>
      </c>
    </row>
    <row r="17" spans="1:10" ht="27" thickBot="1">
      <c r="A17" s="5" t="s">
        <v>12</v>
      </c>
      <c r="B17" s="2">
        <f>ROUND(2200*B15,0)</f>
        <v>410</v>
      </c>
      <c r="C17" s="2">
        <f>ROUND(2200*C15,0)</f>
        <v>755</v>
      </c>
      <c r="D17" s="2">
        <f>ROUND(2200*D15,0)</f>
        <v>485</v>
      </c>
      <c r="E17" s="2">
        <f>ROUND(2200*E15,0)</f>
        <v>551</v>
      </c>
      <c r="F17" s="3">
        <f t="shared" si="2"/>
        <v>2201</v>
      </c>
      <c r="G17" s="3">
        <f t="shared" si="2"/>
        <v>4402</v>
      </c>
      <c r="I17" t="s">
        <v>112</v>
      </c>
      <c r="J17" t="s">
        <v>264</v>
      </c>
    </row>
    <row r="18" spans="1:10">
      <c r="A18" s="9" t="s">
        <v>30</v>
      </c>
      <c r="B18" s="2"/>
      <c r="C18" s="2"/>
      <c r="D18" s="2"/>
      <c r="E18" s="11"/>
      <c r="I18" t="s">
        <v>256</v>
      </c>
      <c r="J18" t="s">
        <v>265</v>
      </c>
    </row>
    <row r="19" spans="1:10">
      <c r="I19" t="s">
        <v>234</v>
      </c>
      <c r="J19" t="s">
        <v>266</v>
      </c>
    </row>
    <row r="20" spans="1:10">
      <c r="I20" t="s">
        <v>176</v>
      </c>
      <c r="J20" t="s">
        <v>328</v>
      </c>
    </row>
    <row r="21" spans="1:10" ht="15.75" thickBot="1">
      <c r="A21" s="13" t="s">
        <v>76</v>
      </c>
      <c r="B21" t="s">
        <v>308</v>
      </c>
      <c r="C21" t="s">
        <v>188</v>
      </c>
      <c r="D21" t="s">
        <v>309</v>
      </c>
    </row>
    <row r="22" spans="1:10" ht="15.75" thickBot="1">
      <c r="A22" s="5" t="s">
        <v>10</v>
      </c>
      <c r="B22">
        <v>8.4078910000000007E-2</v>
      </c>
      <c r="C22" s="17">
        <v>0.4967454</v>
      </c>
      <c r="D22">
        <v>0.41917569999999998</v>
      </c>
      <c r="E22" s="17">
        <f>SUM(B22:D22)</f>
        <v>1.0000000099999999</v>
      </c>
      <c r="H22" t="s">
        <v>312</v>
      </c>
    </row>
    <row r="23" spans="1:10" ht="15.75" thickBot="1">
      <c r="A23" s="5" t="s">
        <v>11</v>
      </c>
      <c r="B23">
        <f>ROUND(2000*B22,0)</f>
        <v>168</v>
      </c>
      <c r="C23">
        <f>ROUND(2000*D22,0)</f>
        <v>838</v>
      </c>
      <c r="D23">
        <f>ROUND(2000*C22,0)</f>
        <v>993</v>
      </c>
      <c r="E23">
        <f>SUM(B23:D23)</f>
        <v>1999</v>
      </c>
      <c r="F23" t="s">
        <v>140</v>
      </c>
      <c r="H23" t="s">
        <v>311</v>
      </c>
    </row>
    <row r="24" spans="1:10" ht="27" thickBot="1">
      <c r="A24" s="5" t="s">
        <v>12</v>
      </c>
      <c r="B24">
        <f>ROUND(2200*B22,0)</f>
        <v>185</v>
      </c>
      <c r="C24">
        <f>ROUND(2200*D22,0)</f>
        <v>922</v>
      </c>
      <c r="D24">
        <f>ROUND(2200*C22,0)</f>
        <v>1093</v>
      </c>
      <c r="E24">
        <f>SUM(B24:D24)</f>
        <v>2200</v>
      </c>
      <c r="F24" t="s">
        <v>208</v>
      </c>
      <c r="G24" s="15"/>
      <c r="H24" t="s">
        <v>310</v>
      </c>
    </row>
    <row r="25" spans="1:10">
      <c r="A25" s="9" t="s">
        <v>30</v>
      </c>
      <c r="H25" t="s">
        <v>234</v>
      </c>
      <c r="I25" t="s">
        <v>313</v>
      </c>
    </row>
    <row r="26" spans="1:10">
      <c r="I26" t="s">
        <v>314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7" workbookViewId="0">
      <selection activeCell="J23" sqref="J23"/>
    </sheetView>
  </sheetViews>
  <sheetFormatPr defaultColWidth="8.85546875" defaultRowHeight="15"/>
  <cols>
    <col min="10" max="10" width="10" bestFit="1" customWidth="1"/>
  </cols>
  <sheetData>
    <row r="1" spans="1:11" ht="15.75" thickBot="1">
      <c r="A1" s="9" t="s">
        <v>14</v>
      </c>
      <c r="B1" s="12" t="s">
        <v>15</v>
      </c>
      <c r="C1" s="12" t="s">
        <v>16</v>
      </c>
      <c r="D1" s="7"/>
      <c r="E1" s="7"/>
      <c r="F1" s="7"/>
    </row>
    <row r="2" spans="1:11" ht="27" thickBot="1">
      <c r="A2" s="5" t="s">
        <v>10</v>
      </c>
      <c r="B2" s="6">
        <f>1/(1+F3)</f>
        <v>0.50646183311870618</v>
      </c>
      <c r="C2" s="6">
        <f>F3/(1+F3)</f>
        <v>0.49353816688129393</v>
      </c>
      <c r="D2" s="7">
        <f>SUM(B2:C2)</f>
        <v>1</v>
      </c>
      <c r="E2" s="7"/>
      <c r="F2" s="7" t="s">
        <v>91</v>
      </c>
    </row>
    <row r="3" spans="1:11" ht="15.75" thickBot="1">
      <c r="A3" s="5" t="s">
        <v>11</v>
      </c>
      <c r="B3" s="8">
        <f>ROUND(2000*B2,0)</f>
        <v>1013</v>
      </c>
      <c r="C3" s="8">
        <f>ROUND(2000*C2,0)</f>
        <v>987</v>
      </c>
      <c r="D3" s="8">
        <f>ROUND(2000*D2,0)</f>
        <v>2000</v>
      </c>
      <c r="E3" s="7"/>
      <c r="F3" s="7">
        <v>0.97448244785232785</v>
      </c>
    </row>
    <row r="4" spans="1:11" ht="27" thickBot="1">
      <c r="A4" s="5" t="s">
        <v>12</v>
      </c>
      <c r="B4" s="8">
        <f>ROUND(2200*B2,0)</f>
        <v>1114</v>
      </c>
      <c r="C4" s="8">
        <f>ROUND(2200*C2,0)</f>
        <v>1086</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7.9191491752479096E-2</v>
      </c>
      <c r="C8" s="6">
        <v>0.12421461688688819</v>
      </c>
      <c r="D8" s="6">
        <v>0.28456157532012299</v>
      </c>
      <c r="E8" s="6">
        <v>0.26561284423668119</v>
      </c>
      <c r="F8" s="6">
        <v>0.24641947180382848</v>
      </c>
      <c r="G8" s="7">
        <f>SUM(B8:F8)</f>
        <v>1</v>
      </c>
    </row>
    <row r="9" spans="1:11" ht="15.75" thickBot="1">
      <c r="A9" s="5" t="s">
        <v>11</v>
      </c>
      <c r="B9" s="8">
        <f t="shared" ref="B9:G9" si="0">ROUND(2000*B8,0)</f>
        <v>158</v>
      </c>
      <c r="C9" s="8">
        <f t="shared" si="0"/>
        <v>248</v>
      </c>
      <c r="D9" s="8">
        <f t="shared" si="0"/>
        <v>569</v>
      </c>
      <c r="E9" s="8">
        <f t="shared" si="0"/>
        <v>531</v>
      </c>
      <c r="F9" s="8">
        <f t="shared" si="0"/>
        <v>493</v>
      </c>
      <c r="G9" s="8">
        <f t="shared" si="0"/>
        <v>2000</v>
      </c>
    </row>
    <row r="10" spans="1:11" ht="27"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5.75" thickBot="1">
      <c r="A14" s="9" t="s">
        <v>13</v>
      </c>
      <c r="B14" s="18" t="s">
        <v>135</v>
      </c>
      <c r="C14" s="18" t="s">
        <v>131</v>
      </c>
      <c r="D14" s="18" t="s">
        <v>47</v>
      </c>
      <c r="E14" s="18" t="s">
        <v>133</v>
      </c>
      <c r="F14" s="19" t="s">
        <v>134</v>
      </c>
      <c r="G14" s="29" t="s">
        <v>139</v>
      </c>
    </row>
    <row r="15" spans="1:11" ht="27"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5.75"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27" thickBot="1">
      <c r="A17" s="5" t="s">
        <v>320</v>
      </c>
      <c r="B17" s="10">
        <v>590</v>
      </c>
      <c r="C17" s="10">
        <v>371</v>
      </c>
      <c r="D17" s="10">
        <v>560</v>
      </c>
      <c r="E17" s="10">
        <v>215</v>
      </c>
      <c r="F17" s="10">
        <v>255</v>
      </c>
      <c r="G17" s="10">
        <f>SUM(B17:F17)</f>
        <v>1991</v>
      </c>
      <c r="H17" s="3"/>
      <c r="J17" t="s">
        <v>47</v>
      </c>
      <c r="K17" t="s">
        <v>220</v>
      </c>
    </row>
    <row r="18" spans="1:11" ht="27"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5.75" thickBot="1">
      <c r="A22" s="13" t="s">
        <v>76</v>
      </c>
      <c r="B22" t="s">
        <v>77</v>
      </c>
      <c r="C22" t="s">
        <v>78</v>
      </c>
    </row>
    <row r="23" spans="1:11" ht="27" thickBot="1">
      <c r="A23" s="5" t="s">
        <v>10</v>
      </c>
      <c r="B23">
        <v>0.30268220000000001</v>
      </c>
      <c r="C23">
        <v>0.69731779999999999</v>
      </c>
      <c r="D23" s="17">
        <f>SUM(B23:C23)</f>
        <v>1</v>
      </c>
      <c r="J23" t="s">
        <v>325</v>
      </c>
    </row>
    <row r="24" spans="1:11" ht="15.75" thickBot="1">
      <c r="A24" s="5" t="s">
        <v>11</v>
      </c>
      <c r="B24">
        <f>ROUND(2000*B23,0)</f>
        <v>605</v>
      </c>
      <c r="C24">
        <f>ROUND(2000*C23,0)</f>
        <v>1395</v>
      </c>
      <c r="D24">
        <f>SUM(B24:C24)</f>
        <v>2000</v>
      </c>
    </row>
    <row r="25" spans="1:11" ht="27"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9" workbookViewId="0">
      <selection activeCell="E30" sqref="E30"/>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39.75" thickBot="1">
      <c r="A14" s="9" t="s">
        <v>13</v>
      </c>
      <c r="B14" t="s">
        <v>277</v>
      </c>
      <c r="C14" t="s">
        <v>48</v>
      </c>
      <c r="D14" t="s">
        <v>111</v>
      </c>
      <c r="E14" t="s">
        <v>256</v>
      </c>
      <c r="F14" s="29" t="s">
        <v>139</v>
      </c>
      <c r="I14" s="29" t="s">
        <v>176</v>
      </c>
      <c r="J14" s="29" t="s">
        <v>330</v>
      </c>
    </row>
    <row r="15" spans="1:10" ht="15.75" thickBot="1">
      <c r="A15" s="5" t="s">
        <v>10</v>
      </c>
      <c r="B15" s="16">
        <v>0.303696271169138</v>
      </c>
      <c r="C15" s="16">
        <v>0.25907608575838292</v>
      </c>
      <c r="D15" s="16">
        <v>0.25298382338133019</v>
      </c>
      <c r="E15" s="16">
        <v>0.18424381969114889</v>
      </c>
      <c r="F15" s="17">
        <f ca="1">SUM(B15:F15)</f>
        <v>0.99999999999999978</v>
      </c>
      <c r="I15" t="s">
        <v>111</v>
      </c>
      <c r="J15" t="s">
        <v>331</v>
      </c>
    </row>
    <row r="16" spans="1:10" ht="15.75" thickBot="1">
      <c r="A16" s="5" t="s">
        <v>11</v>
      </c>
      <c r="B16" s="10">
        <f>ROUND(2000*B15,0)</f>
        <v>607</v>
      </c>
      <c r="C16" s="10">
        <f>ROUND(2000*C15,0)</f>
        <v>518</v>
      </c>
      <c r="D16" s="10">
        <f>ROUND(2000*D15,0)</f>
        <v>506</v>
      </c>
      <c r="E16" s="10">
        <f>ROUND(2000*E15,0)</f>
        <v>368</v>
      </c>
      <c r="F16" s="3">
        <f ca="1">SUM(B16:F16)</f>
        <v>2000</v>
      </c>
      <c r="I16" t="s">
        <v>256</v>
      </c>
      <c r="J16" t="s">
        <v>332</v>
      </c>
    </row>
    <row r="17" spans="1:10" ht="27" thickBot="1">
      <c r="A17" s="5" t="s">
        <v>12</v>
      </c>
      <c r="B17" s="2">
        <f>ROUND(2200*B15,0)</f>
        <v>668</v>
      </c>
      <c r="C17" s="2">
        <f>ROUND(2200*C15,0)</f>
        <v>570</v>
      </c>
      <c r="D17" s="2">
        <f>ROUND(2200*D15,0)</f>
        <v>557</v>
      </c>
      <c r="E17" s="2">
        <f>ROUND(2200*E15,0)</f>
        <v>405</v>
      </c>
      <c r="F17" s="3">
        <f ca="1">SUM(B17:F17)</f>
        <v>2199</v>
      </c>
    </row>
    <row r="18" spans="1:10">
      <c r="A18" s="9" t="s">
        <v>30</v>
      </c>
      <c r="B18" s="2"/>
      <c r="C18" s="2"/>
      <c r="D18" s="2"/>
      <c r="E18" s="11"/>
    </row>
    <row r="19" spans="1:10">
      <c r="I19" t="s">
        <v>234</v>
      </c>
      <c r="J19" t="s">
        <v>278</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306</v>
      </c>
    </row>
    <row r="25" spans="1:10">
      <c r="J25" t="s">
        <v>307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8" workbookViewId="0">
      <selection activeCell="A17" sqref="A17"/>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27"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27"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27"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7" thickBot="1">
      <c r="A17" s="5" t="s">
        <v>320</v>
      </c>
      <c r="B17" s="10">
        <v>256</v>
      </c>
      <c r="C17" s="10">
        <v>622</v>
      </c>
      <c r="D17" s="10">
        <v>417</v>
      </c>
      <c r="E17" s="10">
        <v>470</v>
      </c>
      <c r="F17" s="10">
        <v>224</v>
      </c>
      <c r="G17" s="3">
        <f>SUM(B17:F17)</f>
        <v>1989</v>
      </c>
      <c r="J17" t="s">
        <v>229</v>
      </c>
    </row>
    <row r="18" spans="1:11" ht="39.75" thickBot="1">
      <c r="A18" s="5" t="s">
        <v>321</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324</v>
      </c>
    </row>
    <row r="23" spans="1:11" ht="27"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27" thickBot="1">
      <c r="A25" s="5" t="s">
        <v>320</v>
      </c>
      <c r="B25" s="10">
        <v>351</v>
      </c>
      <c r="C25" s="10">
        <v>841</v>
      </c>
      <c r="D25" s="10">
        <v>800</v>
      </c>
      <c r="E25" s="20">
        <f t="shared" si="4"/>
        <v>1992</v>
      </c>
      <c r="H25" t="s">
        <v>130</v>
      </c>
    </row>
    <row r="26" spans="1:11" ht="52.5" thickBot="1">
      <c r="A26" s="5" t="s">
        <v>322</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6" sqref="C16"/>
    </sheetView>
  </sheetViews>
  <sheetFormatPr defaultColWidth="8.8554687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hyperlink ref="D22" r:id="rId2" display="https://www.ers.usda.gov/data-products/rural-urban-commuting-area-code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288</v>
      </c>
    </row>
    <row r="18" spans="1:10">
      <c r="A18" s="9" t="s">
        <v>30</v>
      </c>
      <c r="B18" s="2"/>
      <c r="C18" s="2"/>
      <c r="D18" s="2"/>
      <c r="E18" s="11"/>
    </row>
    <row r="20" spans="1:10" ht="15.75" thickBot="1"/>
    <row r="21" spans="1:10" ht="27" thickBot="1">
      <c r="A21" s="9" t="s">
        <v>85</v>
      </c>
      <c r="B21" s="12" t="s">
        <v>317</v>
      </c>
      <c r="C21" s="8" t="s">
        <v>318</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topLeftCell="A24" workbookViewId="0">
      <selection activeCell="B17" sqref="B17:F17"/>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293</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15.75" thickBot="1">
      <c r="A16" s="5" t="s">
        <v>320</v>
      </c>
      <c r="B16" s="10">
        <v>248</v>
      </c>
      <c r="C16" s="10">
        <v>164</v>
      </c>
      <c r="D16" s="10">
        <v>592</v>
      </c>
      <c r="E16" s="10">
        <v>576</v>
      </c>
      <c r="F16" s="10">
        <v>435</v>
      </c>
      <c r="G16" s="3">
        <f>SUM(B16:F16)</f>
        <v>2015</v>
      </c>
    </row>
    <row r="17" spans="1:9" ht="27" thickBot="1">
      <c r="A17" s="5" t="s">
        <v>12</v>
      </c>
      <c r="B17" s="2">
        <f>ROUND(1.1*B16,0)</f>
        <v>273</v>
      </c>
      <c r="C17" s="2">
        <f t="shared" ref="C17:F17" si="2">ROUND(1.1*C16,0)</f>
        <v>180</v>
      </c>
      <c r="D17" s="2">
        <f t="shared" si="2"/>
        <v>651</v>
      </c>
      <c r="E17" s="2">
        <f t="shared" si="2"/>
        <v>634</v>
      </c>
      <c r="F17" s="2">
        <f t="shared" si="2"/>
        <v>479</v>
      </c>
      <c r="G17" s="3">
        <f>SUM(B17:F17)</f>
        <v>2217</v>
      </c>
      <c r="I17" t="s">
        <v>341</v>
      </c>
    </row>
    <row r="18" spans="1:9">
      <c r="A18" s="9" t="s">
        <v>30</v>
      </c>
      <c r="B18" s="2"/>
      <c r="C18" s="2"/>
      <c r="D18" s="2"/>
      <c r="E18" s="11"/>
    </row>
    <row r="23" spans="1:9" ht="27" thickBot="1">
      <c r="A23" s="9" t="s">
        <v>335</v>
      </c>
      <c r="B23" s="18" t="s">
        <v>334</v>
      </c>
      <c r="C23" s="18" t="s">
        <v>336</v>
      </c>
      <c r="D23" s="18" t="s">
        <v>337</v>
      </c>
      <c r="E23" s="29" t="s">
        <v>139</v>
      </c>
    </row>
    <row r="24" spans="1:9" ht="15.75" thickBot="1">
      <c r="A24" s="5" t="s">
        <v>10</v>
      </c>
      <c r="B24">
        <v>0.36999306854688396</v>
      </c>
      <c r="C24">
        <v>0.35274265629581675</v>
      </c>
      <c r="D24">
        <v>0.27726427515729923</v>
      </c>
      <c r="E24" s="17">
        <f>SUM(B24:D24)</f>
        <v>0.99999999999999989</v>
      </c>
    </row>
    <row r="25" spans="1:9" ht="15.75" thickBot="1">
      <c r="A25" s="5" t="s">
        <v>11</v>
      </c>
      <c r="B25" s="10">
        <f>ROUND(2000*B24,0)</f>
        <v>740</v>
      </c>
      <c r="C25" s="10">
        <f>ROUND(2000*C24,0)</f>
        <v>705</v>
      </c>
      <c r="D25" s="10">
        <f>ROUND(2000*D24,0)</f>
        <v>555</v>
      </c>
      <c r="E25" s="3">
        <f>SUM(B25:D25)</f>
        <v>2000</v>
      </c>
      <c r="G25" t="s">
        <v>140</v>
      </c>
      <c r="H25" t="s">
        <v>338</v>
      </c>
    </row>
    <row r="26" spans="1:9" ht="27" thickBot="1">
      <c r="A26" s="5" t="s">
        <v>12</v>
      </c>
      <c r="B26" s="2">
        <f>ROUND(2200*B24,0)</f>
        <v>814</v>
      </c>
      <c r="C26" s="2">
        <f>ROUND(2200*C24,0)</f>
        <v>776</v>
      </c>
      <c r="D26" s="2">
        <f>ROUND(2200*D24,0)</f>
        <v>610</v>
      </c>
      <c r="E26" s="3">
        <f>SUM(B26:D26)</f>
        <v>2200</v>
      </c>
      <c r="H26" t="s">
        <v>339</v>
      </c>
      <c r="I26" t="s">
        <v>340</v>
      </c>
    </row>
    <row r="27" spans="1:9">
      <c r="A27" s="9" t="s">
        <v>30</v>
      </c>
      <c r="B27" s="2"/>
      <c r="C27" s="2"/>
      <c r="D27" s="2"/>
      <c r="E27" s="11"/>
    </row>
    <row r="31" spans="1:9">
      <c r="A31" s="40" t="s">
        <v>333</v>
      </c>
    </row>
    <row r="33" spans="1:9" ht="15.75" thickBot="1">
      <c r="A33" s="13" t="s">
        <v>76</v>
      </c>
      <c r="B33" t="s">
        <v>51</v>
      </c>
      <c r="C33" t="s">
        <v>50</v>
      </c>
    </row>
    <row r="34" spans="1:9" ht="15.75" thickBot="1">
      <c r="A34" s="5" t="s">
        <v>10</v>
      </c>
      <c r="B34">
        <v>0.4437874</v>
      </c>
      <c r="C34">
        <v>0.55621259999999995</v>
      </c>
      <c r="D34" s="17">
        <f>SUM(B34:C34)</f>
        <v>1</v>
      </c>
      <c r="F34" t="s">
        <v>186</v>
      </c>
      <c r="G34" t="s">
        <v>187</v>
      </c>
    </row>
    <row r="35" spans="1:9" ht="15.75" thickBot="1">
      <c r="A35" s="5" t="s">
        <v>11</v>
      </c>
      <c r="B35">
        <f>ROUND(2000*B34,0)</f>
        <v>888</v>
      </c>
      <c r="C35">
        <f>ROUND(2000*C34,0)</f>
        <v>1112</v>
      </c>
      <c r="D35">
        <f>SUM(B35:C35)</f>
        <v>2000</v>
      </c>
    </row>
    <row r="36" spans="1:9" ht="27" thickBot="1">
      <c r="A36" s="5" t="s">
        <v>12</v>
      </c>
      <c r="B36">
        <f>ROUND(2200*B34,0)</f>
        <v>976</v>
      </c>
      <c r="C36">
        <f>ROUND(2200*C34,0)</f>
        <v>1224</v>
      </c>
      <c r="D36">
        <f>SUM(B36:C36)</f>
        <v>2200</v>
      </c>
      <c r="G36" t="s">
        <v>189</v>
      </c>
      <c r="H36" t="s">
        <v>190</v>
      </c>
      <c r="I36" t="s">
        <v>206</v>
      </c>
    </row>
    <row r="37" spans="1:9">
      <c r="A37" s="9" t="s">
        <v>30</v>
      </c>
      <c r="G37" s="30" t="s">
        <v>191</v>
      </c>
      <c r="H37" s="30" t="s">
        <v>188</v>
      </c>
      <c r="I37">
        <v>1</v>
      </c>
    </row>
    <row r="38" spans="1:9">
      <c r="G38" s="30" t="s">
        <v>192</v>
      </c>
      <c r="H38" s="30" t="s">
        <v>193</v>
      </c>
      <c r="I38">
        <v>1</v>
      </c>
    </row>
    <row r="39" spans="1:9">
      <c r="G39" s="30" t="s">
        <v>194</v>
      </c>
      <c r="H39" s="30" t="s">
        <v>195</v>
      </c>
      <c r="I39">
        <v>1</v>
      </c>
    </row>
    <row r="40" spans="1:9">
      <c r="G40" t="s">
        <v>196</v>
      </c>
      <c r="H40" t="s">
        <v>197</v>
      </c>
      <c r="I40">
        <v>0</v>
      </c>
    </row>
    <row r="41" spans="1:9">
      <c r="G41" t="s">
        <v>198</v>
      </c>
      <c r="I41">
        <v>0</v>
      </c>
    </row>
    <row r="42" spans="1:9">
      <c r="G42" t="s">
        <v>199</v>
      </c>
      <c r="I42">
        <v>0</v>
      </c>
    </row>
    <row r="43" spans="1:9">
      <c r="G43" t="s">
        <v>200</v>
      </c>
      <c r="H43" t="s">
        <v>201</v>
      </c>
      <c r="I43">
        <v>0</v>
      </c>
    </row>
    <row r="44" spans="1:9">
      <c r="G44" t="s">
        <v>202</v>
      </c>
      <c r="H44" t="s">
        <v>203</v>
      </c>
      <c r="I44">
        <v>0</v>
      </c>
    </row>
    <row r="45" spans="1:9">
      <c r="G45" t="s">
        <v>204</v>
      </c>
      <c r="H45" t="s">
        <v>205</v>
      </c>
      <c r="I45">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workbookViewId="0">
      <selection activeCell="F9" sqref="F9"/>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0.18353983704816301</v>
      </c>
      <c r="C9" s="6">
        <v>0.24282507436542899</v>
      </c>
      <c r="D9" s="6">
        <v>0.28895456771544098</v>
      </c>
      <c r="E9" s="6">
        <v>0.18828387827311399</v>
      </c>
      <c r="F9" s="6">
        <v>9.6396642597853105E-2</v>
      </c>
      <c r="G9" s="7">
        <f>SUM(B9:F9)</f>
        <v>1</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298</v>
      </c>
      <c r="F14" s="19" t="s">
        <v>120</v>
      </c>
      <c r="G14" s="29"/>
      <c r="H14" s="25"/>
      <c r="K14" t="s">
        <v>297</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294</v>
      </c>
      <c r="C21" s="18" t="s">
        <v>295</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9" workbookViewId="0">
      <selection activeCell="D23" sqref="A20:D23"/>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27" thickBot="1">
      <c r="A4" s="5" t="s">
        <v>12</v>
      </c>
      <c r="B4" s="8">
        <f>ROUND(2200*B2,0)</f>
        <v>1116</v>
      </c>
      <c r="C4" s="8">
        <f>ROUND(2200*C2,0)</f>
        <v>1084</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0.10402815988780871</v>
      </c>
      <c r="C8" s="6">
        <v>0.17502163559091188</v>
      </c>
      <c r="D8" s="6">
        <v>0.24488811098766669</v>
      </c>
      <c r="E8" s="6">
        <v>0.25292269475436224</v>
      </c>
      <c r="F8" s="6">
        <v>0.22313939877924996</v>
      </c>
      <c r="G8" s="7">
        <f>SUM(B8:F8)</f>
        <v>0.99999999999999944</v>
      </c>
    </row>
    <row r="9" spans="1:10" ht="15.75" thickBot="1">
      <c r="A9" s="5" t="s">
        <v>11</v>
      </c>
      <c r="B9" s="8">
        <f t="shared" ref="B9:G9" si="0">ROUND(2000*B8,0)</f>
        <v>208</v>
      </c>
      <c r="C9" s="8">
        <f t="shared" si="0"/>
        <v>350</v>
      </c>
      <c r="D9" s="8">
        <f t="shared" si="0"/>
        <v>490</v>
      </c>
      <c r="E9" s="8">
        <f t="shared" si="0"/>
        <v>506</v>
      </c>
      <c r="F9" s="8">
        <f t="shared" si="0"/>
        <v>446</v>
      </c>
      <c r="G9" s="8">
        <f t="shared" si="0"/>
        <v>2000</v>
      </c>
    </row>
    <row r="10" spans="1:10" ht="27"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5.75" thickBot="1">
      <c r="A14" s="9" t="s">
        <v>13</v>
      </c>
      <c r="B14" s="18" t="s">
        <v>48</v>
      </c>
      <c r="C14" s="18" t="s">
        <v>111</v>
      </c>
      <c r="D14" s="18" t="s">
        <v>254</v>
      </c>
      <c r="E14" s="18" t="s">
        <v>255</v>
      </c>
      <c r="F14" s="19" t="s">
        <v>256</v>
      </c>
      <c r="G14" s="29" t="s">
        <v>139</v>
      </c>
      <c r="I14" t="s">
        <v>48</v>
      </c>
      <c r="J14" t="s">
        <v>257</v>
      </c>
    </row>
    <row r="15" spans="1:10" ht="15.75" thickBot="1">
      <c r="A15" s="5" t="s">
        <v>10</v>
      </c>
      <c r="B15">
        <v>0.25286894787704101</v>
      </c>
      <c r="C15">
        <v>6.7500838497375801E-2</v>
      </c>
      <c r="D15">
        <v>0.38909366153470298</v>
      </c>
      <c r="E15">
        <v>0.22614691528820399</v>
      </c>
      <c r="F15">
        <v>6.4389636802676301E-2</v>
      </c>
      <c r="G15" s="17">
        <f>SUM(B15:F15)</f>
        <v>1</v>
      </c>
      <c r="I15" t="s">
        <v>111</v>
      </c>
      <c r="J15" t="s">
        <v>258</v>
      </c>
    </row>
    <row r="16" spans="1:10" ht="15.75" thickBot="1">
      <c r="A16" s="5" t="s">
        <v>11</v>
      </c>
      <c r="B16" s="10">
        <f>ROUND(2000*B15,0)</f>
        <v>506</v>
      </c>
      <c r="C16" s="10">
        <f>ROUND(2000*C15,0)</f>
        <v>135</v>
      </c>
      <c r="D16" s="10">
        <f>ROUND(2000*D15,0)</f>
        <v>778</v>
      </c>
      <c r="E16" s="10">
        <f>ROUND(2000*E15,0)</f>
        <v>452</v>
      </c>
      <c r="F16" s="10">
        <f>ROUND(2000*F15,0)</f>
        <v>129</v>
      </c>
      <c r="G16" s="3">
        <f>SUM(B16:F16)</f>
        <v>2000</v>
      </c>
      <c r="I16" t="s">
        <v>254</v>
      </c>
    </row>
    <row r="17" spans="1:10" ht="27"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5.75" thickBot="1">
      <c r="I19" t="s">
        <v>234</v>
      </c>
      <c r="J19" t="s">
        <v>260</v>
      </c>
    </row>
    <row r="20" spans="1:10" ht="27" thickBot="1">
      <c r="A20" s="9" t="s">
        <v>85</v>
      </c>
      <c r="B20" s="12" t="s">
        <v>51</v>
      </c>
      <c r="C20" s="8" t="s">
        <v>50</v>
      </c>
      <c r="D20" s="12"/>
    </row>
    <row r="21" spans="1:10" ht="15.75" thickBot="1">
      <c r="A21" s="5" t="s">
        <v>10</v>
      </c>
      <c r="B21" s="6">
        <v>0.16700000000000001</v>
      </c>
      <c r="C21" s="6">
        <v>0.83299999999999996</v>
      </c>
      <c r="D21" s="6">
        <f>SUM(B21:C21)</f>
        <v>1</v>
      </c>
    </row>
    <row r="22" spans="1:10" ht="15.75" thickBot="1">
      <c r="A22" s="5" t="s">
        <v>11</v>
      </c>
      <c r="B22" s="8">
        <f t="shared" ref="B22:C22" si="2">ROUND(2000*B21,0)</f>
        <v>334</v>
      </c>
      <c r="C22" s="8">
        <f t="shared" si="2"/>
        <v>1666</v>
      </c>
      <c r="D22" s="8">
        <f>SUM(B22:C22)</f>
        <v>2000</v>
      </c>
    </row>
    <row r="23" spans="1:10" ht="27" thickBot="1">
      <c r="A23" s="5" t="s">
        <v>12</v>
      </c>
      <c r="B23" s="10">
        <f>ROUND(2200*B21,0)</f>
        <v>367</v>
      </c>
      <c r="C23" s="10">
        <f t="shared" ref="C23" si="3">ROUND(2200*C21,0)</f>
        <v>1833</v>
      </c>
      <c r="D23" s="10">
        <f>SUM(B23:C23)</f>
        <v>2200</v>
      </c>
      <c r="I23" t="s">
        <v>234</v>
      </c>
      <c r="J23" t="s">
        <v>296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B18" sqref="B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15.75" thickBot="1">
      <c r="A14" s="9" t="s">
        <v>13</v>
      </c>
      <c r="B14" s="18" t="s">
        <v>175</v>
      </c>
      <c r="C14" s="18" t="s">
        <v>256</v>
      </c>
      <c r="D14" s="18" t="s">
        <v>47</v>
      </c>
      <c r="E14" s="19" t="s">
        <v>48</v>
      </c>
      <c r="F14" s="29" t="s">
        <v>139</v>
      </c>
      <c r="I14" s="29" t="s">
        <v>279</v>
      </c>
      <c r="J14" t="s">
        <v>285</v>
      </c>
    </row>
    <row r="15" spans="1:10" ht="15.75" thickBot="1">
      <c r="A15" s="5" t="s">
        <v>10</v>
      </c>
      <c r="B15" s="31">
        <v>0.31130874366166739</v>
      </c>
      <c r="C15" s="31">
        <v>0.21309541835208201</v>
      </c>
      <c r="D15" s="31">
        <v>0.22456565856781299</v>
      </c>
      <c r="E15" s="31">
        <v>0.25103017941843703</v>
      </c>
      <c r="F15" s="17">
        <f>SUM(B15:E15)</f>
        <v>0.99999999999999933</v>
      </c>
      <c r="I15" t="s">
        <v>280</v>
      </c>
      <c r="J15" t="s">
        <v>284</v>
      </c>
    </row>
    <row r="16" spans="1:10" ht="15.75" thickBot="1">
      <c r="A16" s="5" t="s">
        <v>11</v>
      </c>
      <c r="B16" s="10">
        <f>ROUND(2000*B15,0)</f>
        <v>623</v>
      </c>
      <c r="C16" s="10">
        <f>ROUND(2000*C15,0)</f>
        <v>426</v>
      </c>
      <c r="D16" s="10">
        <f>ROUND(2000*D15,0)</f>
        <v>449</v>
      </c>
      <c r="E16" s="10">
        <f>ROUND(2000*E15,0)</f>
        <v>502</v>
      </c>
      <c r="F16" s="3">
        <f>SUM(B16:E16)</f>
        <v>2000</v>
      </c>
      <c r="I16" t="s">
        <v>256</v>
      </c>
      <c r="J16" t="s">
        <v>283</v>
      </c>
    </row>
    <row r="17" spans="1:11" ht="27" thickBot="1">
      <c r="A17" s="5" t="s">
        <v>12</v>
      </c>
      <c r="B17" s="2">
        <f>ROUND(2200*B15,0)</f>
        <v>685</v>
      </c>
      <c r="C17" s="2">
        <f>ROUND(2200*C15,0)</f>
        <v>469</v>
      </c>
      <c r="D17" s="2">
        <f>ROUND(2200*D15,0)</f>
        <v>494</v>
      </c>
      <c r="E17" s="2">
        <f>ROUND(2200*E15,0)</f>
        <v>552</v>
      </c>
      <c r="F17" s="3">
        <f>SUM(B17:E17)</f>
        <v>2200</v>
      </c>
      <c r="I17" t="s">
        <v>47</v>
      </c>
      <c r="J17" t="s">
        <v>282</v>
      </c>
    </row>
    <row r="18" spans="1:11">
      <c r="A18" s="9" t="s">
        <v>30</v>
      </c>
      <c r="B18" s="2"/>
      <c r="C18" s="2"/>
      <c r="D18" s="2"/>
      <c r="E18" s="11"/>
      <c r="I18" t="s">
        <v>48</v>
      </c>
      <c r="J18" t="s">
        <v>281</v>
      </c>
    </row>
    <row r="19" spans="1:11">
      <c r="I19" t="s">
        <v>234</v>
      </c>
      <c r="J19" t="s">
        <v>286</v>
      </c>
      <c r="K19" t="s">
        <v>287</v>
      </c>
    </row>
    <row r="20" spans="1:11" ht="15.75" thickBot="1">
      <c r="I20" t="s">
        <v>131</v>
      </c>
      <c r="J20" t="s">
        <v>329</v>
      </c>
    </row>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315</v>
      </c>
    </row>
    <row r="25" spans="1:11">
      <c r="J25" t="s">
        <v>316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1" workbookViewId="0">
      <selection activeCell="J15" sqref="J15"/>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27" thickBot="1">
      <c r="A4" s="5" t="s">
        <v>12</v>
      </c>
      <c r="B4" s="8">
        <f>ROUND(2200*B2,0)</f>
        <v>1153</v>
      </c>
      <c r="C4" s="8">
        <f>ROUND(2200*C2,0)</f>
        <v>1047</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7.9952779995488915E-2</v>
      </c>
      <c r="C8" s="6">
        <v>0.12237462522799993</v>
      </c>
      <c r="D8" s="6">
        <v>0.24164701853283579</v>
      </c>
      <c r="E8" s="6">
        <v>0.27065084873707446</v>
      </c>
      <c r="F8" s="6">
        <v>0.28537472750660098</v>
      </c>
      <c r="G8" s="7">
        <f>SUM(B8:F8)</f>
        <v>1</v>
      </c>
    </row>
    <row r="9" spans="1:10" ht="15.75" thickBot="1">
      <c r="A9" s="5" t="s">
        <v>11</v>
      </c>
      <c r="B9" s="8">
        <f t="shared" ref="B9:G9" si="0">ROUND(2000*B8,0)</f>
        <v>160</v>
      </c>
      <c r="C9" s="8">
        <f t="shared" si="0"/>
        <v>245</v>
      </c>
      <c r="D9" s="8">
        <f t="shared" si="0"/>
        <v>483</v>
      </c>
      <c r="E9" s="8">
        <f t="shared" si="0"/>
        <v>541</v>
      </c>
      <c r="F9" s="8">
        <f t="shared" si="0"/>
        <v>571</v>
      </c>
      <c r="G9" s="8">
        <f t="shared" si="0"/>
        <v>2000</v>
      </c>
    </row>
    <row r="10" spans="1:10" ht="27"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27" thickBot="1">
      <c r="A13" s="9" t="s">
        <v>13</v>
      </c>
      <c r="B13" s="18" t="s">
        <v>107</v>
      </c>
      <c r="C13" s="18" t="s">
        <v>108</v>
      </c>
      <c r="D13" s="18" t="s">
        <v>109</v>
      </c>
      <c r="E13" s="18" t="s">
        <v>47</v>
      </c>
      <c r="F13" s="19" t="s">
        <v>110</v>
      </c>
    </row>
    <row r="14" spans="1:10" ht="27" thickBot="1">
      <c r="A14" s="5" t="s">
        <v>10</v>
      </c>
      <c r="B14" s="21">
        <v>0.26589170000000001</v>
      </c>
      <c r="C14" s="21">
        <v>0.1920481</v>
      </c>
      <c r="D14" s="21">
        <v>0.19711400000000001</v>
      </c>
      <c r="E14" s="21">
        <v>0.2339965</v>
      </c>
      <c r="F14" s="22">
        <v>0.1109497</v>
      </c>
      <c r="G14" s="17">
        <f>SUM(B14:F14)</f>
        <v>1</v>
      </c>
      <c r="J14" t="s">
        <v>326</v>
      </c>
    </row>
    <row r="15" spans="1:10" ht="15.75" thickBot="1">
      <c r="A15" s="5" t="s">
        <v>11</v>
      </c>
      <c r="B15" s="10">
        <f>ROUND(2000*B14,0)</f>
        <v>532</v>
      </c>
      <c r="C15" s="10">
        <f>ROUND(2000*C14,0)</f>
        <v>384</v>
      </c>
      <c r="D15" s="10">
        <f>ROUND(2000*D14,0)</f>
        <v>394</v>
      </c>
      <c r="E15" s="10">
        <f>ROUND(2000*E14,0)</f>
        <v>468</v>
      </c>
      <c r="F15" s="10">
        <f>ROUND(2000*F14,0)</f>
        <v>222</v>
      </c>
      <c r="G15" s="3">
        <f>SUM(B15:F15)</f>
        <v>2000</v>
      </c>
    </row>
    <row r="16" spans="1:10" ht="27" thickBot="1">
      <c r="A16" s="5" t="s">
        <v>320</v>
      </c>
      <c r="B16" s="10">
        <v>528</v>
      </c>
      <c r="C16" s="10">
        <v>382</v>
      </c>
      <c r="D16" s="10">
        <v>391</v>
      </c>
      <c r="E16" s="10">
        <v>465</v>
      </c>
      <c r="F16" s="10">
        <v>220</v>
      </c>
      <c r="G16" s="3">
        <f>SUM(B16:F16)</f>
        <v>1986</v>
      </c>
    </row>
    <row r="17" spans="1:10" ht="39.75" thickBot="1">
      <c r="A17" s="5" t="s">
        <v>321</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5.75" thickBot="1"/>
    <row r="20" spans="1:10" ht="39.75" thickBot="1">
      <c r="A20" s="9" t="s">
        <v>85</v>
      </c>
      <c r="B20" s="12" t="s">
        <v>126</v>
      </c>
      <c r="C20" s="8" t="s">
        <v>243</v>
      </c>
      <c r="D20" s="12" t="s">
        <v>51</v>
      </c>
      <c r="E20" s="12"/>
    </row>
    <row r="21" spans="1:10" ht="27" thickBot="1">
      <c r="A21" s="5" t="s">
        <v>10</v>
      </c>
      <c r="B21" s="6">
        <v>0.34949580000000002</v>
      </c>
      <c r="C21" s="6">
        <v>0.48005009999999998</v>
      </c>
      <c r="D21" s="6">
        <v>0.1704541</v>
      </c>
      <c r="E21" s="7">
        <f>SUM(B21:D21)</f>
        <v>1</v>
      </c>
    </row>
    <row r="22" spans="1:10" ht="15.75" thickBot="1">
      <c r="A22" s="5" t="s">
        <v>11</v>
      </c>
      <c r="B22" s="8">
        <f t="shared" ref="B22:D22" si="3">ROUND(2000*B21,0)</f>
        <v>699</v>
      </c>
      <c r="C22" s="8">
        <f t="shared" si="3"/>
        <v>960</v>
      </c>
      <c r="D22" s="8">
        <f t="shared" si="3"/>
        <v>341</v>
      </c>
      <c r="E22" s="20">
        <f t="shared" ref="E22:E23" si="4">SUM(B22:D22)</f>
        <v>2000</v>
      </c>
    </row>
    <row r="23" spans="1:10" ht="27" thickBot="1">
      <c r="A23" s="5" t="s">
        <v>320</v>
      </c>
      <c r="B23" s="10">
        <v>693</v>
      </c>
      <c r="C23" s="10">
        <v>955</v>
      </c>
      <c r="D23" s="10">
        <v>338</v>
      </c>
      <c r="E23" s="20">
        <f t="shared" si="4"/>
        <v>1986</v>
      </c>
    </row>
    <row r="24" spans="1:10" ht="52.5" thickBot="1">
      <c r="A24" s="5" t="s">
        <v>322</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5.75" thickBot="1">
      <c r="A27" s="35" t="s">
        <v>76</v>
      </c>
      <c r="B27" s="36" t="s">
        <v>77</v>
      </c>
      <c r="C27" s="36" t="s">
        <v>78</v>
      </c>
    </row>
    <row r="28" spans="1:10" s="36" customFormat="1" ht="27" thickBot="1">
      <c r="A28" s="37" t="s">
        <v>10</v>
      </c>
      <c r="B28" s="36">
        <v>0.4699139</v>
      </c>
      <c r="C28" s="36">
        <v>0.5300861</v>
      </c>
      <c r="D28" s="38">
        <f>SUM(B28:C28)</f>
        <v>1</v>
      </c>
    </row>
    <row r="29" spans="1:10" s="36" customFormat="1" ht="15.75" thickBot="1">
      <c r="A29" s="37" t="s">
        <v>11</v>
      </c>
      <c r="B29" s="36">
        <f>ROUND(2000*B28,0)</f>
        <v>940</v>
      </c>
      <c r="C29" s="36">
        <f>ROUND(2000*C28,0)</f>
        <v>1060</v>
      </c>
      <c r="D29" s="36">
        <f>SUM(B29:C29)</f>
        <v>2000</v>
      </c>
    </row>
    <row r="30" spans="1:10" s="36" customFormat="1" ht="39.75" thickBot="1">
      <c r="A30" s="37" t="s">
        <v>321</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G26" sqref="G26"/>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27" thickBot="1">
      <c r="A4" s="5" t="s">
        <v>12</v>
      </c>
      <c r="B4" s="8">
        <f>ROUND(2200*B2,0)</f>
        <v>1142</v>
      </c>
      <c r="C4" s="8">
        <f>ROUND(2200*C2,0)</f>
        <v>1058</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7.7537574259398639E-2</v>
      </c>
      <c r="C8" s="6">
        <v>0.12102414349872047</v>
      </c>
      <c r="D8" s="6">
        <v>0.24363458605206709</v>
      </c>
      <c r="E8" s="6">
        <v>0.22420400944608818</v>
      </c>
      <c r="F8" s="6">
        <v>0.33359968674372587</v>
      </c>
      <c r="G8" s="7">
        <f>SUM(B8:F8)</f>
        <v>1.0000000000000002</v>
      </c>
    </row>
    <row r="9" spans="1:10" ht="15.75" thickBot="1">
      <c r="A9" s="5" t="s">
        <v>11</v>
      </c>
      <c r="B9" s="8">
        <f t="shared" ref="B9:G9" si="0">ROUND(2000*B8,0)</f>
        <v>155</v>
      </c>
      <c r="C9" s="8">
        <f t="shared" si="0"/>
        <v>242</v>
      </c>
      <c r="D9" s="8">
        <f t="shared" si="0"/>
        <v>487</v>
      </c>
      <c r="E9" s="8">
        <f t="shared" si="0"/>
        <v>448</v>
      </c>
      <c r="F9" s="8">
        <f t="shared" si="0"/>
        <v>667</v>
      </c>
      <c r="G9" s="8">
        <f t="shared" si="0"/>
        <v>2000</v>
      </c>
    </row>
    <row r="10" spans="1:10" ht="27"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5.75" thickBot="1">
      <c r="A13" s="9" t="s">
        <v>13</v>
      </c>
      <c r="B13" s="18" t="s">
        <v>155</v>
      </c>
      <c r="C13" s="18" t="s">
        <v>154</v>
      </c>
      <c r="D13" s="18" t="s">
        <v>133</v>
      </c>
      <c r="E13" s="18" t="s">
        <v>153</v>
      </c>
      <c r="F13" s="19" t="s">
        <v>47</v>
      </c>
      <c r="G13" s="29" t="s">
        <v>139</v>
      </c>
    </row>
    <row r="14" spans="1:10" ht="27" thickBot="1">
      <c r="A14" s="5" t="s">
        <v>10</v>
      </c>
      <c r="B14">
        <v>0.34599740763411402</v>
      </c>
      <c r="C14">
        <v>0.176839093907908</v>
      </c>
      <c r="D14">
        <v>0.109666596260914</v>
      </c>
      <c r="E14">
        <v>0.167605083516045</v>
      </c>
      <c r="F14">
        <v>0.19989181868101899</v>
      </c>
      <c r="G14">
        <f>SUM(B14:F14)</f>
        <v>1</v>
      </c>
      <c r="I14" t="s">
        <v>133</v>
      </c>
      <c r="J14" t="s">
        <v>152</v>
      </c>
    </row>
    <row r="15" spans="1:10" ht="15.75"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27" thickBot="1">
      <c r="A16" s="5" t="s">
        <v>320</v>
      </c>
      <c r="B16" s="10">
        <v>691</v>
      </c>
      <c r="C16" s="10">
        <v>353</v>
      </c>
      <c r="D16" s="10">
        <v>218</v>
      </c>
      <c r="E16" s="10">
        <v>334</v>
      </c>
      <c r="F16" s="10">
        <v>399</v>
      </c>
      <c r="G16" s="10">
        <f>SUM(B16:F16)</f>
        <v>1995</v>
      </c>
    </row>
    <row r="17" spans="1:10" ht="39.75" thickBot="1">
      <c r="A17" s="5" t="s">
        <v>321</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5.75" thickBot="1"/>
    <row r="21" spans="1:10" ht="27" thickBot="1">
      <c r="A21" s="9" t="s">
        <v>85</v>
      </c>
      <c r="B21" s="12" t="s">
        <v>156</v>
      </c>
      <c r="C21" s="8" t="s">
        <v>157</v>
      </c>
      <c r="D21" s="12"/>
      <c r="E21" s="12"/>
    </row>
    <row r="22" spans="1:10" ht="27" thickBot="1">
      <c r="A22" s="5" t="s">
        <v>10</v>
      </c>
      <c r="B22" s="6">
        <v>0.30428880000000003</v>
      </c>
      <c r="C22" s="6">
        <v>0.69571119999999997</v>
      </c>
      <c r="D22" s="6">
        <f>SUM(B22:C22)</f>
        <v>1</v>
      </c>
      <c r="E22" s="7"/>
    </row>
    <row r="23" spans="1:10" ht="15.75" thickBot="1">
      <c r="A23" s="5" t="s">
        <v>11</v>
      </c>
      <c r="B23" s="8">
        <f t="shared" ref="B23:C23" si="3">ROUND(2000*B22,0)</f>
        <v>609</v>
      </c>
      <c r="C23" s="8">
        <f t="shared" si="3"/>
        <v>1391</v>
      </c>
      <c r="D23" s="8">
        <f>SUM(B23:C23)</f>
        <v>2000</v>
      </c>
      <c r="E23" s="20"/>
    </row>
    <row r="24" spans="1:10" ht="27" thickBot="1">
      <c r="A24" s="5" t="s">
        <v>320</v>
      </c>
      <c r="B24" s="10">
        <v>609</v>
      </c>
      <c r="C24" s="10">
        <v>1386</v>
      </c>
      <c r="D24" s="8">
        <f>SUM(B24:C24)</f>
        <v>1995</v>
      </c>
      <c r="E24" s="20"/>
    </row>
    <row r="25" spans="1:10" ht="52.5" thickBot="1">
      <c r="A25" s="5" t="s">
        <v>322</v>
      </c>
      <c r="B25" s="10">
        <f>ROUND(1.1*B24,0)</f>
        <v>670</v>
      </c>
      <c r="C25" s="10">
        <f>ROUND(1.1*C24,0)</f>
        <v>1525</v>
      </c>
      <c r="D25" s="10">
        <f>SUM(B25:C25)</f>
        <v>2195</v>
      </c>
      <c r="E25" s="20"/>
      <c r="G25" t="s">
        <v>323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299</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301</v>
      </c>
      <c r="G23" t="s">
        <v>300</v>
      </c>
    </row>
    <row r="24" spans="1:10" ht="27" thickBot="1">
      <c r="A24" s="5" t="s">
        <v>12</v>
      </c>
      <c r="B24">
        <f>ROUND(2200*B22,0)</f>
        <v>471</v>
      </c>
      <c r="C24">
        <f>ROUND(2200*C22,0)</f>
        <v>328</v>
      </c>
      <c r="D24">
        <f>ROUND(2200*D22,0)</f>
        <v>1401</v>
      </c>
      <c r="E24">
        <f>SUM(B24:D24)</f>
        <v>2200</v>
      </c>
      <c r="F24" t="s">
        <v>208</v>
      </c>
      <c r="G24" t="s">
        <v>302</v>
      </c>
    </row>
    <row r="25" spans="1:10">
      <c r="A25" s="9" t="s">
        <v>30</v>
      </c>
      <c r="G25" t="s">
        <v>214</v>
      </c>
      <c r="H25" t="s">
        <v>303</v>
      </c>
    </row>
    <row r="26" spans="1:10">
      <c r="G26" t="s">
        <v>299</v>
      </c>
      <c r="H26" t="s">
        <v>305</v>
      </c>
    </row>
    <row r="27" spans="1:10">
      <c r="G27" t="s">
        <v>51</v>
      </c>
      <c r="H27" t="s">
        <v>304</v>
      </c>
    </row>
    <row r="28" spans="1:10">
      <c r="D2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320</v>
      </c>
      <c r="B16" s="10">
        <v>454</v>
      </c>
      <c r="C16" s="10">
        <v>239</v>
      </c>
      <c r="D16" s="10">
        <v>437</v>
      </c>
      <c r="E16" s="10">
        <v>289</v>
      </c>
      <c r="F16" s="10">
        <v>585</v>
      </c>
      <c r="G16" s="10">
        <f>SUM(B16:F16)</f>
        <v>2004</v>
      </c>
      <c r="H16" s="3"/>
      <c r="L16" t="s">
        <v>113</v>
      </c>
      <c r="M16" t="s">
        <v>233</v>
      </c>
    </row>
    <row r="17" spans="1:13" ht="39.75" thickBot="1">
      <c r="A17" s="5" t="s">
        <v>321</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327</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quota_AU</vt:lpstr>
      <vt:lpstr>quota_CA</vt:lpstr>
      <vt:lpstr>quotas_DK</vt:lpstr>
      <vt:lpstr>quotas_FR</vt:lpstr>
      <vt:lpstr>quotas_DE</vt:lpstr>
      <vt:lpstr>quotas_IT</vt:lpstr>
      <vt:lpstr>quotas_JP</vt:lpstr>
      <vt:lpstr>quotas_MX</vt:lpstr>
      <vt:lpstr>quotas_PL</vt:lpstr>
      <vt:lpstr>quotas_SK</vt:lpstr>
      <vt:lpstr>quotas_SP</vt:lpstr>
      <vt:lpstr>quota_TR</vt:lpstr>
      <vt:lpstr>quotas_UK</vt:lpstr>
      <vt:lpstr>quotas_US</vt:lpstr>
      <vt:lpstr>quotas_BR</vt:lpstr>
      <vt:lpstr>quotas_CN</vt:lpstr>
      <vt:lpstr>quotas_IA</vt:lpstr>
      <vt:lpstr>quotas_ID</vt:lpstr>
      <vt:lpstr>quotas_SA</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2021-11-06T16:37:34Z</dcterms:modified>
</cp:coreProperties>
</file>