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fabre\Documents\www\robustness_global_redistr\questionnaire\"/>
    </mc:Choice>
  </mc:AlternateContent>
  <bookViews>
    <workbookView xWindow="0" yWindow="735" windowWidth="29400" windowHeight="17220"/>
  </bookViews>
  <sheets>
    <sheet name="Figures" sheetId="1" r:id="rId1"/>
    <sheet name="Figures (2023)" sheetId="4" r:id="rId2"/>
    <sheet name="Sources" sheetId="3" r:id="rId3"/>
    <sheet name="ReadMe" sheetId="2" r:id="rId4"/>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9" i="1" l="1"/>
  <c r="M86" i="4" l="1"/>
  <c r="J86" i="4"/>
  <c r="H86" i="4"/>
  <c r="G86" i="4"/>
  <c r="F86" i="4"/>
  <c r="E86" i="4"/>
  <c r="D86" i="4"/>
  <c r="C86" i="4"/>
  <c r="H20" i="4"/>
  <c r="G20" i="4"/>
  <c r="F20" i="4"/>
  <c r="E20" i="4"/>
  <c r="D20" i="4"/>
  <c r="C20" i="4"/>
  <c r="H18" i="4"/>
  <c r="G18" i="4"/>
  <c r="F18" i="4"/>
  <c r="E18" i="4"/>
  <c r="D18" i="4"/>
  <c r="C18" i="4"/>
  <c r="M14" i="4"/>
  <c r="J14" i="4"/>
  <c r="H14" i="4"/>
  <c r="G14" i="4"/>
  <c r="F14" i="4"/>
  <c r="E14" i="4"/>
  <c r="D14" i="4"/>
  <c r="C14" i="4"/>
  <c r="M11" i="4"/>
  <c r="M12" i="4" s="1"/>
  <c r="J11" i="4"/>
  <c r="J12" i="4" s="1"/>
  <c r="H11" i="4"/>
  <c r="H12" i="4" s="1"/>
  <c r="G11" i="4"/>
  <c r="G12" i="4" s="1"/>
  <c r="F11" i="4"/>
  <c r="F12" i="4" s="1"/>
  <c r="E11" i="4"/>
  <c r="E12" i="4" s="1"/>
  <c r="D11" i="4"/>
  <c r="D12" i="4" s="1"/>
  <c r="C11" i="4"/>
  <c r="C12" i="4" s="1"/>
  <c r="H2" i="4"/>
  <c r="G2" i="4"/>
  <c r="F2" i="4"/>
  <c r="E2" i="4"/>
  <c r="D2" i="4"/>
  <c r="C2" i="4"/>
  <c r="F3" i="1" l="1"/>
  <c r="D3" i="1"/>
  <c r="E3" i="1"/>
  <c r="G3" i="1"/>
  <c r="H3" i="1"/>
  <c r="C3" i="1"/>
</calcChain>
</file>

<file path=xl/sharedStrings.xml><?xml version="1.0" encoding="utf-8"?>
<sst xmlns="http://schemas.openxmlformats.org/spreadsheetml/2006/main" count="680" uniqueCount="443">
  <si>
    <t>Country</t>
  </si>
  <si>
    <t>Germany</t>
  </si>
  <si>
    <t>Italy</t>
  </si>
  <si>
    <t>Poland</t>
  </si>
  <si>
    <t>Spain</t>
  </si>
  <si>
    <t>UK</t>
  </si>
  <si>
    <t>Japan</t>
  </si>
  <si>
    <t>US</t>
  </si>
  <si>
    <t>France</t>
  </si>
  <si>
    <t>Survey launched</t>
  </si>
  <si>
    <t>currency (LCU)</t>
  </si>
  <si>
    <t>€</t>
  </si>
  <si>
    <t>zł</t>
  </si>
  <si>
    <t>£</t>
  </si>
  <si>
    <t>¥</t>
  </si>
  <si>
    <t>$</t>
  </si>
  <si>
    <t>currency in $ (19/7/21)</t>
  </si>
  <si>
    <t>DE</t>
  </si>
  <si>
    <t>IT</t>
  </si>
  <si>
    <t>PL</t>
  </si>
  <si>
    <t>SP (ES)</t>
  </si>
  <si>
    <t>JP</t>
  </si>
  <si>
    <t>FR</t>
  </si>
  <si>
    <t>1045k</t>
  </si>
  <si>
    <t>650k</t>
  </si>
  <si>
    <t>280k</t>
  </si>
  <si>
    <t>360k</t>
  </si>
  <si>
    <t>1450k</t>
  </si>
  <si>
    <t>600k</t>
  </si>
  <si>
    <t>4140k</t>
  </si>
  <si>
    <t>540k</t>
  </si>
  <si>
    <t>165k</t>
  </si>
  <si>
    <t>100k</t>
  </si>
  <si>
    <t>130k</t>
  </si>
  <si>
    <t>250k</t>
  </si>
  <si>
    <t>255k</t>
  </si>
  <si>
    <t>205k</t>
  </si>
  <si>
    <t>2250k</t>
  </si>
  <si>
    <t>40k</t>
  </si>
  <si>
    <t>30k</t>
  </si>
  <si>
    <t>1M</t>
  </si>
  <si>
    <t>300k</t>
  </si>
  <si>
    <t>350k</t>
  </si>
  <si>
    <t>1.5M</t>
  </si>
  <si>
    <t>500k</t>
  </si>
  <si>
    <t>4M</t>
  </si>
  <si>
    <t>150k</t>
  </si>
  <si>
    <t>200k</t>
  </si>
  <si>
    <t>2M</t>
  </si>
  <si>
    <t>35k</t>
  </si>
  <si>
    <t>17k</t>
  </si>
  <si>
    <t>70k</t>
  </si>
  <si>
    <t>25k</t>
  </si>
  <si>
    <t>120k</t>
  </si>
  <si>
    <t>11.5k</t>
  </si>
  <si>
    <t>22k</t>
  </si>
  <si>
    <t>10k</t>
  </si>
  <si>
    <t>13.5k</t>
  </si>
  <si>
    <t>2.9M</t>
  </si>
  <si>
    <t>50k</t>
  </si>
  <si>
    <t>20k</t>
  </si>
  <si>
    <t>23.5k</t>
  </si>
  <si>
    <t>15k</t>
  </si>
  <si>
    <t>4.25M</t>
  </si>
  <si>
    <t>32k</t>
  </si>
  <si>
    <t>24.5k</t>
  </si>
  <si>
    <t>42k</t>
  </si>
  <si>
    <t>29k</t>
  </si>
  <si>
    <t>6.25M</t>
  </si>
  <si>
    <t>share income &lt;Q1</t>
  </si>
  <si>
    <t>share income Q1-2</t>
  </si>
  <si>
    <t>share income Q2-3</t>
  </si>
  <si>
    <t>share income &gt;Q3</t>
  </si>
  <si>
    <t>2k</t>
  </si>
  <si>
    <t>90k</t>
  </si>
  <si>
    <t>110k</t>
  </si>
  <si>
    <t>5M</t>
  </si>
  <si>
    <t>80k</t>
  </si>
  <si>
    <t>4k</t>
  </si>
  <si>
    <t>60k</t>
  </si>
  <si>
    <t>170k</t>
  </si>
  <si>
    <t>20M</t>
  </si>
  <si>
    <t>180k</t>
  </si>
  <si>
    <t>320k</t>
  </si>
  <si>
    <t>35M</t>
  </si>
  <si>
    <t>380k</t>
  </si>
  <si>
    <t>3M</t>
  </si>
  <si>
    <t>5k</t>
  </si>
  <si>
    <t>Greater London</t>
  </si>
  <si>
    <t>IDF</t>
  </si>
  <si>
    <t>2, Munich - Hamburg, 800 km</t>
  </si>
  <si>
    <t>2, Milan - Naples, 850 km</t>
  </si>
  <si>
    <t>1, Warsaw - Berlin, 600 km</t>
  </si>
  <si>
    <t>4, Barcelona - Madrid, 600 km</t>
  </si>
  <si>
    <t>4, London - Glasgow, 700 km</t>
  </si>
  <si>
    <t>2, Fukuoka - Tokyo, 1100 km</t>
  </si>
  <si>
    <t>4, NYC - Toronto, 500 mi</t>
  </si>
  <si>
    <t>4, Bordeaux - Nice, 800 km</t>
  </si>
  <si>
    <t>train</t>
  </si>
  <si>
    <t>coach</t>
  </si>
  <si>
    <t>10 cents per liter</t>
  </si>
  <si>
    <t>40 cents per liter</t>
  </si>
  <si>
    <t>8 cents per liter</t>
  </si>
  <si>
    <t>12¥ per liter</t>
  </si>
  <si>
    <t>40 cents per gallon</t>
  </si>
  <si>
    <t>10 centimes par litre</t>
  </si>
  <si>
    <t>160€ per year</t>
  </si>
  <si>
    <t>170€ per year</t>
  </si>
  <si>
    <t>1100 zł per year</t>
  </si>
  <si>
    <t>180€ per year</t>
  </si>
  <si>
    <t>150£ per year</t>
  </si>
  <si>
    <t>40 000¥ per year</t>
  </si>
  <si>
    <t>$600 per year</t>
  </si>
  <si>
    <t>160€ par an</t>
  </si>
  <si>
    <t>10/30/50/100/300/500/1000</t>
  </si>
  <si>
    <t>40/100/200/400/1000/2000/4000</t>
  </si>
  <si>
    <t>1000/3000/5000/10000/30000/50000/100000</t>
  </si>
  <si>
    <t>not given</t>
  </si>
  <si>
    <t>European/National</t>
  </si>
  <si>
    <t>Europea/State</t>
  </si>
  <si>
    <t>National</t>
  </si>
  <si>
    <t>Federal/State</t>
  </si>
  <si>
    <t>CO2 footprint per capita (2018) EU27: 7.9 http://www.globalcarbonatlas.org/en/CO2-emissions</t>
  </si>
  <si>
    <t>GHG footprint (2016) EU27: 3609 bold: prod-based it:wo LU Global Carbon Project https://en.wikipedia.org/wiki/List_of_countries_by_greenhouse_gas_emissions</t>
  </si>
  <si>
    <t>GHG footprint per capita EU27: 8.1</t>
  </si>
  <si>
    <t>adult population (2020) cf. data/future_population… source: UN https://population.un.org/wpp/Download/Files/1_Indicators%20(Standard)/EXCEL_FILES/1_Population/WPP2019_POP_F15_1_ANNUAL_POPULATION_BY_AGE_BOTH_SEXES.xlsx</t>
  </si>
  <si>
    <t>population (2020) https://www.worldometers.info/world-population/population-by-country/</t>
  </si>
  <si>
    <t>year</t>
  </si>
  <si>
    <t>month</t>
  </si>
  <si>
    <t>200/800/1300/2000</t>
  </si>
  <si>
    <t>1000/3000/5000/8000</t>
  </si>
  <si>
    <t>20,000/80,000/130,000/200,000</t>
  </si>
  <si>
    <t>20/75/125/200/250/300</t>
  </si>
  <si>
    <t>5/25/75/125/200</t>
  </si>
  <si>
    <t>20/100/300/500/800</t>
  </si>
  <si>
    <t>500/2,500/7,500/13,000/20,000</t>
  </si>
  <si>
    <t>5/25/75/125/175/225</t>
  </si>
  <si>
    <t>Source income quartiles</t>
  </si>
  <si>
    <t>2019 Eurostat equivalised disposable income, cf. inc_quartiles in preparation.R https://ec.europa.eu/eurostat/estat-navtree-portlet-prod/BulkDownloadListing?file=data/ilc_di01.tsv.gz</t>
  </si>
  <si>
    <t>2018 Eurostat equivalised disposable income, cf. inc_quartiles in preparation.R https://ec.europa.eu/eurostat/estat-navtree-portlet-prod/BulkDownloadListing?file=data/ilc_di01.tsv.gz, inflated to 2019 using nominal GDP growth https://data.worldbank.org/indicator/NY.GDP.MKTP.CN.AD?locations=GB</t>
  </si>
  <si>
    <t>2013 LIS equivalised cash disposable income, inflated to 2019 using nominal GDP growth https://data.worldbank.org/indicator/NY.GDP.MKTP.CN.AD?locations=JP</t>
  </si>
  <si>
    <t>2019 total money income https://www2.census.gov/programs-surveys/cps/tables/hinc-01/2020/hinc01_1.xlsx (see also:  https://www.census.gov/data/tables/time-series/demo/income-poverty/cps-hinc/hinc-01.html  https://www.taxpolicycenter.org/statistics/household-income-quintiles</t>
  </si>
  <si>
    <t>2019 Eurostat equivalised disposable income, cf. inc_quartiles in preparation.R (wid.world gives: 1350/2200/3800) https://ec.europa.eu/eurostat/estat-navtree-portlet-prod/BulkDownloadListing?file=data/ilc_di01.tsv.gz</t>
  </si>
  <si>
    <t>Source wealth quintiles</t>
  </si>
  <si>
    <t>2017 LIS inflated approximately</t>
  </si>
  <si>
    <t>2016 LIS inflated approximately</t>
  </si>
  <si>
    <t>Approximated using Slovakian and Estonia values from LIS</t>
  </si>
  <si>
    <t>2014 LIS inflated approximately</t>
  </si>
  <si>
    <t>Approximated using French values</t>
  </si>
  <si>
    <t>2018 Insee https://www.insee.fr/fr/statistiques/2388851</t>
  </si>
  <si>
    <t>Source transport footprint</t>
  </si>
  <si>
    <t>http://ecopassenger.hafas.de/</t>
  </si>
  <si>
    <t>https://global.jr-central.co.jp/en/company/about_shinkansen/</t>
  </si>
  <si>
    <t>https://www.nationalgeographic.com/travel/article/carbon-footprint-transportation-efficiency-graphic</t>
  </si>
  <si>
    <t>Source gasoline price increase carbon tax</t>
  </si>
  <si>
    <t>Marron &amp; Maag (2018) https://papers.ssrn.com/sol3/papers.cfm?abstract_id=3305124</t>
  </si>
  <si>
    <t>Douenne &amp; Fabre (2020)</t>
  </si>
  <si>
    <t>Source transfer carbon tax ($45/tCO2)</t>
  </si>
  <si>
    <t>Marron &amp; Maag (2018) https://media.rff.org/documents/RFF-IB-18-07-rev_4evu2ny.pdf</t>
  </si>
  <si>
    <t>Source climate video 1</t>
  </si>
  <si>
    <t>water scarcity http://apps.who.int/iris/bitstream/handle/10665/260380/WHO-FWC-PHE-EPE-15.52-eng.pdf;jsessionid=A1FBCAD8C8DA772B36BBF57ADB077632?sequence=1</t>
  </si>
  <si>
    <t>https://scienceinpoland.pap.pl/en/news/news%2C31836%2Cexpert-climate-change-poland-extremely-warm-summers-and-grey-rainy-winters.html</t>
  </si>
  <si>
    <t xml:space="preserve">desertification https://www.pwc.es/es/publicaciones/assets/informe-sector-agricola-espanol.pdf </t>
  </si>
  <si>
    <t>overheating WSP, Overheating in homes: Keeping a growing population cool in summer, October 2015, London</t>
  </si>
  <si>
    <t>https://features.japantimes.co.jp/climate-crisis-2030/</t>
  </si>
  <si>
    <t>200k deaths air pollution Lelieveld et al. (2019)</t>
  </si>
  <si>
    <t>ski https://www.ecologie.gouv.fr/observatoire-national-sur-effets-du-rechauffement-climatique-onerc</t>
  </si>
  <si>
    <t>Source climate video 2</t>
  </si>
  <si>
    <t>heat mortality https://www.ep.epiprev.it/articoli_scientifici/sull-incremento-della-mortalita-in-italia-nel-2015-analisi-della-mortalita-stagionale-nelle-32-citta-del-sistema-di-sorveglianza-della-mortalita-giornaliera</t>
  </si>
  <si>
    <t>https://www.climatechangepost.com/poland/agriculture-and-horticulture/</t>
  </si>
  <si>
    <t>heatwave https://www.theccc.org.uk/uk-climate-change-risk-assessment-2017/the-ccra-at-a-glance/</t>
  </si>
  <si>
    <t>https://www.env.go.jp/earth/tekiou/pamph2018_full_Eng.pdf</t>
  </si>
  <si>
    <t>heatwaves http://www.impactlab.org/map/#usmeas=absolute&amp;usyear=1981-2010&amp;gmeas=change-from-hist&amp;gyear=2080-2099&amp;tab=global&amp;gvar=tasmax-over-95F</t>
  </si>
  <si>
    <t>48k deaths air pollution (Santé Publique France, 2016)</t>
  </si>
  <si>
    <t>Source climate video 3</t>
  </si>
  <si>
    <t>40k deaths air pollution Lelieveld et al. (2019)</t>
  </si>
  <si>
    <t>https://www.researchgate.net/publication/46574490_Climate_Change_and_its_Effect_on_Agriculture_Water_Resources_and_Human_Health_Sectors_in_Poland</t>
  </si>
  <si>
    <t xml:space="preserve">heatwave http://www.aemet.es/documentos/es/conocermas/recursos_en_linea/publicaciones_y_estudios/estudios/Olas_calor/Olas_Calor_ActualizacionMarzo2020.pdf </t>
  </si>
  <si>
    <t>flooding UCCRN, The Future We Don’t Want: How Climate Change Could Impact the World’s Greatest Cities UCCRN Technical Report, February 2018</t>
  </si>
  <si>
    <t>https://www.lifegate.com/typhoons-climate-change-japan</t>
  </si>
  <si>
    <t>agriculture http://www.impactlab.org/research/estimating-economic-damage-from-climate-change-in-the-united-states/</t>
  </si>
  <si>
    <t>heatwave 2003 https://www.institutdesactuaires.com/global/gene/link.php?doc_id=867&amp;fg=1 https://twitter.com/meteofrance/status/1173872094469402624?ref_src=twsrc%5Etfw%7Ctwcamp%5Etweetembed%7Ctwterm%5E1173872094469402624%7Ctwgr%5E%7Ctwcon%5Es1_&amp;ref_url=https%3A%2F%2Fwww.leparisien.fr%2Fenvironnement%2Fle-rechauffement-climatique-sera-beaucoup-plus-fort-que-prevu-17-09-2019-8153628.php</t>
  </si>
  <si>
    <t>Source climate video 4</t>
  </si>
  <si>
    <t>hot days http://apps.who.int/iris/bitstream/handle/10665/260380/WHO-FWC-PHE-EPE-15.52-eng.pdf;jsessionid=A1FBCAD8C8DA772B36BBF57ADB077632?sequence=1</t>
  </si>
  <si>
    <t>https://onlinelibrary.wiley.com/doi/pdf/10.1002/wcc.175?casa_token=gqogIeHWYJkAAAAA:xONtVAat1l-I1LNXj7bekBYJSPSx4YNXHUeQ7A8PlRRAUOr1WpqZ-yqRJoK4dj0mrNTVZSb_VALZ5srE</t>
  </si>
  <si>
    <t xml:space="preserve">fires De Rigo et al. (2017) </t>
  </si>
  <si>
    <t>flood Sayers, P.B et al, Climate Change Risk Assessment 2017: Projections of future flood risk in the UK, 2015, London</t>
  </si>
  <si>
    <t>https://www.wwf.or.jp/activities/lib/pdf_climate/environment/WWF_NipponChanges_lores.pdf</t>
  </si>
  <si>
    <t>floodings, wildfires https://youtu.be/wd6w6mTQGwc?t=461</t>
  </si>
  <si>
    <t>heatwave https://www.euro.who.int/__data/assets/pdf_file/0018/112473/E91350.pdf (https://www.liberation.fr/checknews/2018/08/06/combien-de-morts-y-avait-t-il-eu-lors-de-la-canicule-en-2003_1671066)</t>
  </si>
  <si>
    <t>Source climate video 5</t>
  </si>
  <si>
    <t>river, agriculture https://www.cmcc.it/analisi-del-rischio-i-cambiamenti-climatici-in-italia</t>
  </si>
  <si>
    <t>https://link.springer.com/article/10.1007/s11600-018-0220-4#Sec18</t>
  </si>
  <si>
    <t>flooding Ebro Resilience (2020)</t>
  </si>
  <si>
    <t>flood london.gov.uk/sites/default/files/climate_change_risks_for_london_-_a_review_of_evidence_under_1.5degc_and_different_warming_scenarios.pdf</t>
  </si>
  <si>
    <t>https://ourworld.unu.edu/en/japan-examines-costs-of-climate-change</t>
  </si>
  <si>
    <t>future heatwaves http://www.meteofrance.fr/actualites/75746838-changement-climatique-8-aout-2030-le-mercure-pourrait-localement-depasser-les-50-c</t>
  </si>
  <si>
    <t>Source climate video 6</t>
  </si>
  <si>
    <t>Venice flooded https://osf.io/preprints/marxiv/73a25/download</t>
  </si>
  <si>
    <t>https://core.ac.uk/download/pdf/29243736.pdf</t>
  </si>
  <si>
    <t xml:space="preserve">flooding http://www.ieee.es/en/Galerias/fichero/docs_opinion/2020/DIEEEO108_2020JONGOM_inundaciones.pdf </t>
  </si>
  <si>
    <t>water supply , agriculture https://www.theccc.org.uk/uk-climate-change-risk-assessment-2017/the-ccra-at-a-glance</t>
  </si>
  <si>
    <t>floodings https://www.ccr.fr/documents/35794/35836/Etude+Climatique+2018+version+complete.pdf/6a7b6120-7050-ff2e-4aa9-89e80c1e30f2?t=1536662736000</t>
  </si>
  <si>
    <t>Source climate video 7</t>
  </si>
  <si>
    <t>Venice flooded https://tandf.figshare.com/articles/dataset/Flooding_scenario_for_four_Italian_coastal_plains_using_three_relative_sea_level_rise_models/5766519/1?file=10160808</t>
  </si>
  <si>
    <t xml:space="preserve">agri http://oa.upm.es/12061/2/INVE_MEM_2011_108790.pdf </t>
  </si>
  <si>
    <t>Source climate video 8</t>
  </si>
  <si>
    <t xml:space="preserve">agri https://www.pwc.es/es/publicaciones/assets/informe-sector-agricola-espanol.pdf and </t>
  </si>
  <si>
    <t>Source climate video 9</t>
  </si>
  <si>
    <t xml:space="preserve">agri https://s03.s3c.es/imag/doc/2021-02-03/Miteco-Impacto-cambio-climatico-espana.pdf </t>
  </si>
  <si>
    <t>Source climate video 10</t>
  </si>
  <si>
    <t xml:space="preserve">air pollution https://www.europapress.es/sociedad/medio-ambiente-00647/noticia-107-espanoles-mayores-14-anos-fallece-causa-contaminacion-derivada-combustibles-fosiles-20210209122437.html </t>
  </si>
  <si>
    <t>Source quota sex</t>
  </si>
  <si>
    <t>2019 https://data.census.gov/cedsci/table?q=United%20States&amp;g=0100000US&amp;tid=ACSDP1Y2019.DP05</t>
  </si>
  <si>
    <t>2019 https://www.insee.fr/fr/statistiques/1892088?sommaire=1912926</t>
  </si>
  <si>
    <t>Source quota age</t>
  </si>
  <si>
    <t>2019 https://www.census.gov/data/tables/time-series/demo/popest/2010s-national-detail.html</t>
  </si>
  <si>
    <t>2019 https://www.insee.fr/fr/statistiques/2381474</t>
  </si>
  <si>
    <t>Source quota region</t>
  </si>
  <si>
    <t xml:space="preserve">2019 https://www.census.gov/popclock/print.php?component=growth&amp;image=//www.census.gov/popclock/share/images/growth_1561939200.png </t>
  </si>
  <si>
    <t>2020 https://www.insee.fr/fr/statistiques/4277596?sommaire=4318291&amp;q=population+par+r%C3%A9gion</t>
  </si>
  <si>
    <t>Source quota socio-professional category</t>
  </si>
  <si>
    <t>2019 https://www.insee.fr/fr/statistiques/2381478</t>
  </si>
  <si>
    <t>Source quota race</t>
  </si>
  <si>
    <t>2019 https://www.census.gov/quickfacts/fact/table/US/IPE120220</t>
  </si>
  <si>
    <t>Source quota town size</t>
  </si>
  <si>
    <t>2010 Rural-Urban Commuting Area Codes https://www.census.gov/quickfacts/fact/table/US/IPE120220</t>
  </si>
  <si>
    <t>2013 own calculation https://www.insee.fr/fr/statistiques/1280970</t>
  </si>
  <si>
    <t>Source quota income</t>
  </si>
  <si>
    <t>cf. Source income quartiles</t>
  </si>
  <si>
    <t>https://lse.eu.qualtrics.com/WRQualtricsControlPanel/File.php?F=F_cT8837yWYLScqLs</t>
  </si>
  <si>
    <t>https://lse.eu.qualtrics.com/WRQualtricsControlPanel/File.php?F=F_9YacInO3B7TVcGy</t>
  </si>
  <si>
    <t>https://lse.eu.qualtrics.com/WRQualtricsControlPanel/File.php?F=F_bj5mFN15bJnlUbk</t>
  </si>
  <si>
    <t>https://lse.eu.qualtrics.com/WRQualtricsControlPanel/File.php?F=F_6F2lryw2eo1eQNU</t>
  </si>
  <si>
    <t>2018 wid.world</t>
  </si>
  <si>
    <t>monthly</t>
  </si>
  <si>
    <t>URL video policy</t>
  </si>
  <si>
    <t>URL video climate</t>
  </si>
  <si>
    <t>https://lse.eu.qualtrics.com/WRQualtricsControlPanel/File.php?F=F_3NNS6u7MbEm738y</t>
  </si>
  <si>
    <t>https://lse.eu.qualtrics.com/WRQualtricsControlPanel/File.php?F=F_9SvqNOCSY8ywnHw</t>
  </si>
  <si>
    <t>https://lse.eu.qualtrics.com/WRQualtricsControlPanel/File.php?F=F_1GpaU9AOp0uA246</t>
  </si>
  <si>
    <t>https://lse.eu.qualtrics.com/WRQualtricsControlPanel/File.php?F=F_6mMBZqNPLgvUKZo</t>
  </si>
  <si>
    <t>https://lse.eu.qualtrics.com/WRQualtricsControlPanel/File.php?F=F_e3BFKqjnqsS0waW</t>
  </si>
  <si>
    <t>https://lse.eu.qualtrics.com/WRQualtricsControlPanel/File.php?F=F_0rCWm2QnbEfaR1k</t>
  </si>
  <si>
    <t>https://lse.eu.qualtrics.com/WRQualtricsControlPanel/File.php?F=F_6SahJCEqAUd5bdc</t>
  </si>
  <si>
    <t>https://lse.eu.qualtrics.com/WRQualtricsControlPanel/File.php?F=F_etkOtRoDmoSXkSq</t>
  </si>
  <si>
    <t>https://lse.eu.qualtrics.com/WRQualtricsControlPanel/File.php?F=F_4NsVOyDmpposo3I</t>
  </si>
  <si>
    <t>https://lse.eu.qualtrics.com/WRQualtricsControlPanel/File.php?F=F_9ZCXWK6BphbFQWy</t>
  </si>
  <si>
    <t>https://lse.eu.qualtrics.com/WRQualtricsControlPanel/File.php?F=F_bj8yT5eiDpZCR82</t>
  </si>
  <si>
    <t>https://lse.eu.qualtrics.com/WRQualtricsControlPanel/File.php?F=F_bg5w9RRYbGtMrwa</t>
  </si>
  <si>
    <t>fossil CO2 emissions (2017, MtCO2) global: 37.1 Gt (we cover 72%) source: https://publications.jrc.ec.europa.eu/repository/handle/JRC113738 https://en.wikipedia.org/wiki/List_of_countries_by_carbon_dioxide_emissions Other source that could have been used: https://stats.oecd.org/Index.aspx?DataSetCode=IO_GHG_2019</t>
  </si>
  <si>
    <t>Population employment_rate (15-64) source:https://stats.oecd.org/Index.aspx?DatasetCode=LFS_SEXAGE_I_R#</t>
  </si>
  <si>
    <t>Population Labor for participation rate (15-64), same source as above</t>
  </si>
  <si>
    <t>College Education (25-64), source: https://stats.oecd.org/viewhtml.aspx?datasetcode=EAG_NEAC&amp;lang=en#</t>
  </si>
  <si>
    <t>Unemployment rate (15-64), source: https://stats.oecd.org/index.aspx?queryid=35562#</t>
  </si>
  <si>
    <t>Inactivity rate (15-64, yearly) source: https://stats.oecd.org/index.aspx?queryid=35562#</t>
  </si>
  <si>
    <t>Survey ended</t>
  </si>
  <si>
    <t>heatwave Aemet  (2020): http://www.aemet.es/en/noticias/2020/09/olas_de_calor_duplicadas_esta_ultima_decada</t>
  </si>
  <si>
    <t>https://www.thelancet.com/journals/lancet/article/PIIS0140-6736(20)32290-X/fulltext</t>
  </si>
  <si>
    <t xml:space="preserve">https://tc.copernicus.org/articles/15/1343/2021/ </t>
  </si>
  <si>
    <t xml:space="preserve">https://www.br.de/nachrichten/wissen/studie-zeigt-kuerzere-schneesaison-in-den-alpen-als-vor-50-jahren,SRzuPQJ </t>
  </si>
  <si>
    <t xml:space="preserve">https://www.stmuv.bayern.de/themen/klimaschutz/gletscherbericht/index.htm </t>
  </si>
  <si>
    <t xml:space="preserve">https://www.umweltbundesamt.de/themen/klima-energie/klimafolgen-anpassung/folgen-des-klimawandels/klimafolgen-deutschland/klimafolgen-handlungsfeld-menschliche-gesundheit#asthma-allergien-sonnenbrand-und-hautkrebs </t>
  </si>
  <si>
    <t xml:space="preserve">https://www.dwd.de/DE/presse/pressemitteilungen/DE/2020/20200702_dach_news.html </t>
  </si>
  <si>
    <t xml:space="preserve">https://www.umweltbundesamt.de/en/topics/climate-energy/climate-change-adaptation/impacts-of-climate-change/climate-impacts-germany/climate-impacts-field-of-action-forestry#precipitation </t>
  </si>
  <si>
    <t xml:space="preserve">https://www.nature.com/articles/s41586-019-1495-6 </t>
  </si>
  <si>
    <t>yearly</t>
  </si>
  <si>
    <t>90% of data collected</t>
  </si>
  <si>
    <t>mock survey URL</t>
  </si>
  <si>
    <t>Country code in .R</t>
  </si>
  <si>
    <t>Country code in .pdf (ISO 3166-1 Alpha-3)</t>
  </si>
  <si>
    <t>FRA</t>
  </si>
  <si>
    <t>DEU</t>
  </si>
  <si>
    <t>ITA</t>
  </si>
  <si>
    <t>JPN</t>
  </si>
  <si>
    <t>POL</t>
  </si>
  <si>
    <t>ESP</t>
  </si>
  <si>
    <t>GBR</t>
  </si>
  <si>
    <t>USA</t>
  </si>
  <si>
    <t xml:space="preserve"> https://lse.eu.qualtrics.com/jfe/form/SV_8CfmrUXhHRZJT14?Q_Language=FR</t>
  </si>
  <si>
    <t>https://lse.eu.qualtrics.com/jfe/form/SV_0cWAJE2W8bdBPkG?Q_Language=DE</t>
  </si>
  <si>
    <t>https://lse.eu.qualtrics.com/jfe/form/SV_bpiASf7NzB8u0wS?Q_Language=IT</t>
  </si>
  <si>
    <t>https://lse.eu.qualtrics.com/jfe/form/SV_6FE48OtnfRWabRQ?Q_Language=JA</t>
  </si>
  <si>
    <t>https://lse.eu.qualtrics.com/jfe/form/SV_7Qc5KCPcIVv5qFE?Q_Language=PL</t>
  </si>
  <si>
    <t>https://lse.eu.qualtrics.com/jfe/form/SV_0d0TZD6KT4L2SOi?Q_Language=ES-ES</t>
  </si>
  <si>
    <t>https://lse.eu.qualtrics.com/jfe/form/SV_40Dm4ZTOR8mlzaS?Q_Language=EN-GB</t>
  </si>
  <si>
    <t>https://lse.eu.qualtrics.com/jfe/form/SV_1ST7y8mzlEib9iu</t>
  </si>
  <si>
    <t>carbon price used ($/tCO2)</t>
  </si>
  <si>
    <t>gasoline price increase in LCU/liter (or $/gallon for US)</t>
  </si>
  <si>
    <t>Gasoline price increase (LCU per liter, except US per gallon)</t>
  </si>
  <si>
    <t>Russia</t>
  </si>
  <si>
    <t>Saudi Arabia</t>
  </si>
  <si>
    <t>global transfer (LCU)</t>
  </si>
  <si>
    <t>LCU global tax pc</t>
  </si>
  <si>
    <t>Deaths from air pollution (Lelieveld et al. 2019)</t>
  </si>
  <si>
    <t>M people permanently flooded in 2100 K17 RCP8.5 (Kulp &amp; Strauss, 2019 https://www.nature.com/articles/s41467-019-12808-z)</t>
  </si>
  <si>
    <t>income</t>
  </si>
  <si>
    <t>income Q1 (rounded)</t>
  </si>
  <si>
    <t>income Q2 (rounded)</t>
  </si>
  <si>
    <t>income Q3 (rounded)</t>
  </si>
  <si>
    <t>town size 0 (discarded in e$urbanity)</t>
  </si>
  <si>
    <t>town size 1</t>
  </si>
  <si>
    <t>town size 2</t>
  </si>
  <si>
    <t>town size 3</t>
  </si>
  <si>
    <t>town size 4</t>
  </si>
  <si>
    <t>town size 5</t>
  </si>
  <si>
    <t>heating form</t>
  </si>
  <si>
    <t>Transfer per adult in LCU/year, based on 20% emission reductions and assuming 80% is rebated (the rest compensates e.g. decrease in energy/VAT tax revenues)</t>
  </si>
  <si>
    <t>Cash transfer per each adult displayed</t>
  </si>
  <si>
    <t>$ global tax pc</t>
  </si>
  <si>
    <t>Country-specific sources are given in !Sources</t>
  </si>
  <si>
    <t>job creation (rounded, cf. !Sources)</t>
  </si>
  <si>
    <t>job destruction (rounded, cf. !Sources)</t>
  </si>
  <si>
    <t>Bus vs. Train</t>
  </si>
  <si>
    <t>Journey</t>
  </si>
  <si>
    <t>Donation maximum in LCU (~100$)</t>
  </si>
  <si>
    <t>Scale options</t>
  </si>
  <si>
    <t>gas expenses thresholds (LCU)</t>
  </si>
  <si>
    <t>heating expenses thresholds (LCU)</t>
  </si>
  <si>
    <t>WTP (LCU)</t>
  </si>
  <si>
    <t>yearly income Q1 (LCU)</t>
  </si>
  <si>
    <t>yearly income Q2 (LCU)</t>
  </si>
  <si>
    <t>yearly income Q3 (LCU)</t>
  </si>
  <si>
    <t>household wealth q1 (LCU)</t>
  </si>
  <si>
    <t>household wealth q2 (LCU)</t>
  </si>
  <si>
    <t>household wealth q3 (LCU)</t>
  </si>
  <si>
    <t>household wealth q4 (LCU)</t>
  </si>
  <si>
    <t>Rows in bold correspond to figures appearing in the questionnaire</t>
  </si>
  <si>
    <t>Normal font correspond to computations</t>
  </si>
  <si>
    <t>gasoline price increase in $/liter, using 2.5 kgCO2/L (average between gasoline 2.69 and diesel 2.35) source: https://www.epa.gov/energy/greenhouse-gases-equivalencies-calculator-calculations-and-references (1 gallon = 3.78541 L)</t>
  </si>
  <si>
    <t>Sources used for all countries are usually given in column A of !Figures</t>
  </si>
  <si>
    <t>job creation (Jacobson et al., 2017: 10.1016/j.joule.2017.07.005 p. 167)</t>
  </si>
  <si>
    <t>job destruction (Jacobson et al., 2017: 10.1016/j.joule.2017.07.005 p. 167)</t>
  </si>
  <si>
    <t>Country-specific sources</t>
  </si>
  <si>
    <t xml:space="preserve">Source video climate graph temperatures </t>
  </si>
  <si>
    <t>Source video climate emission by sectors</t>
  </si>
  <si>
    <t>Source video policies emission limit</t>
  </si>
  <si>
    <t>Source zipcode 1</t>
  </si>
  <si>
    <t>Description zipcode</t>
  </si>
  <si>
    <t>Source zipcode 2</t>
  </si>
  <si>
    <t>Source zipcode 3</t>
  </si>
  <si>
    <t>Source zipcode 4</t>
  </si>
  <si>
    <t>N/A</t>
  </si>
  <si>
    <t>Match postal codes with statistical identifier and retrieve urban category associated with the latter</t>
  </si>
  <si>
    <t>https://public.opendatasoft.com/explore/dataset/correspondance-code-insee-code-postal/table/</t>
  </si>
  <si>
    <t>https://www.insee.fr/fr/information/2115011</t>
  </si>
  <si>
    <t>From source 1, we obtain the list of zipcodes with the area type (defined according to source 3) as well as the population of each city. However, source 1 does not list all the zipcodes for each city. Source 2 contains the additional zipcodes. We first merge the existing zipcodes in source 1 with the data from source 2. We then uniquely identify a city with the city’s name and Vorwahl, and attribute to a zipcode the most rural category (thus by order of priority Rual area; Towns and Suburbs; Cities) of its city. We finally remove zipcodes duplicates by keeping the most rural category for each zipcode</t>
  </si>
  <si>
    <t>https://www.destatis.de/DE/Themen/Laender-Regionen/Regionales/Gemeindeverzeichnis/Administrativ/Archiv/GVAuszugJ/31122019_Auszug_GV.html</t>
  </si>
  <si>
    <t>https://gist.github.com/jbspeakr/4565964#file-german-zip-codes-csv</t>
  </si>
  <si>
    <t>https://ec.europa.eu/eurostat/ramon/miscellaneous/index.cfm?TargetUrl=DSP_DEGURBA</t>
  </si>
  <si>
    <t>From source 1, we obtain the population for each municipality, its area type (defined according to https://ec.europa.eu/eurostat/web/products-manuals-andguidelines/-/KS-GQ-18-008), as well as a statistical identifier. From source 2 we obtain the zip codes and statistical identifier. For some zip codes we obtain different area types, we address this issue by determining the percentage of population living in each area types for a given zip code and attribute the area type with the greatest share of population. There also are a few zipcodes for which we do not have an area type, we assign them to rural if their population is under the biggest rural area (23,000 inhabitants) and to towns and suburbs otherwise. determined with: zip code</t>
  </si>
  <si>
    <t>https://www.istat.it/storage/codici-unita-amministrative/Classificazioni-statistiche-Anni_2017-2021.zip</t>
  </si>
  <si>
    <t>http://www.comuni-italiani.it/</t>
  </si>
  <si>
    <t>From source 1 we obtain postal information on municipalities and town in Japan, and obtain population from source 2. We then merge the two datasets using the locality name and prefecture (cleaning for some discrepancies). In a second step, we regroup municipalities by zipcodes prefix (the first five numbers of the zipcodes). If the prefix is linked to both towns with less than 100,000 inhabitants and with more than 100,000 habitants, we link it the latter category</t>
  </si>
  <si>
    <t>https://www.post.japanpost.jp/zipcode/dl/roman/ken_all_rome.zip?210622</t>
  </si>
  <si>
    <t>https://www.e-stat.go.jp/en/regional-statistics/ssdsview/municipality</t>
  </si>
  <si>
    <t>From the official statistics we calculate the distribution of population by towns’ sizes. (NB: we were not able to link it with a zip code as zip code and municipalities each overlap several elements of the other category for an important share of the population).</t>
  </si>
  <si>
    <t>https://stat.gov.pl/en/topics/population/population/population-size-and-structure-and-vital-statistics-in-poland-by-territorial-division-as-of-december-31-2020,3,29.html</t>
  </si>
  <si>
    <t>From the official statistics we calculate the distribution of population by towns’ sizes. Determined with: Declarative question: What is the size of the agglomeration you currently live in? Less than 20,000 inhabitants; More than 20,000 inhabitants.</t>
  </si>
  <si>
    <t>https://www.ine.es/dynt3/inebase/en/index.htm?padre=517&amp;capsel=525</t>
  </si>
  <si>
    <t>From the source we obtain the area type (defined according to the categories in source 3) for each zip code. We then compute the area type for each outcode (i.e. the first characters of a U.K. zip code) by attributing the area type with the greatest share of population within the outcode area. For outcode with no population in the data we assign them to the rural category, except for three outcodes that do not include any zip code of a rural category. For the latter, we assign them the City or Town category. Determined with: zip code / outcode</t>
  </si>
  <si>
    <t>https://www.doogal.co.uk/postcodedownloads.php</t>
  </si>
  <si>
    <t>Obtain RUCA code associated with each zipcode. Determined with: zipcode</t>
  </si>
  <si>
    <t>https://www.ers.usda.gov/data-products/rural-urban-commuting-area-codes</t>
  </si>
  <si>
    <t>https://www.arcgis.com/home/item.html?id=8d2012a2016e484dafaac0451f9aea24</t>
  </si>
  <si>
    <t>https://www.ons.gov.uk/file?uri=/methodology/geography/geographicalproducts/ruralurbanclassifications/2011ruralurbanclassification/rucladleafletmay2015tcm77406355.pdf</t>
  </si>
  <si>
    <t>https://population.un.org/wpp/Download/Standard/Population/</t>
  </si>
  <si>
    <t>https://stats.oecd.org/Index.aspx?DatasetCode=LFS_SEXAGE_I_R</t>
  </si>
  <si>
    <t>https://stats.oecd.org/viewhtml.aspx?datasetcode=EAG_NEAC&amp;lang=en</t>
  </si>
  <si>
    <t>https://data.census.gov/cedsci/table?t=Educational%20Attainment&amp;y=2019&amp;tid=ACSST1Y2019.S1501</t>
  </si>
  <si>
    <t>https://www.destatis.de/EN/Themes/Society-Environment/Population/Current-Population/Tables/population-by-laender.html</t>
  </si>
  <si>
    <t>http://demo.istat.it/bilmens/index.php?anno=2019&amp;lingua=ita</t>
  </si>
  <si>
    <t>https://www.citypopulation.de/en/japan/</t>
  </si>
  <si>
    <t>https://stat.gov.pl/obszary-tematyczne/ludnosc/ludnosc/ludnosc-stan-i-struktura-ludnosci-oraz-ruch-naturalny-w-przekroju-terytorialnym-stan-w-dniu-30-06-2020,6,28.html</t>
  </si>
  <si>
    <t>https://www.ine.es/jaxiT3/Tabla.htm?t=2915</t>
  </si>
  <si>
    <t>Source votes</t>
  </si>
  <si>
    <t>https://www.conseil-constitutionnel.fr/decision/2017/2017169PDR.htm</t>
  </si>
  <si>
    <t>https://www.bundeswahlleiter.de/en/bundestagswahlen/2017/ergebnisse/bund-99.html</t>
  </si>
  <si>
    <t>https://elezionistorico.interno.gov.it/index.php?tpel=C&amp;dtel=04/03/2018&amp;es0=S&amp;tpa=I&amp;lev0=0&amp;levsut0=0&amp;ms=S&amp;tpe=A</t>
  </si>
  <si>
    <t>https://www.soumu.go.jp/main_content/000776531.pdf</t>
  </si>
  <si>
    <t>https://pl.wikipedia.org/wiki/Wybory_prezydenckie_w_Polsce_w_2020_roku_(drugie)#Pierwsze_g%C5%82osowanie_(I_tura)</t>
  </si>
  <si>
    <t>http://www.infoelectoral.mir.es/infoelectoral/min/busquedaAvanzadaAction.html;jsessionid=05CAFACDE40473B63152326DDD1F7519</t>
  </si>
  <si>
    <t>https://www.bbc.com/news/election/2019/results</t>
  </si>
  <si>
    <t>https://www.fec.gov/resources/cms-content/documents/2020presgeresults.pdf</t>
  </si>
  <si>
    <t>Source home ownership</t>
  </si>
  <si>
    <t>Home ownership (%)</t>
  </si>
  <si>
    <t>https://www.istat.it/it/archivio/127792</t>
  </si>
  <si>
    <t>Source quota diploma (mapping : https://www.google.fr/url?sa=t&amp;rct=j&amp;q=&amp;esrc=s&amp;source=web&amp;cd=&amp;ved=2ahUKEwizwoyG4oCFAxXutokEHUHXC38QFnoECBIQAQ&amp;url=https%3A%2F%2Fgpseducation.oecd.org%2FContent%2FMapOfEducationSystem%2FISCED_MAPPING_2020.xlsx&amp;usg=AOvVaw1IiUYl47eOHouyAp-MqCSP&amp;opi=89978449)</t>
  </si>
  <si>
    <t>OLD below</t>
  </si>
  <si>
    <t>Switzerland</t>
  </si>
  <si>
    <t>OLD BELOW</t>
  </si>
  <si>
    <t>Population 2025 (k pers, UN POP/01-1, 2024)</t>
  </si>
  <si>
    <t>Adult pop 2025 (k pers, UN POP/01-1, 2024)</t>
  </si>
  <si>
    <t>Sample size</t>
  </si>
  <si>
    <t>Europe</t>
  </si>
  <si>
    <t>Wealth tax: participating countries in low participation scenario</t>
  </si>
  <si>
    <t>Japan, Germany, Spain, the UK, but not the U.S.</t>
  </si>
  <si>
    <t>the EU but not Japan nor Canada</t>
  </si>
  <si>
    <t>GCS high: share of 2025 territorial CO2 (non-LULUCF) emissions (in %)</t>
  </si>
  <si>
    <t>Sources</t>
  </si>
  <si>
    <t>map_GCS_incidence.R</t>
  </si>
  <si>
    <t>GCS high: number of participating countries (Global South + EU + UK + CH + JP + NO+NZ+IC+KO+TW)</t>
  </si>
  <si>
    <t>GCS_mid: 121 (56% emissions); GCS_low: 120 (25%)</t>
  </si>
  <si>
    <t>questionnaire.R, Fisher-Post &amp; Gethin (2023) &amp; IMF (2024)</t>
  </si>
  <si>
    <t>Top 1% tax: share of top income affected (in %)</t>
  </si>
  <si>
    <t>Top 1% tax: net contribution as share of GDP (in %)</t>
  </si>
  <si>
    <t>code</t>
  </si>
  <si>
    <t>EU</t>
  </si>
  <si>
    <t>ES</t>
  </si>
  <si>
    <t>GB</t>
  </si>
  <si>
    <t>CH</t>
  </si>
  <si>
    <t>RU</t>
  </si>
  <si>
    <t>SA</t>
  </si>
  <si>
    <t>Top 3% tax: share of top income affected (in %)</t>
  </si>
  <si>
    <t>Top 3% tax: net contribution as share of GDP (in %)</t>
  </si>
  <si>
    <t>Top 3% tax: 80k $PPP threshold in LCU (yearly)</t>
  </si>
  <si>
    <t>Top 3% tax: 80k $PPP threshold in LCU (rounded + country-specific periodicity)</t>
  </si>
  <si>
    <t>Top 1%/3% tax: 120k $PPP threshold in LCU (yearly)</t>
  </si>
  <si>
    <t>Top 1%/3% tax: 120k $PPP threshold in LCU (rounded + country-specific periodicity)</t>
  </si>
  <si>
    <t>Top 3% tax: 1M $PPP threshold in LCU (yearly)</t>
  </si>
  <si>
    <t>Top 3% tax: 1M $PPP threshold in LCU (rounded + country-specific periodicity)</t>
  </si>
  <si>
    <t>160k</t>
  </si>
  <si>
    <t>700k</t>
  </si>
  <si>
    <t>100M</t>
  </si>
  <si>
    <t>13k</t>
  </si>
  <si>
    <t>85k</t>
  </si>
  <si>
    <t>75k</t>
  </si>
  <si>
    <t>750k</t>
  </si>
  <si>
    <t>12k</t>
  </si>
  <si>
    <t>8k</t>
  </si>
  <si>
    <t>Periodicity income (OECD project)</t>
  </si>
  <si>
    <t>Periodicity income (ChatGPT)</t>
  </si>
  <si>
    <t>120k yr / 10k month</t>
  </si>
  <si>
    <t>3.5M yr / 300k month</t>
  </si>
  <si>
    <t>2.5M yr / 200k monthly</t>
  </si>
  <si>
    <t>180k yr / 15k month</t>
  </si>
  <si>
    <t>30M yr / 2.5M month</t>
  </si>
  <si>
    <t>1.5M / 150k month</t>
  </si>
  <si>
    <t>Source GDP in 2035</t>
  </si>
  <si>
    <t>Source NCQG</t>
  </si>
  <si>
    <t>Bridging the clean energy investment gap (OEC, 2024); Climate Finance Provided and Mobilised by Developed Countries in 2013-2022 (OECD, 2024); Joint Multilateral Development Banks (MDBs) Statement for COP 29 (MDBs, 2024); Raising ambition and accelerating delivery of climate finance (Songe et al., 2024)</t>
  </si>
  <si>
    <t>GDP advanced: 61.35T / others: 43.44 in 2023: IMF (https://www.statista.com/statistics/256328/gross-domestic-product-gdp-of-selected-global-regions/⁩); Growth per year by 2035 advanced: 1.59% / all: 2.7% (https://www.spglobal.com/en/research-insights/special-reports/look-forward/emerging-markets-a-decisive-decade) =&gt; GDP advanced 2035: 61.35*1.0159^12=74.1T / others: world-74=(61.35+43.44)*1.027^12=144-74=70T, i.e. 51% in advanced. NB: the difference between advanced and developed is South Korea, Singapore, Taiwan (Saudi Arabia and Slovenia are classified consistently using both definitions). I subtract 3.1 (South Korea, cf. spglobal above) + 0.9 (Taiwan, current GDP + 20%) + 0.6 (Singapore, current GDP + 20%) = 4.6T to obtain 69.5T for "developed" countries' nominal GDP in 2035.</t>
  </si>
  <si>
    <t>Share of 2025 territorial CO2 (non-LULUCF) emissions (in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</si>
</sst>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0.0"/>
    <numFmt numFmtId="165" formatCode="0.000"/>
    <numFmt numFmtId="166" formatCode="[$-409]dd\-mmm\-yy;@"/>
    <numFmt numFmtId="167" formatCode="#\ ###\ ###\ ##0;\-#\ ###\ ###\ ##0;0"/>
  </numFmts>
  <fonts count="12" x14ac:knownFonts="1">
    <font>
      <sz val="11"/>
      <color theme="1"/>
      <name val="Calibri"/>
      <family val="2"/>
      <scheme val="minor"/>
    </font>
    <font>
      <sz val="11"/>
      <color theme="1"/>
      <name val="Calibri"/>
      <family val="2"/>
      <scheme val="minor"/>
    </font>
    <font>
      <b/>
      <sz val="11"/>
      <color theme="1"/>
      <name val="Calibri"/>
      <family val="2"/>
      <scheme val="minor"/>
    </font>
    <font>
      <b/>
      <sz val="11"/>
      <color rgb="FF000000"/>
      <name val="Calibri"/>
      <family val="2"/>
      <scheme val="minor"/>
    </font>
    <font>
      <sz val="11"/>
      <color rgb="FF000000"/>
      <name val="Calibri"/>
      <family val="2"/>
      <scheme val="minor"/>
    </font>
    <font>
      <b/>
      <sz val="11"/>
      <name val="Calibri"/>
      <family val="2"/>
      <scheme val="minor"/>
    </font>
    <font>
      <b/>
      <i/>
      <sz val="11"/>
      <color theme="1"/>
      <name val="Calibri"/>
      <family val="2"/>
      <scheme val="minor"/>
    </font>
    <font>
      <sz val="9"/>
      <color rgb="FF000000"/>
      <name val="Arial"/>
      <family val="2"/>
    </font>
    <font>
      <sz val="11"/>
      <color rgb="FFFF0000"/>
      <name val="Calibri"/>
      <family val="2"/>
      <scheme val="minor"/>
    </font>
    <font>
      <b/>
      <sz val="11"/>
      <color rgb="FFFF0000"/>
      <name val="Calibri"/>
      <family val="2"/>
      <scheme val="minor"/>
    </font>
    <font>
      <sz val="9"/>
      <color theme="1"/>
      <name val="Arial"/>
      <family val="2"/>
    </font>
    <font>
      <i/>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9" fontId="1" fillId="0" borderId="0" applyFont="0" applyFill="0" applyBorder="0" applyAlignment="0" applyProtection="0"/>
  </cellStyleXfs>
  <cellXfs count="41">
    <xf numFmtId="0" fontId="0" fillId="0" borderId="0" xfId="0"/>
    <xf numFmtId="0" fontId="2" fillId="0" borderId="0" xfId="0" applyFont="1"/>
    <xf numFmtId="0" fontId="0" fillId="0" borderId="0" xfId="0" applyFont="1"/>
    <xf numFmtId="0" fontId="3" fillId="0" borderId="0" xfId="0" applyFont="1"/>
    <xf numFmtId="1" fontId="0" fillId="0" borderId="0" xfId="0" applyNumberFormat="1"/>
    <xf numFmtId="3" fontId="0" fillId="0" borderId="0" xfId="0" applyNumberFormat="1" applyFont="1"/>
    <xf numFmtId="1" fontId="0" fillId="0" borderId="0" xfId="0" applyNumberFormat="1" applyFont="1"/>
    <xf numFmtId="1" fontId="2" fillId="0" borderId="0" xfId="0" applyNumberFormat="1" applyFont="1"/>
    <xf numFmtId="0" fontId="6" fillId="0" borderId="0" xfId="0" applyFont="1"/>
    <xf numFmtId="164" fontId="0" fillId="0" borderId="0" xfId="0" applyNumberFormat="1"/>
    <xf numFmtId="165" fontId="0" fillId="0" borderId="0" xfId="0" applyNumberFormat="1"/>
    <xf numFmtId="0" fontId="7" fillId="0" borderId="0" xfId="0" applyFont="1"/>
    <xf numFmtId="2" fontId="0" fillId="0" borderId="0" xfId="0" applyNumberFormat="1"/>
    <xf numFmtId="0" fontId="0" fillId="0" borderId="0" xfId="0" applyFont="1" applyAlignment="1">
      <alignment vertical="center"/>
    </xf>
    <xf numFmtId="11" fontId="0" fillId="0" borderId="0" xfId="0" applyNumberFormat="1"/>
    <xf numFmtId="11" fontId="7" fillId="0" borderId="0" xfId="0" applyNumberFormat="1" applyFont="1"/>
    <xf numFmtId="9" fontId="0" fillId="0" borderId="0" xfId="1" applyFont="1"/>
    <xf numFmtId="0" fontId="9" fillId="0" borderId="0" xfId="0" applyFont="1"/>
    <xf numFmtId="0" fontId="8" fillId="0" borderId="0" xfId="0" applyFont="1"/>
    <xf numFmtId="165" fontId="0" fillId="0" borderId="0" xfId="0" applyNumberFormat="1" applyFont="1"/>
    <xf numFmtId="164" fontId="0" fillId="0" borderId="0" xfId="0" applyNumberFormat="1" applyFont="1"/>
    <xf numFmtId="11" fontId="0" fillId="0" borderId="0" xfId="0" applyNumberFormat="1" applyFont="1"/>
    <xf numFmtId="2" fontId="0" fillId="0" borderId="0" xfId="0" applyNumberFormat="1" applyFont="1"/>
    <xf numFmtId="0" fontId="5" fillId="0" borderId="0" xfId="0" applyFont="1"/>
    <xf numFmtId="0" fontId="0" fillId="0" borderId="0" xfId="0" applyFont="1" applyAlignment="1">
      <alignment horizontal="center"/>
    </xf>
    <xf numFmtId="166" fontId="0" fillId="0" borderId="0" xfId="0" applyNumberFormat="1" applyFont="1"/>
    <xf numFmtId="166" fontId="4" fillId="0" borderId="0" xfId="0" applyNumberFormat="1" applyFont="1"/>
    <xf numFmtId="0" fontId="0" fillId="0" borderId="0" xfId="0" applyFill="1"/>
    <xf numFmtId="1" fontId="0" fillId="0" borderId="0" xfId="0" applyNumberFormat="1" applyFill="1"/>
    <xf numFmtId="1" fontId="0" fillId="0" borderId="0" xfId="1" applyNumberFormat="1" applyFont="1" applyFill="1"/>
    <xf numFmtId="165" fontId="0" fillId="0" borderId="0" xfId="0" applyNumberFormat="1" applyFill="1"/>
    <xf numFmtId="0" fontId="0" fillId="0" borderId="0" xfId="0" applyFont="1" applyAlignment="1">
      <alignment horizontal="center"/>
    </xf>
    <xf numFmtId="0" fontId="2" fillId="0" borderId="0" xfId="0" applyFont="1" applyAlignment="1"/>
    <xf numFmtId="0" fontId="0" fillId="0" borderId="0" xfId="0" applyFont="1" applyAlignment="1"/>
    <xf numFmtId="167" fontId="10" fillId="0" borderId="0" xfId="0" applyNumberFormat="1" applyFont="1" applyAlignment="1">
      <alignment horizontal="center"/>
    </xf>
    <xf numFmtId="164" fontId="0" fillId="0" borderId="0" xfId="0" applyNumberFormat="1" applyFont="1" applyAlignment="1"/>
    <xf numFmtId="1" fontId="0" fillId="0" borderId="0" xfId="0" applyNumberFormat="1" applyFont="1" applyAlignment="1"/>
    <xf numFmtId="1" fontId="11" fillId="0" borderId="0" xfId="0" applyNumberFormat="1" applyFont="1"/>
    <xf numFmtId="164" fontId="2" fillId="0" borderId="0" xfId="0" applyNumberFormat="1" applyFont="1"/>
    <xf numFmtId="0" fontId="2" fillId="0" borderId="0" xfId="0" applyFont="1" applyAlignment="1">
      <alignment horizontal="center"/>
    </xf>
    <xf numFmtId="0" fontId="5" fillId="0" borderId="0" xfId="0" applyFont="1" applyAlignment="1">
      <alignment horizontal="center"/>
    </xf>
  </cellXfs>
  <cellStyles count="2">
    <cellStyle name="Normal" xfId="0" builtinId="0"/>
    <cellStyle name="Pourcentag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Bluebery PLANTEROSE" id="{B1841E6D-7E30-284D-8D9A-1B2D38EFADD0}" userId="S::bluebery.planterose@sciencespo.fr::b495b69d-f3c3-4357-9166-ef5b6b692f55"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Q46" dT="2021-11-30T13:20:27.57" personId="{B1841E6D-7E30-284D-8D9A-1B2D38EFADD0}" id="{45867FEF-B30E-CA46-B729-12C900818755}">
    <text>2010</text>
  </threadedComment>
  <threadedComment ref="S46" dT="2021-11-30T13:20:44.06" personId="{B1841E6D-7E30-284D-8D9A-1B2D38EFADD0}" id="{776472AD-088F-684A-A069-094A5DB506AC}">
    <text>2019</text>
  </threadedComment>
  <threadedComment ref="F47" dT="2021-11-30T13:15:17.52" personId="{B1841E6D-7E30-284D-8D9A-1B2D38EFADD0}" id="{6C4BBD9E-1BCD-3848-B703-E487C8D54720}">
    <text>2019</text>
  </threadedComment>
  <threadedComment ref="I47" dT="2021-11-30T13:16:01.71" personId="{B1841E6D-7E30-284D-8D9A-1B2D38EFADD0}" id="{E01A8FEC-6813-0F4C-A982-DD80F0C4D3CE}">
    <text>2019</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38"/>
  <sheetViews>
    <sheetView tabSelected="1" workbookViewId="0">
      <pane ySplit="1" topLeftCell="A2" activePane="bottomLeft" state="frozen"/>
      <selection pane="bottomLeft" activeCell="N7" sqref="N7"/>
    </sheetView>
  </sheetViews>
  <sheetFormatPr baseColWidth="10" defaultColWidth="9.140625" defaultRowHeight="15" x14ac:dyDescent="0.25"/>
  <cols>
    <col min="1" max="1" width="74.28515625" style="1" customWidth="1"/>
    <col min="2" max="2" width="10.42578125" customWidth="1"/>
    <col min="3" max="3" width="10" customWidth="1"/>
    <col min="4" max="8" width="10.42578125" bestFit="1" customWidth="1"/>
    <col min="9" max="9" width="10.42578125" customWidth="1"/>
    <col min="10" max="10" width="11.42578125" bestFit="1" customWidth="1"/>
    <col min="11" max="11" width="11.5703125" bestFit="1" customWidth="1"/>
    <col min="12" max="12" width="10.5703125" bestFit="1" customWidth="1"/>
    <col min="13" max="13" width="11.42578125" bestFit="1" customWidth="1"/>
    <col min="14" max="15" width="10.42578125" bestFit="1" customWidth="1"/>
    <col min="16" max="16" width="11.42578125" bestFit="1" customWidth="1"/>
    <col min="17" max="17" width="10.42578125" bestFit="1" customWidth="1"/>
    <col min="18" max="18" width="9.42578125" bestFit="1" customWidth="1"/>
  </cols>
  <sheetData>
    <row r="1" spans="1:18" s="1" customFormat="1" x14ac:dyDescent="0.25">
      <c r="A1" s="1" t="s">
        <v>0</v>
      </c>
      <c r="B1" s="1" t="s">
        <v>394</v>
      </c>
      <c r="C1" s="1" t="s">
        <v>8</v>
      </c>
      <c r="D1" s="1" t="s">
        <v>1</v>
      </c>
      <c r="E1" s="1" t="s">
        <v>2</v>
      </c>
      <c r="F1" s="1" t="s">
        <v>3</v>
      </c>
      <c r="G1" s="1" t="s">
        <v>4</v>
      </c>
      <c r="H1" s="1" t="s">
        <v>5</v>
      </c>
      <c r="I1" s="1" t="s">
        <v>389</v>
      </c>
      <c r="J1" s="1" t="s">
        <v>6</v>
      </c>
      <c r="K1" s="1" t="s">
        <v>290</v>
      </c>
      <c r="L1" s="1" t="s">
        <v>291</v>
      </c>
      <c r="M1" s="1" t="s">
        <v>7</v>
      </c>
      <c r="N1" s="1" t="s">
        <v>399</v>
      </c>
    </row>
    <row r="2" spans="1:18" s="1" customFormat="1" x14ac:dyDescent="0.25">
      <c r="A2" s="1" t="s">
        <v>406</v>
      </c>
      <c r="B2" s="2" t="s">
        <v>407</v>
      </c>
      <c r="C2" s="2" t="s">
        <v>22</v>
      </c>
      <c r="D2" s="2" t="s">
        <v>17</v>
      </c>
      <c r="E2" s="2" t="s">
        <v>18</v>
      </c>
      <c r="F2" s="2" t="s">
        <v>19</v>
      </c>
      <c r="G2" s="2" t="s">
        <v>408</v>
      </c>
      <c r="H2" s="2" t="s">
        <v>409</v>
      </c>
      <c r="I2" s="2" t="s">
        <v>410</v>
      </c>
      <c r="J2" s="2" t="s">
        <v>21</v>
      </c>
      <c r="K2" s="2" t="s">
        <v>411</v>
      </c>
      <c r="L2" s="2" t="s">
        <v>412</v>
      </c>
      <c r="M2" s="2" t="s">
        <v>7</v>
      </c>
    </row>
    <row r="3" spans="1:18" s="1" customFormat="1" x14ac:dyDescent="0.25">
      <c r="A3" s="1" t="s">
        <v>393</v>
      </c>
      <c r="B3" s="7">
        <v>4500</v>
      </c>
      <c r="C3" s="7">
        <f>ROUND($B$3*C4/SUM($C4:$H4),0)</f>
        <v>798</v>
      </c>
      <c r="D3" s="7">
        <f>ROUND($B$3*D4/SUM($C4:$H4),0)</f>
        <v>1048</v>
      </c>
      <c r="E3" s="7">
        <f>ROUND($B$3*E4/SUM($C4:$H4),0)</f>
        <v>756</v>
      </c>
      <c r="F3" s="7">
        <f>MAX(500,ROUND($B$3*F4/SUM($C4:$H4),0))</f>
        <v>500</v>
      </c>
      <c r="G3" s="7">
        <f>ROUND($B$3*G4/SUM($C4:$H4),0)</f>
        <v>603</v>
      </c>
      <c r="H3" s="7">
        <f>ROUND($B$3*H4/SUM($C4:$H4),0)</f>
        <v>826</v>
      </c>
      <c r="I3" s="7">
        <v>469</v>
      </c>
      <c r="J3" s="1">
        <v>2000</v>
      </c>
      <c r="K3" s="1">
        <v>1000</v>
      </c>
      <c r="L3" s="1">
        <v>1000</v>
      </c>
      <c r="M3" s="1">
        <v>3000</v>
      </c>
    </row>
    <row r="4" spans="1:18" x14ac:dyDescent="0.25">
      <c r="A4" s="1" t="s">
        <v>392</v>
      </c>
      <c r="B4" s="6"/>
      <c r="C4" s="2">
        <v>53362</v>
      </c>
      <c r="D4" s="34">
        <v>70087</v>
      </c>
      <c r="E4" s="2">
        <v>50531</v>
      </c>
      <c r="F4" s="2">
        <v>31352</v>
      </c>
      <c r="G4" s="2">
        <v>40302</v>
      </c>
      <c r="H4" s="2">
        <v>55199</v>
      </c>
      <c r="I4" s="2">
        <v>7365</v>
      </c>
      <c r="J4" s="2">
        <v>105918</v>
      </c>
      <c r="K4">
        <v>114401</v>
      </c>
      <c r="L4" s="2">
        <v>24903</v>
      </c>
      <c r="M4" s="2">
        <v>274384</v>
      </c>
      <c r="N4" s="2"/>
      <c r="O4" s="2"/>
      <c r="P4" s="2"/>
      <c r="Q4" s="2"/>
      <c r="R4" s="2"/>
    </row>
    <row r="5" spans="1:18" x14ac:dyDescent="0.25">
      <c r="A5" s="2" t="s">
        <v>391</v>
      </c>
      <c r="B5" s="33"/>
      <c r="C5" s="33">
        <v>66651</v>
      </c>
      <c r="D5" s="33">
        <v>84075</v>
      </c>
      <c r="E5" s="33">
        <v>59146</v>
      </c>
      <c r="F5" s="33">
        <v>38141</v>
      </c>
      <c r="G5" s="33">
        <v>47890</v>
      </c>
      <c r="H5" s="33">
        <v>69551</v>
      </c>
      <c r="I5" s="33">
        <v>8967</v>
      </c>
      <c r="J5" s="33">
        <v>123103</v>
      </c>
      <c r="K5" s="2">
        <v>143997</v>
      </c>
      <c r="L5" s="2">
        <v>34566</v>
      </c>
      <c r="M5" s="33">
        <v>347276</v>
      </c>
      <c r="N5" s="2"/>
      <c r="O5" s="2"/>
      <c r="P5" s="2"/>
      <c r="Q5" s="2"/>
      <c r="R5" s="2"/>
    </row>
    <row r="6" spans="1:18" x14ac:dyDescent="0.25">
      <c r="A6" s="1" t="s">
        <v>395</v>
      </c>
      <c r="B6" s="33"/>
      <c r="C6" s="33" t="s">
        <v>396</v>
      </c>
      <c r="D6" s="33"/>
      <c r="E6" s="33"/>
      <c r="F6" s="33"/>
      <c r="G6" s="33"/>
      <c r="H6" s="33"/>
      <c r="I6" s="33"/>
      <c r="J6" s="33"/>
      <c r="K6" s="2"/>
      <c r="L6" s="2"/>
      <c r="M6" s="33" t="s">
        <v>397</v>
      </c>
      <c r="N6" s="2"/>
      <c r="O6" s="2"/>
      <c r="P6" s="2"/>
      <c r="Q6" s="2"/>
      <c r="R6" s="2"/>
    </row>
    <row r="7" spans="1:18" x14ac:dyDescent="0.25">
      <c r="A7" s="1" t="s">
        <v>442</v>
      </c>
      <c r="B7" s="33">
        <v>8</v>
      </c>
      <c r="C7" s="33"/>
      <c r="D7" s="33"/>
      <c r="E7" s="33"/>
      <c r="F7" s="33"/>
      <c r="G7" s="33"/>
      <c r="H7" s="33">
        <v>1</v>
      </c>
      <c r="I7" s="33">
        <v>0.1</v>
      </c>
      <c r="J7" s="33">
        <v>3</v>
      </c>
      <c r="K7" s="33">
        <v>4.47</v>
      </c>
      <c r="L7" s="33">
        <v>2</v>
      </c>
      <c r="M7" s="33">
        <v>15</v>
      </c>
      <c r="N7" s="2" t="s">
        <v>400</v>
      </c>
      <c r="O7" s="2"/>
      <c r="P7" s="2"/>
      <c r="Q7" s="2"/>
      <c r="R7" s="2"/>
    </row>
    <row r="8" spans="1:18" x14ac:dyDescent="0.25">
      <c r="A8" s="1" t="s">
        <v>398</v>
      </c>
      <c r="B8" s="33">
        <v>64</v>
      </c>
      <c r="C8" s="33">
        <v>64</v>
      </c>
      <c r="D8" s="33">
        <v>64</v>
      </c>
      <c r="E8" s="33">
        <v>64</v>
      </c>
      <c r="F8" s="33">
        <v>64</v>
      </c>
      <c r="G8" s="33">
        <v>64</v>
      </c>
      <c r="H8" s="33">
        <v>71</v>
      </c>
      <c r="I8" s="33">
        <v>72</v>
      </c>
      <c r="J8" s="33">
        <v>69</v>
      </c>
      <c r="K8" s="33">
        <v>72</v>
      </c>
      <c r="L8" s="33">
        <v>72</v>
      </c>
      <c r="M8" s="33">
        <v>72</v>
      </c>
      <c r="N8" s="2" t="s">
        <v>400</v>
      </c>
      <c r="O8" s="2"/>
      <c r="P8" s="2"/>
      <c r="Q8" s="2"/>
      <c r="R8" s="2"/>
    </row>
    <row r="9" spans="1:18" x14ac:dyDescent="0.25">
      <c r="A9" s="1" t="s">
        <v>401</v>
      </c>
      <c r="B9" s="33">
        <f>156-27</f>
        <v>129</v>
      </c>
      <c r="C9" s="33">
        <v>129</v>
      </c>
      <c r="D9" s="33">
        <v>129</v>
      </c>
      <c r="E9" s="33">
        <v>129</v>
      </c>
      <c r="F9" s="33">
        <v>129</v>
      </c>
      <c r="G9" s="33">
        <v>129</v>
      </c>
      <c r="H9" s="33">
        <v>155</v>
      </c>
      <c r="I9" s="33">
        <v>155</v>
      </c>
      <c r="J9" s="33">
        <v>155</v>
      </c>
      <c r="K9" s="33">
        <v>156</v>
      </c>
      <c r="L9" s="33">
        <v>156</v>
      </c>
      <c r="M9" s="33">
        <v>156</v>
      </c>
      <c r="N9" s="1" t="s">
        <v>402</v>
      </c>
      <c r="O9" s="2"/>
      <c r="P9" s="2"/>
      <c r="Q9" s="2"/>
      <c r="R9" s="2"/>
    </row>
    <row r="10" spans="1:18" x14ac:dyDescent="0.25">
      <c r="A10" s="1" t="s">
        <v>404</v>
      </c>
      <c r="B10" s="33"/>
      <c r="C10" s="33">
        <v>2</v>
      </c>
      <c r="D10" s="33">
        <v>4</v>
      </c>
      <c r="E10" s="33">
        <v>2</v>
      </c>
      <c r="F10" s="33">
        <v>2</v>
      </c>
      <c r="G10" s="33">
        <v>2</v>
      </c>
      <c r="H10" s="33">
        <v>4</v>
      </c>
      <c r="I10" s="33">
        <v>4</v>
      </c>
      <c r="J10" s="33">
        <v>4</v>
      </c>
      <c r="K10" s="33">
        <v>2</v>
      </c>
      <c r="L10" s="33">
        <v>11</v>
      </c>
      <c r="M10" s="33">
        <v>8</v>
      </c>
      <c r="N10" s="2" t="s">
        <v>403</v>
      </c>
      <c r="O10" s="2"/>
      <c r="P10" s="2"/>
      <c r="Q10" s="2"/>
      <c r="R10" s="2"/>
    </row>
    <row r="11" spans="1:18" x14ac:dyDescent="0.25">
      <c r="A11" s="1" t="s">
        <v>405</v>
      </c>
      <c r="B11" s="32"/>
      <c r="C11" s="33">
        <v>0.7</v>
      </c>
      <c r="D11" s="33">
        <v>1.7</v>
      </c>
      <c r="E11" s="33">
        <v>1.1000000000000001</v>
      </c>
      <c r="F11" s="33">
        <v>1.4</v>
      </c>
      <c r="G11" s="33">
        <v>1</v>
      </c>
      <c r="H11" s="33">
        <v>1</v>
      </c>
      <c r="I11" s="33">
        <v>0.8</v>
      </c>
      <c r="J11" s="33">
        <v>1.4</v>
      </c>
      <c r="K11" s="33">
        <v>1.9</v>
      </c>
      <c r="L11" s="33">
        <v>5</v>
      </c>
      <c r="M11" s="33">
        <v>3.2</v>
      </c>
      <c r="N11" s="2" t="s">
        <v>403</v>
      </c>
      <c r="O11" s="2"/>
      <c r="P11" s="2"/>
      <c r="Q11" s="2"/>
      <c r="R11" s="2"/>
    </row>
    <row r="12" spans="1:18" x14ac:dyDescent="0.25">
      <c r="A12" s="1" t="s">
        <v>413</v>
      </c>
      <c r="B12" s="2"/>
      <c r="C12" s="33">
        <v>5</v>
      </c>
      <c r="D12" s="33">
        <v>10</v>
      </c>
      <c r="E12" s="33">
        <v>5</v>
      </c>
      <c r="F12" s="33">
        <v>4</v>
      </c>
      <c r="G12" s="33">
        <v>5</v>
      </c>
      <c r="H12" s="33">
        <v>5</v>
      </c>
      <c r="I12" s="33">
        <v>18</v>
      </c>
      <c r="J12" s="33">
        <v>10</v>
      </c>
      <c r="K12" s="33">
        <v>4</v>
      </c>
      <c r="L12" s="33">
        <v>16</v>
      </c>
      <c r="M12" s="33">
        <v>18</v>
      </c>
      <c r="N12" s="2"/>
    </row>
    <row r="13" spans="1:18" x14ac:dyDescent="0.25">
      <c r="A13" s="1" t="s">
        <v>414</v>
      </c>
      <c r="B13" s="22"/>
      <c r="C13" s="20">
        <v>1.9</v>
      </c>
      <c r="D13" s="20">
        <v>4.4000000000000004</v>
      </c>
      <c r="E13" s="20">
        <v>3</v>
      </c>
      <c r="F13" s="20">
        <v>3.7</v>
      </c>
      <c r="G13" s="20">
        <v>2.6</v>
      </c>
      <c r="H13" s="20">
        <v>2.8</v>
      </c>
      <c r="I13" s="20">
        <v>2.7</v>
      </c>
      <c r="J13" s="20">
        <v>4</v>
      </c>
      <c r="K13" s="35">
        <v>5.0999999999999996</v>
      </c>
      <c r="L13" s="20">
        <v>12.2</v>
      </c>
      <c r="M13" s="20">
        <v>8.4</v>
      </c>
      <c r="N13" s="2"/>
      <c r="O13" s="12"/>
      <c r="P13" s="12"/>
      <c r="Q13" s="12"/>
      <c r="R13" s="12"/>
    </row>
    <row r="14" spans="1:18" x14ac:dyDescent="0.25">
      <c r="A14" s="1" t="s">
        <v>430</v>
      </c>
      <c r="B14" s="22"/>
      <c r="C14" s="20" t="s">
        <v>235</v>
      </c>
      <c r="D14" s="20" t="s">
        <v>266</v>
      </c>
      <c r="E14" s="20" t="s">
        <v>266</v>
      </c>
      <c r="F14" s="20" t="s">
        <v>235</v>
      </c>
      <c r="G14" s="20" t="s">
        <v>266</v>
      </c>
      <c r="H14" s="20" t="s">
        <v>266</v>
      </c>
      <c r="I14" s="20"/>
      <c r="J14" s="20" t="s">
        <v>266</v>
      </c>
      <c r="K14" s="35"/>
      <c r="L14" s="20"/>
      <c r="M14" s="20" t="s">
        <v>266</v>
      </c>
      <c r="N14" s="2"/>
      <c r="O14" s="12"/>
      <c r="P14" s="12"/>
      <c r="Q14" s="12"/>
      <c r="R14" s="12"/>
    </row>
    <row r="15" spans="1:18" x14ac:dyDescent="0.25">
      <c r="A15" s="1" t="s">
        <v>431</v>
      </c>
      <c r="B15" s="22"/>
      <c r="C15" s="20" t="s">
        <v>235</v>
      </c>
      <c r="D15" s="38" t="s">
        <v>235</v>
      </c>
      <c r="E15" s="38" t="s">
        <v>235</v>
      </c>
      <c r="F15" s="20" t="s">
        <v>235</v>
      </c>
      <c r="G15" s="38" t="s">
        <v>235</v>
      </c>
      <c r="H15" s="20" t="s">
        <v>266</v>
      </c>
      <c r="I15" s="20" t="s">
        <v>266</v>
      </c>
      <c r="J15" s="20" t="s">
        <v>266</v>
      </c>
      <c r="K15" s="20" t="s">
        <v>235</v>
      </c>
      <c r="L15" s="20" t="s">
        <v>235</v>
      </c>
      <c r="M15" s="20" t="s">
        <v>266</v>
      </c>
      <c r="N15" s="2"/>
      <c r="O15" s="12"/>
      <c r="P15" s="12"/>
      <c r="Q15" s="12"/>
      <c r="R15" s="12"/>
    </row>
    <row r="16" spans="1:18" x14ac:dyDescent="0.25">
      <c r="A16" s="1" t="s">
        <v>415</v>
      </c>
      <c r="B16" s="19"/>
      <c r="C16" s="6">
        <v>60000</v>
      </c>
      <c r="D16" s="6">
        <v>61000</v>
      </c>
      <c r="E16" s="6">
        <v>53000</v>
      </c>
      <c r="F16" s="6">
        <v>158000</v>
      </c>
      <c r="G16" s="6">
        <v>49000</v>
      </c>
      <c r="H16" s="6">
        <v>58000</v>
      </c>
      <c r="I16" s="6">
        <v>85000</v>
      </c>
      <c r="J16" s="6">
        <v>7864000</v>
      </c>
      <c r="K16" s="36">
        <v>2358000</v>
      </c>
      <c r="L16" s="6">
        <v>121000</v>
      </c>
      <c r="M16" s="6">
        <v>80000</v>
      </c>
      <c r="N16" s="2" t="s">
        <v>403</v>
      </c>
      <c r="O16" s="10"/>
      <c r="P16" s="10"/>
      <c r="Q16" s="10"/>
      <c r="R16" s="10"/>
    </row>
    <row r="17" spans="1:18" x14ac:dyDescent="0.25">
      <c r="A17" s="1" t="s">
        <v>416</v>
      </c>
      <c r="B17" s="19"/>
      <c r="C17" s="37" t="s">
        <v>87</v>
      </c>
      <c r="D17" s="6" t="s">
        <v>79</v>
      </c>
      <c r="E17" s="6" t="s">
        <v>59</v>
      </c>
      <c r="F17" s="37" t="s">
        <v>424</v>
      </c>
      <c r="G17" s="6" t="s">
        <v>59</v>
      </c>
      <c r="H17" s="6" t="s">
        <v>79</v>
      </c>
      <c r="I17" s="6" t="s">
        <v>425</v>
      </c>
      <c r="J17" s="6" t="s">
        <v>429</v>
      </c>
      <c r="K17" s="4" t="s">
        <v>434</v>
      </c>
      <c r="L17" s="6" t="s">
        <v>432</v>
      </c>
      <c r="M17" s="6" t="s">
        <v>77</v>
      </c>
      <c r="N17" s="10"/>
      <c r="O17" s="10"/>
      <c r="P17" s="10"/>
      <c r="Q17" s="10"/>
      <c r="R17" s="10"/>
    </row>
    <row r="18" spans="1:18" x14ac:dyDescent="0.25">
      <c r="A18" s="1" t="s">
        <v>417</v>
      </c>
      <c r="B18" s="2"/>
      <c r="C18" s="6">
        <v>91000</v>
      </c>
      <c r="D18" s="6">
        <v>91000</v>
      </c>
      <c r="E18" s="6">
        <v>80000</v>
      </c>
      <c r="F18" s="6">
        <v>237000</v>
      </c>
      <c r="G18" s="6">
        <v>73000</v>
      </c>
      <c r="H18" s="6">
        <v>87000</v>
      </c>
      <c r="I18" s="6">
        <v>128000</v>
      </c>
      <c r="J18" s="6">
        <v>11796000</v>
      </c>
      <c r="K18" s="4">
        <v>3537000</v>
      </c>
      <c r="L18" s="6">
        <v>181000</v>
      </c>
      <c r="M18" s="6">
        <v>120000</v>
      </c>
      <c r="N18" s="1"/>
    </row>
    <row r="19" spans="1:18" x14ac:dyDescent="0.25">
      <c r="A19" s="1" t="s">
        <v>418</v>
      </c>
      <c r="B19" s="2"/>
      <c r="C19" s="37" t="s">
        <v>62</v>
      </c>
      <c r="D19" s="6" t="s">
        <v>74</v>
      </c>
      <c r="E19" s="6" t="s">
        <v>77</v>
      </c>
      <c r="F19" s="37" t="s">
        <v>60</v>
      </c>
      <c r="G19" s="6" t="s">
        <v>426</v>
      </c>
      <c r="H19" s="6" t="s">
        <v>74</v>
      </c>
      <c r="I19" s="6" t="s">
        <v>33</v>
      </c>
      <c r="J19" s="6" t="s">
        <v>428</v>
      </c>
      <c r="K19" s="4" t="s">
        <v>433</v>
      </c>
      <c r="L19" s="6" t="s">
        <v>435</v>
      </c>
      <c r="M19" s="6" t="s">
        <v>53</v>
      </c>
      <c r="N19" s="1"/>
    </row>
    <row r="20" spans="1:18" x14ac:dyDescent="0.25">
      <c r="A20" s="1" t="s">
        <v>419</v>
      </c>
      <c r="B20" s="6"/>
      <c r="C20" s="6">
        <v>755000</v>
      </c>
      <c r="D20" s="6">
        <v>758000</v>
      </c>
      <c r="E20" s="6">
        <v>664000</v>
      </c>
      <c r="F20" s="6">
        <v>1974000</v>
      </c>
      <c r="G20" s="6">
        <v>607000</v>
      </c>
      <c r="H20" s="6">
        <v>722000</v>
      </c>
      <c r="I20" s="6">
        <v>1063000</v>
      </c>
      <c r="J20" s="6">
        <v>98298000</v>
      </c>
      <c r="K20" s="4">
        <v>29472000</v>
      </c>
      <c r="L20" s="6">
        <v>1510000</v>
      </c>
      <c r="M20" s="6">
        <v>1000000</v>
      </c>
      <c r="N20" s="4"/>
      <c r="O20" s="4"/>
      <c r="P20" s="4"/>
      <c r="Q20" s="4"/>
      <c r="R20" s="4"/>
    </row>
    <row r="21" spans="1:18" x14ac:dyDescent="0.25">
      <c r="A21" s="1" t="s">
        <v>420</v>
      </c>
      <c r="B21" s="2"/>
      <c r="C21" s="37" t="s">
        <v>79</v>
      </c>
      <c r="D21" s="6" t="s">
        <v>427</v>
      </c>
      <c r="E21" s="6" t="s">
        <v>422</v>
      </c>
      <c r="F21" s="37" t="s">
        <v>421</v>
      </c>
      <c r="G21" s="6" t="s">
        <v>28</v>
      </c>
      <c r="H21" s="6" t="s">
        <v>422</v>
      </c>
      <c r="I21" s="6" t="s">
        <v>40</v>
      </c>
      <c r="J21" s="6" t="s">
        <v>423</v>
      </c>
      <c r="K21" s="4" t="s">
        <v>436</v>
      </c>
      <c r="L21" s="6" t="s">
        <v>437</v>
      </c>
      <c r="M21" s="6" t="s">
        <v>40</v>
      </c>
      <c r="N21" s="1"/>
    </row>
    <row r="22" spans="1:18" x14ac:dyDescent="0.25">
      <c r="B22" s="2"/>
      <c r="C22" s="2"/>
      <c r="D22" s="2"/>
      <c r="E22" s="2"/>
      <c r="F22" s="2"/>
      <c r="G22" s="2"/>
      <c r="H22" s="2"/>
      <c r="I22" s="2"/>
      <c r="J22" s="2"/>
      <c r="L22" s="2"/>
      <c r="M22" s="2"/>
      <c r="N22" s="1"/>
    </row>
    <row r="23" spans="1:18" x14ac:dyDescent="0.25">
      <c r="B23" s="33"/>
      <c r="C23" s="33"/>
      <c r="D23" s="33"/>
      <c r="E23" s="33"/>
      <c r="F23" s="33"/>
      <c r="G23" s="33"/>
      <c r="H23" s="33"/>
      <c r="I23" s="33"/>
      <c r="J23" s="33"/>
      <c r="L23" s="2"/>
      <c r="M23" s="33"/>
      <c r="N23" s="2"/>
      <c r="O23" s="2"/>
      <c r="P23" s="2"/>
      <c r="Q23" s="2"/>
      <c r="R23" s="2"/>
    </row>
    <row r="24" spans="1:18" x14ac:dyDescent="0.25">
      <c r="A24" s="2"/>
      <c r="B24" s="6"/>
      <c r="C24" s="6"/>
      <c r="D24" s="6"/>
      <c r="E24" s="6"/>
      <c r="F24" s="6"/>
      <c r="G24" s="6"/>
      <c r="H24" s="6"/>
      <c r="I24" s="6"/>
      <c r="J24" s="6"/>
      <c r="L24" s="6"/>
      <c r="M24" s="2"/>
      <c r="N24" s="7"/>
      <c r="O24" s="7"/>
      <c r="P24" s="7"/>
      <c r="Q24" s="7"/>
      <c r="R24" s="7"/>
    </row>
    <row r="25" spans="1:18" x14ac:dyDescent="0.25">
      <c r="A25" s="2"/>
      <c r="B25" s="2"/>
      <c r="C25" s="2"/>
      <c r="D25" s="2"/>
      <c r="E25" s="2"/>
      <c r="F25" s="2"/>
      <c r="G25" s="2"/>
      <c r="H25" s="2"/>
      <c r="I25" s="2"/>
      <c r="J25" s="2"/>
      <c r="L25" s="2"/>
      <c r="M25" s="2"/>
    </row>
    <row r="26" spans="1:18" x14ac:dyDescent="0.25">
      <c r="B26" s="6"/>
      <c r="C26" s="6"/>
      <c r="D26" s="6"/>
      <c r="E26" s="6"/>
      <c r="F26" s="6"/>
      <c r="G26" s="6"/>
      <c r="H26" s="6"/>
      <c r="I26" s="6"/>
      <c r="J26" s="6"/>
      <c r="L26" s="6"/>
      <c r="M26" s="2"/>
      <c r="N26" s="7"/>
      <c r="O26" s="7"/>
      <c r="P26" s="7"/>
      <c r="Q26" s="7"/>
      <c r="R26" s="7"/>
    </row>
    <row r="27" spans="1:18" x14ac:dyDescent="0.25">
      <c r="B27" s="6"/>
      <c r="C27" s="6"/>
      <c r="D27" s="6"/>
      <c r="E27" s="6"/>
      <c r="F27" s="6"/>
      <c r="G27" s="6"/>
      <c r="H27" s="6"/>
      <c r="I27" s="6"/>
      <c r="J27" s="6"/>
      <c r="L27" s="6"/>
      <c r="M27" s="2"/>
      <c r="N27" s="7"/>
      <c r="O27" s="7"/>
      <c r="P27" s="7"/>
      <c r="Q27" s="7"/>
      <c r="R27" s="7"/>
    </row>
    <row r="28" spans="1:18" x14ac:dyDescent="0.25">
      <c r="B28" s="33"/>
      <c r="C28" s="33"/>
      <c r="D28" s="33"/>
      <c r="E28" s="33"/>
      <c r="F28" s="33"/>
      <c r="G28" s="33"/>
      <c r="H28" s="33"/>
      <c r="I28" s="33"/>
      <c r="J28" s="33"/>
      <c r="L28" s="2"/>
      <c r="M28" s="33"/>
      <c r="N28" s="2"/>
      <c r="O28" s="2"/>
      <c r="P28" s="2"/>
      <c r="Q28" s="2"/>
      <c r="R28" s="2"/>
    </row>
    <row r="29" spans="1:18" x14ac:dyDescent="0.25">
      <c r="B29" s="19"/>
      <c r="C29" s="19"/>
      <c r="D29" s="19"/>
      <c r="E29" s="19"/>
      <c r="F29" s="19"/>
      <c r="G29" s="19"/>
      <c r="H29" s="19"/>
      <c r="I29" s="19"/>
      <c r="J29" s="19"/>
      <c r="L29" s="19"/>
      <c r="M29" s="19"/>
      <c r="N29" s="10"/>
      <c r="O29" s="10"/>
      <c r="P29" s="10"/>
      <c r="Q29" s="10"/>
    </row>
    <row r="30" spans="1:18" x14ac:dyDescent="0.25">
      <c r="B30" s="2"/>
      <c r="C30" s="2"/>
      <c r="D30" s="2"/>
      <c r="E30" s="2"/>
      <c r="F30" s="2"/>
      <c r="G30" s="2"/>
      <c r="H30" s="2"/>
      <c r="I30" s="2"/>
      <c r="J30" s="2"/>
      <c r="L30" s="2"/>
      <c r="M30" s="20"/>
    </row>
    <row r="31" spans="1:18" x14ac:dyDescent="0.25">
      <c r="B31" s="31"/>
      <c r="C31" s="24"/>
      <c r="D31" s="24"/>
      <c r="E31" s="24"/>
      <c r="F31" s="24"/>
      <c r="G31" s="24"/>
      <c r="H31" s="24"/>
      <c r="I31" s="31"/>
      <c r="J31" s="24"/>
      <c r="L31" s="2"/>
      <c r="M31" s="24"/>
      <c r="N31" s="2"/>
      <c r="O31" s="2"/>
      <c r="P31" s="2"/>
      <c r="Q31" s="2"/>
      <c r="R31" s="2"/>
    </row>
    <row r="32" spans="1:18" x14ac:dyDescent="0.25">
      <c r="B32" s="33"/>
      <c r="C32" s="33"/>
      <c r="D32" s="33"/>
      <c r="E32" s="33"/>
      <c r="F32" s="33"/>
      <c r="G32" s="33"/>
      <c r="H32" s="33"/>
      <c r="I32" s="33"/>
      <c r="J32" s="33"/>
      <c r="L32" s="2"/>
      <c r="M32" s="33"/>
      <c r="N32" s="2"/>
      <c r="O32" s="2"/>
      <c r="P32" s="2"/>
      <c r="Q32" s="2"/>
      <c r="R32" s="2"/>
    </row>
    <row r="33" spans="1:18" x14ac:dyDescent="0.25">
      <c r="B33" s="2"/>
      <c r="C33" s="2"/>
      <c r="D33" s="2"/>
      <c r="E33" s="2"/>
      <c r="F33" s="2"/>
      <c r="G33" s="2"/>
      <c r="H33" s="2"/>
      <c r="I33" s="2"/>
      <c r="J33" s="2"/>
      <c r="L33" s="2"/>
      <c r="M33" s="2"/>
    </row>
    <row r="34" spans="1:18" x14ac:dyDescent="0.25">
      <c r="B34" s="2"/>
      <c r="C34" s="2"/>
      <c r="D34" s="2"/>
      <c r="E34" s="2"/>
      <c r="F34" s="2"/>
      <c r="G34" s="2"/>
      <c r="H34" s="2"/>
      <c r="I34" s="2"/>
      <c r="J34" s="2"/>
      <c r="L34" s="2"/>
      <c r="M34" s="2"/>
    </row>
    <row r="35" spans="1:18" x14ac:dyDescent="0.25">
      <c r="B35" s="2"/>
      <c r="C35" s="2"/>
      <c r="D35" s="2"/>
      <c r="E35" s="2"/>
      <c r="F35" s="2"/>
      <c r="G35" s="2"/>
      <c r="H35" s="2"/>
      <c r="I35" s="2"/>
      <c r="J35" s="2"/>
      <c r="L35" s="2"/>
      <c r="M35" s="2"/>
    </row>
    <row r="36" spans="1:18" x14ac:dyDescent="0.25">
      <c r="B36" s="33"/>
      <c r="C36" s="33"/>
      <c r="D36" s="33"/>
      <c r="E36" s="33"/>
      <c r="F36" s="33"/>
      <c r="G36" s="33"/>
      <c r="H36" s="33"/>
      <c r="I36" s="33"/>
      <c r="J36" s="33"/>
      <c r="L36" s="2"/>
      <c r="M36" s="33"/>
      <c r="N36" s="2"/>
      <c r="O36" s="2"/>
      <c r="P36" s="2"/>
      <c r="Q36" s="2"/>
      <c r="R36" s="2"/>
    </row>
    <row r="37" spans="1:18" x14ac:dyDescent="0.25">
      <c r="B37" s="2"/>
      <c r="C37" s="2"/>
      <c r="D37" s="2"/>
      <c r="E37" s="2"/>
      <c r="F37" s="2"/>
      <c r="G37" s="2"/>
      <c r="H37" s="2"/>
      <c r="I37" s="2"/>
      <c r="J37" s="2"/>
      <c r="L37" s="2"/>
      <c r="M37" s="2"/>
    </row>
    <row r="38" spans="1:18" x14ac:dyDescent="0.25">
      <c r="B38" s="2"/>
      <c r="C38" s="2"/>
      <c r="D38" s="2"/>
      <c r="E38" s="2"/>
      <c r="F38" s="2"/>
      <c r="G38" s="2"/>
      <c r="H38" s="2"/>
      <c r="I38" s="2"/>
      <c r="J38" s="2"/>
      <c r="L38" s="2"/>
      <c r="M38" s="2"/>
    </row>
    <row r="39" spans="1:18" x14ac:dyDescent="0.25">
      <c r="B39" s="2"/>
      <c r="C39" s="2"/>
      <c r="D39" s="2"/>
      <c r="E39" s="2"/>
      <c r="F39" s="2"/>
      <c r="G39" s="2"/>
      <c r="H39" s="2"/>
      <c r="I39" s="2"/>
      <c r="J39" s="2"/>
      <c r="L39" s="2"/>
      <c r="M39" s="2"/>
    </row>
    <row r="40" spans="1:18" x14ac:dyDescent="0.25">
      <c r="B40" s="33"/>
      <c r="C40" s="33"/>
      <c r="D40" s="33"/>
      <c r="E40" s="33"/>
      <c r="F40" s="33"/>
      <c r="G40" s="33"/>
      <c r="H40" s="33"/>
      <c r="I40" s="33"/>
      <c r="J40" s="33"/>
      <c r="L40" s="2"/>
      <c r="M40" s="33"/>
      <c r="N40" s="2"/>
      <c r="O40" s="2"/>
      <c r="P40" s="2"/>
      <c r="Q40" s="2"/>
      <c r="R40" s="2"/>
    </row>
    <row r="41" spans="1:18" x14ac:dyDescent="0.25">
      <c r="A41" s="2"/>
      <c r="B41" s="2"/>
      <c r="C41" s="2"/>
      <c r="D41" s="2"/>
      <c r="E41" s="2"/>
      <c r="F41" s="2"/>
      <c r="G41" s="2"/>
      <c r="H41" s="2"/>
      <c r="I41" s="2"/>
      <c r="J41" s="2"/>
      <c r="L41" s="6"/>
      <c r="M41" s="2"/>
    </row>
    <row r="42" spans="1:18" x14ac:dyDescent="0.25">
      <c r="A42" s="2"/>
      <c r="B42" s="2"/>
      <c r="C42" s="2"/>
      <c r="D42" s="2"/>
      <c r="E42" s="2"/>
      <c r="F42" s="2"/>
      <c r="G42" s="2"/>
      <c r="H42" s="2"/>
      <c r="I42" s="2"/>
      <c r="J42" s="2"/>
      <c r="L42" s="6"/>
      <c r="M42" s="2"/>
    </row>
    <row r="43" spans="1:18" x14ac:dyDescent="0.25">
      <c r="A43" s="2"/>
      <c r="B43" s="2"/>
      <c r="C43" s="2"/>
      <c r="D43" s="2"/>
      <c r="E43" s="2"/>
      <c r="F43" s="2"/>
      <c r="G43" s="2"/>
      <c r="H43" s="2"/>
      <c r="I43" s="2"/>
      <c r="J43" s="2"/>
      <c r="L43" s="6"/>
      <c r="M43" s="2"/>
    </row>
    <row r="44" spans="1:18" x14ac:dyDescent="0.25">
      <c r="A44" s="23"/>
      <c r="B44" s="2"/>
      <c r="C44" s="2"/>
      <c r="D44" s="2"/>
      <c r="E44" s="2"/>
      <c r="F44" s="2"/>
      <c r="G44" s="2"/>
      <c r="H44" s="2"/>
      <c r="I44" s="2"/>
      <c r="J44" s="2"/>
      <c r="L44" s="2"/>
      <c r="M44" s="2"/>
    </row>
    <row r="45" spans="1:18" x14ac:dyDescent="0.25">
      <c r="B45" s="2"/>
      <c r="C45" s="2"/>
      <c r="D45" s="2"/>
      <c r="E45" s="2"/>
      <c r="F45" s="2"/>
      <c r="G45" s="2"/>
      <c r="H45" s="2"/>
      <c r="I45" s="2"/>
      <c r="J45" s="2"/>
      <c r="L45" s="2"/>
      <c r="M45" s="2"/>
    </row>
    <row r="46" spans="1:18" x14ac:dyDescent="0.25">
      <c r="B46" s="2"/>
      <c r="C46" s="2"/>
      <c r="D46" s="2"/>
      <c r="E46" s="2"/>
      <c r="F46" s="2"/>
      <c r="G46" s="2"/>
      <c r="H46" s="2"/>
      <c r="I46" s="2"/>
      <c r="J46" s="2"/>
      <c r="L46" s="2"/>
      <c r="M46" s="2"/>
    </row>
    <row r="47" spans="1:18" x14ac:dyDescent="0.25">
      <c r="B47" s="2"/>
      <c r="C47" s="2"/>
      <c r="D47" s="2"/>
      <c r="E47" s="2"/>
      <c r="F47" s="2"/>
      <c r="G47" s="2"/>
      <c r="H47" s="2"/>
      <c r="I47" s="2"/>
      <c r="J47" s="2"/>
      <c r="L47" s="2"/>
      <c r="M47" s="2"/>
    </row>
    <row r="48" spans="1:18" x14ac:dyDescent="0.25">
      <c r="A48" s="2"/>
      <c r="B48" s="2"/>
      <c r="C48" s="2"/>
      <c r="D48" s="2"/>
      <c r="E48" s="2"/>
      <c r="F48" s="2"/>
      <c r="G48" s="2"/>
      <c r="H48" s="2"/>
      <c r="I48" s="2"/>
      <c r="J48" s="2"/>
      <c r="L48" s="2"/>
      <c r="M48" s="2"/>
    </row>
    <row r="49" spans="1:13" x14ac:dyDescent="0.25">
      <c r="A49" s="2"/>
      <c r="B49" s="2"/>
      <c r="C49" s="2"/>
      <c r="D49" s="2"/>
      <c r="E49" s="2"/>
      <c r="F49" s="2"/>
      <c r="G49" s="2"/>
      <c r="H49" s="2"/>
      <c r="I49" s="2"/>
      <c r="J49" s="2"/>
      <c r="L49" s="2"/>
      <c r="M49" s="2"/>
    </row>
    <row r="50" spans="1:13" x14ac:dyDescent="0.25">
      <c r="A50" s="2"/>
      <c r="B50" s="2"/>
      <c r="C50" s="2"/>
      <c r="D50" s="2"/>
      <c r="E50" s="2"/>
      <c r="F50" s="2"/>
      <c r="G50" s="2"/>
      <c r="H50" s="2"/>
      <c r="I50" s="2"/>
      <c r="J50" s="2"/>
      <c r="L50" s="2"/>
      <c r="M50" s="2"/>
    </row>
    <row r="51" spans="1:13" x14ac:dyDescent="0.25">
      <c r="A51" s="2"/>
      <c r="B51" s="2"/>
      <c r="C51" s="2"/>
      <c r="D51" s="2"/>
      <c r="E51" s="2"/>
      <c r="F51" s="2"/>
      <c r="G51" s="2"/>
      <c r="H51" s="2"/>
      <c r="I51" s="2"/>
      <c r="J51" s="2"/>
      <c r="L51" s="2"/>
      <c r="M51" s="2"/>
    </row>
    <row r="52" spans="1:13" x14ac:dyDescent="0.25">
      <c r="B52" s="2"/>
      <c r="C52" s="2"/>
      <c r="D52" s="2"/>
      <c r="E52" s="2"/>
      <c r="F52" s="2"/>
      <c r="G52" s="2"/>
      <c r="H52" s="2"/>
      <c r="I52" s="2"/>
      <c r="J52" s="2"/>
      <c r="L52" s="2"/>
      <c r="M52" s="2"/>
    </row>
    <row r="53" spans="1:13" x14ac:dyDescent="0.25">
      <c r="B53" s="2"/>
      <c r="C53" s="2"/>
      <c r="D53" s="2"/>
      <c r="E53" s="2"/>
      <c r="F53" s="2"/>
      <c r="G53" s="2"/>
      <c r="H53" s="2"/>
      <c r="I53" s="2"/>
      <c r="J53" s="2"/>
      <c r="L53" s="2"/>
      <c r="M53" s="2"/>
    </row>
    <row r="54" spans="1:13" x14ac:dyDescent="0.25">
      <c r="B54" s="2"/>
      <c r="C54" s="2"/>
      <c r="D54" s="2"/>
      <c r="E54" s="2"/>
      <c r="F54" s="2"/>
      <c r="G54" s="2"/>
      <c r="H54" s="2"/>
      <c r="I54" s="2"/>
      <c r="J54" s="2"/>
      <c r="L54" s="2"/>
      <c r="M54" s="2"/>
    </row>
    <row r="55" spans="1:13" x14ac:dyDescent="0.25">
      <c r="B55" s="2"/>
      <c r="C55" s="2"/>
      <c r="D55" s="2"/>
      <c r="E55" s="2"/>
      <c r="F55" s="2"/>
      <c r="G55" s="2"/>
      <c r="H55" s="2"/>
      <c r="I55" s="2"/>
      <c r="J55" s="2"/>
      <c r="L55" s="2"/>
      <c r="M55" s="2"/>
    </row>
    <row r="56" spans="1:13" x14ac:dyDescent="0.25">
      <c r="B56" s="2"/>
      <c r="C56" s="2"/>
      <c r="D56" s="2"/>
      <c r="E56" s="2"/>
      <c r="F56" s="2"/>
      <c r="G56" s="2"/>
      <c r="H56" s="2"/>
      <c r="I56" s="2"/>
      <c r="J56" s="2"/>
      <c r="L56" s="2"/>
      <c r="M56" s="2"/>
    </row>
    <row r="57" spans="1:13" x14ac:dyDescent="0.25">
      <c r="B57" s="2"/>
      <c r="C57" s="2"/>
      <c r="D57" s="2"/>
      <c r="E57" s="2"/>
      <c r="F57" s="2"/>
      <c r="G57" s="2"/>
      <c r="H57" s="2"/>
      <c r="I57" s="2"/>
      <c r="J57" s="2"/>
      <c r="L57" s="2"/>
      <c r="M57" s="2"/>
    </row>
    <row r="58" spans="1:13" x14ac:dyDescent="0.25">
      <c r="B58" s="2"/>
      <c r="C58" s="2"/>
      <c r="D58" s="2"/>
      <c r="E58" s="2"/>
      <c r="F58" s="2"/>
      <c r="G58" s="2"/>
      <c r="H58" s="2"/>
      <c r="I58" s="2"/>
      <c r="J58" s="2"/>
      <c r="L58" s="2"/>
      <c r="M58" s="2"/>
    </row>
    <row r="59" spans="1:13" x14ac:dyDescent="0.25">
      <c r="B59" s="2"/>
      <c r="C59" s="2"/>
      <c r="D59" s="2"/>
      <c r="E59" s="2"/>
      <c r="F59" s="2"/>
      <c r="G59" s="2"/>
      <c r="H59" s="2"/>
      <c r="I59" s="2"/>
      <c r="J59" s="2"/>
      <c r="L59" s="2"/>
      <c r="M59" s="2"/>
    </row>
    <row r="60" spans="1:13" x14ac:dyDescent="0.25">
      <c r="B60" s="2"/>
      <c r="C60" s="2"/>
      <c r="D60" s="2"/>
      <c r="E60" s="2"/>
      <c r="F60" s="2"/>
      <c r="G60" s="2"/>
      <c r="H60" s="2"/>
      <c r="I60" s="2"/>
      <c r="J60" s="2"/>
      <c r="L60" s="2"/>
      <c r="M60" s="2"/>
    </row>
    <row r="61" spans="1:13" x14ac:dyDescent="0.25">
      <c r="B61" s="2"/>
      <c r="C61" s="2"/>
      <c r="D61" s="2"/>
      <c r="E61" s="2"/>
      <c r="F61" s="2"/>
      <c r="G61" s="2"/>
      <c r="H61" s="2"/>
      <c r="I61" s="2"/>
      <c r="J61" s="2"/>
      <c r="L61" s="2"/>
      <c r="M61" s="2"/>
    </row>
    <row r="62" spans="1:13" s="4" customFormat="1" x14ac:dyDescent="0.25">
      <c r="A62" s="7"/>
    </row>
    <row r="63" spans="1:13" x14ac:dyDescent="0.25">
      <c r="B63" s="2"/>
      <c r="C63" s="2"/>
      <c r="D63" s="2"/>
      <c r="E63" s="2"/>
      <c r="F63" s="2"/>
      <c r="G63" s="2"/>
      <c r="H63" s="2"/>
      <c r="I63" s="2"/>
      <c r="J63" s="2"/>
      <c r="L63" s="2"/>
      <c r="M63" s="2"/>
    </row>
    <row r="64" spans="1:13" x14ac:dyDescent="0.25">
      <c r="B64" s="33"/>
      <c r="C64" s="33"/>
      <c r="D64" s="33"/>
      <c r="E64" s="33"/>
      <c r="F64" s="33"/>
      <c r="G64" s="33"/>
      <c r="H64" s="33"/>
      <c r="I64" s="33"/>
      <c r="J64" s="33"/>
      <c r="L64" s="2"/>
      <c r="M64" s="33"/>
    </row>
    <row r="65" spans="1:18" x14ac:dyDescent="0.25">
      <c r="B65" s="2"/>
      <c r="C65" s="2"/>
      <c r="D65" s="2"/>
      <c r="E65" s="2"/>
      <c r="F65" s="2"/>
      <c r="G65" s="2"/>
      <c r="H65" s="2"/>
      <c r="I65" s="2"/>
      <c r="J65" s="2"/>
      <c r="L65" s="2"/>
      <c r="M65" s="2"/>
    </row>
    <row r="66" spans="1:18" x14ac:dyDescent="0.25">
      <c r="B66" s="2"/>
      <c r="C66" s="2"/>
      <c r="D66" s="2"/>
      <c r="E66" s="2"/>
      <c r="F66" s="2"/>
      <c r="G66" s="2"/>
      <c r="H66" s="2"/>
      <c r="I66" s="2"/>
      <c r="J66" s="5"/>
      <c r="L66" s="6"/>
      <c r="M66" s="2"/>
      <c r="N66" s="6"/>
      <c r="O66" s="2"/>
      <c r="P66" s="2"/>
      <c r="Q66" s="2"/>
      <c r="R66" s="2"/>
    </row>
    <row r="67" spans="1:18" x14ac:dyDescent="0.25">
      <c r="B67" s="2"/>
      <c r="C67" s="2"/>
      <c r="D67" s="2"/>
      <c r="E67" s="2"/>
      <c r="F67" s="2"/>
      <c r="G67" s="2"/>
      <c r="H67" s="2"/>
      <c r="I67" s="2"/>
      <c r="J67" s="2"/>
      <c r="L67" s="2"/>
      <c r="M67" s="2"/>
      <c r="N67" s="1"/>
      <c r="O67" s="1"/>
      <c r="Q67" s="1"/>
    </row>
    <row r="68" spans="1:18" x14ac:dyDescent="0.25">
      <c r="B68" s="19"/>
      <c r="C68" s="19"/>
      <c r="D68" s="19"/>
      <c r="E68" s="19"/>
      <c r="F68" s="19"/>
      <c r="G68" s="19"/>
      <c r="H68" s="19"/>
      <c r="I68" s="19"/>
      <c r="J68" s="19"/>
      <c r="L68" s="19"/>
      <c r="M68" s="19"/>
      <c r="N68" s="10"/>
      <c r="O68" s="10"/>
      <c r="P68" s="10"/>
      <c r="Q68" s="10"/>
    </row>
    <row r="69" spans="1:18" x14ac:dyDescent="0.25">
      <c r="B69" s="19"/>
      <c r="C69" s="19"/>
      <c r="D69" s="19"/>
      <c r="E69" s="19"/>
      <c r="F69" s="19"/>
      <c r="G69" s="19"/>
      <c r="H69" s="19"/>
      <c r="I69" s="19"/>
      <c r="J69" s="19"/>
      <c r="L69" s="19"/>
      <c r="M69" s="19"/>
    </row>
    <row r="70" spans="1:18" x14ac:dyDescent="0.25">
      <c r="B70" s="19"/>
      <c r="C70" s="19"/>
      <c r="D70" s="19"/>
      <c r="E70" s="19"/>
      <c r="F70" s="19"/>
      <c r="G70" s="19"/>
      <c r="H70" s="19"/>
      <c r="I70" s="19"/>
      <c r="J70" s="19"/>
      <c r="L70" s="19"/>
      <c r="M70" s="19"/>
    </row>
    <row r="71" spans="1:18" s="1" customFormat="1" x14ac:dyDescent="0.25"/>
    <row r="72" spans="1:18" s="1" customFormat="1" x14ac:dyDescent="0.25">
      <c r="B72" s="32"/>
      <c r="C72" s="32"/>
      <c r="D72" s="32"/>
      <c r="E72" s="32"/>
      <c r="F72" s="32"/>
      <c r="G72" s="32"/>
      <c r="H72" s="32"/>
      <c r="I72" s="32"/>
      <c r="J72" s="32"/>
      <c r="M72" s="32"/>
    </row>
    <row r="73" spans="1:18" x14ac:dyDescent="0.25">
      <c r="B73" s="25"/>
      <c r="C73" s="25"/>
      <c r="D73" s="25"/>
      <c r="E73" s="25"/>
      <c r="F73" s="25"/>
      <c r="G73" s="25"/>
      <c r="H73" s="25"/>
      <c r="I73" s="25"/>
      <c r="J73" s="25"/>
      <c r="L73" s="26"/>
      <c r="M73" s="25"/>
    </row>
    <row r="74" spans="1:18" x14ac:dyDescent="0.25">
      <c r="A74" s="23"/>
      <c r="B74" s="25"/>
      <c r="C74" s="25"/>
      <c r="D74" s="25"/>
      <c r="E74" s="25"/>
      <c r="F74" s="25"/>
      <c r="G74" s="25"/>
      <c r="H74" s="25"/>
      <c r="I74" s="25"/>
      <c r="J74" s="25"/>
      <c r="L74" s="26"/>
      <c r="M74" s="25"/>
    </row>
    <row r="75" spans="1:18" x14ac:dyDescent="0.25">
      <c r="A75" s="23"/>
      <c r="B75" s="25"/>
      <c r="C75" s="25"/>
      <c r="D75" s="25"/>
      <c r="E75" s="25"/>
      <c r="F75" s="25"/>
      <c r="G75" s="25"/>
      <c r="H75" s="25"/>
      <c r="I75" s="25"/>
      <c r="J75" s="25"/>
      <c r="L75" s="26"/>
      <c r="M75" s="25"/>
    </row>
    <row r="76" spans="1:18" x14ac:dyDescent="0.25">
      <c r="A76" s="23"/>
      <c r="C76" s="19"/>
    </row>
    <row r="77" spans="1:18" x14ac:dyDescent="0.25">
      <c r="A77" s="3"/>
      <c r="B77" s="2"/>
      <c r="C77" s="2"/>
      <c r="D77" s="2"/>
      <c r="E77" s="2"/>
      <c r="F77" s="2"/>
      <c r="G77" s="2"/>
      <c r="H77" s="2"/>
      <c r="I77" s="2"/>
      <c r="J77" s="2"/>
      <c r="L77" s="2"/>
      <c r="M77" s="2"/>
    </row>
    <row r="78" spans="1:18" x14ac:dyDescent="0.25">
      <c r="A78" s="3"/>
      <c r="B78" s="2"/>
      <c r="C78" s="2"/>
      <c r="D78" s="2"/>
      <c r="E78" s="2"/>
      <c r="F78" s="2"/>
      <c r="G78" s="2"/>
      <c r="H78" s="2"/>
      <c r="I78" s="2"/>
      <c r="J78" s="2"/>
      <c r="L78" s="2"/>
      <c r="M78" s="2"/>
    </row>
    <row r="79" spans="1:18" x14ac:dyDescent="0.25">
      <c r="A79" s="3"/>
      <c r="B79" s="2"/>
      <c r="C79" s="2"/>
      <c r="D79" s="2"/>
      <c r="E79" s="2"/>
      <c r="F79" s="2"/>
      <c r="G79" s="2"/>
      <c r="H79" s="2"/>
      <c r="I79" s="2"/>
      <c r="J79" s="2"/>
      <c r="L79" s="2"/>
      <c r="M79" s="2"/>
    </row>
    <row r="80" spans="1:18" x14ac:dyDescent="0.25">
      <c r="A80" s="3"/>
      <c r="B80" s="32"/>
      <c r="C80" s="32"/>
      <c r="D80" s="32"/>
      <c r="E80" s="32"/>
      <c r="F80" s="32"/>
      <c r="G80" s="32"/>
      <c r="H80" s="32"/>
      <c r="I80" s="32"/>
      <c r="J80" s="32"/>
      <c r="L80" s="2"/>
      <c r="M80" s="32"/>
    </row>
    <row r="81" spans="1:18" x14ac:dyDescent="0.25">
      <c r="A81" s="2"/>
      <c r="B81" s="2"/>
      <c r="C81" s="2"/>
      <c r="D81" s="2"/>
      <c r="E81" s="2"/>
      <c r="F81" s="2"/>
      <c r="G81" s="2"/>
      <c r="H81" s="2"/>
      <c r="I81" s="2"/>
      <c r="J81" s="2"/>
      <c r="L81" s="2"/>
      <c r="M81" s="2"/>
    </row>
    <row r="82" spans="1:18" x14ac:dyDescent="0.25">
      <c r="A82" s="2"/>
      <c r="B82" s="2"/>
      <c r="C82" s="2"/>
      <c r="D82" s="2"/>
      <c r="E82" s="2"/>
      <c r="F82" s="2"/>
      <c r="G82" s="2"/>
      <c r="H82" s="2"/>
      <c r="I82" s="2"/>
      <c r="J82" s="2"/>
      <c r="L82" s="2"/>
      <c r="M82" s="2"/>
    </row>
    <row r="83" spans="1:18" x14ac:dyDescent="0.25">
      <c r="A83" s="2"/>
      <c r="B83" s="2"/>
      <c r="C83" s="2"/>
      <c r="D83" s="2"/>
      <c r="E83" s="2"/>
      <c r="F83" s="2"/>
      <c r="G83" s="2"/>
      <c r="H83" s="2"/>
      <c r="I83" s="2"/>
      <c r="J83" s="2"/>
      <c r="L83" s="2"/>
      <c r="M83" s="2"/>
      <c r="N83" s="2"/>
      <c r="O83" s="2"/>
      <c r="P83" s="2"/>
      <c r="Q83" s="2"/>
      <c r="R83" s="2"/>
    </row>
    <row r="84" spans="1:18" x14ac:dyDescent="0.25">
      <c r="A84" s="2"/>
      <c r="B84" s="2"/>
      <c r="C84" s="2"/>
      <c r="D84" s="2"/>
      <c r="E84" s="2"/>
      <c r="F84" s="2"/>
      <c r="G84" s="2"/>
      <c r="H84" s="2"/>
      <c r="I84" s="2"/>
      <c r="J84" s="2"/>
      <c r="L84" s="2"/>
      <c r="M84" s="2"/>
      <c r="N84" s="2"/>
      <c r="O84" s="2"/>
      <c r="P84" s="2"/>
      <c r="Q84" s="2"/>
      <c r="R84" s="2"/>
    </row>
    <row r="85" spans="1:18" x14ac:dyDescent="0.25">
      <c r="A85" s="2"/>
      <c r="B85" s="2"/>
      <c r="C85" s="2"/>
      <c r="D85" s="2"/>
      <c r="E85" s="2"/>
      <c r="F85" s="2"/>
      <c r="G85" s="2"/>
      <c r="H85" s="2"/>
      <c r="I85" s="2"/>
      <c r="J85" s="2"/>
      <c r="L85" s="2"/>
      <c r="M85" s="2"/>
    </row>
    <row r="86" spans="1:18" x14ac:dyDescent="0.25">
      <c r="A86" s="2"/>
      <c r="B86" s="2"/>
      <c r="C86" s="2"/>
      <c r="D86" s="2"/>
      <c r="E86" s="2"/>
      <c r="F86" s="2"/>
      <c r="G86" s="2"/>
      <c r="H86" s="2"/>
      <c r="I86" s="2"/>
      <c r="J86" s="2"/>
      <c r="L86" s="2"/>
      <c r="M86" s="2"/>
    </row>
    <row r="87" spans="1:18" x14ac:dyDescent="0.25">
      <c r="A87" s="2"/>
      <c r="B87" s="2"/>
      <c r="C87" s="2"/>
      <c r="D87" s="2"/>
      <c r="E87" s="2"/>
      <c r="F87" s="2"/>
      <c r="G87" s="2"/>
      <c r="H87" s="2"/>
      <c r="I87" s="2"/>
      <c r="J87" s="2"/>
      <c r="L87" s="2"/>
      <c r="M87" s="2"/>
    </row>
    <row r="88" spans="1:18" x14ac:dyDescent="0.25">
      <c r="A88" s="2"/>
      <c r="B88" s="2"/>
      <c r="C88" s="2"/>
      <c r="D88" s="2"/>
      <c r="E88" s="2"/>
      <c r="F88" s="2"/>
      <c r="G88" s="2"/>
      <c r="H88" s="2"/>
      <c r="I88" s="2"/>
      <c r="J88" s="2"/>
      <c r="L88" s="2"/>
      <c r="M88" s="2"/>
    </row>
    <row r="89" spans="1:18" x14ac:dyDescent="0.25">
      <c r="A89" s="2"/>
      <c r="B89" s="2"/>
      <c r="C89" s="2"/>
      <c r="D89" s="2"/>
      <c r="E89" s="2"/>
      <c r="F89" s="2"/>
      <c r="G89" s="2"/>
      <c r="H89" s="2"/>
      <c r="I89" s="2"/>
      <c r="J89" s="2"/>
      <c r="L89" s="2"/>
      <c r="M89" s="2"/>
    </row>
    <row r="90" spans="1:18" x14ac:dyDescent="0.25">
      <c r="A90" s="2"/>
      <c r="B90" s="2"/>
      <c r="C90" s="2"/>
      <c r="D90" s="2"/>
      <c r="E90" s="2"/>
      <c r="F90" s="2"/>
      <c r="G90" s="2"/>
      <c r="H90" s="2"/>
      <c r="I90" s="2"/>
      <c r="J90" s="2"/>
      <c r="L90" s="2"/>
      <c r="M90" s="2"/>
      <c r="N90" s="2"/>
      <c r="O90" s="2"/>
    </row>
    <row r="91" spans="1:18" x14ac:dyDescent="0.25">
      <c r="A91" s="2"/>
      <c r="B91" s="2"/>
      <c r="C91" s="2"/>
      <c r="D91" s="2"/>
      <c r="E91" s="2"/>
      <c r="F91" s="2"/>
      <c r="G91" s="2"/>
      <c r="H91" s="2"/>
      <c r="I91" s="2"/>
      <c r="J91" s="2"/>
      <c r="L91" s="2"/>
      <c r="M91" s="2"/>
      <c r="N91" s="1"/>
      <c r="O91" s="2"/>
      <c r="R91" s="8"/>
    </row>
    <row r="92" spans="1:18" x14ac:dyDescent="0.25">
      <c r="A92" s="2"/>
      <c r="B92" s="20"/>
      <c r="C92" s="20"/>
      <c r="D92" s="20"/>
      <c r="E92" s="20"/>
      <c r="F92" s="20"/>
      <c r="G92" s="20"/>
      <c r="H92" s="20"/>
      <c r="I92" s="20"/>
      <c r="J92" s="20"/>
      <c r="L92" s="20"/>
      <c r="M92" s="20"/>
      <c r="N92" s="9"/>
      <c r="O92" s="9"/>
      <c r="P92" s="9"/>
      <c r="Q92" s="9"/>
      <c r="R92" s="9"/>
    </row>
    <row r="93" spans="1:18" x14ac:dyDescent="0.25">
      <c r="A93" s="2"/>
      <c r="B93" s="6"/>
      <c r="C93" s="6"/>
      <c r="D93" s="6"/>
      <c r="E93" s="6"/>
      <c r="F93" s="6"/>
      <c r="G93" s="6"/>
      <c r="H93" s="6"/>
      <c r="I93" s="6"/>
      <c r="J93" s="6"/>
      <c r="L93" s="6"/>
      <c r="M93" s="6"/>
      <c r="N93" s="4"/>
      <c r="O93" s="4"/>
      <c r="P93" s="4"/>
      <c r="Q93" s="4"/>
      <c r="R93" s="4"/>
    </row>
    <row r="94" spans="1:18" x14ac:dyDescent="0.25">
      <c r="A94" s="2"/>
      <c r="B94" s="21"/>
      <c r="C94" s="15"/>
      <c r="D94" s="21"/>
      <c r="E94" s="21"/>
      <c r="F94" s="21"/>
      <c r="G94" s="21"/>
      <c r="H94" s="21"/>
      <c r="I94" s="21"/>
      <c r="J94" s="21"/>
      <c r="L94" s="11"/>
      <c r="M94" s="21"/>
      <c r="N94" s="14"/>
      <c r="O94" s="14"/>
      <c r="P94" s="14"/>
      <c r="Q94" s="14"/>
      <c r="R94" s="14"/>
    </row>
    <row r="95" spans="1:18" x14ac:dyDescent="0.25">
      <c r="A95" s="2"/>
      <c r="B95" s="6"/>
      <c r="C95" s="11"/>
      <c r="D95" s="6"/>
      <c r="E95" s="6"/>
      <c r="F95" s="6"/>
      <c r="G95" s="6"/>
      <c r="H95" s="6"/>
      <c r="I95" s="6"/>
      <c r="J95" s="6"/>
      <c r="L95" s="2"/>
      <c r="M95" s="6"/>
      <c r="O95" s="4"/>
    </row>
    <row r="96" spans="1:18" x14ac:dyDescent="0.25">
      <c r="A96" s="17"/>
      <c r="B96" s="2"/>
      <c r="C96" s="2"/>
      <c r="D96" s="2"/>
      <c r="E96" s="2"/>
      <c r="F96" s="2"/>
      <c r="G96" s="2"/>
      <c r="H96" s="2"/>
      <c r="I96" s="2"/>
      <c r="J96" s="2"/>
      <c r="M96" s="2"/>
    </row>
    <row r="99" spans="12:12" x14ac:dyDescent="0.25">
      <c r="L99" s="2"/>
    </row>
    <row r="138" s="18" customFormat="1" x14ac:dyDescent="0.25"/>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32"/>
  <sheetViews>
    <sheetView workbookViewId="0">
      <pane ySplit="1" topLeftCell="A2" activePane="bottomLeft" state="frozen"/>
      <selection pane="bottomLeft" activeCell="B1" sqref="B1:B1048576"/>
    </sheetView>
  </sheetViews>
  <sheetFormatPr baseColWidth="10" defaultColWidth="9.140625" defaultRowHeight="15" x14ac:dyDescent="0.25"/>
  <cols>
    <col min="1" max="1" width="33.42578125" style="1" customWidth="1"/>
    <col min="2" max="2" width="10.42578125" customWidth="1"/>
    <col min="3" max="3" width="10" customWidth="1"/>
    <col min="4" max="8" width="10.42578125" bestFit="1" customWidth="1"/>
    <col min="9" max="9" width="10.42578125" customWidth="1"/>
    <col min="10" max="10" width="11.42578125" bestFit="1" customWidth="1"/>
    <col min="13" max="13" width="11.42578125" bestFit="1" customWidth="1"/>
    <col min="14" max="15" width="10.42578125" bestFit="1" customWidth="1"/>
    <col min="16" max="16" width="11.42578125" bestFit="1" customWidth="1"/>
    <col min="17" max="17" width="10.42578125" bestFit="1" customWidth="1"/>
    <col min="18" max="18" width="9.42578125" bestFit="1" customWidth="1"/>
  </cols>
  <sheetData>
    <row r="1" spans="1:18" s="1" customFormat="1" x14ac:dyDescent="0.25">
      <c r="A1" s="1" t="s">
        <v>0</v>
      </c>
      <c r="B1" s="1" t="s">
        <v>394</v>
      </c>
      <c r="C1" s="1" t="s">
        <v>8</v>
      </c>
      <c r="D1" s="1" t="s">
        <v>1</v>
      </c>
      <c r="E1" s="1" t="s">
        <v>2</v>
      </c>
      <c r="F1" s="1" t="s">
        <v>3</v>
      </c>
      <c r="G1" s="1" t="s">
        <v>4</v>
      </c>
      <c r="H1" s="1" t="s">
        <v>5</v>
      </c>
      <c r="I1" s="1" t="s">
        <v>389</v>
      </c>
      <c r="J1" s="1" t="s">
        <v>6</v>
      </c>
      <c r="K1" s="1" t="s">
        <v>290</v>
      </c>
      <c r="L1" s="1" t="s">
        <v>291</v>
      </c>
      <c r="M1" s="1" t="s">
        <v>7</v>
      </c>
    </row>
    <row r="2" spans="1:18" s="1" customFormat="1" x14ac:dyDescent="0.25">
      <c r="A2" s="1" t="s">
        <v>393</v>
      </c>
      <c r="B2" s="7">
        <v>4500</v>
      </c>
      <c r="C2" s="7">
        <f>ROUND($B$2*C3/SUM($C3:$H3),0)</f>
        <v>798</v>
      </c>
      <c r="D2" s="7">
        <f>ROUND($B$2*D3/SUM($C3:$H3),0)</f>
        <v>1048</v>
      </c>
      <c r="E2" s="7">
        <f>ROUND($B$2*E3/SUM($C3:$H3),0)</f>
        <v>756</v>
      </c>
      <c r="F2" s="7">
        <f>MAX(500,ROUND($B$2*F3/SUM($C3:$H3),0))</f>
        <v>500</v>
      </c>
      <c r="G2" s="7">
        <f>ROUND($B$2*G3/SUM($C3:$H3),0)</f>
        <v>603</v>
      </c>
      <c r="H2" s="7">
        <f>ROUND($B$2*H3/SUM($C3:$H3),0)</f>
        <v>826</v>
      </c>
      <c r="I2" s="7">
        <v>469</v>
      </c>
      <c r="J2" s="1">
        <v>2000</v>
      </c>
      <c r="K2" s="1">
        <v>1000</v>
      </c>
      <c r="L2" s="1">
        <v>1000</v>
      </c>
      <c r="M2" s="1">
        <v>3000</v>
      </c>
    </row>
    <row r="3" spans="1:18" x14ac:dyDescent="0.25">
      <c r="A3" s="1" t="s">
        <v>392</v>
      </c>
      <c r="B3" s="6"/>
      <c r="C3" s="2">
        <v>53362</v>
      </c>
      <c r="D3" s="34">
        <v>70087</v>
      </c>
      <c r="E3" s="2">
        <v>50531</v>
      </c>
      <c r="F3" s="2">
        <v>31352</v>
      </c>
      <c r="G3" s="2">
        <v>40302</v>
      </c>
      <c r="H3" s="2">
        <v>55199</v>
      </c>
      <c r="I3" s="2">
        <v>7365</v>
      </c>
      <c r="J3" s="2">
        <v>105918</v>
      </c>
      <c r="K3">
        <v>114401</v>
      </c>
      <c r="L3" s="2">
        <v>24903</v>
      </c>
      <c r="M3" s="2">
        <v>274384</v>
      </c>
      <c r="N3" s="2"/>
      <c r="O3" s="2"/>
      <c r="P3" s="2"/>
      <c r="Q3" s="2"/>
      <c r="R3" s="2"/>
    </row>
    <row r="4" spans="1:18" x14ac:dyDescent="0.25">
      <c r="A4" s="2" t="s">
        <v>391</v>
      </c>
      <c r="B4" s="33"/>
      <c r="C4" s="33">
        <v>66651</v>
      </c>
      <c r="D4" s="33">
        <v>84075</v>
      </c>
      <c r="E4" s="33">
        <v>59146</v>
      </c>
      <c r="F4" s="33">
        <v>38141</v>
      </c>
      <c r="G4" s="33">
        <v>47890</v>
      </c>
      <c r="H4" s="33">
        <v>69551</v>
      </c>
      <c r="I4" s="33">
        <v>8967</v>
      </c>
      <c r="J4" s="33">
        <v>123103</v>
      </c>
      <c r="K4" s="2">
        <v>143997</v>
      </c>
      <c r="L4" s="2">
        <v>34566</v>
      </c>
      <c r="M4" s="33">
        <v>347276</v>
      </c>
      <c r="N4" s="2"/>
      <c r="O4" s="2"/>
      <c r="P4" s="2"/>
      <c r="Q4" s="2"/>
      <c r="R4" s="2"/>
    </row>
    <row r="5" spans="1:18" x14ac:dyDescent="0.25">
      <c r="A5" s="1" t="s">
        <v>395</v>
      </c>
      <c r="B5" s="33"/>
      <c r="C5" s="33" t="s">
        <v>396</v>
      </c>
      <c r="D5" s="33"/>
      <c r="E5" s="33"/>
      <c r="F5" s="33"/>
      <c r="G5" s="33"/>
      <c r="H5" s="33"/>
      <c r="I5" s="33"/>
      <c r="J5" s="33"/>
      <c r="K5" s="2"/>
      <c r="L5" s="2"/>
      <c r="M5" s="33" t="s">
        <v>397</v>
      </c>
      <c r="N5" s="2"/>
      <c r="O5" s="2"/>
      <c r="P5" s="2"/>
      <c r="Q5" s="2"/>
      <c r="R5" s="2"/>
    </row>
    <row r="6" spans="1:18" x14ac:dyDescent="0.25">
      <c r="B6" s="33"/>
      <c r="C6" s="33"/>
      <c r="D6" s="33"/>
      <c r="E6" s="33"/>
      <c r="F6" s="33"/>
      <c r="G6" s="33"/>
      <c r="H6" s="33"/>
      <c r="I6" s="33"/>
      <c r="J6" s="33"/>
      <c r="K6" s="2"/>
      <c r="L6" s="2"/>
      <c r="M6" s="33"/>
      <c r="N6" s="2"/>
      <c r="O6" s="2"/>
      <c r="P6" s="2"/>
      <c r="Q6" s="2"/>
      <c r="R6" s="2"/>
    </row>
    <row r="7" spans="1:18" x14ac:dyDescent="0.25">
      <c r="B7" s="33"/>
      <c r="C7" s="33"/>
      <c r="D7" s="33"/>
      <c r="E7" s="33"/>
      <c r="F7" s="33"/>
      <c r="G7" s="33"/>
      <c r="H7" s="33"/>
      <c r="I7" s="33"/>
      <c r="J7" s="33"/>
      <c r="K7" s="2"/>
      <c r="L7" s="2"/>
      <c r="M7" s="33"/>
      <c r="N7" s="2"/>
      <c r="O7" s="2"/>
      <c r="P7" s="2"/>
      <c r="Q7" s="2"/>
      <c r="R7" s="2"/>
    </row>
    <row r="8" spans="1:18" x14ac:dyDescent="0.25">
      <c r="A8" s="2"/>
      <c r="B8" s="33"/>
      <c r="C8" s="33"/>
      <c r="D8" s="33"/>
      <c r="E8" s="33"/>
      <c r="F8" s="33"/>
      <c r="G8" s="33"/>
      <c r="H8" s="33"/>
      <c r="I8" s="33"/>
      <c r="J8" s="33"/>
      <c r="K8" s="2"/>
      <c r="L8" s="2"/>
      <c r="M8" s="33"/>
      <c r="N8" s="2"/>
      <c r="O8" s="2"/>
      <c r="P8" s="2"/>
      <c r="Q8" s="2"/>
      <c r="R8" s="2"/>
    </row>
    <row r="9" spans="1:18" x14ac:dyDescent="0.25">
      <c r="B9" s="32"/>
      <c r="C9" s="32"/>
      <c r="D9" s="39" t="s">
        <v>390</v>
      </c>
      <c r="E9" s="39"/>
      <c r="F9" s="39"/>
      <c r="G9" s="39"/>
      <c r="H9" s="39"/>
      <c r="I9" s="32"/>
      <c r="J9" s="32"/>
      <c r="K9" s="32"/>
      <c r="L9" s="32"/>
      <c r="M9" s="32"/>
      <c r="N9" s="2"/>
      <c r="O9" s="2"/>
      <c r="P9" s="2"/>
      <c r="Q9" s="2"/>
      <c r="R9" s="2"/>
    </row>
    <row r="10" spans="1:18" x14ac:dyDescent="0.25">
      <c r="A10" s="2" t="s">
        <v>287</v>
      </c>
      <c r="B10" s="2"/>
      <c r="C10" s="2">
        <v>45</v>
      </c>
      <c r="D10" s="2">
        <v>45</v>
      </c>
      <c r="E10" s="2">
        <v>45</v>
      </c>
      <c r="F10" s="2">
        <v>45</v>
      </c>
      <c r="G10" s="2">
        <v>45</v>
      </c>
      <c r="H10" s="2">
        <v>45</v>
      </c>
      <c r="I10" s="2"/>
      <c r="J10" s="2">
        <v>45</v>
      </c>
      <c r="L10" s="2"/>
      <c r="M10" s="2">
        <v>45</v>
      </c>
    </row>
    <row r="11" spans="1:18" x14ac:dyDescent="0.25">
      <c r="A11" s="2" t="s">
        <v>329</v>
      </c>
      <c r="B11" s="22"/>
      <c r="C11" s="22">
        <f t="shared" ref="C11:H11" si="0">2.5*C10/1000</f>
        <v>0.1125</v>
      </c>
      <c r="D11" s="22">
        <f t="shared" si="0"/>
        <v>0.1125</v>
      </c>
      <c r="E11" s="22">
        <f t="shared" si="0"/>
        <v>0.1125</v>
      </c>
      <c r="F11" s="22">
        <f t="shared" si="0"/>
        <v>0.1125</v>
      </c>
      <c r="G11" s="22">
        <f t="shared" si="0"/>
        <v>0.1125</v>
      </c>
      <c r="H11" s="22">
        <f t="shared" si="0"/>
        <v>0.1125</v>
      </c>
      <c r="I11" s="22"/>
      <c r="J11" s="22">
        <f>2.5*J10/1000</f>
        <v>0.1125</v>
      </c>
      <c r="L11" s="22"/>
      <c r="M11" s="22">
        <f>2.5*M10/1000</f>
        <v>0.1125</v>
      </c>
      <c r="N11" s="12"/>
      <c r="O11" s="12"/>
      <c r="P11" s="12"/>
      <c r="Q11" s="12"/>
      <c r="R11" s="12"/>
    </row>
    <row r="12" spans="1:18" x14ac:dyDescent="0.25">
      <c r="A12" s="2" t="s">
        <v>288</v>
      </c>
      <c r="B12" s="19"/>
      <c r="C12" s="19">
        <f t="shared" ref="C12:H12" si="1">C11*C76</f>
        <v>9.5625000000000002E-2</v>
      </c>
      <c r="D12" s="19">
        <f t="shared" si="1"/>
        <v>9.5625000000000002E-2</v>
      </c>
      <c r="E12" s="19">
        <f t="shared" si="1"/>
        <v>9.5625000000000002E-2</v>
      </c>
      <c r="F12" s="19">
        <f t="shared" si="1"/>
        <v>0.43762500000000004</v>
      </c>
      <c r="G12" s="19">
        <f t="shared" si="1"/>
        <v>9.5625000000000002E-2</v>
      </c>
      <c r="H12" s="19">
        <f t="shared" si="1"/>
        <v>8.2125000000000004E-2</v>
      </c>
      <c r="I12" s="19"/>
      <c r="J12" s="19">
        <f>J11*J76</f>
        <v>12.262500000000001</v>
      </c>
      <c r="L12" s="19"/>
      <c r="M12" s="19">
        <f>M11*M76*3.78541</f>
        <v>0.42585862500000005</v>
      </c>
      <c r="N12" s="10"/>
      <c r="O12" s="10"/>
      <c r="P12" s="10"/>
      <c r="Q12" s="10"/>
      <c r="R12" s="10"/>
    </row>
    <row r="13" spans="1:18" x14ac:dyDescent="0.25">
      <c r="A13" s="1" t="s">
        <v>289</v>
      </c>
      <c r="B13" s="2"/>
      <c r="C13" s="2" t="s">
        <v>105</v>
      </c>
      <c r="D13" s="2" t="s">
        <v>100</v>
      </c>
      <c r="E13" s="2" t="s">
        <v>100</v>
      </c>
      <c r="F13" s="2" t="s">
        <v>101</v>
      </c>
      <c r="G13" s="2" t="s">
        <v>100</v>
      </c>
      <c r="H13" s="2" t="s">
        <v>102</v>
      </c>
      <c r="I13" s="2"/>
      <c r="J13" s="2" t="s">
        <v>103</v>
      </c>
      <c r="L13" s="2"/>
      <c r="M13" s="2" t="s">
        <v>104</v>
      </c>
      <c r="N13" s="1"/>
    </row>
    <row r="14" spans="1:18" x14ac:dyDescent="0.25">
      <c r="A14" s="2" t="s">
        <v>307</v>
      </c>
      <c r="B14" s="6"/>
      <c r="C14" s="6">
        <f t="shared" ref="C14:H14" si="2">0.8*0.8*C87*C10*1000000*C76/C88</f>
        <v>164.25391156221337</v>
      </c>
      <c r="D14" s="6">
        <f t="shared" si="2"/>
        <v>284.54272571526855</v>
      </c>
      <c r="E14" s="6">
        <f t="shared" si="2"/>
        <v>178.03117201498719</v>
      </c>
      <c r="F14" s="6">
        <f t="shared" si="2"/>
        <v>1139.8701297301359</v>
      </c>
      <c r="G14" s="6">
        <f t="shared" si="2"/>
        <v>180.84008419659901</v>
      </c>
      <c r="H14" s="6">
        <f t="shared" si="2"/>
        <v>154.39364344375809</v>
      </c>
      <c r="I14" s="6"/>
      <c r="J14" s="6">
        <f>0.8*0.8*J87*J10*1000000*J76/J88</f>
        <v>38475.475811006392</v>
      </c>
      <c r="L14" s="6"/>
      <c r="M14" s="6">
        <f>0.8*0.8*M87*M10*1000000*M76/M88</f>
        <v>598.70913057561188</v>
      </c>
      <c r="N14" s="4"/>
      <c r="O14" s="4"/>
      <c r="P14" s="4"/>
      <c r="Q14" s="4"/>
      <c r="R14" s="4"/>
    </row>
    <row r="15" spans="1:18" x14ac:dyDescent="0.25">
      <c r="A15" s="1" t="s">
        <v>308</v>
      </c>
      <c r="B15" s="2"/>
      <c r="C15" s="2" t="s">
        <v>113</v>
      </c>
      <c r="D15" s="2" t="s">
        <v>106</v>
      </c>
      <c r="E15" s="2" t="s">
        <v>107</v>
      </c>
      <c r="F15" s="2" t="s">
        <v>108</v>
      </c>
      <c r="G15" s="2" t="s">
        <v>109</v>
      </c>
      <c r="H15" s="2" t="s">
        <v>110</v>
      </c>
      <c r="I15" s="2"/>
      <c r="J15" s="2" t="s">
        <v>111</v>
      </c>
      <c r="L15" s="2"/>
      <c r="M15" s="2" t="s">
        <v>112</v>
      </c>
      <c r="N15" s="1"/>
    </row>
    <row r="16" spans="1:18" x14ac:dyDescent="0.25">
      <c r="B16" s="2"/>
      <c r="C16" s="2"/>
      <c r="D16" s="2"/>
      <c r="E16" s="2"/>
      <c r="F16" s="2"/>
      <c r="G16" s="2"/>
      <c r="H16" s="2"/>
      <c r="I16" s="2"/>
      <c r="J16" s="2"/>
      <c r="L16" s="2"/>
      <c r="M16" s="2"/>
      <c r="N16" s="1"/>
    </row>
    <row r="17" spans="1:18" x14ac:dyDescent="0.25">
      <c r="B17" s="33"/>
      <c r="C17" s="33"/>
      <c r="D17" s="33"/>
      <c r="E17" s="33"/>
      <c r="F17" s="33"/>
      <c r="G17" s="33"/>
      <c r="H17" s="33"/>
      <c r="I17" s="33"/>
      <c r="J17" s="33"/>
      <c r="L17" s="2"/>
      <c r="M17" s="33"/>
      <c r="N17" s="2"/>
      <c r="O17" s="2"/>
      <c r="P17" s="2"/>
      <c r="Q17" s="2"/>
      <c r="R17" s="2"/>
    </row>
    <row r="18" spans="1:18" x14ac:dyDescent="0.25">
      <c r="A18" s="2" t="s">
        <v>292</v>
      </c>
      <c r="B18" s="6"/>
      <c r="C18" s="6">
        <f t="shared" ref="C18:H18" si="3">$M$18*C76</f>
        <v>25.5</v>
      </c>
      <c r="D18" s="6">
        <f t="shared" si="3"/>
        <v>25.5</v>
      </c>
      <c r="E18" s="6">
        <f t="shared" si="3"/>
        <v>25.5</v>
      </c>
      <c r="F18" s="6">
        <f t="shared" si="3"/>
        <v>116.7</v>
      </c>
      <c r="G18" s="6">
        <f t="shared" si="3"/>
        <v>25.5</v>
      </c>
      <c r="H18" s="6">
        <f t="shared" si="3"/>
        <v>21.9</v>
      </c>
      <c r="I18" s="6"/>
      <c r="J18" s="6">
        <v>3300</v>
      </c>
      <c r="L18" s="6"/>
      <c r="M18" s="2">
        <v>30</v>
      </c>
      <c r="N18" s="7"/>
      <c r="O18" s="7"/>
      <c r="P18" s="7"/>
      <c r="Q18" s="7"/>
      <c r="R18" s="7"/>
    </row>
    <row r="19" spans="1:18" x14ac:dyDescent="0.25">
      <c r="A19" s="2" t="s">
        <v>309</v>
      </c>
      <c r="B19" s="2"/>
      <c r="C19" s="2">
        <v>46</v>
      </c>
      <c r="D19" s="2">
        <v>61</v>
      </c>
      <c r="E19" s="2">
        <v>42</v>
      </c>
      <c r="F19" s="2">
        <v>42</v>
      </c>
      <c r="G19" s="2">
        <v>39</v>
      </c>
      <c r="H19" s="2">
        <v>59</v>
      </c>
      <c r="I19" s="2"/>
      <c r="J19" s="2">
        <v>60</v>
      </c>
      <c r="L19" s="2"/>
      <c r="M19" s="2">
        <v>128</v>
      </c>
    </row>
    <row r="20" spans="1:18" x14ac:dyDescent="0.25">
      <c r="A20" s="1" t="s">
        <v>293</v>
      </c>
      <c r="B20" s="6"/>
      <c r="C20" s="6">
        <f t="shared" ref="C20:E20" si="4">C19*C76</f>
        <v>39.1</v>
      </c>
      <c r="D20" s="6">
        <f t="shared" si="4"/>
        <v>51.85</v>
      </c>
      <c r="E20" s="6">
        <f t="shared" si="4"/>
        <v>35.699999999999996</v>
      </c>
      <c r="F20" s="6">
        <f>F19*F76</f>
        <v>163.38</v>
      </c>
      <c r="G20" s="6">
        <f>G19*G76</f>
        <v>33.15</v>
      </c>
      <c r="H20" s="6">
        <f>H19*H76</f>
        <v>43.07</v>
      </c>
      <c r="I20" s="6"/>
      <c r="J20" s="6">
        <v>6500</v>
      </c>
      <c r="L20" s="6"/>
      <c r="M20" s="2" t="s">
        <v>117</v>
      </c>
      <c r="N20" s="7"/>
      <c r="O20" s="7"/>
      <c r="P20" s="7"/>
      <c r="Q20" s="7"/>
      <c r="R20" s="7"/>
    </row>
    <row r="21" spans="1:18" x14ac:dyDescent="0.25">
      <c r="B21" s="6"/>
      <c r="C21" s="6"/>
      <c r="D21" s="6"/>
      <c r="E21" s="6"/>
      <c r="F21" s="6"/>
      <c r="G21" s="6"/>
      <c r="H21" s="6"/>
      <c r="I21" s="6"/>
      <c r="J21" s="6"/>
      <c r="L21" s="6"/>
      <c r="M21" s="2"/>
      <c r="N21" s="7"/>
      <c r="O21" s="7"/>
      <c r="P21" s="7"/>
      <c r="Q21" s="7"/>
      <c r="R21" s="7"/>
    </row>
    <row r="22" spans="1:18" x14ac:dyDescent="0.25">
      <c r="B22" s="33"/>
      <c r="C22" s="33"/>
      <c r="D22" s="33"/>
      <c r="E22" s="33"/>
      <c r="F22" s="33"/>
      <c r="G22" s="33"/>
      <c r="H22" s="33"/>
      <c r="I22" s="33"/>
      <c r="J22" s="33"/>
      <c r="L22" s="2"/>
      <c r="M22" s="33"/>
      <c r="N22" s="2"/>
      <c r="O22" s="2"/>
      <c r="P22" s="2"/>
      <c r="Q22" s="2"/>
      <c r="R22" s="2"/>
    </row>
    <row r="23" spans="1:18" x14ac:dyDescent="0.25">
      <c r="A23" s="1" t="s">
        <v>294</v>
      </c>
      <c r="B23" s="19"/>
      <c r="C23" s="19" t="s">
        <v>39</v>
      </c>
      <c r="D23" s="19" t="s">
        <v>77</v>
      </c>
      <c r="E23" s="19" t="s">
        <v>38</v>
      </c>
      <c r="F23" s="19" t="s">
        <v>38</v>
      </c>
      <c r="G23" s="19" t="s">
        <v>62</v>
      </c>
      <c r="H23" s="19" t="s">
        <v>39</v>
      </c>
      <c r="I23" s="19"/>
      <c r="J23" s="19" t="s">
        <v>77</v>
      </c>
      <c r="L23" s="19"/>
      <c r="M23" s="19" t="s">
        <v>47</v>
      </c>
      <c r="N23" s="10"/>
      <c r="O23" s="10"/>
      <c r="P23" s="10"/>
      <c r="Q23" s="10"/>
    </row>
    <row r="24" spans="1:18" x14ac:dyDescent="0.25">
      <c r="A24" s="1" t="s">
        <v>295</v>
      </c>
      <c r="B24" s="2"/>
      <c r="C24" s="2">
        <v>1</v>
      </c>
      <c r="D24" s="2">
        <v>1.5</v>
      </c>
      <c r="E24" s="2">
        <v>0.7</v>
      </c>
      <c r="F24" s="2">
        <v>0.25</v>
      </c>
      <c r="G24" s="2">
        <v>0.4</v>
      </c>
      <c r="H24" s="2">
        <v>3</v>
      </c>
      <c r="I24" s="2"/>
      <c r="J24" s="2">
        <v>12</v>
      </c>
      <c r="L24" s="2"/>
      <c r="M24" s="20">
        <v>4.3</v>
      </c>
    </row>
    <row r="25" spans="1:18" x14ac:dyDescent="0.25">
      <c r="B25" s="31"/>
      <c r="C25" s="31"/>
      <c r="D25" s="31"/>
      <c r="E25" s="31"/>
      <c r="F25" s="31"/>
      <c r="G25" s="31"/>
      <c r="H25" s="31"/>
      <c r="I25" s="31"/>
      <c r="J25" s="31"/>
      <c r="L25" s="2"/>
      <c r="M25" s="31"/>
      <c r="N25" s="2"/>
      <c r="O25" s="2"/>
      <c r="P25" s="2"/>
      <c r="Q25" s="2"/>
      <c r="R25" s="2"/>
    </row>
    <row r="26" spans="1:18" x14ac:dyDescent="0.25">
      <c r="B26" s="33"/>
      <c r="C26" s="33"/>
      <c r="D26" s="33"/>
      <c r="E26" s="33"/>
      <c r="F26" s="33"/>
      <c r="G26" s="33"/>
      <c r="H26" s="33"/>
      <c r="I26" s="33"/>
      <c r="J26" s="33"/>
      <c r="L26" s="2"/>
      <c r="M26" s="33"/>
      <c r="N26" s="2"/>
      <c r="O26" s="2"/>
      <c r="P26" s="2"/>
      <c r="Q26" s="2"/>
      <c r="R26" s="2"/>
    </row>
    <row r="27" spans="1:18" x14ac:dyDescent="0.25">
      <c r="A27" s="1" t="s">
        <v>311</v>
      </c>
      <c r="B27" s="2"/>
      <c r="C27" s="2" t="s">
        <v>44</v>
      </c>
      <c r="D27" s="2" t="s">
        <v>40</v>
      </c>
      <c r="E27" s="2" t="s">
        <v>24</v>
      </c>
      <c r="F27" s="2" t="s">
        <v>41</v>
      </c>
      <c r="G27" s="2" t="s">
        <v>42</v>
      </c>
      <c r="H27" s="2" t="s">
        <v>24</v>
      </c>
      <c r="I27" s="2"/>
      <c r="J27" s="2" t="s">
        <v>43</v>
      </c>
      <c r="L27" s="2"/>
      <c r="M27" s="2" t="s">
        <v>45</v>
      </c>
    </row>
    <row r="28" spans="1:18" x14ac:dyDescent="0.25">
      <c r="A28" s="1" t="s">
        <v>312</v>
      </c>
      <c r="B28" s="2"/>
      <c r="C28" s="2" t="s">
        <v>47</v>
      </c>
      <c r="D28" s="2" t="s">
        <v>41</v>
      </c>
      <c r="E28" s="2" t="s">
        <v>46</v>
      </c>
      <c r="F28" s="2" t="s">
        <v>32</v>
      </c>
      <c r="G28" s="2" t="s">
        <v>46</v>
      </c>
      <c r="H28" s="2" t="s">
        <v>34</v>
      </c>
      <c r="I28" s="2"/>
      <c r="J28" s="2" t="s">
        <v>34</v>
      </c>
      <c r="L28" s="2"/>
      <c r="M28" s="2" t="s">
        <v>48</v>
      </c>
    </row>
    <row r="29" spans="1:18" x14ac:dyDescent="0.25">
      <c r="B29" s="2"/>
      <c r="C29" s="2"/>
      <c r="D29" s="2"/>
      <c r="E29" s="2"/>
      <c r="F29" s="2"/>
      <c r="G29" s="2"/>
      <c r="H29" s="2"/>
      <c r="I29" s="2"/>
      <c r="J29" s="2"/>
      <c r="L29" s="2"/>
      <c r="M29" s="2"/>
    </row>
    <row r="30" spans="1:18" x14ac:dyDescent="0.25">
      <c r="B30" s="33"/>
      <c r="C30" s="33"/>
      <c r="D30" s="33"/>
      <c r="E30" s="33"/>
      <c r="F30" s="33"/>
      <c r="G30" s="33"/>
      <c r="H30" s="33"/>
      <c r="I30" s="33"/>
      <c r="J30" s="33"/>
      <c r="L30" s="2"/>
      <c r="M30" s="33"/>
      <c r="N30" s="2"/>
      <c r="O30" s="2"/>
      <c r="P30" s="2"/>
      <c r="Q30" s="2"/>
      <c r="R30" s="2"/>
    </row>
    <row r="31" spans="1:18" x14ac:dyDescent="0.25">
      <c r="A31" s="1" t="s">
        <v>314</v>
      </c>
      <c r="B31" s="2"/>
      <c r="C31" s="2" t="s">
        <v>97</v>
      </c>
      <c r="D31" s="2" t="s">
        <v>90</v>
      </c>
      <c r="E31" s="2" t="s">
        <v>91</v>
      </c>
      <c r="F31" s="2" t="s">
        <v>92</v>
      </c>
      <c r="G31" s="2" t="s">
        <v>93</v>
      </c>
      <c r="H31" s="2" t="s">
        <v>94</v>
      </c>
      <c r="I31" s="2"/>
      <c r="J31" s="2" t="s">
        <v>95</v>
      </c>
      <c r="L31" s="2"/>
      <c r="M31" s="2" t="s">
        <v>96</v>
      </c>
    </row>
    <row r="32" spans="1:18" x14ac:dyDescent="0.25">
      <c r="A32" s="1" t="s">
        <v>313</v>
      </c>
      <c r="B32" s="2"/>
      <c r="C32" s="2" t="s">
        <v>98</v>
      </c>
      <c r="D32" s="2" t="s">
        <v>98</v>
      </c>
      <c r="E32" s="2" t="s">
        <v>98</v>
      </c>
      <c r="F32" s="2" t="s">
        <v>98</v>
      </c>
      <c r="G32" s="2" t="s">
        <v>98</v>
      </c>
      <c r="H32" s="2" t="s">
        <v>98</v>
      </c>
      <c r="I32" s="2"/>
      <c r="J32" s="2" t="s">
        <v>98</v>
      </c>
      <c r="L32" s="2"/>
      <c r="M32" s="2" t="s">
        <v>99</v>
      </c>
    </row>
    <row r="33" spans="1:18" x14ac:dyDescent="0.25">
      <c r="B33" s="2"/>
      <c r="C33" s="2"/>
      <c r="D33" s="2"/>
      <c r="E33" s="2"/>
      <c r="F33" s="2"/>
      <c r="G33" s="2"/>
      <c r="H33" s="2"/>
      <c r="I33" s="2"/>
      <c r="J33" s="2"/>
      <c r="L33" s="2"/>
      <c r="M33" s="2"/>
    </row>
    <row r="34" spans="1:18" x14ac:dyDescent="0.25">
      <c r="B34" s="33"/>
      <c r="C34" s="33"/>
      <c r="D34" s="33"/>
      <c r="E34" s="33"/>
      <c r="F34" s="33"/>
      <c r="G34" s="33"/>
      <c r="H34" s="33"/>
      <c r="I34" s="33"/>
      <c r="J34" s="33"/>
      <c r="L34" s="2"/>
      <c r="M34" s="33"/>
      <c r="N34" s="2"/>
      <c r="O34" s="2"/>
      <c r="P34" s="2"/>
      <c r="Q34" s="2"/>
      <c r="R34" s="2"/>
    </row>
    <row r="35" spans="1:18" x14ac:dyDescent="0.25">
      <c r="A35" s="2" t="s">
        <v>320</v>
      </c>
      <c r="B35" s="2"/>
      <c r="C35" s="2">
        <v>16754</v>
      </c>
      <c r="D35" s="2">
        <v>16942</v>
      </c>
      <c r="E35" s="2">
        <v>11457</v>
      </c>
      <c r="F35" s="2">
        <v>21850</v>
      </c>
      <c r="G35" s="2">
        <v>9831</v>
      </c>
      <c r="H35" s="2">
        <v>13363</v>
      </c>
      <c r="I35" s="2"/>
      <c r="J35" s="2">
        <v>2874373</v>
      </c>
      <c r="L35" s="6"/>
      <c r="M35" s="2" t="s">
        <v>49</v>
      </c>
    </row>
    <row r="36" spans="1:18" x14ac:dyDescent="0.25">
      <c r="A36" s="2" t="s">
        <v>321</v>
      </c>
      <c r="B36" s="2"/>
      <c r="C36" s="2">
        <v>22562</v>
      </c>
      <c r="D36" s="2">
        <v>23515</v>
      </c>
      <c r="E36" s="2">
        <v>17165</v>
      </c>
      <c r="F36" s="2">
        <v>30360</v>
      </c>
      <c r="G36" s="2">
        <v>15015</v>
      </c>
      <c r="H36" s="2">
        <v>19625</v>
      </c>
      <c r="I36" s="2"/>
      <c r="J36" s="2">
        <v>4250597</v>
      </c>
      <c r="L36" s="6"/>
      <c r="M36" s="2" t="s">
        <v>51</v>
      </c>
    </row>
    <row r="37" spans="1:18" x14ac:dyDescent="0.25">
      <c r="A37" s="2" t="s">
        <v>322</v>
      </c>
      <c r="B37" s="2"/>
      <c r="C37" s="2">
        <v>29932</v>
      </c>
      <c r="D37" s="2">
        <v>31800</v>
      </c>
      <c r="E37" s="2">
        <v>24482</v>
      </c>
      <c r="F37" s="2">
        <v>41566</v>
      </c>
      <c r="G37" s="2">
        <v>22231</v>
      </c>
      <c r="H37" s="2">
        <v>28783</v>
      </c>
      <c r="I37" s="2"/>
      <c r="J37" s="2">
        <v>6238189</v>
      </c>
      <c r="L37" s="6"/>
      <c r="M37" s="2" t="s">
        <v>53</v>
      </c>
    </row>
    <row r="38" spans="1:18" x14ac:dyDescent="0.25">
      <c r="A38" s="23" t="s">
        <v>296</v>
      </c>
      <c r="B38" s="2"/>
      <c r="C38" s="2" t="s">
        <v>235</v>
      </c>
      <c r="D38" s="2" t="s">
        <v>266</v>
      </c>
      <c r="E38" s="2" t="s">
        <v>266</v>
      </c>
      <c r="F38" s="2" t="s">
        <v>235</v>
      </c>
      <c r="G38" s="2" t="s">
        <v>266</v>
      </c>
      <c r="H38" s="2" t="s">
        <v>266</v>
      </c>
      <c r="I38" s="2"/>
      <c r="J38" s="2" t="s">
        <v>266</v>
      </c>
      <c r="L38" s="2"/>
      <c r="M38" s="2" t="s">
        <v>266</v>
      </c>
    </row>
    <row r="39" spans="1:18" x14ac:dyDescent="0.25">
      <c r="A39" s="1" t="s">
        <v>297</v>
      </c>
      <c r="B39" s="2"/>
      <c r="C39" s="2">
        <v>1400</v>
      </c>
      <c r="D39" s="2" t="s">
        <v>50</v>
      </c>
      <c r="E39" s="2" t="s">
        <v>54</v>
      </c>
      <c r="F39" s="2" t="s">
        <v>55</v>
      </c>
      <c r="G39" s="2" t="s">
        <v>56</v>
      </c>
      <c r="H39" s="2" t="s">
        <v>57</v>
      </c>
      <c r="I39" s="2"/>
      <c r="J39" s="2" t="s">
        <v>58</v>
      </c>
      <c r="L39" s="2"/>
      <c r="M39" s="2" t="s">
        <v>49</v>
      </c>
    </row>
    <row r="40" spans="1:18" x14ac:dyDescent="0.25">
      <c r="A40" s="1" t="s">
        <v>298</v>
      </c>
      <c r="B40" s="2"/>
      <c r="C40" s="2">
        <v>1900</v>
      </c>
      <c r="D40" s="2" t="s">
        <v>61</v>
      </c>
      <c r="E40" s="2" t="s">
        <v>50</v>
      </c>
      <c r="F40" s="2" t="s">
        <v>39</v>
      </c>
      <c r="G40" s="2" t="s">
        <v>62</v>
      </c>
      <c r="H40" s="2" t="s">
        <v>60</v>
      </c>
      <c r="I40" s="2"/>
      <c r="J40" s="2" t="s">
        <v>63</v>
      </c>
      <c r="L40" s="2"/>
      <c r="M40" s="2" t="s">
        <v>51</v>
      </c>
    </row>
    <row r="41" spans="1:18" x14ac:dyDescent="0.25">
      <c r="A41" s="1" t="s">
        <v>299</v>
      </c>
      <c r="B41" s="2"/>
      <c r="C41" s="2">
        <v>2500</v>
      </c>
      <c r="D41" s="2" t="s">
        <v>64</v>
      </c>
      <c r="E41" s="2" t="s">
        <v>65</v>
      </c>
      <c r="F41" s="2" t="s">
        <v>66</v>
      </c>
      <c r="G41" s="2" t="s">
        <v>55</v>
      </c>
      <c r="H41" s="2" t="s">
        <v>67</v>
      </c>
      <c r="I41" s="2"/>
      <c r="J41" s="2" t="s">
        <v>68</v>
      </c>
      <c r="L41" s="2"/>
      <c r="M41" s="2" t="s">
        <v>53</v>
      </c>
    </row>
    <row r="42" spans="1:18" x14ac:dyDescent="0.25">
      <c r="A42" s="2" t="s">
        <v>69</v>
      </c>
      <c r="B42" s="2"/>
      <c r="C42" s="2">
        <v>0.25</v>
      </c>
      <c r="D42" s="2">
        <v>0.25</v>
      </c>
      <c r="E42" s="2">
        <v>0.25</v>
      </c>
      <c r="F42" s="2">
        <v>0.25</v>
      </c>
      <c r="G42" s="2">
        <v>0.25</v>
      </c>
      <c r="H42" s="2">
        <v>0.25</v>
      </c>
      <c r="I42" s="2"/>
      <c r="J42" s="2">
        <v>0.25</v>
      </c>
      <c r="L42" s="2"/>
      <c r="M42" s="2">
        <v>0.2034</v>
      </c>
    </row>
    <row r="43" spans="1:18" x14ac:dyDescent="0.25">
      <c r="A43" s="2" t="s">
        <v>70</v>
      </c>
      <c r="B43" s="2"/>
      <c r="C43" s="2">
        <v>0.25</v>
      </c>
      <c r="D43" s="2">
        <v>0.25</v>
      </c>
      <c r="E43" s="2">
        <v>0.25</v>
      </c>
      <c r="F43" s="2">
        <v>0.25</v>
      </c>
      <c r="G43" s="2">
        <v>0.25</v>
      </c>
      <c r="H43" s="2">
        <v>0.25</v>
      </c>
      <c r="I43" s="2"/>
      <c r="J43" s="2">
        <v>0.25</v>
      </c>
      <c r="L43" s="2"/>
      <c r="M43" s="2">
        <v>0.23899999999999999</v>
      </c>
    </row>
    <row r="44" spans="1:18" x14ac:dyDescent="0.25">
      <c r="A44" s="2" t="s">
        <v>71</v>
      </c>
      <c r="B44" s="2"/>
      <c r="C44" s="2">
        <v>0.25</v>
      </c>
      <c r="D44" s="2">
        <v>0.25</v>
      </c>
      <c r="E44" s="2">
        <v>0.25</v>
      </c>
      <c r="F44" s="2">
        <v>0.25</v>
      </c>
      <c r="G44" s="2">
        <v>0.25</v>
      </c>
      <c r="H44" s="2">
        <v>0.25</v>
      </c>
      <c r="I44" s="2"/>
      <c r="J44" s="2">
        <v>0.25</v>
      </c>
      <c r="L44" s="2"/>
      <c r="M44" s="2">
        <v>0.24390000000000001</v>
      </c>
    </row>
    <row r="45" spans="1:18" x14ac:dyDescent="0.25">
      <c r="A45" s="2" t="s">
        <v>72</v>
      </c>
      <c r="B45" s="2"/>
      <c r="C45" s="2">
        <v>0.25</v>
      </c>
      <c r="D45" s="2">
        <v>0.25</v>
      </c>
      <c r="E45" s="2">
        <v>0.25</v>
      </c>
      <c r="F45" s="2">
        <v>0.25</v>
      </c>
      <c r="G45" s="2">
        <v>0.25</v>
      </c>
      <c r="H45" s="2">
        <v>0.25</v>
      </c>
      <c r="I45" s="2"/>
      <c r="J45" s="2">
        <v>0.25</v>
      </c>
      <c r="L45" s="2"/>
      <c r="M45" s="2">
        <v>0.31369999999999998</v>
      </c>
    </row>
    <row r="46" spans="1:18" x14ac:dyDescent="0.25">
      <c r="A46" s="1" t="s">
        <v>323</v>
      </c>
      <c r="B46" s="2"/>
      <c r="C46" s="2" t="s">
        <v>56</v>
      </c>
      <c r="D46" s="2" t="s">
        <v>73</v>
      </c>
      <c r="E46" s="2" t="s">
        <v>52</v>
      </c>
      <c r="F46" s="2" t="s">
        <v>38</v>
      </c>
      <c r="G46" s="2" t="s">
        <v>60</v>
      </c>
      <c r="H46" s="2" t="s">
        <v>52</v>
      </c>
      <c r="I46" s="2"/>
      <c r="J46" s="2" t="s">
        <v>40</v>
      </c>
      <c r="L46" s="2"/>
      <c r="M46" s="2">
        <v>0</v>
      </c>
    </row>
    <row r="47" spans="1:18" x14ac:dyDescent="0.25">
      <c r="A47" s="1" t="s">
        <v>324</v>
      </c>
      <c r="B47" s="2"/>
      <c r="C47" s="2" t="s">
        <v>79</v>
      </c>
      <c r="D47" s="2" t="s">
        <v>49</v>
      </c>
      <c r="E47" s="2" t="s">
        <v>32</v>
      </c>
      <c r="F47" s="2" t="s">
        <v>47</v>
      </c>
      <c r="G47" s="2" t="s">
        <v>74</v>
      </c>
      <c r="H47" s="2" t="s">
        <v>75</v>
      </c>
      <c r="I47" s="2"/>
      <c r="J47" s="2" t="s">
        <v>76</v>
      </c>
      <c r="L47" s="2"/>
      <c r="M47" s="2" t="s">
        <v>78</v>
      </c>
    </row>
    <row r="48" spans="1:18" x14ac:dyDescent="0.25">
      <c r="A48" s="1" t="s">
        <v>325</v>
      </c>
      <c r="B48" s="2"/>
      <c r="C48" s="2" t="s">
        <v>82</v>
      </c>
      <c r="D48" s="2" t="s">
        <v>46</v>
      </c>
      <c r="E48" s="2" t="s">
        <v>47</v>
      </c>
      <c r="F48" s="2" t="s">
        <v>42</v>
      </c>
      <c r="G48" s="2" t="s">
        <v>80</v>
      </c>
      <c r="H48" s="2" t="s">
        <v>34</v>
      </c>
      <c r="I48" s="2"/>
      <c r="J48" s="2" t="s">
        <v>81</v>
      </c>
      <c r="L48" s="2"/>
      <c r="M48" s="2" t="s">
        <v>53</v>
      </c>
    </row>
    <row r="49" spans="1:18" x14ac:dyDescent="0.25">
      <c r="A49" s="1" t="s">
        <v>326</v>
      </c>
      <c r="B49" s="2"/>
      <c r="C49" s="2" t="s">
        <v>42</v>
      </c>
      <c r="D49" s="2" t="s">
        <v>83</v>
      </c>
      <c r="E49" s="2" t="s">
        <v>42</v>
      </c>
      <c r="F49" s="2" t="s">
        <v>28</v>
      </c>
      <c r="G49" s="2" t="s">
        <v>83</v>
      </c>
      <c r="H49" s="2" t="s">
        <v>44</v>
      </c>
      <c r="I49" s="2"/>
      <c r="J49" s="2" t="s">
        <v>84</v>
      </c>
      <c r="L49" s="2"/>
      <c r="M49" s="2" t="s">
        <v>85</v>
      </c>
    </row>
    <row r="50" spans="1:18" x14ac:dyDescent="0.25">
      <c r="A50" s="1" t="s">
        <v>300</v>
      </c>
      <c r="B50" s="2"/>
      <c r="C50" s="2"/>
      <c r="D50" s="2"/>
      <c r="E50" s="2"/>
      <c r="F50" s="2"/>
      <c r="G50" s="2"/>
      <c r="H50" s="2"/>
      <c r="I50" s="2"/>
      <c r="J50" s="2"/>
      <c r="L50" s="2"/>
      <c r="M50" s="2"/>
    </row>
    <row r="51" spans="1:18" x14ac:dyDescent="0.25">
      <c r="A51" s="1" t="s">
        <v>301</v>
      </c>
      <c r="B51" s="2"/>
      <c r="C51" s="2" t="s">
        <v>87</v>
      </c>
      <c r="D51" s="2" t="s">
        <v>87</v>
      </c>
      <c r="E51" s="2" t="s">
        <v>87</v>
      </c>
      <c r="F51" s="2" t="s">
        <v>87</v>
      </c>
      <c r="G51" s="2" t="s">
        <v>87</v>
      </c>
      <c r="H51" s="2" t="s">
        <v>87</v>
      </c>
      <c r="I51" s="2"/>
      <c r="J51" s="2" t="s">
        <v>60</v>
      </c>
      <c r="L51" s="2"/>
      <c r="M51" s="2" t="s">
        <v>87</v>
      </c>
    </row>
    <row r="52" spans="1:18" x14ac:dyDescent="0.25">
      <c r="A52" s="1" t="s">
        <v>302</v>
      </c>
      <c r="B52" s="2"/>
      <c r="C52" s="2" t="s">
        <v>60</v>
      </c>
      <c r="D52" s="2" t="s">
        <v>60</v>
      </c>
      <c r="E52" s="2" t="s">
        <v>60</v>
      </c>
      <c r="F52" s="2" t="s">
        <v>60</v>
      </c>
      <c r="G52" s="2" t="s">
        <v>60</v>
      </c>
      <c r="H52" s="2" t="s">
        <v>60</v>
      </c>
      <c r="I52" s="2"/>
      <c r="J52" s="2" t="s">
        <v>59</v>
      </c>
      <c r="L52" s="2"/>
      <c r="M52" s="2" t="s">
        <v>60</v>
      </c>
    </row>
    <row r="53" spans="1:18" x14ac:dyDescent="0.25">
      <c r="A53" s="1" t="s">
        <v>303</v>
      </c>
      <c r="B53" s="2"/>
      <c r="C53" s="2" t="s">
        <v>59</v>
      </c>
      <c r="D53" s="2" t="s">
        <v>59</v>
      </c>
      <c r="E53" s="2" t="s">
        <v>59</v>
      </c>
      <c r="F53" s="2" t="s">
        <v>59</v>
      </c>
      <c r="G53" s="2" t="s">
        <v>59</v>
      </c>
      <c r="H53" s="2" t="s">
        <v>59</v>
      </c>
      <c r="I53" s="2"/>
      <c r="J53" s="2" t="s">
        <v>32</v>
      </c>
      <c r="L53" s="2"/>
      <c r="M53" s="2" t="s">
        <v>59</v>
      </c>
    </row>
    <row r="54" spans="1:18" x14ac:dyDescent="0.25">
      <c r="A54" s="1" t="s">
        <v>304</v>
      </c>
      <c r="B54" s="2"/>
      <c r="C54" s="2" t="s">
        <v>34</v>
      </c>
      <c r="D54" s="2" t="s">
        <v>34</v>
      </c>
      <c r="E54" s="2" t="s">
        <v>34</v>
      </c>
      <c r="F54" s="2" t="s">
        <v>34</v>
      </c>
      <c r="G54" s="2" t="s">
        <v>34</v>
      </c>
      <c r="H54" s="2" t="s">
        <v>34</v>
      </c>
      <c r="I54" s="2"/>
      <c r="J54" s="2" t="s">
        <v>34</v>
      </c>
      <c r="L54" s="2"/>
      <c r="M54" s="2" t="s">
        <v>34</v>
      </c>
    </row>
    <row r="55" spans="1:18" x14ac:dyDescent="0.25">
      <c r="A55" s="1" t="s">
        <v>305</v>
      </c>
      <c r="B55" s="2"/>
      <c r="C55" s="2" t="s">
        <v>89</v>
      </c>
      <c r="D55" s="2" t="s">
        <v>86</v>
      </c>
      <c r="E55" s="2" t="s">
        <v>40</v>
      </c>
      <c r="F55" s="2" t="s">
        <v>40</v>
      </c>
      <c r="G55" s="2" t="s">
        <v>86</v>
      </c>
      <c r="H55" s="2" t="s">
        <v>88</v>
      </c>
      <c r="I55" s="2"/>
      <c r="J55" s="2" t="s">
        <v>86</v>
      </c>
      <c r="L55" s="2"/>
      <c r="M55" s="2" t="s">
        <v>86</v>
      </c>
    </row>
    <row r="56" spans="1:18" s="4" customFormat="1" x14ac:dyDescent="0.25">
      <c r="A56" s="7" t="s">
        <v>385</v>
      </c>
      <c r="C56" s="4">
        <v>64.7</v>
      </c>
      <c r="D56" s="4">
        <v>49.1</v>
      </c>
      <c r="E56" s="4">
        <v>73.7</v>
      </c>
      <c r="F56" s="4">
        <v>80</v>
      </c>
      <c r="G56" s="4">
        <v>57.3</v>
      </c>
      <c r="H56" s="4">
        <v>76</v>
      </c>
      <c r="J56" s="4">
        <v>55</v>
      </c>
      <c r="M56" s="4">
        <v>57.5</v>
      </c>
    </row>
    <row r="57" spans="1:18" x14ac:dyDescent="0.25">
      <c r="B57" s="2"/>
      <c r="C57" s="2"/>
      <c r="D57" s="2"/>
      <c r="E57" s="2"/>
      <c r="F57" s="2"/>
      <c r="G57" s="2"/>
      <c r="H57" s="2"/>
      <c r="I57" s="2"/>
      <c r="J57" s="2"/>
      <c r="L57" s="2"/>
      <c r="M57" s="2"/>
    </row>
    <row r="58" spans="1:18" x14ac:dyDescent="0.25">
      <c r="B58" s="33"/>
      <c r="C58" s="33"/>
      <c r="D58" s="33"/>
      <c r="E58" s="33"/>
      <c r="F58" s="33"/>
      <c r="G58" s="33"/>
      <c r="H58" s="33"/>
      <c r="I58" s="33"/>
      <c r="J58" s="33"/>
      <c r="L58" s="2"/>
      <c r="M58" s="33"/>
    </row>
    <row r="59" spans="1:18" x14ac:dyDescent="0.25">
      <c r="A59" s="1" t="s">
        <v>319</v>
      </c>
      <c r="B59" s="2"/>
      <c r="C59" s="2" t="s">
        <v>114</v>
      </c>
      <c r="D59" s="2" t="s">
        <v>114</v>
      </c>
      <c r="E59" s="2" t="s">
        <v>114</v>
      </c>
      <c r="F59" s="2" t="s">
        <v>115</v>
      </c>
      <c r="G59" s="2" t="s">
        <v>114</v>
      </c>
      <c r="H59" s="2"/>
      <c r="I59" s="2"/>
      <c r="J59" s="2" t="s">
        <v>116</v>
      </c>
      <c r="L59" s="2"/>
      <c r="M59" s="2" t="s">
        <v>114</v>
      </c>
    </row>
    <row r="60" spans="1:18" x14ac:dyDescent="0.25">
      <c r="A60" s="1" t="s">
        <v>315</v>
      </c>
      <c r="B60" s="2"/>
      <c r="C60" s="2">
        <v>100</v>
      </c>
      <c r="D60" s="2">
        <v>100</v>
      </c>
      <c r="E60" s="2">
        <v>100</v>
      </c>
      <c r="F60" s="2">
        <v>500</v>
      </c>
      <c r="G60" s="2">
        <v>100</v>
      </c>
      <c r="H60" s="2">
        <v>100</v>
      </c>
      <c r="I60" s="2"/>
      <c r="J60" s="5">
        <v>10000</v>
      </c>
      <c r="L60" s="6"/>
      <c r="M60" s="2">
        <v>100</v>
      </c>
      <c r="N60" s="6"/>
      <c r="O60" s="2"/>
      <c r="P60" s="2"/>
      <c r="Q60" s="2"/>
      <c r="R60" s="2"/>
    </row>
    <row r="61" spans="1:18" x14ac:dyDescent="0.25">
      <c r="A61" s="1" t="s">
        <v>316</v>
      </c>
      <c r="B61" s="2"/>
      <c r="C61" s="2" t="s">
        <v>118</v>
      </c>
      <c r="D61" s="2" t="s">
        <v>118</v>
      </c>
      <c r="E61" s="2" t="s">
        <v>118</v>
      </c>
      <c r="F61" s="2" t="s">
        <v>118</v>
      </c>
      <c r="G61" s="2" t="s">
        <v>118</v>
      </c>
      <c r="H61" s="2" t="s">
        <v>119</v>
      </c>
      <c r="I61" s="2"/>
      <c r="J61" s="2" t="s">
        <v>120</v>
      </c>
      <c r="L61" s="2"/>
      <c r="M61" s="2" t="s">
        <v>121</v>
      </c>
      <c r="N61" s="1"/>
      <c r="O61" s="1"/>
      <c r="Q61" s="1"/>
    </row>
    <row r="62" spans="1:18" x14ac:dyDescent="0.25">
      <c r="A62" s="1" t="s">
        <v>306</v>
      </c>
      <c r="B62" s="19"/>
      <c r="C62" s="19" t="s">
        <v>128</v>
      </c>
      <c r="D62" s="19" t="s">
        <v>127</v>
      </c>
      <c r="E62" s="19" t="s">
        <v>127</v>
      </c>
      <c r="F62" s="19" t="s">
        <v>127</v>
      </c>
      <c r="G62" s="19" t="s">
        <v>127</v>
      </c>
      <c r="H62" s="19" t="s">
        <v>127</v>
      </c>
      <c r="I62" s="19"/>
      <c r="J62" s="19" t="s">
        <v>127</v>
      </c>
      <c r="L62" s="19"/>
      <c r="M62" s="19" t="s">
        <v>128</v>
      </c>
      <c r="N62" s="10"/>
      <c r="O62" s="10"/>
      <c r="P62" s="10"/>
      <c r="Q62" s="10"/>
    </row>
    <row r="63" spans="1:18" x14ac:dyDescent="0.25">
      <c r="A63" s="1" t="s">
        <v>318</v>
      </c>
      <c r="B63" s="19"/>
      <c r="C63" s="19" t="s">
        <v>132</v>
      </c>
      <c r="D63" s="19" t="s">
        <v>129</v>
      </c>
      <c r="E63" s="19" t="s">
        <v>129</v>
      </c>
      <c r="F63" s="19" t="s">
        <v>130</v>
      </c>
      <c r="G63" s="19" t="s">
        <v>129</v>
      </c>
      <c r="H63" s="19" t="s">
        <v>129</v>
      </c>
      <c r="I63" s="19"/>
      <c r="J63" s="19" t="s">
        <v>131</v>
      </c>
      <c r="L63" s="19"/>
      <c r="M63" s="19" t="s">
        <v>132</v>
      </c>
    </row>
    <row r="64" spans="1:18" x14ac:dyDescent="0.25">
      <c r="A64" s="1" t="s">
        <v>317</v>
      </c>
      <c r="B64" s="19"/>
      <c r="C64" s="19" t="s">
        <v>136</v>
      </c>
      <c r="D64" s="19" t="s">
        <v>133</v>
      </c>
      <c r="E64" s="19" t="s">
        <v>133</v>
      </c>
      <c r="F64" s="19" t="s">
        <v>134</v>
      </c>
      <c r="G64" s="19" t="s">
        <v>133</v>
      </c>
      <c r="H64" s="19" t="s">
        <v>133</v>
      </c>
      <c r="I64" s="19"/>
      <c r="J64" s="19" t="s">
        <v>135</v>
      </c>
      <c r="L64" s="19"/>
      <c r="M64" s="19" t="s">
        <v>136</v>
      </c>
    </row>
    <row r="65" spans="1:18" s="1" customFormat="1" x14ac:dyDescent="0.25"/>
    <row r="66" spans="1:18" s="1" customFormat="1" x14ac:dyDescent="0.25">
      <c r="B66" s="32"/>
      <c r="C66" s="32"/>
      <c r="D66" s="32"/>
      <c r="E66" s="32"/>
      <c r="F66" s="32"/>
      <c r="G66" s="32"/>
      <c r="H66" s="32"/>
      <c r="I66" s="32"/>
      <c r="J66" s="32"/>
      <c r="M66" s="32"/>
    </row>
    <row r="67" spans="1:18" x14ac:dyDescent="0.25">
      <c r="A67" s="1" t="s">
        <v>9</v>
      </c>
      <c r="B67" s="25"/>
      <c r="C67" s="25">
        <v>44341</v>
      </c>
      <c r="D67" s="25">
        <v>44407</v>
      </c>
      <c r="E67" s="25">
        <v>44462</v>
      </c>
      <c r="F67" s="25">
        <v>44467</v>
      </c>
      <c r="G67" s="25">
        <v>44462</v>
      </c>
      <c r="H67" s="25">
        <v>44462</v>
      </c>
      <c r="I67" s="25"/>
      <c r="J67" s="25">
        <v>44462</v>
      </c>
      <c r="L67" s="26"/>
      <c r="M67" s="25">
        <v>44280</v>
      </c>
    </row>
    <row r="68" spans="1:18" x14ac:dyDescent="0.25">
      <c r="A68" s="23" t="s">
        <v>267</v>
      </c>
      <c r="B68" s="25"/>
      <c r="C68" s="25">
        <v>44356</v>
      </c>
      <c r="D68" s="25">
        <v>44434</v>
      </c>
      <c r="E68" s="25">
        <v>44509</v>
      </c>
      <c r="F68" s="25">
        <v>44523</v>
      </c>
      <c r="G68" s="25">
        <v>44551</v>
      </c>
      <c r="H68" s="25">
        <v>44602</v>
      </c>
      <c r="I68" s="25"/>
      <c r="J68" s="25">
        <v>44515</v>
      </c>
      <c r="L68" s="26"/>
      <c r="M68" s="25">
        <v>44325</v>
      </c>
    </row>
    <row r="69" spans="1:18" x14ac:dyDescent="0.25">
      <c r="A69" s="23" t="s">
        <v>256</v>
      </c>
      <c r="B69" s="25"/>
      <c r="C69" s="25">
        <v>44370</v>
      </c>
      <c r="D69" s="25">
        <v>44441</v>
      </c>
      <c r="E69" s="25">
        <v>44551</v>
      </c>
      <c r="F69" s="25">
        <v>44564</v>
      </c>
      <c r="G69" s="25">
        <v>44562</v>
      </c>
      <c r="H69" s="25">
        <v>44617</v>
      </c>
      <c r="I69" s="25"/>
      <c r="J69" s="25">
        <v>44571</v>
      </c>
      <c r="L69" s="26"/>
      <c r="M69" s="25">
        <v>44567</v>
      </c>
    </row>
    <row r="70" spans="1:18" x14ac:dyDescent="0.25">
      <c r="A70" s="23" t="s">
        <v>268</v>
      </c>
      <c r="C70" s="19" t="s">
        <v>279</v>
      </c>
      <c r="D70" t="s">
        <v>280</v>
      </c>
      <c r="E70" t="s">
        <v>281</v>
      </c>
      <c r="F70" t="s">
        <v>283</v>
      </c>
      <c r="G70" t="s">
        <v>284</v>
      </c>
      <c r="H70" t="s">
        <v>285</v>
      </c>
      <c r="J70" t="s">
        <v>282</v>
      </c>
      <c r="M70" t="s">
        <v>286</v>
      </c>
    </row>
    <row r="71" spans="1:18" x14ac:dyDescent="0.25">
      <c r="A71" s="3" t="s">
        <v>236</v>
      </c>
      <c r="B71" s="2"/>
      <c r="C71" s="2" t="s">
        <v>233</v>
      </c>
      <c r="D71" s="2" t="s">
        <v>239</v>
      </c>
      <c r="E71" s="2" t="s">
        <v>241</v>
      </c>
      <c r="F71" s="2" t="s">
        <v>245</v>
      </c>
      <c r="G71" s="2" t="s">
        <v>247</v>
      </c>
      <c r="H71" s="2" t="s">
        <v>249</v>
      </c>
      <c r="I71" s="2"/>
      <c r="J71" s="2" t="s">
        <v>243</v>
      </c>
      <c r="L71" s="2"/>
      <c r="M71" s="2" t="s">
        <v>232</v>
      </c>
    </row>
    <row r="72" spans="1:18" x14ac:dyDescent="0.25">
      <c r="A72" s="3" t="s">
        <v>237</v>
      </c>
      <c r="B72" s="2"/>
      <c r="C72" s="2" t="s">
        <v>231</v>
      </c>
      <c r="D72" s="2" t="s">
        <v>238</v>
      </c>
      <c r="E72" s="2" t="s">
        <v>240</v>
      </c>
      <c r="F72" s="2" t="s">
        <v>244</v>
      </c>
      <c r="G72" s="2" t="s">
        <v>246</v>
      </c>
      <c r="H72" s="2" t="s">
        <v>248</v>
      </c>
      <c r="I72" s="2"/>
      <c r="J72" s="2" t="s">
        <v>242</v>
      </c>
      <c r="L72" s="2"/>
      <c r="M72" s="2" t="s">
        <v>230</v>
      </c>
    </row>
    <row r="73" spans="1:18" x14ac:dyDescent="0.25">
      <c r="A73" s="3"/>
      <c r="B73" s="2"/>
      <c r="C73" s="2"/>
      <c r="D73" s="2"/>
      <c r="E73" s="2"/>
      <c r="F73" s="2"/>
      <c r="G73" s="2"/>
      <c r="H73" s="2"/>
      <c r="I73" s="2"/>
      <c r="J73" s="2"/>
      <c r="L73" s="2"/>
      <c r="M73" s="2"/>
    </row>
    <row r="74" spans="1:18" x14ac:dyDescent="0.25">
      <c r="A74" s="3"/>
      <c r="B74" s="32"/>
      <c r="C74" s="32"/>
      <c r="D74" s="32"/>
      <c r="E74" s="32"/>
      <c r="F74" s="32"/>
      <c r="G74" s="32"/>
      <c r="H74" s="32"/>
      <c r="I74" s="32"/>
      <c r="J74" s="32"/>
      <c r="L74" s="2"/>
      <c r="M74" s="32"/>
    </row>
    <row r="75" spans="1:18" x14ac:dyDescent="0.25">
      <c r="A75" s="2" t="s">
        <v>10</v>
      </c>
      <c r="B75" s="2"/>
      <c r="C75" s="2" t="s">
        <v>11</v>
      </c>
      <c r="D75" s="2" t="s">
        <v>11</v>
      </c>
      <c r="E75" s="2" t="s">
        <v>11</v>
      </c>
      <c r="F75" s="2" t="s">
        <v>12</v>
      </c>
      <c r="G75" s="2" t="s">
        <v>11</v>
      </c>
      <c r="H75" s="2" t="s">
        <v>13</v>
      </c>
      <c r="I75" s="2"/>
      <c r="J75" s="2" t="s">
        <v>14</v>
      </c>
      <c r="L75" s="2"/>
      <c r="M75" s="2" t="s">
        <v>15</v>
      </c>
    </row>
    <row r="76" spans="1:18" x14ac:dyDescent="0.25">
      <c r="A76" s="2" t="s">
        <v>16</v>
      </c>
      <c r="B76" s="2"/>
      <c r="C76" s="2">
        <v>0.85</v>
      </c>
      <c r="D76" s="2">
        <v>0.85</v>
      </c>
      <c r="E76" s="2">
        <v>0.85</v>
      </c>
      <c r="F76" s="2">
        <v>3.89</v>
      </c>
      <c r="G76" s="2">
        <v>0.85</v>
      </c>
      <c r="H76" s="2">
        <v>0.73</v>
      </c>
      <c r="I76" s="2"/>
      <c r="J76" s="2">
        <v>109</v>
      </c>
      <c r="L76" s="2"/>
      <c r="M76" s="2">
        <v>1</v>
      </c>
    </row>
    <row r="77" spans="1:18" x14ac:dyDescent="0.25">
      <c r="A77" s="2" t="s">
        <v>269</v>
      </c>
      <c r="B77" s="2"/>
      <c r="C77" s="2" t="s">
        <v>22</v>
      </c>
      <c r="D77" s="2" t="s">
        <v>17</v>
      </c>
      <c r="E77" s="2" t="s">
        <v>18</v>
      </c>
      <c r="F77" s="2" t="s">
        <v>19</v>
      </c>
      <c r="G77" s="2" t="s">
        <v>20</v>
      </c>
      <c r="H77" s="2" t="s">
        <v>5</v>
      </c>
      <c r="I77" s="2"/>
      <c r="J77" s="2" t="s">
        <v>21</v>
      </c>
      <c r="L77" s="2"/>
      <c r="M77" s="2" t="s">
        <v>7</v>
      </c>
      <c r="N77" s="2"/>
      <c r="O77" s="2"/>
      <c r="P77" s="2"/>
      <c r="Q77" s="2"/>
      <c r="R77" s="2"/>
    </row>
    <row r="78" spans="1:18" x14ac:dyDescent="0.25">
      <c r="A78" s="2" t="s">
        <v>270</v>
      </c>
      <c r="B78" s="2"/>
      <c r="C78" s="2" t="s">
        <v>271</v>
      </c>
      <c r="D78" s="2" t="s">
        <v>272</v>
      </c>
      <c r="E78" s="2" t="s">
        <v>273</v>
      </c>
      <c r="F78" s="2" t="s">
        <v>275</v>
      </c>
      <c r="G78" s="2" t="s">
        <v>276</v>
      </c>
      <c r="H78" s="2" t="s">
        <v>277</v>
      </c>
      <c r="I78" s="2"/>
      <c r="J78" s="2" t="s">
        <v>274</v>
      </c>
      <c r="L78" s="2"/>
      <c r="M78" s="2" t="s">
        <v>278</v>
      </c>
      <c r="N78" s="2"/>
      <c r="O78" s="2"/>
      <c r="P78" s="2"/>
      <c r="Q78" s="2"/>
      <c r="R78" s="2"/>
    </row>
    <row r="79" spans="1:18" x14ac:dyDescent="0.25">
      <c r="A79" s="2" t="s">
        <v>251</v>
      </c>
      <c r="B79" s="2"/>
      <c r="C79" s="2">
        <v>65.3</v>
      </c>
      <c r="D79" s="2">
        <v>76.2</v>
      </c>
      <c r="E79" s="2">
        <v>58.1</v>
      </c>
      <c r="F79" s="2">
        <v>68.7</v>
      </c>
      <c r="G79" s="2">
        <v>61.9</v>
      </c>
      <c r="H79" s="2">
        <v>75.3</v>
      </c>
      <c r="I79" s="2"/>
      <c r="J79" s="2">
        <v>77.3</v>
      </c>
      <c r="L79" s="2"/>
      <c r="M79" s="2">
        <v>67.099999999999994</v>
      </c>
    </row>
    <row r="80" spans="1:18" x14ac:dyDescent="0.25">
      <c r="A80" s="2" t="s">
        <v>252</v>
      </c>
      <c r="B80" s="2"/>
      <c r="C80" s="2">
        <v>71</v>
      </c>
      <c r="D80" s="2">
        <v>79.2</v>
      </c>
      <c r="E80" s="2">
        <v>64.099999999999994</v>
      </c>
      <c r="F80" s="2">
        <v>71</v>
      </c>
      <c r="G80" s="2">
        <v>73.400000000000006</v>
      </c>
      <c r="H80" s="2">
        <v>78.900000000000006</v>
      </c>
      <c r="I80" s="2"/>
      <c r="J80" s="2">
        <v>79.599999999999994</v>
      </c>
      <c r="L80" s="2"/>
      <c r="M80" s="2">
        <v>73</v>
      </c>
    </row>
    <row r="81" spans="1:18" x14ac:dyDescent="0.25">
      <c r="A81" s="2" t="s">
        <v>254</v>
      </c>
      <c r="B81" s="2"/>
      <c r="C81" s="2">
        <v>8.1000000000000003E-2</v>
      </c>
      <c r="D81" s="2">
        <v>3.9E-2</v>
      </c>
      <c r="E81" s="2">
        <v>9.4E-2</v>
      </c>
      <c r="F81" s="2">
        <v>3.2000000000000001E-2</v>
      </c>
      <c r="G81" s="2">
        <v>0.156</v>
      </c>
      <c r="H81" s="2">
        <v>4.5999999999999999E-2</v>
      </c>
      <c r="I81" s="2"/>
      <c r="J81" s="2">
        <v>0.03</v>
      </c>
      <c r="L81" s="2"/>
      <c r="M81" s="2">
        <v>8.1000000000000003E-2</v>
      </c>
    </row>
    <row r="82" spans="1:18" x14ac:dyDescent="0.25">
      <c r="A82" s="2" t="s">
        <v>255</v>
      </c>
      <c r="B82" s="2"/>
      <c r="C82" s="2">
        <v>0.28999999999999998</v>
      </c>
      <c r="D82" s="2">
        <v>0.20799999999999999</v>
      </c>
      <c r="E82" s="2">
        <v>0.35899999999999999</v>
      </c>
      <c r="F82" s="2">
        <v>0.29099999999999998</v>
      </c>
      <c r="G82" s="2">
        <v>0.27800000000000002</v>
      </c>
      <c r="H82" s="2">
        <v>0.20899999999999999</v>
      </c>
      <c r="I82" s="2"/>
      <c r="J82" s="2">
        <v>0.20300000000000001</v>
      </c>
      <c r="L82" s="2"/>
      <c r="M82" s="2">
        <v>0.27</v>
      </c>
    </row>
    <row r="83" spans="1:18" x14ac:dyDescent="0.25">
      <c r="A83" s="2" t="s">
        <v>253</v>
      </c>
      <c r="B83" s="2"/>
      <c r="C83" s="2">
        <v>0.248</v>
      </c>
      <c r="D83" s="2">
        <v>0.30700000000000005</v>
      </c>
      <c r="E83" s="2">
        <v>0.28699999999999998</v>
      </c>
      <c r="F83" s="2">
        <v>0.18900000000000003</v>
      </c>
      <c r="G83" s="2">
        <v>0.27500000000000002</v>
      </c>
      <c r="H83" s="2">
        <v>0.39899999999999997</v>
      </c>
      <c r="I83" s="2"/>
      <c r="J83" s="2">
        <v>0.313</v>
      </c>
      <c r="L83" s="2"/>
      <c r="M83" s="2">
        <v>0.39100000000000001</v>
      </c>
    </row>
    <row r="84" spans="1:18" x14ac:dyDescent="0.25">
      <c r="A84" s="2" t="s">
        <v>122</v>
      </c>
      <c r="B84" s="2"/>
      <c r="C84" s="2">
        <v>6.8</v>
      </c>
      <c r="D84" s="2">
        <v>10</v>
      </c>
      <c r="E84" s="2">
        <v>7.7</v>
      </c>
      <c r="F84" s="2">
        <v>7.9</v>
      </c>
      <c r="G84" s="2">
        <v>6.2</v>
      </c>
      <c r="H84" s="2">
        <v>8</v>
      </c>
      <c r="I84" s="2"/>
      <c r="J84" s="2">
        <v>10</v>
      </c>
      <c r="L84" s="2"/>
      <c r="M84" s="2">
        <v>18</v>
      </c>
      <c r="N84" s="2"/>
      <c r="O84" s="2"/>
    </row>
    <row r="85" spans="1:18" x14ac:dyDescent="0.25">
      <c r="A85" s="2" t="s">
        <v>123</v>
      </c>
      <c r="B85" s="2"/>
      <c r="C85" s="2">
        <v>447</v>
      </c>
      <c r="D85" s="2">
        <v>887</v>
      </c>
      <c r="E85" s="2">
        <v>458</v>
      </c>
      <c r="F85" s="2">
        <v>376</v>
      </c>
      <c r="G85" s="2">
        <v>296</v>
      </c>
      <c r="H85" s="2">
        <v>557</v>
      </c>
      <c r="I85" s="2"/>
      <c r="J85" s="2">
        <v>1411</v>
      </c>
      <c r="L85" s="2"/>
      <c r="M85" s="2">
        <v>5716</v>
      </c>
      <c r="N85" s="1"/>
      <c r="O85" s="2"/>
      <c r="R85" s="8"/>
    </row>
    <row r="86" spans="1:18" x14ac:dyDescent="0.25">
      <c r="A86" s="2" t="s">
        <v>124</v>
      </c>
      <c r="B86" s="20"/>
      <c r="C86" s="20">
        <f t="shared" ref="C86:H86" si="5">C85/C89</f>
        <v>6.8769230769230774</v>
      </c>
      <c r="D86" s="20">
        <f t="shared" si="5"/>
        <v>10.55952380952381</v>
      </c>
      <c r="E86" s="20">
        <f t="shared" si="5"/>
        <v>7.6333333333333337</v>
      </c>
      <c r="F86" s="20">
        <f t="shared" si="5"/>
        <v>9.8947368421052637</v>
      </c>
      <c r="G86" s="20">
        <f t="shared" si="5"/>
        <v>6.2978723404255321</v>
      </c>
      <c r="H86" s="20">
        <f t="shared" si="5"/>
        <v>8.1911764705882355</v>
      </c>
      <c r="I86" s="20"/>
      <c r="J86" s="20">
        <f>J85/J89</f>
        <v>11.110236220472441</v>
      </c>
      <c r="L86" s="20"/>
      <c r="M86" s="20">
        <f>M85/M89</f>
        <v>17.268882175226587</v>
      </c>
      <c r="N86" s="9"/>
      <c r="O86" s="9"/>
      <c r="P86" s="9"/>
      <c r="Q86" s="9"/>
      <c r="R86" s="9"/>
    </row>
    <row r="87" spans="1:18" x14ac:dyDescent="0.25">
      <c r="A87" s="2" t="s">
        <v>250</v>
      </c>
      <c r="B87" s="6"/>
      <c r="C87" s="6">
        <v>338.19299999999998</v>
      </c>
      <c r="D87" s="6">
        <v>796.529</v>
      </c>
      <c r="E87" s="6">
        <v>361.17599999999999</v>
      </c>
      <c r="F87" s="6">
        <v>319.02800000000002</v>
      </c>
      <c r="G87" s="6">
        <v>282.36399999999998</v>
      </c>
      <c r="H87" s="6">
        <v>379.15</v>
      </c>
      <c r="I87" s="6"/>
      <c r="J87" s="6">
        <v>1320.7760000000001</v>
      </c>
      <c r="L87" s="6"/>
      <c r="M87" s="6">
        <v>5107.393</v>
      </c>
      <c r="N87" s="4"/>
      <c r="O87" s="4"/>
      <c r="P87" s="4"/>
      <c r="Q87" s="4"/>
      <c r="R87" s="4"/>
    </row>
    <row r="88" spans="1:18" x14ac:dyDescent="0.25">
      <c r="A88" s="2" t="s">
        <v>125</v>
      </c>
      <c r="B88" s="21"/>
      <c r="C88" s="15">
        <v>50403455</v>
      </c>
      <c r="D88" s="21">
        <v>68527599.400000006</v>
      </c>
      <c r="E88" s="21">
        <v>49663148.200000003</v>
      </c>
      <c r="F88" s="21">
        <v>31355629</v>
      </c>
      <c r="G88" s="21">
        <v>38223111.600000001</v>
      </c>
      <c r="H88" s="21">
        <v>51629389.799999997</v>
      </c>
      <c r="I88" s="21"/>
      <c r="J88" s="21">
        <v>107761630.8</v>
      </c>
      <c r="L88" s="11"/>
      <c r="M88" s="21">
        <v>245683439.40000001</v>
      </c>
      <c r="N88" s="14"/>
      <c r="O88" s="14"/>
      <c r="P88" s="14"/>
      <c r="Q88" s="14"/>
      <c r="R88" s="14"/>
    </row>
    <row r="89" spans="1:18" x14ac:dyDescent="0.25">
      <c r="A89" s="2" t="s">
        <v>126</v>
      </c>
      <c r="B89" s="6"/>
      <c r="C89" s="11">
        <v>65</v>
      </c>
      <c r="D89" s="6">
        <v>84</v>
      </c>
      <c r="E89" s="6">
        <v>60</v>
      </c>
      <c r="F89" s="6">
        <v>38</v>
      </c>
      <c r="G89" s="6">
        <v>47</v>
      </c>
      <c r="H89" s="6">
        <v>68</v>
      </c>
      <c r="I89" s="6"/>
      <c r="J89" s="6">
        <v>127</v>
      </c>
      <c r="L89" s="2"/>
      <c r="M89" s="6">
        <v>331</v>
      </c>
      <c r="O89" s="4"/>
    </row>
    <row r="90" spans="1:18" x14ac:dyDescent="0.25">
      <c r="A90" s="17"/>
      <c r="B90" s="2"/>
      <c r="C90" s="2"/>
      <c r="D90" s="2"/>
      <c r="E90" s="2"/>
      <c r="F90" s="2"/>
      <c r="G90" s="2"/>
      <c r="H90" s="2"/>
      <c r="I90" s="2"/>
      <c r="J90" s="2"/>
      <c r="M90" s="2"/>
    </row>
    <row r="93" spans="1:18" x14ac:dyDescent="0.25">
      <c r="L93" s="2"/>
    </row>
    <row r="132" s="18" customFormat="1" x14ac:dyDescent="0.25"/>
  </sheetData>
  <mergeCells count="1">
    <mergeCell ref="D9:H9"/>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20"/>
  <sheetViews>
    <sheetView workbookViewId="0">
      <pane ySplit="1" topLeftCell="A2" activePane="bottomLeft" state="frozen"/>
      <selection pane="bottomLeft" activeCell="B2" sqref="B2:B3"/>
    </sheetView>
  </sheetViews>
  <sheetFormatPr baseColWidth="10" defaultColWidth="8.85546875" defaultRowHeight="15" x14ac:dyDescent="0.25"/>
  <cols>
    <col min="1" max="1" width="27.85546875" customWidth="1"/>
  </cols>
  <sheetData>
    <row r="1" spans="1:9" s="1" customFormat="1" x14ac:dyDescent="0.25">
      <c r="A1" s="1" t="s">
        <v>0</v>
      </c>
      <c r="B1" s="1" t="s">
        <v>8</v>
      </c>
      <c r="C1" s="1" t="s">
        <v>1</v>
      </c>
      <c r="D1" s="1" t="s">
        <v>2</v>
      </c>
      <c r="E1" s="1" t="s">
        <v>6</v>
      </c>
      <c r="F1" s="1" t="s">
        <v>3</v>
      </c>
      <c r="G1" s="1" t="s">
        <v>4</v>
      </c>
      <c r="H1" s="1" t="s">
        <v>5</v>
      </c>
      <c r="I1" s="1" t="s">
        <v>7</v>
      </c>
    </row>
    <row r="2" spans="1:9" s="1" customFormat="1" x14ac:dyDescent="0.25">
      <c r="A2" s="1" t="s">
        <v>438</v>
      </c>
      <c r="B2" s="2" t="s">
        <v>441</v>
      </c>
    </row>
    <row r="3" spans="1:9" s="1" customFormat="1" x14ac:dyDescent="0.25">
      <c r="A3" s="1" t="s">
        <v>439</v>
      </c>
      <c r="B3" s="2" t="s">
        <v>440</v>
      </c>
    </row>
    <row r="4" spans="1:9" s="1" customFormat="1" x14ac:dyDescent="0.25"/>
    <row r="5" spans="1:9" s="1" customFormat="1" x14ac:dyDescent="0.25">
      <c r="E5" s="1" t="s">
        <v>388</v>
      </c>
    </row>
    <row r="6" spans="1:9" s="1" customFormat="1" x14ac:dyDescent="0.25">
      <c r="B6" s="39" t="s">
        <v>333</v>
      </c>
      <c r="C6" s="39"/>
      <c r="D6" s="39"/>
      <c r="E6" s="39"/>
      <c r="F6" s="39"/>
      <c r="G6" s="39"/>
      <c r="H6" s="39"/>
      <c r="I6" s="39"/>
    </row>
    <row r="7" spans="1:9" x14ac:dyDescent="0.25">
      <c r="A7" s="1" t="s">
        <v>331</v>
      </c>
      <c r="B7" s="2" t="s">
        <v>30</v>
      </c>
      <c r="C7" s="2" t="s">
        <v>23</v>
      </c>
      <c r="D7" s="2" t="s">
        <v>24</v>
      </c>
      <c r="E7" s="2" t="s">
        <v>27</v>
      </c>
      <c r="F7" s="2" t="s">
        <v>25</v>
      </c>
      <c r="G7" s="2" t="s">
        <v>26</v>
      </c>
      <c r="H7" s="2" t="s">
        <v>24</v>
      </c>
      <c r="I7" s="2" t="s">
        <v>29</v>
      </c>
    </row>
    <row r="8" spans="1:9" x14ac:dyDescent="0.25">
      <c r="A8" s="1" t="s">
        <v>332</v>
      </c>
      <c r="B8" s="2" t="s">
        <v>36</v>
      </c>
      <c r="C8" s="2" t="s">
        <v>25</v>
      </c>
      <c r="D8" s="2" t="s">
        <v>31</v>
      </c>
      <c r="E8" s="2" t="s">
        <v>35</v>
      </c>
      <c r="F8" s="2" t="s">
        <v>32</v>
      </c>
      <c r="G8" s="2" t="s">
        <v>33</v>
      </c>
      <c r="H8" s="2" t="s">
        <v>34</v>
      </c>
      <c r="I8" s="2" t="s">
        <v>37</v>
      </c>
    </row>
    <row r="9" spans="1:9" x14ac:dyDescent="0.25">
      <c r="A9" s="1" t="s">
        <v>137</v>
      </c>
      <c r="B9" s="2" t="s">
        <v>142</v>
      </c>
      <c r="C9" s="2" t="s">
        <v>138</v>
      </c>
      <c r="D9" s="2" t="s">
        <v>138</v>
      </c>
      <c r="E9" s="2" t="s">
        <v>140</v>
      </c>
      <c r="F9" s="2" t="s">
        <v>138</v>
      </c>
      <c r="G9" s="2" t="s">
        <v>138</v>
      </c>
      <c r="H9" s="2" t="s">
        <v>139</v>
      </c>
      <c r="I9" s="2" t="s">
        <v>141</v>
      </c>
    </row>
    <row r="10" spans="1:9" x14ac:dyDescent="0.25">
      <c r="A10" s="1" t="s">
        <v>143</v>
      </c>
      <c r="B10" s="2" t="s">
        <v>149</v>
      </c>
      <c r="C10" s="2" t="s">
        <v>144</v>
      </c>
      <c r="D10" s="2" t="s">
        <v>145</v>
      </c>
      <c r="E10" s="2" t="s">
        <v>148</v>
      </c>
      <c r="F10" s="2" t="s">
        <v>146</v>
      </c>
      <c r="G10" s="2" t="s">
        <v>147</v>
      </c>
      <c r="H10" s="2" t="s">
        <v>144</v>
      </c>
      <c r="I10" s="2" t="s">
        <v>234</v>
      </c>
    </row>
    <row r="11" spans="1:9" ht="18" customHeight="1" x14ac:dyDescent="0.25">
      <c r="A11" s="1" t="s">
        <v>338</v>
      </c>
      <c r="B11" t="s">
        <v>343</v>
      </c>
      <c r="C11" t="s">
        <v>346</v>
      </c>
      <c r="D11" t="s">
        <v>350</v>
      </c>
      <c r="E11" s="2" t="s">
        <v>353</v>
      </c>
      <c r="F11" t="s">
        <v>356</v>
      </c>
      <c r="G11" t="s">
        <v>358</v>
      </c>
      <c r="H11" t="s">
        <v>360</v>
      </c>
      <c r="I11" t="s">
        <v>362</v>
      </c>
    </row>
    <row r="12" spans="1:9" x14ac:dyDescent="0.25">
      <c r="A12" s="23" t="s">
        <v>337</v>
      </c>
      <c r="B12" s="2" t="s">
        <v>344</v>
      </c>
      <c r="C12" s="2" t="s">
        <v>347</v>
      </c>
      <c r="D12" s="2" t="s">
        <v>351</v>
      </c>
      <c r="E12" s="2" t="s">
        <v>354</v>
      </c>
      <c r="F12" s="2" t="s">
        <v>357</v>
      </c>
      <c r="G12" s="2" t="s">
        <v>359</v>
      </c>
      <c r="H12" s="2" t="s">
        <v>361</v>
      </c>
      <c r="I12" s="2" t="s">
        <v>363</v>
      </c>
    </row>
    <row r="13" spans="1:9" x14ac:dyDescent="0.25">
      <c r="A13" s="23" t="s">
        <v>339</v>
      </c>
      <c r="B13" s="2" t="s">
        <v>345</v>
      </c>
      <c r="C13" s="2" t="s">
        <v>348</v>
      </c>
      <c r="D13" s="2" t="s">
        <v>352</v>
      </c>
      <c r="E13" s="2" t="s">
        <v>355</v>
      </c>
      <c r="F13" s="2" t="s">
        <v>342</v>
      </c>
      <c r="G13" s="2" t="s">
        <v>342</v>
      </c>
      <c r="H13" s="2" t="s">
        <v>364</v>
      </c>
      <c r="I13" s="2" t="s">
        <v>342</v>
      </c>
    </row>
    <row r="14" spans="1:9" x14ac:dyDescent="0.25">
      <c r="A14" s="23" t="s">
        <v>340</v>
      </c>
      <c r="B14" s="2" t="s">
        <v>342</v>
      </c>
      <c r="C14" s="2" t="s">
        <v>349</v>
      </c>
      <c r="D14" s="2" t="s">
        <v>342</v>
      </c>
      <c r="E14" s="2" t="s">
        <v>342</v>
      </c>
      <c r="F14" s="2" t="s">
        <v>342</v>
      </c>
      <c r="G14" s="2" t="s">
        <v>342</v>
      </c>
      <c r="H14" s="2" t="s">
        <v>365</v>
      </c>
      <c r="I14" s="2" t="s">
        <v>342</v>
      </c>
    </row>
    <row r="15" spans="1:9" x14ac:dyDescent="0.25">
      <c r="A15" s="23" t="s">
        <v>341</v>
      </c>
      <c r="B15" s="2" t="s">
        <v>342</v>
      </c>
      <c r="C15" s="2" t="s">
        <v>342</v>
      </c>
      <c r="D15" s="2" t="s">
        <v>342</v>
      </c>
      <c r="E15" s="2" t="s">
        <v>342</v>
      </c>
      <c r="F15" s="2" t="s">
        <v>342</v>
      </c>
      <c r="G15" s="2" t="s">
        <v>342</v>
      </c>
      <c r="H15" s="2" t="s">
        <v>342</v>
      </c>
      <c r="I15" s="2" t="s">
        <v>342</v>
      </c>
    </row>
    <row r="16" spans="1:9" x14ac:dyDescent="0.25">
      <c r="A16" s="23" t="s">
        <v>150</v>
      </c>
      <c r="B16" s="2" t="s">
        <v>151</v>
      </c>
      <c r="C16" s="2" t="s">
        <v>151</v>
      </c>
      <c r="D16" s="2" t="s">
        <v>151</v>
      </c>
      <c r="E16" s="2" t="s">
        <v>152</v>
      </c>
      <c r="F16" s="2" t="s">
        <v>151</v>
      </c>
      <c r="G16" s="2" t="s">
        <v>151</v>
      </c>
      <c r="H16" s="2" t="s">
        <v>151</v>
      </c>
      <c r="I16" s="2" t="s">
        <v>153</v>
      </c>
    </row>
    <row r="17" spans="1:9" x14ac:dyDescent="0.25">
      <c r="A17" s="23" t="s">
        <v>154</v>
      </c>
      <c r="B17" s="2" t="s">
        <v>156</v>
      </c>
      <c r="C17" s="2"/>
      <c r="D17" s="2"/>
      <c r="E17" s="2"/>
      <c r="F17" s="2"/>
      <c r="G17" s="2"/>
      <c r="H17" s="2"/>
      <c r="I17" s="2" t="s">
        <v>155</v>
      </c>
    </row>
    <row r="18" spans="1:9" x14ac:dyDescent="0.25">
      <c r="A18" s="23" t="s">
        <v>157</v>
      </c>
      <c r="B18" s="2" t="s">
        <v>156</v>
      </c>
      <c r="C18" s="2"/>
      <c r="D18" s="2"/>
      <c r="E18" s="2"/>
      <c r="F18" s="2"/>
      <c r="G18" s="2"/>
      <c r="H18" s="2"/>
      <c r="I18" s="2" t="s">
        <v>158</v>
      </c>
    </row>
    <row r="19" spans="1:9" x14ac:dyDescent="0.25">
      <c r="A19" s="23" t="s">
        <v>159</v>
      </c>
      <c r="B19" s="2" t="s">
        <v>166</v>
      </c>
      <c r="C19" s="2" t="s">
        <v>258</v>
      </c>
      <c r="D19" s="2" t="s">
        <v>160</v>
      </c>
      <c r="E19" s="2" t="s">
        <v>164</v>
      </c>
      <c r="F19" s="2" t="s">
        <v>161</v>
      </c>
      <c r="G19" s="2" t="s">
        <v>162</v>
      </c>
      <c r="H19" s="2" t="s">
        <v>163</v>
      </c>
      <c r="I19" s="2" t="s">
        <v>165</v>
      </c>
    </row>
    <row r="20" spans="1:9" x14ac:dyDescent="0.25">
      <c r="A20" s="3" t="s">
        <v>167</v>
      </c>
      <c r="B20" s="2" t="s">
        <v>173</v>
      </c>
      <c r="C20" s="2" t="s">
        <v>259</v>
      </c>
      <c r="D20" s="2" t="s">
        <v>168</v>
      </c>
      <c r="E20" s="2" t="s">
        <v>171</v>
      </c>
      <c r="F20" s="2" t="s">
        <v>169</v>
      </c>
      <c r="G20" s="2" t="s">
        <v>257</v>
      </c>
      <c r="H20" s="2" t="s">
        <v>170</v>
      </c>
      <c r="I20" s="2" t="s">
        <v>172</v>
      </c>
    </row>
    <row r="21" spans="1:9" x14ac:dyDescent="0.25">
      <c r="A21" s="3" t="s">
        <v>174</v>
      </c>
      <c r="B21" s="2" t="s">
        <v>181</v>
      </c>
      <c r="C21" s="2" t="s">
        <v>260</v>
      </c>
      <c r="D21" s="2" t="s">
        <v>175</v>
      </c>
      <c r="E21" s="2" t="s">
        <v>179</v>
      </c>
      <c r="F21" s="2" t="s">
        <v>176</v>
      </c>
      <c r="G21" s="2" t="s">
        <v>177</v>
      </c>
      <c r="H21" s="2" t="s">
        <v>178</v>
      </c>
      <c r="I21" s="2" t="s">
        <v>180</v>
      </c>
    </row>
    <row r="22" spans="1:9" x14ac:dyDescent="0.25">
      <c r="A22" s="3" t="s">
        <v>182</v>
      </c>
      <c r="B22" s="2" t="s">
        <v>189</v>
      </c>
      <c r="C22" s="2" t="s">
        <v>261</v>
      </c>
      <c r="D22" s="2" t="s">
        <v>183</v>
      </c>
      <c r="E22" s="2" t="s">
        <v>187</v>
      </c>
      <c r="F22" s="2" t="s">
        <v>184</v>
      </c>
      <c r="G22" s="2" t="s">
        <v>185</v>
      </c>
      <c r="H22" s="2" t="s">
        <v>186</v>
      </c>
      <c r="I22" s="13" t="s">
        <v>188</v>
      </c>
    </row>
    <row r="23" spans="1:9" x14ac:dyDescent="0.25">
      <c r="A23" s="3" t="s">
        <v>190</v>
      </c>
      <c r="B23" s="2" t="s">
        <v>196</v>
      </c>
      <c r="C23" s="2" t="s">
        <v>262</v>
      </c>
      <c r="D23" s="2" t="s">
        <v>191</v>
      </c>
      <c r="E23" s="2" t="s">
        <v>195</v>
      </c>
      <c r="F23" s="2" t="s">
        <v>192</v>
      </c>
      <c r="G23" s="2" t="s">
        <v>193</v>
      </c>
      <c r="H23" s="2" t="s">
        <v>194</v>
      </c>
      <c r="I23" s="2"/>
    </row>
    <row r="24" spans="1:9" x14ac:dyDescent="0.25">
      <c r="A24" s="3" t="s">
        <v>197</v>
      </c>
      <c r="B24" s="2" t="s">
        <v>202</v>
      </c>
      <c r="C24" s="2" t="s">
        <v>263</v>
      </c>
      <c r="D24" s="2" t="s">
        <v>198</v>
      </c>
      <c r="E24" s="2"/>
      <c r="F24" s="2" t="s">
        <v>199</v>
      </c>
      <c r="G24" s="2" t="s">
        <v>200</v>
      </c>
      <c r="H24" s="2" t="s">
        <v>201</v>
      </c>
      <c r="I24" s="2"/>
    </row>
    <row r="25" spans="1:9" x14ac:dyDescent="0.25">
      <c r="A25" s="3" t="s">
        <v>203</v>
      </c>
      <c r="B25" s="2"/>
      <c r="C25" s="2" t="s">
        <v>264</v>
      </c>
      <c r="D25" s="2" t="s">
        <v>204</v>
      </c>
      <c r="E25" s="2"/>
      <c r="F25" s="2"/>
      <c r="G25" s="2" t="s">
        <v>205</v>
      </c>
      <c r="H25" s="2"/>
      <c r="I25" s="2"/>
    </row>
    <row r="26" spans="1:9" x14ac:dyDescent="0.25">
      <c r="A26" s="3" t="s">
        <v>206</v>
      </c>
      <c r="B26" s="2"/>
      <c r="C26" s="2" t="s">
        <v>264</v>
      </c>
      <c r="D26" s="2"/>
      <c r="E26" s="2"/>
      <c r="F26" s="2"/>
      <c r="G26" s="2" t="s">
        <v>207</v>
      </c>
      <c r="H26" s="2"/>
      <c r="I26" s="2"/>
    </row>
    <row r="27" spans="1:9" x14ac:dyDescent="0.25">
      <c r="A27" s="3" t="s">
        <v>208</v>
      </c>
      <c r="B27" s="2"/>
      <c r="C27" s="2" t="s">
        <v>265</v>
      </c>
      <c r="D27" s="2"/>
      <c r="E27" s="2"/>
      <c r="F27" s="2"/>
      <c r="G27" s="2" t="s">
        <v>209</v>
      </c>
      <c r="H27" s="2"/>
      <c r="I27" s="2"/>
    </row>
    <row r="28" spans="1:9" x14ac:dyDescent="0.25">
      <c r="A28" s="3" t="s">
        <v>210</v>
      </c>
      <c r="B28" s="2"/>
      <c r="C28" s="2"/>
      <c r="D28" s="2"/>
      <c r="E28" s="2"/>
      <c r="F28" s="2"/>
      <c r="G28" s="2" t="s">
        <v>211</v>
      </c>
      <c r="H28" s="2"/>
      <c r="I28" s="2"/>
    </row>
    <row r="29" spans="1:9" x14ac:dyDescent="0.25">
      <c r="A29" s="1"/>
    </row>
    <row r="30" spans="1:9" x14ac:dyDescent="0.25">
      <c r="A30" s="3"/>
      <c r="B30" s="39"/>
      <c r="C30" s="39"/>
      <c r="D30" s="39"/>
      <c r="E30" s="39"/>
      <c r="F30" s="39"/>
      <c r="G30" s="39"/>
      <c r="H30" s="39"/>
      <c r="I30" s="39"/>
    </row>
    <row r="31" spans="1:9" x14ac:dyDescent="0.25">
      <c r="A31" s="23" t="s">
        <v>336</v>
      </c>
      <c r="B31" s="2"/>
      <c r="C31" s="2"/>
      <c r="D31" s="2"/>
      <c r="E31" s="2"/>
      <c r="F31" s="2"/>
      <c r="G31" s="2"/>
      <c r="H31" s="2"/>
      <c r="I31" s="2"/>
    </row>
    <row r="32" spans="1:9" x14ac:dyDescent="0.25">
      <c r="A32" s="23" t="s">
        <v>334</v>
      </c>
      <c r="B32" s="2"/>
      <c r="C32" s="2"/>
      <c r="D32" s="2"/>
      <c r="E32" s="2"/>
      <c r="F32" s="2"/>
      <c r="G32" s="2"/>
      <c r="H32" s="2"/>
      <c r="I32" s="2"/>
    </row>
    <row r="33" spans="1:9" x14ac:dyDescent="0.25">
      <c r="A33" s="23" t="s">
        <v>335</v>
      </c>
      <c r="B33" s="2"/>
      <c r="C33" s="2"/>
      <c r="D33" s="2"/>
      <c r="E33" s="2"/>
      <c r="F33" s="2"/>
      <c r="G33" s="2"/>
      <c r="H33" s="2"/>
      <c r="I33" s="2"/>
    </row>
    <row r="34" spans="1:9" x14ac:dyDescent="0.25">
      <c r="A34" s="3"/>
      <c r="B34" s="2"/>
      <c r="C34" s="2"/>
      <c r="D34" s="2"/>
      <c r="E34" s="2"/>
      <c r="F34" s="2"/>
      <c r="G34" s="2"/>
      <c r="H34" s="2"/>
      <c r="I34" s="2"/>
    </row>
    <row r="35" spans="1:9" x14ac:dyDescent="0.25">
      <c r="A35" s="3"/>
      <c r="B35" s="40"/>
      <c r="C35" s="40"/>
      <c r="D35" s="40"/>
      <c r="E35" s="40"/>
      <c r="F35" s="40"/>
      <c r="G35" s="40"/>
      <c r="H35" s="40"/>
      <c r="I35" s="40"/>
    </row>
    <row r="36" spans="1:9" x14ac:dyDescent="0.25">
      <c r="A36" s="3" t="s">
        <v>212</v>
      </c>
      <c r="B36" s="2" t="s">
        <v>214</v>
      </c>
      <c r="C36" s="2" t="s">
        <v>366</v>
      </c>
      <c r="D36" s="2" t="s">
        <v>366</v>
      </c>
      <c r="E36" s="2" t="s">
        <v>366</v>
      </c>
      <c r="F36" s="2" t="s">
        <v>366</v>
      </c>
      <c r="G36" s="2" t="s">
        <v>366</v>
      </c>
      <c r="H36" s="2" t="s">
        <v>366</v>
      </c>
      <c r="I36" s="2" t="s">
        <v>213</v>
      </c>
    </row>
    <row r="37" spans="1:9" x14ac:dyDescent="0.25">
      <c r="A37" s="3" t="s">
        <v>215</v>
      </c>
      <c r="B37" s="2" t="s">
        <v>217</v>
      </c>
      <c r="C37" s="2" t="s">
        <v>366</v>
      </c>
      <c r="D37" s="2" t="s">
        <v>366</v>
      </c>
      <c r="E37" s="2" t="s">
        <v>366</v>
      </c>
      <c r="F37" s="2" t="s">
        <v>366</v>
      </c>
      <c r="G37" s="2" t="s">
        <v>366</v>
      </c>
      <c r="H37" s="2" t="s">
        <v>366</v>
      </c>
      <c r="I37" s="2" t="s">
        <v>216</v>
      </c>
    </row>
    <row r="38" spans="1:9" x14ac:dyDescent="0.25">
      <c r="A38" s="3" t="s">
        <v>218</v>
      </c>
      <c r="B38" s="2" t="s">
        <v>220</v>
      </c>
      <c r="C38" s="2" t="s">
        <v>370</v>
      </c>
      <c r="D38" s="2" t="s">
        <v>371</v>
      </c>
      <c r="E38" s="2" t="s">
        <v>372</v>
      </c>
      <c r="F38" s="2" t="s">
        <v>373</v>
      </c>
      <c r="G38" s="2" t="s">
        <v>374</v>
      </c>
      <c r="H38" s="2" t="s">
        <v>361</v>
      </c>
      <c r="I38" s="2" t="s">
        <v>219</v>
      </c>
    </row>
    <row r="39" spans="1:9" x14ac:dyDescent="0.25">
      <c r="A39" s="3" t="s">
        <v>221</v>
      </c>
      <c r="B39" s="2" t="s">
        <v>222</v>
      </c>
      <c r="C39" s="2" t="s">
        <v>367</v>
      </c>
      <c r="D39" s="2" t="s">
        <v>367</v>
      </c>
      <c r="E39" s="2" t="s">
        <v>367</v>
      </c>
      <c r="F39" s="2" t="s">
        <v>367</v>
      </c>
      <c r="G39" s="2" t="s">
        <v>367</v>
      </c>
      <c r="H39" s="2" t="s">
        <v>367</v>
      </c>
      <c r="I39" s="2" t="s">
        <v>367</v>
      </c>
    </row>
    <row r="40" spans="1:9" x14ac:dyDescent="0.25">
      <c r="A40" s="3" t="s">
        <v>223</v>
      </c>
      <c r="B40" s="2"/>
      <c r="C40" s="2"/>
      <c r="D40" s="2"/>
      <c r="E40" s="2"/>
      <c r="F40" s="2"/>
      <c r="G40" s="2"/>
      <c r="H40" s="2"/>
      <c r="I40" s="2" t="s">
        <v>224</v>
      </c>
    </row>
    <row r="41" spans="1:9" x14ac:dyDescent="0.25">
      <c r="A41" s="3" t="s">
        <v>225</v>
      </c>
      <c r="B41" s="2" t="s">
        <v>227</v>
      </c>
      <c r="C41" s="2"/>
      <c r="D41" s="2"/>
      <c r="E41" s="2"/>
      <c r="F41" s="2"/>
      <c r="G41" s="2"/>
      <c r="H41" s="2"/>
      <c r="I41" s="2" t="s">
        <v>226</v>
      </c>
    </row>
    <row r="42" spans="1:9" x14ac:dyDescent="0.25">
      <c r="A42" s="3" t="s">
        <v>228</v>
      </c>
      <c r="B42" s="2"/>
      <c r="C42" s="2"/>
      <c r="D42" s="2"/>
      <c r="E42" s="2"/>
      <c r="F42" s="2"/>
      <c r="G42" s="2"/>
      <c r="H42" s="2"/>
      <c r="I42" s="2" t="s">
        <v>229</v>
      </c>
    </row>
    <row r="43" spans="1:9" x14ac:dyDescent="0.25">
      <c r="A43" s="3" t="s">
        <v>387</v>
      </c>
      <c r="B43" s="2" t="s">
        <v>368</v>
      </c>
      <c r="C43" s="2" t="s">
        <v>368</v>
      </c>
      <c r="D43" s="2" t="s">
        <v>386</v>
      </c>
      <c r="E43" s="2" t="s">
        <v>368</v>
      </c>
      <c r="F43" s="2" t="s">
        <v>368</v>
      </c>
      <c r="G43" s="2" t="s">
        <v>368</v>
      </c>
      <c r="H43" s="2" t="s">
        <v>368</v>
      </c>
      <c r="I43" s="2" t="s">
        <v>369</v>
      </c>
    </row>
    <row r="44" spans="1:9" x14ac:dyDescent="0.25">
      <c r="A44" s="3" t="s">
        <v>375</v>
      </c>
      <c r="B44" t="s">
        <v>376</v>
      </c>
      <c r="C44" t="s">
        <v>377</v>
      </c>
      <c r="D44" t="s">
        <v>378</v>
      </c>
      <c r="E44" t="s">
        <v>379</v>
      </c>
      <c r="F44" t="s">
        <v>380</v>
      </c>
      <c r="G44" t="s">
        <v>381</v>
      </c>
      <c r="H44" t="s">
        <v>382</v>
      </c>
      <c r="I44" t="s">
        <v>383</v>
      </c>
    </row>
    <row r="45" spans="1:9" x14ac:dyDescent="0.25">
      <c r="A45" s="3" t="s">
        <v>384</v>
      </c>
    </row>
    <row r="46" spans="1:9" x14ac:dyDescent="0.25">
      <c r="A46" s="17"/>
    </row>
    <row r="47" spans="1:9" x14ac:dyDescent="0.25">
      <c r="A47" s="17"/>
    </row>
    <row r="48" spans="1:9" x14ac:dyDescent="0.25">
      <c r="A48" s="3"/>
    </row>
    <row r="49" spans="1:9" x14ac:dyDescent="0.25">
      <c r="A49" s="1"/>
    </row>
    <row r="50" spans="1:9" x14ac:dyDescent="0.25">
      <c r="A50" s="3"/>
    </row>
    <row r="51" spans="1:9" x14ac:dyDescent="0.25">
      <c r="A51" s="17"/>
    </row>
    <row r="52" spans="1:9" x14ac:dyDescent="0.25">
      <c r="A52" s="17"/>
    </row>
    <row r="53" spans="1:9" x14ac:dyDescent="0.25">
      <c r="A53" s="17"/>
      <c r="E53" s="1"/>
    </row>
    <row r="54" spans="1:9" x14ac:dyDescent="0.25">
      <c r="A54" s="17"/>
    </row>
    <row r="55" spans="1:9" x14ac:dyDescent="0.25">
      <c r="A55" s="17"/>
    </row>
    <row r="56" spans="1:9" x14ac:dyDescent="0.25">
      <c r="A56" s="17"/>
    </row>
    <row r="57" spans="1:9" x14ac:dyDescent="0.25">
      <c r="A57" s="3"/>
    </row>
    <row r="58" spans="1:9" x14ac:dyDescent="0.25">
      <c r="A58" s="3"/>
    </row>
    <row r="59" spans="1:9" x14ac:dyDescent="0.25">
      <c r="A59" s="3"/>
      <c r="B59" s="16"/>
      <c r="C59" s="16"/>
      <c r="D59" s="16"/>
      <c r="E59" s="16"/>
      <c r="F59" s="16"/>
      <c r="G59" s="16"/>
      <c r="H59" s="16"/>
      <c r="I59" s="16"/>
    </row>
    <row r="60" spans="1:9" x14ac:dyDescent="0.25">
      <c r="A60" s="3"/>
    </row>
    <row r="61" spans="1:9" x14ac:dyDescent="0.25">
      <c r="A61" s="3"/>
    </row>
    <row r="62" spans="1:9" x14ac:dyDescent="0.25">
      <c r="A62" s="1"/>
      <c r="B62" s="2"/>
      <c r="C62" s="2"/>
      <c r="D62" s="2"/>
      <c r="E62" s="2"/>
      <c r="F62" s="2"/>
      <c r="G62" s="2"/>
      <c r="H62" s="2"/>
      <c r="I62" s="2"/>
    </row>
    <row r="63" spans="1:9" x14ac:dyDescent="0.25">
      <c r="A63" s="1"/>
    </row>
    <row r="64" spans="1:9" x14ac:dyDescent="0.25">
      <c r="A64" s="1"/>
    </row>
    <row r="65" spans="1:9" x14ac:dyDescent="0.25">
      <c r="A65" s="1"/>
    </row>
    <row r="66" spans="1:9" x14ac:dyDescent="0.25">
      <c r="A66" s="1"/>
      <c r="B66" s="27"/>
      <c r="C66" s="27"/>
      <c r="D66" s="27"/>
      <c r="E66" s="27"/>
      <c r="F66" s="27"/>
      <c r="G66" s="27"/>
      <c r="H66" s="27"/>
      <c r="I66" s="27"/>
    </row>
    <row r="67" spans="1:9" x14ac:dyDescent="0.25">
      <c r="A67" s="1"/>
      <c r="B67" s="27"/>
      <c r="C67" s="27"/>
      <c r="D67" s="27"/>
      <c r="E67" s="27"/>
      <c r="F67" s="27"/>
      <c r="G67" s="27"/>
      <c r="H67" s="27"/>
      <c r="I67" s="27"/>
    </row>
    <row r="68" spans="1:9" x14ac:dyDescent="0.25">
      <c r="A68" s="1"/>
      <c r="B68" s="27"/>
      <c r="C68" s="27"/>
      <c r="D68" s="27"/>
      <c r="E68" s="27"/>
      <c r="F68" s="27"/>
      <c r="G68" s="27"/>
      <c r="H68" s="27"/>
      <c r="I68" s="27"/>
    </row>
    <row r="69" spans="1:9" x14ac:dyDescent="0.25">
      <c r="A69" s="1"/>
      <c r="B69" s="27"/>
      <c r="C69" s="27"/>
      <c r="D69" s="27"/>
      <c r="E69" s="27"/>
      <c r="F69" s="27"/>
      <c r="G69" s="27"/>
      <c r="H69" s="27"/>
      <c r="I69" s="27"/>
    </row>
    <row r="70" spans="1:9" x14ac:dyDescent="0.25">
      <c r="A70" s="1"/>
      <c r="B70" s="27"/>
      <c r="C70" s="27"/>
      <c r="D70" s="27"/>
      <c r="E70" s="27"/>
      <c r="F70" s="27"/>
      <c r="G70" s="27"/>
      <c r="H70" s="27"/>
      <c r="I70" s="27"/>
    </row>
    <row r="71" spans="1:9" x14ac:dyDescent="0.25">
      <c r="A71" s="1"/>
      <c r="B71" s="27"/>
      <c r="C71" s="27"/>
      <c r="D71" s="27"/>
      <c r="E71" s="27"/>
      <c r="F71" s="27"/>
      <c r="G71" s="27"/>
      <c r="H71" s="27"/>
      <c r="I71" s="27"/>
    </row>
    <row r="72" spans="1:9" x14ac:dyDescent="0.25">
      <c r="A72" s="1"/>
      <c r="B72" s="27"/>
      <c r="C72" s="27"/>
      <c r="D72" s="27"/>
      <c r="E72" s="27"/>
      <c r="F72" s="27"/>
      <c r="G72" s="27"/>
      <c r="H72" s="27"/>
      <c r="I72" s="27"/>
    </row>
    <row r="73" spans="1:9" x14ac:dyDescent="0.25">
      <c r="A73" s="1"/>
      <c r="B73" s="27"/>
      <c r="C73" s="27"/>
      <c r="D73" s="27"/>
      <c r="E73" s="27"/>
      <c r="F73" s="27"/>
      <c r="G73" s="27"/>
      <c r="H73" s="27"/>
      <c r="I73" s="27"/>
    </row>
    <row r="74" spans="1:9" x14ac:dyDescent="0.25">
      <c r="A74" s="1"/>
      <c r="B74" s="27"/>
      <c r="C74" s="27"/>
      <c r="D74" s="27"/>
      <c r="E74" s="27"/>
      <c r="F74" s="27"/>
      <c r="G74" s="27"/>
      <c r="H74" s="27"/>
      <c r="I74" s="27"/>
    </row>
    <row r="75" spans="1:9" x14ac:dyDescent="0.25">
      <c r="A75" s="1"/>
      <c r="B75" s="28"/>
      <c r="C75" s="28"/>
      <c r="D75" s="28"/>
      <c r="E75" s="28"/>
      <c r="F75" s="28"/>
      <c r="G75" s="28"/>
      <c r="H75" s="28"/>
      <c r="I75" s="28"/>
    </row>
    <row r="76" spans="1:9" x14ac:dyDescent="0.25">
      <c r="A76" s="1"/>
      <c r="B76" s="27"/>
      <c r="C76" s="27"/>
      <c r="D76" s="27"/>
      <c r="E76" s="27"/>
      <c r="F76" s="27"/>
      <c r="G76" s="27"/>
      <c r="H76" s="28"/>
      <c r="I76" s="28"/>
    </row>
    <row r="77" spans="1:9" x14ac:dyDescent="0.25">
      <c r="A77" s="1"/>
      <c r="B77" s="27"/>
      <c r="C77" s="27"/>
      <c r="D77" s="27"/>
      <c r="E77" s="27"/>
      <c r="F77" s="27"/>
      <c r="G77" s="27"/>
      <c r="H77" s="28"/>
      <c r="I77" s="28"/>
    </row>
    <row r="78" spans="1:9" x14ac:dyDescent="0.25">
      <c r="A78" s="1"/>
      <c r="B78" s="28"/>
      <c r="C78" s="28"/>
      <c r="D78" s="28"/>
      <c r="E78" s="28"/>
      <c r="F78" s="28"/>
      <c r="G78" s="28"/>
      <c r="H78" s="28"/>
      <c r="I78" s="28"/>
    </row>
    <row r="79" spans="1:9" x14ac:dyDescent="0.25">
      <c r="A79" s="1"/>
      <c r="B79" s="28"/>
      <c r="C79" s="28"/>
      <c r="D79" s="28"/>
      <c r="E79" s="28"/>
      <c r="F79" s="28"/>
      <c r="G79" s="28"/>
      <c r="H79" s="28"/>
      <c r="I79" s="28"/>
    </row>
    <row r="80" spans="1:9" x14ac:dyDescent="0.25">
      <c r="A80" s="1"/>
      <c r="B80" s="28"/>
      <c r="C80" s="28"/>
      <c r="D80" s="28"/>
      <c r="E80" s="28"/>
      <c r="F80" s="28"/>
      <c r="G80" s="28"/>
      <c r="H80" s="28"/>
      <c r="I80" s="28"/>
    </row>
    <row r="81" spans="1:9" x14ac:dyDescent="0.25">
      <c r="A81" s="1"/>
      <c r="B81" s="28"/>
      <c r="C81" s="28"/>
      <c r="D81" s="28"/>
      <c r="E81" s="28"/>
      <c r="F81" s="28"/>
      <c r="G81" s="28"/>
      <c r="H81" s="28"/>
      <c r="I81" s="28"/>
    </row>
    <row r="82" spans="1:9" x14ac:dyDescent="0.25">
      <c r="A82" s="1"/>
      <c r="B82" s="28"/>
      <c r="C82" s="28"/>
      <c r="D82" s="28"/>
      <c r="E82" s="28"/>
      <c r="F82" s="28"/>
      <c r="G82" s="28"/>
      <c r="H82" s="28"/>
      <c r="I82" s="28"/>
    </row>
    <row r="83" spans="1:9" x14ac:dyDescent="0.25">
      <c r="A83" s="1"/>
      <c r="B83" s="28"/>
      <c r="C83" s="28"/>
      <c r="D83" s="28"/>
      <c r="E83" s="28"/>
      <c r="F83" s="28"/>
      <c r="G83" s="28"/>
      <c r="H83" s="28"/>
      <c r="I83" s="28"/>
    </row>
    <row r="84" spans="1:9" x14ac:dyDescent="0.25">
      <c r="A84" s="1"/>
      <c r="B84" s="29"/>
      <c r="C84" s="29"/>
      <c r="D84" s="29"/>
      <c r="E84" s="29"/>
      <c r="F84" s="29"/>
      <c r="G84" s="29"/>
      <c r="H84" s="29"/>
      <c r="I84" s="29"/>
    </row>
    <row r="85" spans="1:9" x14ac:dyDescent="0.25">
      <c r="A85" s="1"/>
      <c r="B85" s="28"/>
      <c r="C85" s="28"/>
      <c r="D85" s="28"/>
      <c r="E85" s="28"/>
      <c r="F85" s="28"/>
      <c r="G85" s="28"/>
      <c r="H85" s="28"/>
      <c r="I85" s="28"/>
    </row>
    <row r="86" spans="1:9" x14ac:dyDescent="0.25">
      <c r="A86" s="1"/>
      <c r="B86" s="28"/>
      <c r="C86" s="28"/>
      <c r="D86" s="28"/>
      <c r="E86" s="28"/>
      <c r="F86" s="28"/>
      <c r="G86" s="28"/>
      <c r="H86" s="28"/>
      <c r="I86" s="28"/>
    </row>
    <row r="87" spans="1:9" x14ac:dyDescent="0.25">
      <c r="A87" s="1"/>
      <c r="B87" s="28"/>
      <c r="C87" s="28"/>
      <c r="D87" s="28"/>
      <c r="E87" s="28"/>
      <c r="F87" s="28"/>
      <c r="G87" s="28"/>
      <c r="H87" s="28"/>
      <c r="I87" s="28"/>
    </row>
    <row r="88" spans="1:9" x14ac:dyDescent="0.25">
      <c r="A88" s="1"/>
      <c r="B88" s="27"/>
      <c r="C88" s="27"/>
      <c r="D88" s="27"/>
      <c r="E88" s="27"/>
      <c r="F88" s="27"/>
      <c r="G88" s="27"/>
      <c r="H88" s="27"/>
      <c r="I88" s="27"/>
    </row>
    <row r="89" spans="1:9" x14ac:dyDescent="0.25">
      <c r="A89" s="1"/>
      <c r="B89" s="27"/>
      <c r="C89" s="27"/>
      <c r="D89" s="27"/>
      <c r="E89" s="27"/>
      <c r="F89" s="27"/>
      <c r="G89" s="27"/>
      <c r="H89" s="27"/>
      <c r="I89" s="27"/>
    </row>
    <row r="90" spans="1:9" x14ac:dyDescent="0.25">
      <c r="A90" s="1"/>
      <c r="B90" s="27"/>
      <c r="C90" s="27"/>
      <c r="D90" s="27"/>
      <c r="E90" s="27"/>
      <c r="F90" s="27"/>
      <c r="G90" s="27"/>
      <c r="H90" s="27"/>
      <c r="I90" s="27"/>
    </row>
    <row r="91" spans="1:9" x14ac:dyDescent="0.25">
      <c r="A91" s="1"/>
      <c r="B91" s="27"/>
      <c r="C91" s="27"/>
      <c r="D91" s="27"/>
      <c r="E91" s="27"/>
      <c r="F91" s="27"/>
      <c r="G91" s="27"/>
      <c r="H91" s="27"/>
      <c r="I91" s="27"/>
    </row>
    <row r="92" spans="1:9" x14ac:dyDescent="0.25">
      <c r="A92" s="1"/>
      <c r="B92" s="27"/>
      <c r="C92" s="27"/>
      <c r="D92" s="27"/>
      <c r="E92" s="27"/>
      <c r="F92" s="27"/>
      <c r="G92" s="27"/>
      <c r="H92" s="27"/>
      <c r="I92" s="27"/>
    </row>
    <row r="93" spans="1:9" x14ac:dyDescent="0.25">
      <c r="A93" s="1"/>
      <c r="B93" s="27"/>
      <c r="C93" s="27"/>
      <c r="D93" s="27"/>
      <c r="E93" s="27"/>
      <c r="F93" s="27"/>
      <c r="G93" s="27"/>
      <c r="H93" s="27"/>
      <c r="I93" s="27"/>
    </row>
    <row r="94" spans="1:9" x14ac:dyDescent="0.25">
      <c r="A94" s="1"/>
      <c r="B94" s="27"/>
      <c r="C94" s="27"/>
      <c r="D94" s="27"/>
      <c r="E94" s="27"/>
      <c r="F94" s="27"/>
      <c r="G94" s="27"/>
      <c r="H94" s="27"/>
      <c r="I94" s="27"/>
    </row>
    <row r="95" spans="1:9" x14ac:dyDescent="0.25">
      <c r="A95" s="1"/>
      <c r="B95" s="27"/>
      <c r="C95" s="27"/>
      <c r="D95" s="27"/>
      <c r="E95" s="27"/>
      <c r="F95" s="27"/>
      <c r="G95" s="27"/>
      <c r="H95" s="27"/>
      <c r="I95" s="27"/>
    </row>
    <row r="96" spans="1:9" x14ac:dyDescent="0.25">
      <c r="A96" s="1"/>
      <c r="B96" s="27"/>
      <c r="C96" s="27"/>
      <c r="D96" s="27"/>
      <c r="E96" s="27"/>
      <c r="F96" s="27"/>
      <c r="G96" s="27"/>
      <c r="H96" s="27"/>
      <c r="I96" s="27"/>
    </row>
    <row r="97" spans="1:9" x14ac:dyDescent="0.25">
      <c r="A97" s="1"/>
      <c r="B97" s="30"/>
      <c r="C97" s="27"/>
      <c r="D97" s="27"/>
      <c r="E97" s="27"/>
      <c r="F97" s="27"/>
      <c r="G97" s="27"/>
      <c r="H97" s="27"/>
      <c r="I97" s="30"/>
    </row>
    <row r="98" spans="1:9" x14ac:dyDescent="0.25">
      <c r="A98" s="1"/>
      <c r="B98" s="27"/>
      <c r="C98" s="27"/>
      <c r="D98" s="27"/>
      <c r="E98" s="27"/>
      <c r="F98" s="27"/>
      <c r="G98" s="27"/>
      <c r="H98" s="27"/>
      <c r="I98" s="27"/>
    </row>
    <row r="99" spans="1:9" x14ac:dyDescent="0.25">
      <c r="A99" s="1"/>
      <c r="B99" s="27"/>
      <c r="C99" s="27"/>
      <c r="D99" s="27"/>
      <c r="E99" s="27"/>
      <c r="F99" s="27"/>
      <c r="G99" s="27"/>
      <c r="H99" s="27"/>
      <c r="I99" s="27"/>
    </row>
    <row r="100" spans="1:9" x14ac:dyDescent="0.25">
      <c r="A100" s="1"/>
      <c r="B100" s="27"/>
      <c r="C100" s="27"/>
      <c r="D100" s="27"/>
      <c r="E100" s="27"/>
      <c r="F100" s="27"/>
      <c r="G100" s="27"/>
      <c r="H100" s="27"/>
      <c r="I100" s="27"/>
    </row>
    <row r="101" spans="1:9" x14ac:dyDescent="0.25">
      <c r="A101" s="1"/>
      <c r="B101" s="27"/>
      <c r="C101" s="27"/>
      <c r="D101" s="27"/>
      <c r="E101" s="27"/>
      <c r="F101" s="27"/>
      <c r="G101" s="27"/>
      <c r="H101" s="27"/>
      <c r="I101" s="27"/>
    </row>
    <row r="102" spans="1:9" x14ac:dyDescent="0.25">
      <c r="A102" s="1"/>
      <c r="B102" s="27"/>
      <c r="C102" s="27"/>
      <c r="D102" s="27"/>
      <c r="E102" s="27"/>
      <c r="F102" s="27"/>
      <c r="G102" s="27"/>
      <c r="H102" s="27"/>
      <c r="I102" s="27"/>
    </row>
    <row r="103" spans="1:9" x14ac:dyDescent="0.25">
      <c r="A103" s="1"/>
      <c r="B103" s="27"/>
      <c r="C103" s="27"/>
      <c r="D103" s="27"/>
      <c r="E103" s="27"/>
      <c r="F103" s="27"/>
      <c r="G103" s="27"/>
      <c r="H103" s="27"/>
      <c r="I103" s="27"/>
    </row>
    <row r="104" spans="1:9" x14ac:dyDescent="0.25">
      <c r="A104" s="1"/>
      <c r="B104" s="27"/>
      <c r="C104" s="27"/>
      <c r="D104" s="27"/>
      <c r="E104" s="27"/>
      <c r="F104" s="27"/>
      <c r="G104" s="27"/>
      <c r="H104" s="27"/>
      <c r="I104" s="27"/>
    </row>
    <row r="105" spans="1:9" x14ac:dyDescent="0.25">
      <c r="A105" s="1"/>
      <c r="B105" s="27"/>
      <c r="C105" s="27"/>
      <c r="D105" s="27"/>
      <c r="E105" s="27"/>
      <c r="F105" s="27"/>
      <c r="G105" s="27"/>
      <c r="H105" s="27"/>
      <c r="I105" s="27"/>
    </row>
    <row r="106" spans="1:9" x14ac:dyDescent="0.25">
      <c r="A106" s="1"/>
      <c r="B106" s="27"/>
      <c r="C106" s="27"/>
      <c r="D106" s="27"/>
      <c r="E106" s="27"/>
      <c r="F106" s="27"/>
      <c r="G106" s="27"/>
      <c r="H106" s="27"/>
      <c r="I106" s="27"/>
    </row>
    <row r="107" spans="1:9" x14ac:dyDescent="0.25">
      <c r="A107" s="1"/>
      <c r="B107" s="27"/>
      <c r="C107" s="27"/>
      <c r="D107" s="27"/>
      <c r="E107" s="27"/>
      <c r="F107" s="27"/>
      <c r="G107" s="27"/>
      <c r="H107" s="27"/>
      <c r="I107" s="27"/>
    </row>
    <row r="108" spans="1:9" x14ac:dyDescent="0.25">
      <c r="A108" s="1"/>
      <c r="B108" s="27"/>
      <c r="C108" s="27"/>
      <c r="D108" s="27"/>
      <c r="E108" s="27"/>
      <c r="F108" s="27"/>
      <c r="G108" s="27"/>
      <c r="H108" s="27"/>
      <c r="I108" s="27"/>
    </row>
    <row r="109" spans="1:9" x14ac:dyDescent="0.25">
      <c r="A109" s="1"/>
      <c r="B109" s="27"/>
      <c r="C109" s="27"/>
      <c r="D109" s="27"/>
      <c r="E109" s="27"/>
      <c r="F109" s="27"/>
      <c r="G109" s="27"/>
      <c r="H109" s="27"/>
      <c r="I109" s="27"/>
    </row>
    <row r="110" spans="1:9" x14ac:dyDescent="0.25">
      <c r="A110" s="1"/>
      <c r="B110" s="27"/>
      <c r="C110" s="27"/>
      <c r="D110" s="27"/>
      <c r="E110" s="27"/>
      <c r="F110" s="27"/>
      <c r="G110" s="27"/>
      <c r="H110" s="27"/>
      <c r="I110" s="27"/>
    </row>
    <row r="111" spans="1:9" x14ac:dyDescent="0.25">
      <c r="A111" s="1"/>
      <c r="B111" s="27"/>
      <c r="C111" s="27"/>
      <c r="D111" s="27"/>
      <c r="E111" s="27"/>
      <c r="F111" s="27"/>
      <c r="G111" s="27"/>
      <c r="H111" s="27"/>
      <c r="I111" s="27"/>
    </row>
    <row r="112" spans="1:9" x14ac:dyDescent="0.25">
      <c r="A112" s="1"/>
      <c r="B112" s="27"/>
      <c r="C112" s="27"/>
      <c r="D112" s="27"/>
      <c r="E112" s="27"/>
      <c r="F112" s="27"/>
      <c r="G112" s="27"/>
      <c r="H112" s="27"/>
      <c r="I112" s="27"/>
    </row>
    <row r="113" spans="1:9" x14ac:dyDescent="0.25">
      <c r="A113" s="1"/>
      <c r="B113" s="27"/>
      <c r="C113" s="27"/>
      <c r="D113" s="27"/>
      <c r="E113" s="27"/>
      <c r="F113" s="27"/>
      <c r="G113" s="27"/>
      <c r="H113" s="27"/>
      <c r="I113" s="27"/>
    </row>
    <row r="114" spans="1:9" x14ac:dyDescent="0.25">
      <c r="A114" s="1"/>
      <c r="B114" s="27"/>
      <c r="C114" s="27"/>
      <c r="D114" s="27"/>
      <c r="E114" s="27"/>
      <c r="F114" s="27"/>
      <c r="G114" s="27"/>
      <c r="H114" s="27"/>
      <c r="I114" s="27"/>
    </row>
    <row r="115" spans="1:9" x14ac:dyDescent="0.25">
      <c r="A115" s="1"/>
      <c r="B115" s="27"/>
      <c r="C115" s="27"/>
      <c r="D115" s="27"/>
      <c r="E115" s="27"/>
      <c r="F115" s="27"/>
      <c r="G115" s="27"/>
      <c r="H115" s="27"/>
      <c r="I115" s="27"/>
    </row>
    <row r="116" spans="1:9" x14ac:dyDescent="0.25">
      <c r="A116" s="1"/>
      <c r="B116" s="27"/>
      <c r="C116" s="27"/>
      <c r="D116" s="27"/>
      <c r="E116" s="27"/>
      <c r="F116" s="27"/>
      <c r="G116" s="27"/>
      <c r="H116" s="27"/>
      <c r="I116" s="27"/>
    </row>
    <row r="117" spans="1:9" x14ac:dyDescent="0.25">
      <c r="A117" s="1"/>
      <c r="B117" s="27"/>
      <c r="C117" s="27"/>
      <c r="D117" s="27"/>
      <c r="E117" s="27"/>
      <c r="F117" s="27"/>
      <c r="G117" s="27"/>
      <c r="H117" s="27"/>
      <c r="I117" s="27"/>
    </row>
    <row r="118" spans="1:9" x14ac:dyDescent="0.25">
      <c r="A118" s="1"/>
      <c r="B118" s="27"/>
      <c r="C118" s="27"/>
      <c r="D118" s="27"/>
      <c r="E118" s="27"/>
      <c r="F118" s="27"/>
      <c r="G118" s="27"/>
      <c r="H118" s="27"/>
      <c r="I118" s="27"/>
    </row>
    <row r="119" spans="1:9" x14ac:dyDescent="0.25">
      <c r="A119" s="1"/>
      <c r="B119" s="27"/>
      <c r="C119" s="27"/>
      <c r="D119" s="27"/>
      <c r="E119" s="27"/>
      <c r="F119" s="27"/>
      <c r="G119" s="27"/>
      <c r="H119" s="27"/>
      <c r="I119" s="27"/>
    </row>
    <row r="120" spans="1:9" x14ac:dyDescent="0.25">
      <c r="A120" s="1"/>
      <c r="B120" s="27"/>
      <c r="C120" s="27"/>
      <c r="D120" s="27"/>
      <c r="E120" s="27"/>
      <c r="F120" s="27"/>
      <c r="G120" s="27"/>
      <c r="H120" s="27"/>
      <c r="I120" s="27"/>
    </row>
  </sheetData>
  <mergeCells count="3">
    <mergeCell ref="B6:I6"/>
    <mergeCell ref="B35:I35"/>
    <mergeCell ref="B30:I30"/>
  </mergeCells>
  <conditionalFormatting sqref="B64:I64">
    <cfRule type="colorScale" priority="2">
      <colorScale>
        <cfvo type="num" val="0"/>
        <cfvo type="num" val="50"/>
        <cfvo type="num" val="100"/>
        <color rgb="FFC00000"/>
        <color theme="0"/>
        <color rgb="FF00B050"/>
      </colorScale>
    </cfRule>
  </conditionalFormatting>
  <conditionalFormatting sqref="D63:F63 H63">
    <cfRule type="colorScale" priority="1">
      <colorScale>
        <cfvo type="num" val="0"/>
        <cfvo type="num" val="1600"/>
        <cfvo type="num" val="2000"/>
        <color rgb="FFFF0000"/>
        <color rgb="FFFFEB84"/>
        <color rgb="FF00B050"/>
      </colorScale>
    </cfRule>
  </conditionalFormatting>
  <conditionalFormatting sqref="B64:I64">
    <cfRule type="colorScale" priority="9">
      <colorScale>
        <cfvo type="min"/>
        <cfvo type="percentile" val="50"/>
        <cfvo type="max"/>
        <color rgb="FFF8696B"/>
        <color rgb="FFFCFCFF"/>
        <color rgb="FF63BE7B"/>
      </colorScale>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5" sqref="A5:A6"/>
    </sheetView>
  </sheetViews>
  <sheetFormatPr baseColWidth="10" defaultColWidth="8.85546875" defaultRowHeight="15" x14ac:dyDescent="0.25"/>
  <sheetData>
    <row r="1" spans="1:1" x14ac:dyDescent="0.25">
      <c r="A1" t="s">
        <v>310</v>
      </c>
    </row>
    <row r="2" spans="1:1" x14ac:dyDescent="0.25">
      <c r="A2" t="s">
        <v>330</v>
      </c>
    </row>
    <row r="5" spans="1:1" x14ac:dyDescent="0.25">
      <c r="A5" t="s">
        <v>327</v>
      </c>
    </row>
    <row r="6" spans="1:1" x14ac:dyDescent="0.25">
      <c r="A6" t="s">
        <v>328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4</vt:i4>
      </vt:variant>
    </vt:vector>
  </HeadingPairs>
  <TitlesOfParts>
    <vt:vector size="4" baseType="lpstr">
      <vt:lpstr>Figures</vt:lpstr>
      <vt:lpstr>Figures (2023)</vt:lpstr>
      <vt:lpstr>Sources</vt:lpstr>
      <vt:lpstr>ReadMe</vt:lpstr>
    </vt:vector>
  </TitlesOfParts>
  <Company>ETH Zuerich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Fabre  Adrien</dc:creator>
  <cp:lastModifiedBy>fabre</cp:lastModifiedBy>
  <dcterms:created xsi:type="dcterms:W3CDTF">2021-07-28T19:55:14Z</dcterms:created>
  <dcterms:modified xsi:type="dcterms:W3CDTF">2024-12-22T17:22:23Z</dcterms:modified>
</cp:coreProperties>
</file>