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2980" windowHeight="8145" activeTab="3"/>
  </bookViews>
  <sheets>
    <sheet name="Figures" sheetId="1" r:id="rId1"/>
    <sheet name="educ" sheetId="9" r:id="rId2"/>
    <sheet name="Quotas" sheetId="8" r:id="rId3"/>
    <sheet name="features" sheetId="7" r:id="rId4"/>
    <sheet name="Sources" sheetId="3" r:id="rId5"/>
    <sheet name="Income" sheetId="5"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0" i="1" l="1"/>
  <c r="M50" i="1"/>
  <c r="K50" i="1"/>
  <c r="C50" i="1"/>
  <c r="D50" i="1"/>
  <c r="E50" i="1"/>
  <c r="F50" i="1"/>
  <c r="G50" i="1"/>
  <c r="H50" i="1"/>
  <c r="I50" i="1"/>
  <c r="J50" i="1"/>
  <c r="C46" i="1" l="1"/>
  <c r="D46" i="1"/>
  <c r="E46" i="1"/>
  <c r="F46" i="1"/>
  <c r="G46" i="1"/>
  <c r="H46" i="1"/>
  <c r="I46" i="1"/>
  <c r="J46" i="1"/>
  <c r="K46" i="1"/>
  <c r="L46" i="1"/>
  <c r="M46" i="1"/>
  <c r="C47" i="1"/>
  <c r="D47" i="1"/>
  <c r="E47" i="1"/>
  <c r="F47" i="1"/>
  <c r="G47" i="1"/>
  <c r="H47" i="1"/>
  <c r="I47" i="1"/>
  <c r="J47" i="1"/>
  <c r="K47" i="1"/>
  <c r="L47" i="1"/>
  <c r="M47" i="1"/>
  <c r="B47" i="1"/>
  <c r="B46" i="1"/>
  <c r="C35" i="1"/>
  <c r="D35" i="1"/>
  <c r="E35" i="1"/>
  <c r="F35" i="1"/>
  <c r="G35" i="1"/>
  <c r="H35" i="1"/>
  <c r="I35" i="1"/>
  <c r="J35" i="1"/>
  <c r="K35" i="1"/>
  <c r="L35" i="1"/>
  <c r="M35" i="1"/>
  <c r="B35"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O14" i="5" l="1"/>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3" i="8" l="1"/>
  <c r="F16" i="8" l="1"/>
  <c r="G16" i="8"/>
  <c r="H16" i="8"/>
  <c r="I16" i="8"/>
  <c r="J16" i="8"/>
  <c r="K16" i="8"/>
  <c r="L16" i="8"/>
  <c r="M16" i="8"/>
  <c r="N16" i="8"/>
  <c r="O16" i="8"/>
  <c r="P16" i="8"/>
  <c r="Q16" i="8"/>
  <c r="R16" i="8"/>
  <c r="S16" i="8"/>
  <c r="T16" i="8"/>
  <c r="U16" i="8"/>
  <c r="AC16" i="8"/>
  <c r="AD16" i="8"/>
  <c r="AE16" i="8"/>
  <c r="AF16" i="8"/>
  <c r="AG16" i="8"/>
  <c r="AH16" i="8"/>
  <c r="AI16" i="8"/>
  <c r="AJ16" i="8"/>
  <c r="AK16" i="8"/>
  <c r="AL16" i="8"/>
  <c r="AM16" i="8"/>
  <c r="AN16" i="8"/>
  <c r="AO16" i="8"/>
  <c r="AP16" i="8"/>
  <c r="AQ16" i="8"/>
  <c r="AR16" i="8"/>
  <c r="E16" i="8"/>
  <c r="AS2" i="8"/>
  <c r="AS16" i="8" s="1"/>
  <c r="N2" i="8"/>
  <c r="M2" i="8"/>
  <c r="L2" i="8"/>
  <c r="B5" i="8"/>
  <c r="C8" i="8" s="1"/>
  <c r="X5" i="8" s="1"/>
  <c r="AS11" i="8"/>
  <c r="N11" i="8"/>
  <c r="M11" i="8"/>
  <c r="L11" i="8"/>
  <c r="AS10" i="8"/>
  <c r="N10" i="8"/>
  <c r="M10" i="8"/>
  <c r="L10" i="8"/>
  <c r="AS7" i="8"/>
  <c r="N7" i="8"/>
  <c r="M7" i="8"/>
  <c r="L7" i="8"/>
  <c r="AS6" i="8"/>
  <c r="N6" i="8"/>
  <c r="M6" i="8"/>
  <c r="L6" i="8"/>
  <c r="X4" i="8" l="1"/>
  <c r="C7" i="8"/>
  <c r="W5" i="8" s="1"/>
  <c r="C6" i="8"/>
  <c r="C10" i="8"/>
  <c r="Z5" i="8" s="1"/>
  <c r="C12" i="8"/>
  <c r="C9" i="8"/>
  <c r="AK4" i="8" s="1"/>
  <c r="C11" i="8"/>
  <c r="AA5" i="8" s="1"/>
  <c r="AG10" i="8"/>
  <c r="AH10" i="8"/>
  <c r="AI10" i="8"/>
  <c r="AL4" i="8"/>
  <c r="AJ10" i="8"/>
  <c r="AH6" i="8"/>
  <c r="AI6" i="8"/>
  <c r="AJ6" i="8"/>
  <c r="E4" i="8"/>
  <c r="AI7" i="8"/>
  <c r="AG7" i="8"/>
  <c r="AO4" i="8"/>
  <c r="O5" i="8"/>
  <c r="AH7" i="8"/>
  <c r="AJ7" i="8"/>
  <c r="AF6" i="8"/>
  <c r="AP4" i="8"/>
  <c r="P5" i="8"/>
  <c r="Q5" i="8"/>
  <c r="AR4" i="8"/>
  <c r="P4" i="8"/>
  <c r="V4" i="8"/>
  <c r="W4" i="8"/>
  <c r="AL5" i="8"/>
  <c r="G5" i="8"/>
  <c r="AF7" i="8"/>
  <c r="AM5" i="8"/>
  <c r="H4" i="8"/>
  <c r="AB4" i="8" l="1"/>
  <c r="AB5" i="8"/>
  <c r="AK5" i="8"/>
  <c r="AN4" i="8"/>
  <c r="AG6" i="8"/>
  <c r="AC5" i="8"/>
  <c r="L5" i="8" s="1"/>
  <c r="V5" i="8"/>
  <c r="AE4" i="8"/>
  <c r="AD5" i="8"/>
  <c r="AD4" i="8"/>
  <c r="AC4" i="8"/>
  <c r="AE5" i="8"/>
  <c r="H5" i="8"/>
  <c r="AM4" i="8"/>
  <c r="Y5" i="8"/>
  <c r="Y4" i="8"/>
  <c r="I5" i="8"/>
  <c r="F4" i="8"/>
  <c r="AQ4" i="8"/>
  <c r="J5" i="8"/>
  <c r="AJ11" i="8"/>
  <c r="Q4" i="8"/>
  <c r="F5" i="8"/>
  <c r="AS4" i="8"/>
  <c r="K4" i="8"/>
  <c r="J4" i="8"/>
  <c r="G4" i="8"/>
  <c r="AF11" i="8"/>
  <c r="AA4" i="8"/>
  <c r="AF10" i="8"/>
  <c r="K5" i="8"/>
  <c r="L4" i="8"/>
  <c r="O4" i="8"/>
  <c r="I4" i="8"/>
  <c r="Z4" i="8"/>
  <c r="AH11" i="8"/>
  <c r="E5" i="8"/>
  <c r="AI11" i="8"/>
  <c r="AG11" i="8"/>
  <c r="N5" i="8" l="1"/>
  <c r="M4" i="8"/>
  <c r="M5" i="8"/>
  <c r="N4"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3" i="1" l="1"/>
  <c r="B52" i="1"/>
  <c r="B54" i="1"/>
</calcChain>
</file>

<file path=xl/sharedStrings.xml><?xml version="1.0" encoding="utf-8"?>
<sst xmlns="http://schemas.openxmlformats.org/spreadsheetml/2006/main" count="2707" uniqueCount="1560">
  <si>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</si>
  <si>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</si>
  <si>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</si>
  <si>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</si>
  <si>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</si>
  <si>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</si>
  <si>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</si>
  <si>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</si>
  <si>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</si>
  <si>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</si>
  <si>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</si>
  <si>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</si>
  <si>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</si>
  <si>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</si>
  <si>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</si>
  <si>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</si>
  <si>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</si>
  <si>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</si>
  <si>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</si>
  <si>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</si>
  <si>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</si>
  <si>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</si>
  <si>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</si>
  <si>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</si>
  <si>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</si>
  <si>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</si>
  <si>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</si>
  <si>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</si>
  <si>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</si>
  <si>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</si>
  <si>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</si>
  <si>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</si>
  <si>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</si>
  <si>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</si>
  <si>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</si>
  <si>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</si>
  <si>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</si>
  <si>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</si>
  <si>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</si>
  <si>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</si>
  <si>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</si>
  <si>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</si>
  <si>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</si>
  <si>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</si>
  <si>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</si>
  <si>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</si>
  <si>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</si>
  <si>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</si>
  <si>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</si>
  <si>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</si>
  <si>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</si>
  <si>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</si>
  <si>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</si>
  <si>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</si>
  <si>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</si>
  <si>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</si>
  <si>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</si>
  <si>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</si>
  <si>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</si>
  <si>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</si>
  <si>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</si>
  <si>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</si>
  <si>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</si>
  <si>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</si>
  <si>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</si>
  <si>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</si>
  <si>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</si>
  <si>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</si>
  <si>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</si>
  <si>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</si>
  <si>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</si>
  <si>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</si>
  <si>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</si>
  <si>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</si>
  <si>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</si>
  <si>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</si>
  <si>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</si>
  <si>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</si>
  <si>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</si>
  <si>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</si>
  <si>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</si>
  <si>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</si>
  <si>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</si>
  <si>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</si>
  <si>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</si>
  <si>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</si>
  <si>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</si>
  <si>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</si>
  <si>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</si>
  <si>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</si>
  <si>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</si>
  <si>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</si>
  <si>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</si>
  <si>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</si>
  <si>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</si>
  <si>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</si>
  <si>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</si>
  <si>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</si>
  <si>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</si>
  <si>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</si>
  <si>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</si>
  <si>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</si>
  <si>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</si>
  <si>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</si>
  <si>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</si>
  <si>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</si>
  <si>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</si>
  <si>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</si>
  <si>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</si>
  <si>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</si>
  <si>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</si>
  <si>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</si>
  <si>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</si>
  <si>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</si>
  <si>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</si>
  <si>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</si>
  <si>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</si>
  <si>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</si>
  <si>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</si>
  <si>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</si>
  <si>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</si>
  <si>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</si>
  <si>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</si>
  <si>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</si>
  <si>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</si>
  <si>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</si>
  <si>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</si>
  <si>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</si>
  <si>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</si>
  <si>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</si>
  <si>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</si>
  <si>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</si>
  <si>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</si>
  <si>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</si>
  <si>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</si>
  <si>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</si>
  <si>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</si>
  <si>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</si>
  <si>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</si>
  <si>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</si>
  <si>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</si>
  <si>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</si>
  <si>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</si>
  <si>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</si>
  <si>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</si>
  <si>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</si>
  <si>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</si>
  <si>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</si>
  <si>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</si>
  <si>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</si>
  <si>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</si>
  <si>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</si>
  <si>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</si>
  <si>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</si>
  <si>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</si>
  <si>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</si>
  <si>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</si>
  <si>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</si>
  <si>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</si>
  <si>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</si>
  <si>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</si>
  <si>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</si>
  <si>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</si>
  <si>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</si>
  <si>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</si>
  <si>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</si>
  <si>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</si>
  <si>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</si>
  <si>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</si>
  <si>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</si>
  <si>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</si>
  <si>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</si>
  <si>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</si>
  <si>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</si>
  <si>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</si>
  <si>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</si>
  <si>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</si>
  <si>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</si>
  <si>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</si>
  <si>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</si>
  <si>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</si>
  <si>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</si>
  <si>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</si>
  <si>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</si>
  <si>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</si>
  <si>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</si>
  <si>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</si>
  <si>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</si>
  <si>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</si>
  <si>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</si>
  <si>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</si>
  <si>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</si>
  <si>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</si>
  <si>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</si>
  <si>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</si>
  <si>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</si>
  <si>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</si>
  <si>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</si>
  <si>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</si>
  <si>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</si>
  <si>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</si>
  <si>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</si>
  <si>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</si>
  <si>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</si>
  <si>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</si>
  <si>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</si>
  <si>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</si>
  <si>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</si>
  <si>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</si>
  <si>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</si>
  <si>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</si>
  <si>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</si>
  <si>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</si>
  <si>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</si>
  <si>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</si>
  <si>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</si>
  <si>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</si>
  <si>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</si>
  <si>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</si>
  <si>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</si>
  <si>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</si>
  <si>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</si>
  <si>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</si>
  <si>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</si>
  <si>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</si>
  <si>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</si>
  <si>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</si>
  <si>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</si>
  <si>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</si>
  <si>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</si>
  <si>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</si>
  <si>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</si>
  <si>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</si>
  <si>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</si>
  <si>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</si>
  <si>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</si>
  <si>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</si>
  <si>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</si>
  <si>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</si>
  <si>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</si>
  <si>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</si>
  <si>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</si>
  <si>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</si>
  <si>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</si>
  <si>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</si>
  <si>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</si>
  <si>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</si>
  <si>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</si>
  <si>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</si>
  <si>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</si>
  <si>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</si>
  <si>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</si>
  <si>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</si>
  <si>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</si>
  <si>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</si>
  <si>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</si>
  <si>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</si>
  <si>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</si>
  <si>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</si>
  <si>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</si>
  <si>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</si>
  <si>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</si>
  <si>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</si>
  <si>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</si>
  <si>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</si>
  <si>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</si>
  <si>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</si>
  <si>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</si>
  <si>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</si>
  <si>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</si>
  <si>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</si>
  <si>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</si>
  <si>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</si>
  <si>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</si>
  <si>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</si>
  <si>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160k</t>
  </si>
  <si>
    <t>700k</t>
  </si>
  <si>
    <t>100M</t>
  </si>
  <si>
    <t>13k</t>
  </si>
  <si>
    <t>85k</t>
  </si>
  <si>
    <t>75k</t>
  </si>
  <si>
    <t>750k</t>
  </si>
  <si>
    <t>12k</t>
  </si>
  <si>
    <t>8k</t>
  </si>
  <si>
    <t>Periodicity income (OECD project)</t>
  </si>
  <si>
    <t>Periodicity income (ChatGPT)</t>
  </si>
  <si>
    <t>120k yr / 10k month</t>
  </si>
  <si>
    <t>3.5M yr / 300k month</t>
  </si>
  <si>
    <t>2.5M yr / 200k monthly</t>
  </si>
  <si>
    <t>180k yr / 15k month</t>
  </si>
  <si>
    <t>30M yr / 2.5M month</t>
  </si>
  <si>
    <t>1.5M / 150k month</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</si>
  <si>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</si>
  <si>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</si>
  <si>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</si>
  <si>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</si>
  <si>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</si>
  <si>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</si>
  <si>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</si>
  <si>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</si>
  <si>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</si>
  <si>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</si>
  <si>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</si>
  <si>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</si>
  <si>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</si>
  <si>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</si>
  <si>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</si>
  <si>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</si>
  <si>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</si>
  <si>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</si>
  <si>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</si>
  <si>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</si>
  <si>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</si>
  <si>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</si>
  <si>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</si>
  <si>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</si>
  <si>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</si>
  <si>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</si>
  <si>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</si>
  <si>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</si>
  <si>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</si>
  <si>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</si>
  <si>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</si>
  <si>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</si>
  <si>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</si>
  <si>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</si>
  <si>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</si>
  <si>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</si>
  <si>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</si>
  <si>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</si>
  <si>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</si>
  <si>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</si>
  <si>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</si>
  <si>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</si>
  <si>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</si>
  <si>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</si>
  <si>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</si>
  <si>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</si>
  <si>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</si>
  <si>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</si>
  <si>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</si>
  <si>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</si>
  <si>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</si>
  <si>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</si>
  <si>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</si>
  <si>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</si>
  <si>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</si>
  <si>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</si>
  <si>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</si>
  <si>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</si>
  <si>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</si>
  <si>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</si>
  <si>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</si>
  <si>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</si>
  <si>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</si>
  <si>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</si>
  <si>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</si>
  <si>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</si>
  <si>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</si>
  <si>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</si>
  <si>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</si>
  <si>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</si>
  <si>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</si>
  <si>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</si>
  <si>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</si>
  <si>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</si>
  <si>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</si>
  <si>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</si>
  <si>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</si>
  <si>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</si>
  <si>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</si>
  <si>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</si>
  <si>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</si>
  <si>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</si>
  <si>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</si>
  <si>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</si>
  <si>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</si>
  <si>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</si>
  <si>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</si>
  <si>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</si>
  <si>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</si>
  <si>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</si>
  <si>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</si>
  <si>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</si>
  <si>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</si>
  <si>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</si>
  <si>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</si>
  <si>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</si>
  <si>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</si>
  <si>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</si>
  <si>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</si>
  <si>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Welfare (RSA) payment to unemployed 18-25 year olds</t>
  </si>
  <si>
    <t>Minimum wage (SMIC) at 1600€/month net</t>
  </si>
  <si>
    <t>Raising the legal retirement age to 65</t>
  </si>
  <si>
    <t>20% increase in funding for public hospitals and National Education</t>
  </si>
  <si>
    <t>Institutions</t>
  </si>
  <si>
    <t>Proportional election of MPs</t>
  </si>
  <si>
    <t>Citizens' Initiative Referendum (RIC)</t>
  </si>
  <si>
    <t>Climate policy</t>
  </si>
  <si>
    <t>Prohibition of the most polluting vehicles in city centers (ZFE)</t>
  </si>
  <si>
    <t>Plan for thermal insulation</t>
  </si>
  <si>
    <t>Ban on the sale of new thermal cars by 2030</t>
  </si>
  <si>
    <t>Tax system</t>
  </si>
  <si>
    <t>National redistribution plan</t>
  </si>
  <si>
    <t>Reinstatement of the wealth tax (ISF)</t>
  </si>
  <si>
    <t>Foreign policy</t>
  </si>
  <si>
    <t>Global Climate Plan</t>
  </si>
  <si>
    <t>Global Millionaire Tax</t>
  </si>
  <si>
    <t>Global Democratic Assembly on Climate Change</t>
  </si>
  <si>
    <t>Double foreign aid to low-income countries</t>
  </si>
  <si>
    <t>FR_sources</t>
  </si>
  <si>
    <t>https://www.lemonde.fr/</t>
  </si>
  <si>
    <t>Example (2023)</t>
  </si>
  <si>
    <t>Test (2022)</t>
  </si>
  <si>
    <t>IT-CH</t>
  </si>
  <si>
    <t>THIS SHEET IS ONLY MADE OF EXAMPLES</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</si>
  <si>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</si>
  <si>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</si>
  <si>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</si>
  <si>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</si>
  <si>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</si>
  <si>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</si>
  <si>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</si>
  <si>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</si>
  <si>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</si>
  <si>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</si>
  <si>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</si>
  <si>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</si>
  <si>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</si>
  <si>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</si>
  <si>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</si>
  <si>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</si>
  <si>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Share who lose out:</t>
  </si>
  <si>
    <t>Share who benefit:</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</si>
  <si>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</si>
  <si>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</si>
  <si>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</si>
  <si>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</si>
  <si>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</si>
  <si>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</si>
  <si>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</si>
  <si>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</si>
  <si>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</si>
  <si>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</si>
  <si>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</si>
  <si>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</si>
  <si>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</si>
  <si>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</si>
  <si>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</si>
  <si>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</si>
  <si>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</si>
  <si>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</si>
  <si>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</si>
  <si>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</si>
  <si>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</si>
  <si>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</si>
  <si>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</si>
  <si>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</si>
  <si>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</si>
  <si>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</si>
  <si>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</si>
  <si>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</si>
  <si>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</si>
  <si>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</si>
  <si>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</si>
  <si>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</si>
  <si>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</si>
  <si>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</si>
  <si>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</si>
  <si>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</si>
  <si>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</si>
  <si>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</si>
  <si>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</si>
  <si>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</si>
  <si>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</si>
  <si>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</si>
  <si>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</si>
  <si>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</si>
  <si>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</si>
  <si>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</si>
  <si>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</si>
  <si>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</si>
  <si>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</si>
  <si>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</si>
  <si>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</si>
  <si>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</si>
  <si>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</si>
  <si>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</si>
  <si>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</si>
  <si>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</si>
  <si>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</si>
  <si>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</si>
  <si>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</si>
  <si>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</si>
  <si>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</si>
  <si>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</si>
  <si>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</si>
  <si>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</si>
  <si>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</si>
  <si>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</si>
  <si>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</si>
  <si>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</si>
  <si>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</si>
  <si>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</si>
  <si>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</si>
  <si>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</si>
  <si>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</si>
  <si>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</si>
  <si>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</si>
  <si>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</si>
  <si>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</si>
  <si>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2024 UK general election</t>
  </si>
  <si>
    <t>2023 Swiss federal election</t>
  </si>
  <si>
    <t>none</t>
  </si>
  <si>
    <t>belief_nationality</t>
  </si>
  <si>
    <t>Europeans</t>
  </si>
  <si>
    <t>Revenu actuel</t>
  </si>
  <si>
    <t>Revenu après la redistribution mondiale</t>
  </si>
  <si>
    <t>100&amp;nbsp;€</t>
  </si>
  <si>
    <t>Proportion avantagée&amp;nbsp;:</t>
  </si>
  <si>
    <t>Proportion désavantagée&amp;nbsp;: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</si>
  <si>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</si>
  <si>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</si>
  <si>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</si>
  <si>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</si>
  <si>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</si>
  <si>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</si>
  <si>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</si>
  <si>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</si>
  <si>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</si>
  <si>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</si>
  <si>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</si>
  <si>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</si>
  <si>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</si>
  <si>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</si>
  <si>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</si>
  <si>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</si>
  <si>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</si>
  <si>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</si>
  <si>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</si>
  <si>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</si>
  <si>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</si>
  <si>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</si>
  <si>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</si>
  <si>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</si>
  <si>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</si>
  <si>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</si>
  <si>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</si>
  <si>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</si>
  <si>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</si>
  <si>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</si>
  <si>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</si>
  <si>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</si>
  <si>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</si>
  <si>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</si>
  <si>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</si>
  <si>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</si>
  <si>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</si>
  <si>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</si>
  <si>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</si>
  <si>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</si>
  <si>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</si>
  <si>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</si>
  <si>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</si>
  <si>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text_title_short</t>
  </si>
  <si>
    <t>Revenu des humains, du plus pauvre au plus riche</t>
  </si>
  <si>
    <t>Income of humans, from poorest to richest</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</si>
  <si>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</si>
  <si>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</si>
  <si>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</si>
  <si>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</si>
  <si>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</si>
  <si>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</si>
  <si>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</si>
  <si>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In the U.S.</t>
  </si>
  <si>
    <t>£40</t>
  </si>
  <si>
    <t>£100</t>
  </si>
  <si>
    <t>the UK</t>
  </si>
  <si>
    <t>£1,500</t>
  </si>
  <si>
    <t>£10,000</t>
  </si>
  <si>
    <t>£75,000</t>
  </si>
  <si>
    <t>£80,000</t>
  </si>
  <si>
    <t>£90,000</t>
  </si>
  <si>
    <t>£100,000</t>
  </si>
  <si>
    <t>£120,000</t>
  </si>
  <si>
    <t>£130,000</t>
  </si>
  <si>
    <t>£150,000</t>
  </si>
  <si>
    <t>£200,000</t>
  </si>
  <si>
    <t>£1 million</t>
  </si>
  <si>
    <t>In the UK</t>
  </si>
  <si>
    <t>UK GDP</t>
  </si>
  <si>
    <t>£5 million</t>
  </si>
  <si>
    <t>British people</t>
  </si>
  <si>
    <t>British</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</si>
  <si>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</si>
  <si>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</si>
  <si>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</si>
  <si>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</si>
  <si>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</si>
  <si>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the European Union and Brazil) adopt this policy and others (such as the United States and China) do not.</t>
  </si>
  <si>
    <t>Imagine that some countries (such as Germany, France, the United Kingdom, Brazil...)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</si>
  <si>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</si>
  <si>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</si>
  <si>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</si>
  <si>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</si>
  <si>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</si>
  <si>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</si>
  <si>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</si>
  <si>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</si>
  <si>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</si>
  <si>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</si>
  <si>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</si>
  <si>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</si>
  <si>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</si>
  <si>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</si>
  <si>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</si>
  <si>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</si>
  <si>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</si>
  <si>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</si>
  <si>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</si>
  <si>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</si>
  <si>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</si>
  <si>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</si>
  <si>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</si>
  <si>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</si>
  <si>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</si>
  <si>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</si>
  <si>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</si>
  <si>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</si>
  <si>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</si>
  <si>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</si>
  <si>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</si>
  <si>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</si>
  <si>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</si>
  <si>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</si>
  <si>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</si>
  <si>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500 ريال</t>
  </si>
  <si>
    <t>Japan, the UK</t>
  </si>
  <si>
    <t>Countries participating in GCS high (on top of China, India, &lt;…&gt;, Canada, South Korea, as well as all Africa, Latin America, South-Asia and South-East Asia).</t>
  </si>
  <si>
    <t>Japan, das Vereinigte Königreich</t>
  </si>
  <si>
    <t>Giappone, Regno Unito</t>
  </si>
  <si>
    <t>Japonia, Wielka Brytania</t>
  </si>
  <si>
    <t>Japón, Reino Unido</t>
  </si>
  <si>
    <t>欧州連合, 英国</t>
  </si>
  <si>
    <t>Европейский союз, Япония, Великобритания</t>
  </si>
  <si>
    <t>الاتحاد الأوروبي واليابان والمملكة المتحدة واليابان</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</si>
  <si>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</si>
  <si>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</si>
  <si>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</si>
  <si>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</si>
  <si>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</si>
  <si>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</si>
  <si>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</si>
  <si>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100&amp;nbsp;franchi</t>
  </si>
  <si>
    <t>100&amp;nbsp;CHF</t>
  </si>
  <si>
    <t>4 ملايين ريال</t>
  </si>
  <si>
    <t>300,000 ريال</t>
  </si>
  <si>
    <t>40,000 ريال</t>
  </si>
  <si>
    <t>50,000 ريال</t>
  </si>
  <si>
    <t>35,000 ريال</t>
  </si>
  <si>
    <t>70,000 ريال</t>
  </si>
  <si>
    <t>25,000 ريال</t>
  </si>
  <si>
    <t>20,000 ريال</t>
  </si>
  <si>
    <t>10,000 ريال</t>
  </si>
  <si>
    <t>1,500 ريال</t>
  </si>
  <si>
    <t>110,000&amp;nbsp;CHF</t>
  </si>
  <si>
    <t>120,000&amp;nbsp;CHF</t>
  </si>
  <si>
    <t>75,000&amp;nbsp;CHF</t>
  </si>
  <si>
    <t>70,000&amp;nbsp;CHF</t>
  </si>
  <si>
    <t>85,000&amp;nbsp;CHF</t>
  </si>
  <si>
    <t>100,000&amp;nbsp;CHF</t>
  </si>
  <si>
    <t>200,000&amp;nbsp;CHF</t>
  </si>
  <si>
    <t>140,000&amp;nbsp;CHF</t>
  </si>
  <si>
    <t>10,000&amp;nbsp;CHF</t>
  </si>
  <si>
    <t>1,500&amp;nbsp;CHF</t>
  </si>
  <si>
    <t>1&amp;nbsp;million&amp;nbsp;CHF</t>
  </si>
  <si>
    <t>15&amp;nbsp;000&amp;nbsp;руб.</t>
  </si>
  <si>
    <t>100&amp;nbsp;000&amp;nbsp;руб.</t>
  </si>
  <si>
    <t>750&amp;nbsp;000&amp;nbsp;руб.</t>
  </si>
  <si>
    <t>800&amp;nbsp;000&amp;nbsp;руб.</t>
  </si>
  <si>
    <t>900&amp;nbsp;000&amp;nbsp;руб.</t>
  </si>
  <si>
    <t>1&amp;nbsp;000&amp;nbsp;000&amp;nbsp;руб.</t>
  </si>
  <si>
    <t>1&amp;nbsp;200&amp;nbsp;000&amp;nbsp;руб.</t>
  </si>
  <si>
    <t>1&amp;nbsp;300&amp;nbsp;000&amp;nbsp;руб.</t>
  </si>
  <si>
    <t>1&amp;nbsp;500&amp;nbsp;000&amp;nbsp;руб.</t>
  </si>
  <si>
    <t>2&amp;nbsp;000&amp;nbsp;000&amp;nbsp;руб.</t>
  </si>
  <si>
    <t>100&amp;nbsp;000&amp;nbsp;000&amp;nbsp;руб.</t>
  </si>
  <si>
    <t>1,300万円</t>
  </si>
  <si>
    <t>1,400万円</t>
  </si>
  <si>
    <t>1,200万円</t>
  </si>
  <si>
    <t>2,400万円</t>
  </si>
  <si>
    <t>100万円</t>
  </si>
  <si>
    <t>15万円</t>
  </si>
  <si>
    <t>1,900万円</t>
  </si>
  <si>
    <t>2,000万円</t>
  </si>
  <si>
    <t>1,800万円</t>
  </si>
  <si>
    <t>3,600万円</t>
  </si>
  <si>
    <t>15,000万円</t>
  </si>
  <si>
    <t>Wealth tax (2% above 5M, 30% evasion/depreciation): revenue (in % of GNI)</t>
  </si>
  <si>
    <t>1,6</t>
  </si>
  <si>
    <t>0,5</t>
  </si>
  <si>
    <t>0,2</t>
  </si>
  <si>
    <t>0,4</t>
  </si>
  <si>
    <t>4 مليار ريال</t>
  </si>
  <si>
    <t>6.000 millones de euros</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</si>
  <si>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</si>
  <si>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</si>
  <si>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</si>
  <si>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</si>
  <si>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</si>
  <si>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</si>
  <si>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</si>
  <si>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</si>
  <si>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</si>
  <si>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</si>
  <si>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</si>
  <si>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14 miliardi di CHF</t>
  </si>
  <si>
    <t>LIC_revenue</t>
  </si>
  <si>
    <t>£1 billion</t>
  </si>
  <si>
    <t>CHF 1 billion</t>
  </si>
  <si>
    <t>2,000億円</t>
  </si>
  <si>
    <t>100 миллиардов рублей</t>
  </si>
  <si>
    <t>2000 миллиардов рублей</t>
  </si>
  <si>
    <t>$1 billion</t>
  </si>
  <si>
    <t>5 Millionen Euro</t>
  </si>
  <si>
    <t>1 Millionen Euro</t>
  </si>
  <si>
    <t>5 milioni di euro</t>
  </si>
  <si>
    <t>5 milione di euro</t>
  </si>
  <si>
    <t>1 Milliarde Euro</t>
  </si>
  <si>
    <t>1 miliardo di euro</t>
  </si>
  <si>
    <t>1.000 millones de euros</t>
  </si>
  <si>
    <t>1.000 millones de dólares</t>
  </si>
  <si>
    <t>5.000 millones de dólares</t>
  </si>
  <si>
    <t>1 miliarde di CHF</t>
  </si>
  <si>
    <t>CHF 1 Billione</t>
  </si>
  <si>
    <t>1 milliard CHF</t>
  </si>
  <si>
    <t>1 milliard d'euros</t>
  </si>
  <si>
    <t>1 millón de euros</t>
  </si>
  <si>
    <t>5 millones de euros</t>
  </si>
  <si>
    <t>1 Million CHF</t>
  </si>
  <si>
    <t>5 Millionen CHF</t>
  </si>
  <si>
    <t>1 million CHF</t>
  </si>
  <si>
    <t>5 millions CHF</t>
  </si>
  <si>
    <t>1 milione di CHF</t>
  </si>
  <si>
    <t>5 milioni di CHF</t>
  </si>
  <si>
    <t>8億円</t>
  </si>
  <si>
    <t>150百万円</t>
  </si>
  <si>
    <t>500 миллионов рублей</t>
  </si>
  <si>
    <t>100 миллионов рублей</t>
  </si>
  <si>
    <t>20 ملايين ريال</t>
  </si>
  <si>
    <t>Laufendes Einkommen</t>
  </si>
  <si>
    <t>Einkommen nach globaler Umverteilung</t>
  </si>
  <si>
    <t>Einkommen (nach Steuern und Transfers) der erwachsenen Menschen, von den Ärmsten bis zu den Reichsten</t>
  </si>
  <si>
    <t>Einkommen der Menschen, von den Ärmsten bis zu den Reichsten</t>
  </si>
  <si>
    <t>Teilen, wer profitiert:</t>
  </si>
  <si>
    <t>Anteil der Verlierer:</t>
  </si>
  <si>
    <t>Grad der Umverteilung:</t>
  </si>
  <si>
    <t>German GDP</t>
  </si>
  <si>
    <t>Spanish GDP</t>
  </si>
  <si>
    <t>Swiss GDP</t>
  </si>
  <si>
    <t>Swiss people</t>
  </si>
  <si>
    <t>Swiss</t>
  </si>
  <si>
    <t>Nettogewinn pro Erwachsenem\ninfolge des\nglobalen Klimaprogramms\nim Jahr 2030\n(in % des BIP)</t>
  </si>
  <si>
    <t>Nicht-Teilnehmer</t>
  </si>
  <si>
    <t>Deutsche</t>
  </si>
  <si>
    <t>die Europäische Union</t>
  </si>
  <si>
    <t>2024 Wahl zum Europäischen Parlament</t>
  </si>
  <si>
    <t>Amerikaner</t>
  </si>
  <si>
    <t>Stellen Sie sich vor, dass alle anderen Länder mit hohem Einkommen (wie die Vereinigten Staaten, Japan, Frankreich, Italien, das Vereinigte Königreich usw.) diese Politik verfolgen, während einige Länder mit mittlerem Einkommen (wie China) dies nicht tun.</t>
  </si>
  <si>
    <t>Stellen Sie sich vor, einige Länder (wie Frankreich, Spanien, das Vereinigte Königreich, Brasilien...) verfolgen diese Politik, andere (wie die Vereinigten Staaten und China) nicht.</t>
  </si>
  <si>
    <t>Immaginate che alcuni Paesi (come Germania, Francia, Spagna, Regno Unito, Brasile...) adottino questa politica e altri (come Stati Uniti e Cina) no.</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</si>
  <si>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</si>
  <si>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</si>
  <si>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</si>
  <si>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</si>
  <si>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</si>
  <si>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</si>
  <si>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Popolazione italiana</t>
  </si>
  <si>
    <t>Non partecipante</t>
  </si>
  <si>
    <t>Guadagno netto per adulto\na seguito del\nProgramma climatico globale\nnel 2030\n(in % del PIL)</t>
  </si>
  <si>
    <t>PIL italiano</t>
  </si>
  <si>
    <t>Grado di ridistribuzione:</t>
  </si>
  <si>
    <t>Condividi chi perde:</t>
  </si>
  <si>
    <t>Condividi chi ne beneficia:</t>
  </si>
  <si>
    <t>Reddito degli esseri umani, dai più poveri ai più ricchi</t>
  </si>
  <si>
    <t>Reddito (al netto di tasse e trasferimenti) degli adulti umani, dai più poveri ai più ricchi</t>
  </si>
  <si>
    <t>Reddito dopo la redistribuzione globale</t>
  </si>
  <si>
    <t>Reddito corrente</t>
  </si>
  <si>
    <t>Dochód bieżący</t>
  </si>
  <si>
    <t>Dochód po globalnej redystrybucji</t>
  </si>
  <si>
    <t>Dochody ludzi, od najbiedniejszych do najbogatszych</t>
  </si>
  <si>
    <t>Stopień redystrybucji:</t>
  </si>
  <si>
    <t>W Polsce</t>
  </si>
  <si>
    <t>Polski PKB</t>
  </si>
  <si>
    <t>Nieuczestniczący</t>
  </si>
  <si>
    <t>Polacy</t>
  </si>
  <si>
    <t>Imaginemos que algunos países (como Alemania, Francia, Reino Unido, Brasil...) adoptan esta política y otros (como Estados Unidos y China) no.</t>
  </si>
  <si>
    <t>Imaginemos que todos los demás países de renta alta (como Estados Unidos, Japón, Alemania, Francia, Reino Unido...) adoptan esta política y algunos países de renta media (como China) no.</t>
  </si>
  <si>
    <t>Estadounidenses</t>
  </si>
  <si>
    <t>elecciones al Parlamento Europeo de 2024</t>
  </si>
  <si>
    <t>la Unión Europea</t>
  </si>
  <si>
    <t>Español</t>
  </si>
  <si>
    <t>Españoles</t>
  </si>
  <si>
    <t>No participante</t>
  </si>
  <si>
    <t>Ganancia neta por adulto\nsegún el\nEsquema Climático Global\nen 2030\n(en % del PIB)</t>
  </si>
  <si>
    <t>Grado de redistribución:</t>
  </si>
  <si>
    <t>Compartir quién pierde:</t>
  </si>
  <si>
    <t>Comparte quién se beneficia:</t>
  </si>
  <si>
    <t>Renta de los seres humanos, del más pobre al más rico</t>
  </si>
  <si>
    <t>Renta (después de impuestos y transferencias) de las personas adultas, de las más pobres a las más ricas</t>
  </si>
  <si>
    <t>Ingresos tras la redistribución global</t>
  </si>
  <si>
    <t>Ingresos corrientes</t>
  </si>
  <si>
    <t>経常利益</t>
  </si>
  <si>
    <t>世界再分配後の所得</t>
  </si>
  <si>
    <t>成人の所得（税引き後および移転後）（最貧困層から最富裕層まで</t>
  </si>
  <si>
    <t>人類の所得（最貧困層から富裕層まで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</si>
  <si>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</si>
  <si>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</si>
  <si>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</si>
  <si>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</si>
  <si>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</si>
  <si>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</si>
  <si>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</si>
  <si>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日本語</t>
  </si>
  <si>
    <t>2024年総選挙</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</si>
  <si>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</si>
  <si>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</si>
  <si>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</si>
  <si>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</si>
  <si>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</si>
  <si>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</si>
  <si>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</si>
  <si>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</si>
  <si>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</si>
  <si>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</si>
  <si>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</si>
  <si>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</si>
  <si>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</si>
  <si>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</si>
  <si>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</si>
  <si>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</si>
  <si>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</si>
  <si>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</si>
  <si>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людей, от самых бедных до самых богатых</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</si>
  <si>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</si>
  <si>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</si>
  <si>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</si>
  <si>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</si>
  <si>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</si>
  <si>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</si>
  <si>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الدخل (بعد الضرائب والتحويلات) للبالغين من البشر، من الأفقر إلى الأغنى</t>
  </si>
  <si>
    <t>دخل البشر، من الأفقر إلى الأغنى</t>
  </si>
  <si>
    <t>شارك من يستفيد:</t>
  </si>
  <si>
    <t>شارك من يخسر</t>
  </si>
  <si>
    <t>درجة إعادة التوزيع:</t>
  </si>
  <si>
    <t>الناتج المحلي الإجمالي السعودي</t>
  </si>
  <si>
    <t>صافي المكاسب لكل شخص بالغn\بعدمخطط المناخ العالميn\في عام 2030 n\(بالنسبة المئوية من الناتج المحلي الإجمالي)</t>
  </si>
  <si>
    <t>غير مشارك</t>
  </si>
  <si>
    <t>الشعب السعودي</t>
  </si>
  <si>
    <t>السعوديون</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</si>
  <si>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</si>
  <si>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</si>
  <si>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الأمريكيون</t>
  </si>
  <si>
    <t>تخيّل أن جميع الدول الأخرى ذات الدخل المرتفع (مثل الولايات المتحدة والاتحاد الأوروبي واليابان...) تتبنى هذه السياسة وبعض الدول ذات الدخل المتوسط (مثل الصين) لا تتبناها.</t>
  </si>
  <si>
    <t>تخيّل أن بعض الدول (مثل الاتحاد الأوروبي والمملكة المتحدة والبرازيل) تتبنى هذه السياسة والبعض الآخر (مثل الولايات المتحدة والصين) لا يتبناها.</t>
  </si>
  <si>
    <t>Immaginiamo che alcuni Paesi (come l'Unione Europea, il Regno Unito e il Brasile) adottino questa politica e altri (come gli Stati Uniti e la Cina) no.</t>
  </si>
  <si>
    <t>Stellen Sie sich vor, dass einige Länder (wie die Europäische Union, das Vereinigte Königreich und Brasilien) diese Politik verfolgen und andere (wie die Vereinigten Staaten und China) nicht.</t>
  </si>
  <si>
    <t>Stellen Sie sich vor, dass alle anderen Länder mit hohem Einkommen (wie die Vereinigten Staaten, die Europäische Union, Japan usw.) diese Politik verfolgen, während einige Länder mit mittlerem Einkommen (wie China) dies nicht tun.</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</si>
  <si>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</si>
  <si>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</si>
  <si>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Gli svizzeri</t>
  </si>
  <si>
    <t>Schweizer</t>
  </si>
  <si>
    <t>les Suisses</t>
  </si>
  <si>
    <t>suisse</t>
  </si>
  <si>
    <t>suisses</t>
  </si>
  <si>
    <t>Schweizer BIP</t>
  </si>
  <si>
    <t>PIL svizzero</t>
  </si>
  <si>
    <t>PIB suisse</t>
  </si>
  <si>
    <t>Los estadounidenses</t>
  </si>
  <si>
    <t>Estadounidense</t>
  </si>
  <si>
    <t>los Estados Unidos</t>
  </si>
  <si>
    <t>las elecciones presidenciales de 2024</t>
  </si>
  <si>
    <t>Europeos</t>
  </si>
  <si>
    <t>Imaginemos que todos los demás países de renta alta (como la Unión Europea, Japón, Canadá...) adoptan esta política y algunos países de renta media (como China) no.</t>
  </si>
  <si>
    <t>Imaginemos que algunos países (como la Unión Europea, el Reino Unido y Brasil) adoptan esta política y otros (como Japón, Canadá y China) no.</t>
  </si>
  <si>
    <t>€/mois</t>
  </si>
  <si>
    <t>€/Monat</t>
  </si>
  <si>
    <t>€/mese</t>
  </si>
  <si>
    <t>€/mes</t>
  </si>
  <si>
    <t>руб./месяц</t>
  </si>
  <si>
    <t>円／年</t>
  </si>
  <si>
    <t>CHF/an</t>
  </si>
  <si>
    <t>CHF/Jahr</t>
  </si>
  <si>
    <t>CHF/anno</t>
  </si>
  <si>
    <t>$/año</t>
  </si>
  <si>
    <t>period</t>
  </si>
  <si>
    <t>ريال/شهر</t>
  </si>
  <si>
    <t>Adult pop 2020</t>
  </si>
  <si>
    <t>Share Eu4</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</si>
  <si>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</si>
  <si>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</si>
  <si>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</si>
  <si>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</si>
  <si>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</si>
  <si>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</si>
  <si>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</si>
  <si>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</si>
  <si>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</si>
  <si>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</si>
  <si>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</si>
  <si>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</si>
  <si>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</si>
  <si>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</si>
  <si>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</si>
  <si>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</si>
  <si>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</si>
  <si>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</si>
  <si>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</si>
  <si>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</si>
  <si>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</si>
  <si>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</si>
  <si>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</si>
  <si>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</si>
  <si>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</si>
  <si>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</si>
  <si>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</si>
  <si>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</si>
  <si>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</si>
  <si>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</si>
  <si>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</si>
  <si>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</si>
  <si>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</si>
  <si>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</si>
  <si>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</si>
  <si>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</si>
  <si>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</si>
  <si>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</si>
  <si>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</si>
  <si>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</si>
  <si>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</si>
  <si>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</si>
  <si>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</si>
  <si>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</si>
  <si>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</si>
  <si>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</si>
  <si>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</si>
  <si>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</si>
  <si>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</si>
  <si>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</si>
  <si>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</si>
  <si>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</si>
  <si>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</si>
  <si>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</si>
  <si>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</si>
  <si>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</si>
  <si>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Nord-Ouest</t>
  </si>
  <si>
    <t>Nord-Est</t>
  </si>
  <si>
    <t>Sud-Ouest</t>
  </si>
  <si>
    <t>Sud-Est</t>
  </si>
  <si>
    <t>sources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</si>
  <si>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</si>
  <si>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</si>
  <si>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</si>
  <si>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</si>
  <si>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</si>
  <si>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</si>
  <si>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</si>
  <si>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</si>
  <si>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</si>
  <si>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</si>
  <si>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</si>
  <si>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</si>
  <si>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</si>
  <si>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</si>
  <si>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</si>
  <si>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</si>
  <si>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</si>
  <si>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</si>
  <si>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</si>
  <si>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</si>
  <si>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</si>
  <si>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</si>
  <si>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</si>
  <si>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</si>
  <si>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</si>
  <si>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</si>
  <si>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</si>
  <si>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</si>
  <si>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</si>
  <si>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</si>
  <si>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</si>
  <si>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</si>
  <si>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</si>
  <si>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</si>
  <si>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</si>
  <si>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</si>
  <si>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</si>
  <si>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</si>
  <si>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</si>
  <si>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</si>
  <si>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</si>
  <si>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</si>
  <si>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</si>
  <si>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</si>
  <si>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</si>
  <si>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</si>
  <si>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</si>
  <si>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</si>
  <si>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</si>
  <si>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</si>
  <si>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</si>
  <si>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</si>
  <si>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</si>
  <si>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</si>
  <si>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</si>
  <si>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</si>
  <si>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</si>
  <si>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</si>
  <si>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</si>
  <si>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</si>
  <si>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</si>
  <si>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</si>
  <si>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</si>
  <si>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</si>
  <si>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</si>
  <si>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</si>
  <si>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</si>
  <si>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</si>
  <si>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</si>
  <si>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</si>
  <si>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</si>
  <si>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</si>
  <si>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</si>
  <si>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</si>
  <si>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</si>
  <si>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</si>
  <si>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</si>
  <si>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</si>
  <si>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</si>
  <si>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</si>
  <si>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</si>
  <si>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</si>
  <si>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</si>
  <si>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</si>
  <si>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</si>
  <si>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</si>
  <si>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</si>
  <si>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</si>
  <si>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</si>
  <si>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</si>
  <si>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</si>
  <si>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</si>
  <si>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</si>
  <si>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</si>
  <si>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</si>
  <si>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</si>
  <si>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</si>
  <si>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</si>
  <si>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</si>
  <si>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</si>
  <si>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</si>
  <si>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</si>
  <si>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</si>
  <si>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</si>
  <si>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</si>
  <si>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</si>
  <si>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</si>
  <si>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</si>
  <si>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</si>
  <si>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</si>
  <si>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</si>
  <si>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</si>
  <si>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</si>
  <si>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</si>
  <si>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</si>
  <si>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</si>
  <si>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</si>
  <si>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</si>
  <si>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</si>
  <si>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</si>
  <si>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</si>
  <si>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</si>
  <si>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</si>
  <si>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</si>
  <si>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</si>
  <si>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</si>
  <si>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</si>
  <si>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</si>
  <si>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</si>
  <si>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</si>
  <si>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</si>
  <si>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</si>
  <si>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</si>
  <si>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</si>
  <si>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</si>
  <si>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</si>
  <si>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</si>
  <si>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</si>
  <si>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</si>
  <si>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</si>
  <si>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</si>
  <si>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</si>
  <si>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</si>
  <si>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</si>
  <si>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</si>
  <si>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</si>
  <si>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</si>
  <si>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</si>
  <si>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</si>
  <si>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</si>
  <si>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</si>
  <si>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</si>
  <si>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</si>
  <si>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</si>
  <si>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</si>
  <si>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</si>
  <si>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</si>
  <si>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</si>
  <si>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</si>
  <si>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</si>
  <si>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</si>
  <si>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</si>
  <si>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</si>
  <si>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</si>
  <si>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</si>
  <si>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</si>
  <si>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</si>
  <si>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</si>
  <si>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</si>
  <si>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</si>
  <si>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</si>
  <si>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</si>
  <si>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</si>
  <si>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</si>
  <si>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</si>
  <si>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</si>
  <si>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</si>
  <si>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</si>
  <si>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</si>
  <si>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</si>
  <si>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</si>
  <si>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</si>
  <si>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</si>
  <si>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</si>
  <si>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</si>
  <si>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</si>
  <si>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</si>
  <si>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</si>
  <si>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</si>
  <si>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</si>
  <si>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</si>
  <si>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</si>
  <si>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</si>
  <si>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</si>
  <si>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</si>
  <si>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</si>
  <si>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</si>
  <si>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</si>
  <si>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</si>
  <si>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</si>
  <si>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</si>
  <si>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</si>
  <si>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</si>
  <si>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</si>
  <si>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</si>
  <si>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</si>
  <si>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</si>
  <si>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</si>
  <si>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</si>
  <si>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</si>
  <si>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</si>
  <si>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</si>
  <si>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</si>
  <si>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</si>
  <si>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</si>
  <si>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</si>
  <si>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</si>
  <si>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</si>
  <si>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</si>
  <si>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</si>
  <si>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</si>
  <si>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</si>
  <si>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</si>
  <si>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</si>
  <si>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</si>
  <si>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</si>
  <si>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</si>
  <si>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</si>
  <si>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</si>
  <si>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</si>
  <si>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</si>
  <si>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</si>
  <si>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</si>
  <si>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</si>
  <si>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</si>
  <si>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</si>
  <si>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</si>
  <si>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</si>
  <si>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</si>
  <si>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</si>
  <si>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</si>
  <si>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</si>
  <si>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</si>
  <si>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</si>
  <si>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</si>
  <si>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</si>
  <si>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</si>
  <si>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</si>
  <si>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</si>
  <si>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</si>
  <si>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</si>
  <si>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</si>
  <si>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</si>
  <si>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</si>
  <si>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</si>
  <si>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</si>
  <si>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</si>
  <si>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</si>
  <si>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</si>
  <si>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</si>
  <si>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</si>
  <si>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</si>
  <si>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</si>
  <si>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</si>
  <si>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</si>
  <si>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</si>
  <si>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</si>
  <si>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</si>
  <si>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</si>
  <si>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</si>
  <si>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</si>
  <si>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Ewa $150</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</si>
  <si>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</si>
  <si>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</si>
  <si>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</si>
  <si>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</si>
  <si>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</si>
  <si>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</si>
  <si>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</si>
  <si>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</si>
  <si>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</si>
  <si>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</si>
  <si>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</si>
  <si>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</si>
  <si>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</si>
  <si>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</si>
  <si>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</si>
  <si>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</si>
  <si>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</si>
  <si>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</si>
  <si>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</si>
  <si>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</si>
  <si>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</si>
  <si>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</si>
  <si>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</si>
  <si>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</si>
  <si>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</si>
  <si>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</si>
  <si>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</si>
  <si>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</si>
  <si>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</si>
  <si>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</si>
  <si>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</si>
  <si>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</si>
  <si>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</si>
  <si>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</si>
  <si>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</si>
  <si>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</si>
  <si>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</si>
  <si>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</si>
  <si>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</si>
  <si>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</si>
  <si>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</si>
  <si>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</si>
  <si>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</si>
  <si>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</si>
  <si>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</si>
  <si>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</si>
  <si>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</si>
  <si>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</si>
  <si>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</si>
  <si>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</si>
  <si>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</si>
  <si>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</si>
  <si>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</si>
  <si>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</si>
  <si>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</si>
  <si>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</si>
  <si>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</si>
  <si>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</si>
  <si>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</si>
  <si>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</si>
  <si>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</si>
  <si>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</si>
  <si>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</si>
  <si>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</si>
  <si>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</si>
  <si>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</si>
  <si>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</si>
  <si>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</si>
  <si>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</si>
  <si>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</si>
  <si>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</si>
  <si>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</si>
  <si>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</si>
  <si>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</si>
  <si>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</si>
  <si>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</si>
  <si>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</si>
  <si>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</si>
  <si>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</si>
  <si>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</si>
  <si>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</si>
  <si>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</si>
  <si>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</si>
  <si>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</si>
  <si>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</si>
  <si>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</si>
  <si>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</si>
  <si>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</si>
  <si>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</si>
  <si>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</si>
  <si>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</si>
  <si>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</si>
  <si>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</si>
  <si>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</si>
  <si>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</si>
  <si>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</si>
  <si>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</si>
  <si>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</si>
  <si>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</si>
  <si>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</si>
  <si>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</si>
  <si>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</si>
  <si>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</si>
  <si>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</si>
  <si>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</si>
  <si>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</si>
  <si>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</si>
  <si>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</si>
  <si>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</si>
  <si>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</si>
  <si>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</si>
  <si>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</si>
  <si>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</si>
  <si>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</si>
  <si>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</si>
  <si>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</si>
  <si>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</si>
  <si>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</si>
  <si>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</si>
  <si>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</si>
  <si>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</si>
  <si>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</si>
  <si>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</si>
  <si>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</si>
  <si>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</si>
  <si>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</si>
  <si>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</si>
  <si>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</si>
  <si>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</si>
  <si>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</si>
  <si>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</si>
  <si>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</si>
  <si>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</si>
  <si>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</si>
  <si>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</si>
  <si>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korzysta:</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</si>
  <si>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</si>
  <si>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</si>
  <si>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</si>
  <si>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Das nachstehende Schaubild zeigt einen Vorschlag zur weltweiten Umverteilung der Einkommen, von der derzeitigen Einkommensverteilung (rot) zu einer neuen (grün). Im Folgenden finden Sie Beispiele dafür, wie sich die Einkommen nach Steuern nach der vorgeschlagenen Umverteilung verändern würden: ... Würden Sie diese weltweite Einkommensumverteilung unterstützen oder ablehnen?</t>
  </si>
  <si>
    <t>Il grafico seguente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</si>
  <si>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</si>
  <si>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</si>
  <si>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</si>
  <si>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</si>
  <si>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</si>
  <si>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يعرض الرسم البياني أدناه مقترحاً لإعادة توزيع الدخل في جميع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جميع أنحاء العالم؟</t>
  </si>
  <si>
    <t>500&amp;nbsp;PLN</t>
  </si>
  <si>
    <t>TRUE</t>
  </si>
  <si>
    <t>FALSE</t>
  </si>
  <si>
    <t>1500&amp;nbsp;PLN</t>
  </si>
  <si>
    <t>10&amp;nbsp;000&amp;nbsp;PLN</t>
  </si>
  <si>
    <t>25&amp;nbsp;000&amp;nbsp;PLN</t>
  </si>
  <si>
    <t>30&amp;nbsp;000&amp;nbsp;PLN</t>
  </si>
  <si>
    <t>40&amp;nbsp;000&amp;nbsp;PLN</t>
  </si>
  <si>
    <t>35&amp;nbsp;000&amp;nbsp;PLN</t>
  </si>
  <si>
    <t>50&amp;nbsp;000&amp;nbsp;PLN</t>
  </si>
  <si>
    <t>70&amp;nbsp;000&amp;nbsp;PLN</t>
  </si>
  <si>
    <t>300&amp;nbsp;000&amp;nbsp;PLN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</si>
  <si>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</si>
  <si>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</si>
  <si>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</si>
  <si>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</si>
  <si>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</si>
  <si>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</si>
  <si>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</si>
  <si>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</si>
  <si>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</si>
  <si>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</si>
  <si>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</si>
  <si>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</si>
  <si>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</si>
  <si>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</si>
  <si>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</si>
  <si>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</si>
  <si>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</si>
  <si>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</si>
  <si>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</si>
  <si>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</si>
  <si>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</si>
  <si>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</si>
  <si>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</si>
  <si>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</si>
  <si>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</si>
  <si>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</si>
  <si>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</si>
  <si>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</si>
  <si>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</si>
  <si>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</si>
  <si>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</si>
  <si>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</si>
  <si>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</si>
  <si>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</si>
  <si>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</si>
  <si>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</si>
  <si>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</si>
  <si>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</si>
  <si>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40 (PL mean pc high)</t>
  </si>
  <si>
    <t>50 (JP, DE mean pc high)</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</si>
  <si>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</si>
  <si>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</si>
  <si>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</si>
  <si>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</si>
  <si>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</si>
  <si>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</si>
  <si>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</si>
  <si>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</si>
  <si>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</si>
  <si>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</si>
  <si>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</si>
  <si>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</si>
  <si>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</si>
  <si>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</si>
  <si>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</si>
  <si>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CHF&amp;nbsp;15</t>
  </si>
  <si>
    <t>7,500円</t>
  </si>
  <si>
    <t>3&amp;nbsp;000&amp;nbsp;руб.</t>
  </si>
  <si>
    <t>400 ريال</t>
  </si>
  <si>
    <t>$105</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</si>
  <si>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</si>
  <si>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</si>
  <si>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</si>
  <si>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</si>
  <si>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</si>
  <si>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</si>
  <si>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</si>
  <si>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</si>
  <si>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</si>
  <si>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</si>
  <si>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</si>
  <si>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</si>
  <si>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</si>
  <si>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</si>
  <si>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</si>
  <si>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</si>
  <si>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</si>
  <si>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</si>
  <si>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</si>
  <si>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</si>
  <si>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</si>
  <si>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</si>
  <si>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</si>
  <si>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</si>
  <si>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</si>
  <si>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</si>
  <si>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</si>
  <si>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</si>
  <si>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</si>
  <si>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</si>
  <si>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</si>
  <si>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</si>
  <si>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</si>
  <si>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</si>
  <si>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</si>
  <si>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</si>
  <si>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Bachelor ou équivalent (ES, examen professionnel, certificat fédéral de capacité)</t>
  </si>
  <si>
    <t>Master ou plus</t>
  </si>
  <si>
    <t>Livello primario o inferiore</t>
  </si>
  <si>
    <t>Livello secondario inferiore</t>
  </si>
  <si>
    <t>Livello secondario II senza qualifica</t>
  </si>
  <si>
    <t>Formazione professionale di base o diploma di maturità professionale</t>
  </si>
  <si>
    <t>Diploma di maturità o diploma di maturità specializzata</t>
  </si>
  <si>
    <t>Formazione continua</t>
  </si>
  <si>
    <t>Laurea triennale o equivalente (HF, esame professionale, attestato federale)</t>
  </si>
  <si>
    <t>Laurea specialistica o superiore</t>
  </si>
  <si>
    <t>Primary level or less</t>
  </si>
  <si>
    <t>Lower secondary level</t>
  </si>
  <si>
    <t>Secondary level II without qualification</t>
  </si>
  <si>
    <t>Basic vocational training or vocational baccalaureate</t>
  </si>
  <si>
    <t>Gymnasium baccalaureate or specialized baccalaureate</t>
  </si>
  <si>
    <t>Further education</t>
  </si>
  <si>
    <t>Bachelor's degree or equivalent (HF, professional examination, federal certificate)</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</si>
  <si>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</si>
  <si>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</si>
  <si>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</si>
  <si>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</si>
  <si>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</si>
  <si>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</si>
  <si>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</si>
  <si>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</si>
  <si>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</si>
  <si>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</si>
  <si>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</si>
  <si>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</si>
  <si>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</si>
  <si>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</si>
  <si>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</si>
  <si>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</si>
  <si>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</si>
  <si>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</si>
  <si>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</si>
  <si>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</si>
  <si>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</si>
  <si>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</si>
  <si>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</si>
  <si>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2&amp;nbsp;000</t>
  </si>
  <si>
    <t>3,000</t>
  </si>
  <si>
    <t>amount_expenses</t>
  </si>
  <si>
    <t>€35</t>
  </si>
  <si>
    <t>250&amp;nbsp;PLN</t>
  </si>
  <si>
    <t>£60</t>
  </si>
  <si>
    <t>CHF&amp;nbsp;35</t>
  </si>
  <si>
    <t>11,000円</t>
  </si>
  <si>
    <t>7&amp;nbsp;000&amp;nbsp;руб.</t>
  </si>
  <si>
    <t>$140</t>
  </si>
  <si>
    <t>40&amp;nbsp;€</t>
  </si>
  <si>
    <t>€70</t>
  </si>
  <si>
    <t>€40</t>
  </si>
  <si>
    <t>belief_loss</t>
  </si>
  <si>
    <t>$115</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</si>
  <si>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</si>
  <si>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</si>
  <si>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</si>
  <si>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</si>
  <si>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</si>
  <si>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</si>
  <si>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</si>
  <si>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</si>
  <si>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</si>
  <si>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</si>
  <si>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</si>
  <si>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</si>
  <si>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español</t>
  </si>
  <si>
    <t>British person</t>
  </si>
  <si>
    <t>Swiss person</t>
  </si>
  <si>
    <t>Suisse</t>
  </si>
  <si>
    <t>Svizzere</t>
  </si>
  <si>
    <t>estadounidense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</si>
</sst>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u/>
      <sz val="11"/>
      <color theme="10"/>
      <name val="Calibri"/>
      <family val="2"/>
      <scheme val="minor"/>
    </font>
    <font>
      <sz val="11"/>
      <name val="Calibri"/>
      <family val="2"/>
      <scheme val="minor"/>
    </font>
    <font>
      <i/>
      <sz val="11"/>
      <name val="Calibri"/>
      <family val="2"/>
      <scheme val="minor"/>
    </font>
    <font>
      <sz val="10"/>
      <color rgb="FF000000"/>
      <name val="Arial"/>
      <family val="2"/>
      <charset val="1"/>
    </font>
    <font>
      <sz val="10"/>
      <color rgb="FF000000"/>
      <name val="Arial"/>
      <family val="2"/>
    </font>
    <font>
      <sz val="10"/>
      <color theme="1"/>
      <name val="Arial"/>
      <family val="2"/>
    </font>
    <font>
      <sz val="11"/>
      <color theme="1"/>
      <name val="Calibri"/>
      <family val="2"/>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2" fillId="0" borderId="0" applyNumberFormat="0" applyFill="0" applyBorder="0" applyAlignment="0" applyProtection="0"/>
  </cellStyleXfs>
  <cellXfs count="70">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3" fillId="0" borderId="0" xfId="0" applyFont="1"/>
    <xf numFmtId="0" fontId="14" fillId="0" borderId="0" xfId="0" applyFont="1"/>
    <xf numFmtId="9" fontId="13" fillId="0" borderId="0" xfId="0" applyNumberFormat="1" applyFont="1"/>
    <xf numFmtId="0" fontId="12" fillId="0" borderId="0" xfId="2"/>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3" fillId="0" borderId="0" xfId="0" applyNumberFormat="1" applyFont="1"/>
    <xf numFmtId="9" fontId="13" fillId="0" borderId="0" xfId="1" applyFont="1"/>
    <xf numFmtId="1" fontId="15" fillId="0" borderId="0" xfId="0" applyNumberFormat="1" applyFont="1" applyBorder="1" applyAlignment="1">
      <alignment horizontal="right" wrapText="1"/>
    </xf>
    <xf numFmtId="1" fontId="15" fillId="0" borderId="0" xfId="0" applyNumberFormat="1" applyFont="1" applyFill="1" applyBorder="1" applyAlignment="1">
      <alignment horizontal="right" wrapText="1"/>
    </xf>
    <xf numFmtId="1" fontId="16" fillId="0" borderId="0" xfId="0" applyNumberFormat="1" applyFont="1" applyBorder="1" applyAlignment="1">
      <alignment horizontal="right" wrapText="1"/>
    </xf>
    <xf numFmtId="0" fontId="17" fillId="0" borderId="0" xfId="0" applyFont="1"/>
    <xf numFmtId="1" fontId="16" fillId="0" borderId="0" xfId="0" applyNumberFormat="1" applyFont="1" applyFill="1" applyBorder="1" applyAlignment="1">
      <alignment vertical="center"/>
    </xf>
    <xf numFmtId="9" fontId="2" fillId="0" borderId="0" xfId="1" applyNumberFormat="1" applyFont="1"/>
    <xf numFmtId="9" fontId="2" fillId="0" borderId="0" xfId="1" applyFont="1"/>
    <xf numFmtId="0" fontId="11" fillId="0" borderId="0" xfId="0" applyFont="1"/>
    <xf numFmtId="1" fontId="15" fillId="0" borderId="0" xfId="0" applyNumberFormat="1" applyFont="1" applyFill="1" applyBorder="1" applyAlignment="1">
      <alignment horizontal="left"/>
    </xf>
    <xf numFmtId="1" fontId="16" fillId="0" borderId="0" xfId="0" applyNumberFormat="1" applyFont="1" applyFill="1" applyBorder="1" applyAlignment="1">
      <alignment horizontal="left"/>
    </xf>
    <xf numFmtId="0" fontId="0" fillId="0" borderId="0" xfId="0" applyFont="1" applyBorder="1"/>
    <xf numFmtId="0" fontId="0" fillId="0" borderId="0" xfId="0" applyBorder="1"/>
    <xf numFmtId="0" fontId="18" fillId="0" borderId="0" xfId="0" applyFont="1" applyBorder="1" applyAlignment="1">
      <alignment wrapText="1"/>
    </xf>
    <xf numFmtId="0" fontId="18" fillId="0" borderId="0" xfId="0" applyFont="1" applyBorder="1" applyAlignment="1">
      <alignment horizontal="right" wrapText="1"/>
    </xf>
    <xf numFmtId="0" fontId="17"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0" fontId="11" fillId="0" borderId="0" xfId="0" applyFont="1" applyAlignment="1"/>
    <xf numFmtId="0" fontId="2" fillId="0" borderId="0" xfId="0" applyFont="1" applyAlignment="1">
      <alignment horizontal="center"/>
    </xf>
    <xf numFmtId="49" fontId="2" fillId="0" borderId="0" xfId="0" applyNumberFormat="1" applyFont="1"/>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lemonde.fr/" TargetMode="External"/><Relationship Id="rId2" Type="http://schemas.openxmlformats.org/officeDocument/2006/relationships/hyperlink" Target="https://www.lemonde.fr/" TargetMode="External"/><Relationship Id="rId1" Type="http://schemas.openxmlformats.org/officeDocument/2006/relationships/hyperlink" Target="https://www.lemonde.fr/"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9"/>
  <sheetViews>
    <sheetView zoomScale="115" zoomScaleNormal="115" workbookViewId="0">
      <pane ySplit="1" topLeftCell="A26" activePane="bottomLeft" state="frozen"/>
      <selection pane="bottomLeft" activeCell="D48" sqref="D48"/>
    </sheetView>
  </sheetViews>
  <sheetFormatPr baseColWidth="10" defaultColWidth="9.140625" defaultRowHeight="15" x14ac:dyDescent="0.25"/>
  <cols>
    <col min="1" max="1" width="70.710937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c r="O1" s="1" t="s">
        <v>1426</v>
      </c>
    </row>
    <row r="2" spans="1:24"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25">
      <c r="A6" s="1" t="s">
        <v>250</v>
      </c>
      <c r="B6" s="32" t="s">
        <v>558</v>
      </c>
      <c r="C6" s="32" t="s">
        <v>559</v>
      </c>
      <c r="D6" s="32" t="s">
        <v>560</v>
      </c>
      <c r="E6" s="32" t="s">
        <v>558</v>
      </c>
      <c r="F6" s="32" t="s">
        <v>558</v>
      </c>
      <c r="G6" s="32" t="s">
        <v>561</v>
      </c>
      <c r="H6" s="32" t="s">
        <v>563</v>
      </c>
      <c r="I6" s="32" t="s">
        <v>562</v>
      </c>
      <c r="J6" s="32" t="s">
        <v>556</v>
      </c>
      <c r="K6" s="32" t="s">
        <v>562</v>
      </c>
      <c r="L6" s="32" t="s">
        <v>562</v>
      </c>
      <c r="M6" s="32" t="s">
        <v>557</v>
      </c>
      <c r="N6" s="2"/>
      <c r="O6" s="2"/>
      <c r="P6" s="2"/>
      <c r="Q6" s="2"/>
      <c r="R6" s="2"/>
    </row>
    <row r="7" spans="1:24" x14ac:dyDescent="0.25">
      <c r="A7" s="1" t="s">
        <v>296</v>
      </c>
      <c r="B7" s="32">
        <v>8</v>
      </c>
      <c r="C7" s="32"/>
      <c r="D7" s="32"/>
      <c r="E7" s="32"/>
      <c r="F7" s="32"/>
      <c r="G7" s="32"/>
      <c r="H7" s="32">
        <v>1</v>
      </c>
      <c r="I7" s="32">
        <v>0.1</v>
      </c>
      <c r="J7" s="32">
        <v>3</v>
      </c>
      <c r="K7" s="32">
        <v>4.47</v>
      </c>
      <c r="L7" s="32">
        <v>2</v>
      </c>
      <c r="M7" s="32">
        <v>15</v>
      </c>
      <c r="N7" s="2" t="s">
        <v>255</v>
      </c>
      <c r="O7" s="2"/>
      <c r="P7" s="2"/>
      <c r="Q7" s="2"/>
      <c r="R7" s="2"/>
    </row>
    <row r="8" spans="1:24"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25">
      <c r="A9" s="1" t="s">
        <v>256</v>
      </c>
      <c r="B9" s="32">
        <v>126</v>
      </c>
      <c r="C9" s="32">
        <v>126</v>
      </c>
      <c r="D9" s="32">
        <v>126</v>
      </c>
      <c r="E9" s="32">
        <v>126</v>
      </c>
      <c r="F9" s="32">
        <v>126</v>
      </c>
      <c r="G9" s="32">
        <v>126</v>
      </c>
      <c r="H9" s="32">
        <v>152</v>
      </c>
      <c r="I9" s="32">
        <v>152</v>
      </c>
      <c r="J9" s="32">
        <v>152</v>
      </c>
      <c r="K9" s="32">
        <v>153</v>
      </c>
      <c r="L9" s="32">
        <v>153</v>
      </c>
      <c r="M9" s="32">
        <v>153</v>
      </c>
      <c r="N9" s="1" t="s">
        <v>297</v>
      </c>
      <c r="O9" s="2"/>
      <c r="P9" s="2"/>
      <c r="Q9" s="2"/>
      <c r="R9" s="2"/>
    </row>
    <row r="10" spans="1:24" x14ac:dyDescent="0.25">
      <c r="A10" s="1" t="s">
        <v>267</v>
      </c>
      <c r="B10" s="2"/>
      <c r="C10" s="32">
        <v>5</v>
      </c>
      <c r="D10" s="32">
        <v>10</v>
      </c>
      <c r="E10" s="32">
        <v>5</v>
      </c>
      <c r="F10" s="32">
        <v>4</v>
      </c>
      <c r="G10" s="32">
        <v>5</v>
      </c>
      <c r="H10" s="32">
        <v>5</v>
      </c>
      <c r="I10" s="32">
        <v>18</v>
      </c>
      <c r="J10" s="32">
        <v>10</v>
      </c>
      <c r="K10" s="32">
        <v>4</v>
      </c>
      <c r="L10" s="32">
        <v>16</v>
      </c>
      <c r="M10" s="32">
        <v>18</v>
      </c>
      <c r="N10" s="2"/>
    </row>
    <row r="11" spans="1:24"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c r="P11" s="12"/>
      <c r="Q11" s="12"/>
      <c r="R11" s="12"/>
    </row>
    <row r="12" spans="1:24"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2"/>
      <c r="P13" s="2"/>
      <c r="Q13" s="2"/>
      <c r="R13" s="2"/>
    </row>
    <row r="14" spans="1:24" x14ac:dyDescent="0.25">
      <c r="A14" s="1" t="s">
        <v>609</v>
      </c>
      <c r="B14" s="31"/>
      <c r="C14" s="32"/>
      <c r="D14" s="32" t="s">
        <v>144</v>
      </c>
      <c r="E14" s="32" t="s">
        <v>610</v>
      </c>
      <c r="F14" s="32"/>
      <c r="G14" s="32"/>
      <c r="H14" s="32"/>
      <c r="I14" s="32"/>
      <c r="J14" s="32"/>
      <c r="K14" s="32" t="s">
        <v>610</v>
      </c>
      <c r="L14" s="32"/>
      <c r="M14" s="32"/>
      <c r="N14" s="2"/>
      <c r="O14" s="2"/>
      <c r="P14" s="2"/>
      <c r="Q14" s="2"/>
      <c r="R14" s="2"/>
    </row>
    <row r="15" spans="1:24" x14ac:dyDescent="0.25">
      <c r="A15" s="1" t="s">
        <v>1207</v>
      </c>
      <c r="B15" s="31"/>
      <c r="C15" s="32"/>
      <c r="D15" s="32"/>
      <c r="E15" s="32"/>
      <c r="F15" s="32" t="s">
        <v>1208</v>
      </c>
      <c r="G15" s="32"/>
      <c r="H15" s="32"/>
      <c r="I15" s="32"/>
      <c r="J15" s="32"/>
      <c r="K15" s="32"/>
      <c r="L15" s="32"/>
      <c r="M15" s="32"/>
      <c r="N15" s="19"/>
      <c r="O15" s="19"/>
      <c r="P15" s="37"/>
      <c r="Q15" s="19"/>
      <c r="R15" s="37"/>
      <c r="S15" s="19"/>
      <c r="T15" s="19"/>
      <c r="U15" s="19"/>
      <c r="V15" s="19"/>
      <c r="W15" s="19"/>
      <c r="X15" s="19"/>
    </row>
    <row r="16" spans="1:24" x14ac:dyDescent="0.25">
      <c r="A16" s="1" t="s">
        <v>284</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285</v>
      </c>
      <c r="B17" s="21"/>
      <c r="C17" s="19" t="s">
        <v>1234</v>
      </c>
      <c r="D17" s="19" t="s">
        <v>1235</v>
      </c>
      <c r="E17" s="37" t="s">
        <v>1234</v>
      </c>
      <c r="F17" s="19" t="s">
        <v>1234</v>
      </c>
      <c r="G17" s="37" t="s">
        <v>1234</v>
      </c>
      <c r="H17" s="19" t="s">
        <v>1235</v>
      </c>
      <c r="I17" s="19" t="s">
        <v>1235</v>
      </c>
      <c r="J17" s="19" t="s">
        <v>1235</v>
      </c>
      <c r="K17" s="19" t="s">
        <v>1234</v>
      </c>
      <c r="L17" s="19" t="s">
        <v>1236</v>
      </c>
      <c r="M17" s="19" t="s">
        <v>1235</v>
      </c>
      <c r="N17" s="2"/>
      <c r="O17" s="12"/>
      <c r="P17" s="12"/>
      <c r="Q17" s="12"/>
      <c r="R17" s="12"/>
    </row>
    <row r="18" spans="1:18" x14ac:dyDescent="0.25">
      <c r="A18" s="1" t="s">
        <v>1237</v>
      </c>
      <c r="B18" s="21"/>
      <c r="C18" s="19" t="s">
        <v>1306</v>
      </c>
      <c r="D18" s="19" t="s">
        <v>1307</v>
      </c>
      <c r="E18" s="19" t="s">
        <v>1306</v>
      </c>
      <c r="F18" s="19" t="s">
        <v>1306</v>
      </c>
      <c r="G18" s="19" t="s">
        <v>1308</v>
      </c>
      <c r="H18" s="19" t="s">
        <v>1309</v>
      </c>
      <c r="I18" s="19" t="s">
        <v>1310</v>
      </c>
      <c r="J18" s="19" t="s">
        <v>1311</v>
      </c>
      <c r="K18" s="19" t="s">
        <v>1317</v>
      </c>
      <c r="L18" s="19" t="s">
        <v>1305</v>
      </c>
      <c r="M18" s="19" t="s">
        <v>1316</v>
      </c>
      <c r="N18" s="2"/>
      <c r="O18" s="12"/>
      <c r="P18" s="12"/>
      <c r="Q18" s="12"/>
      <c r="R18" s="12"/>
    </row>
    <row r="19" spans="1:18" x14ac:dyDescent="0.25">
      <c r="A19" s="1" t="s">
        <v>1335</v>
      </c>
      <c r="B19" s="21"/>
      <c r="C19" s="19" t="s">
        <v>1336</v>
      </c>
      <c r="D19" s="19" t="s">
        <v>1336</v>
      </c>
      <c r="E19" s="19" t="s">
        <v>1336</v>
      </c>
      <c r="F19" s="19" t="s">
        <v>1336</v>
      </c>
      <c r="G19" s="19" t="s">
        <v>1336</v>
      </c>
      <c r="H19" s="19" t="s">
        <v>1337</v>
      </c>
      <c r="I19" s="19" t="s">
        <v>1337</v>
      </c>
      <c r="J19" s="19" t="s">
        <v>1337</v>
      </c>
      <c r="K19" s="19" t="s">
        <v>1336</v>
      </c>
      <c r="L19" s="19" t="s">
        <v>1337</v>
      </c>
      <c r="M19" s="19" t="s">
        <v>1337</v>
      </c>
      <c r="N19" s="2"/>
      <c r="O19" s="12"/>
      <c r="P19" s="12"/>
      <c r="Q19" s="12"/>
      <c r="R19" s="12"/>
    </row>
    <row r="20" spans="1:18" x14ac:dyDescent="0.25">
      <c r="A20" s="1" t="s">
        <v>1301</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25">
      <c r="A21" s="1" t="s">
        <v>1318</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25">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25">
      <c r="A23" s="1" t="s">
        <v>270</v>
      </c>
      <c r="B23" s="18"/>
      <c r="C23" s="36" t="s">
        <v>77</v>
      </c>
      <c r="D23" s="6" t="s">
        <v>69</v>
      </c>
      <c r="E23" s="6" t="s">
        <v>49</v>
      </c>
      <c r="F23" s="36" t="s">
        <v>278</v>
      </c>
      <c r="G23" s="6" t="s">
        <v>49</v>
      </c>
      <c r="H23" s="6" t="s">
        <v>69</v>
      </c>
      <c r="I23" s="6" t="s">
        <v>279</v>
      </c>
      <c r="J23" s="6" t="s">
        <v>283</v>
      </c>
      <c r="K23" s="4" t="s">
        <v>288</v>
      </c>
      <c r="L23" s="6" t="s">
        <v>286</v>
      </c>
      <c r="M23" s="6" t="s">
        <v>67</v>
      </c>
      <c r="N23" s="10"/>
      <c r="O23" s="10"/>
      <c r="P23" s="10"/>
      <c r="Q23" s="10"/>
      <c r="R23" s="10"/>
    </row>
    <row r="24" spans="1:18" x14ac:dyDescent="0.25">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25">
      <c r="A25" s="1" t="s">
        <v>272</v>
      </c>
      <c r="B25" s="2"/>
      <c r="C25" s="36" t="s">
        <v>537</v>
      </c>
      <c r="D25" s="6" t="s">
        <v>64</v>
      </c>
      <c r="E25" s="6" t="s">
        <v>67</v>
      </c>
      <c r="F25" s="36" t="s">
        <v>50</v>
      </c>
      <c r="G25" s="6" t="s">
        <v>280</v>
      </c>
      <c r="H25" s="6" t="s">
        <v>64</v>
      </c>
      <c r="I25" s="6" t="s">
        <v>26</v>
      </c>
      <c r="J25" s="6" t="s">
        <v>282</v>
      </c>
      <c r="K25" s="4" t="s">
        <v>287</v>
      </c>
      <c r="L25" s="6" t="s">
        <v>289</v>
      </c>
      <c r="M25" s="6" t="s">
        <v>43</v>
      </c>
      <c r="N25" s="1"/>
    </row>
    <row r="26" spans="1:18" x14ac:dyDescent="0.25">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25">
      <c r="A27" s="1" t="s">
        <v>274</v>
      </c>
      <c r="B27" s="2"/>
      <c r="C27" s="36" t="s">
        <v>69</v>
      </c>
      <c r="D27" s="6" t="s">
        <v>281</v>
      </c>
      <c r="E27" s="6" t="s">
        <v>276</v>
      </c>
      <c r="F27" s="36" t="s">
        <v>275</v>
      </c>
      <c r="G27" s="6" t="s">
        <v>24</v>
      </c>
      <c r="H27" s="6" t="s">
        <v>276</v>
      </c>
      <c r="I27" s="6" t="s">
        <v>30</v>
      </c>
      <c r="J27" s="6" t="s">
        <v>277</v>
      </c>
      <c r="K27" s="4" t="s">
        <v>290</v>
      </c>
      <c r="L27" s="6" t="s">
        <v>291</v>
      </c>
      <c r="M27" s="6" t="s">
        <v>30</v>
      </c>
      <c r="N27" s="1"/>
    </row>
    <row r="28" spans="1:18" x14ac:dyDescent="0.25">
      <c r="A28" s="1" t="s">
        <v>498</v>
      </c>
      <c r="B28" s="2"/>
      <c r="C28" s="2"/>
      <c r="D28" s="2"/>
      <c r="E28" s="2"/>
      <c r="F28" s="2"/>
      <c r="G28" s="2"/>
      <c r="H28" s="2"/>
      <c r="I28" s="2"/>
      <c r="J28" s="2"/>
      <c r="L28" s="6" t="s">
        <v>500</v>
      </c>
      <c r="M28" s="6" t="s">
        <v>499</v>
      </c>
      <c r="N28" s="1"/>
    </row>
    <row r="29" spans="1:18" x14ac:dyDescent="0.25">
      <c r="A29" s="1" t="s">
        <v>622</v>
      </c>
      <c r="B29" s="32">
        <v>0.97</v>
      </c>
      <c r="C29" s="32">
        <v>0.97</v>
      </c>
      <c r="D29" s="32">
        <v>0.97</v>
      </c>
      <c r="E29" s="32">
        <v>0.97</v>
      </c>
      <c r="F29" s="32">
        <v>4.1500000000000004</v>
      </c>
      <c r="G29" s="32">
        <v>0.97</v>
      </c>
      <c r="H29" s="32">
        <v>0.80900000000000005</v>
      </c>
      <c r="I29" s="32">
        <v>0.91200000000000003</v>
      </c>
      <c r="J29" s="32">
        <v>158</v>
      </c>
      <c r="K29" s="32">
        <v>105</v>
      </c>
      <c r="L29" s="32">
        <v>3.75</v>
      </c>
      <c r="M29" s="32">
        <v>1</v>
      </c>
      <c r="N29" s="2" t="s">
        <v>623</v>
      </c>
      <c r="O29" s="2"/>
      <c r="P29" s="2"/>
      <c r="Q29" s="2"/>
      <c r="R29" s="2"/>
    </row>
    <row r="30" spans="1:18" x14ac:dyDescent="0.25">
      <c r="A30" s="1" t="s">
        <v>638</v>
      </c>
      <c r="B30" t="s">
        <v>637</v>
      </c>
      <c r="C30" t="s">
        <v>569</v>
      </c>
      <c r="D30" t="s">
        <v>569</v>
      </c>
      <c r="E30" t="s">
        <v>569</v>
      </c>
      <c r="F30" t="s">
        <v>569</v>
      </c>
      <c r="G30" t="s">
        <v>570</v>
      </c>
      <c r="H30" t="s">
        <v>568</v>
      </c>
      <c r="I30" t="s">
        <v>571</v>
      </c>
      <c r="J30" t="s">
        <v>568</v>
      </c>
      <c r="K30" t="s">
        <v>568</v>
      </c>
      <c r="L30" t="s">
        <v>568</v>
      </c>
      <c r="R30" s="7"/>
    </row>
    <row r="31" spans="1:18" x14ac:dyDescent="0.25">
      <c r="A31" s="1" t="s">
        <v>707</v>
      </c>
      <c r="B31" s="2"/>
      <c r="C31" s="2">
        <v>48</v>
      </c>
      <c r="D31" s="2">
        <v>43</v>
      </c>
      <c r="E31" s="2">
        <v>11</v>
      </c>
      <c r="F31" s="2">
        <v>1</v>
      </c>
      <c r="G31" s="2">
        <v>6</v>
      </c>
      <c r="H31" s="2">
        <v>14</v>
      </c>
      <c r="I31" s="2">
        <v>15</v>
      </c>
      <c r="J31" s="2">
        <v>26</v>
      </c>
      <c r="K31" s="2">
        <v>21</v>
      </c>
      <c r="L31" s="2">
        <v>4</v>
      </c>
      <c r="M31" s="2">
        <v>514</v>
      </c>
    </row>
    <row r="32" spans="1:18" x14ac:dyDescent="0.25">
      <c r="A32" s="1" t="s">
        <v>698</v>
      </c>
      <c r="B32" s="6"/>
      <c r="C32" s="19">
        <v>1.6</v>
      </c>
      <c r="D32" s="19">
        <v>0.9</v>
      </c>
      <c r="E32" s="19">
        <v>0.5</v>
      </c>
      <c r="F32" s="19">
        <v>0.2</v>
      </c>
      <c r="G32" s="19">
        <v>0.4</v>
      </c>
      <c r="H32" s="19">
        <v>0.4</v>
      </c>
      <c r="I32" s="19">
        <v>1.8</v>
      </c>
      <c r="J32" s="19">
        <v>0.5</v>
      </c>
      <c r="K32" s="19">
        <v>1</v>
      </c>
      <c r="L32" s="19">
        <v>0.4</v>
      </c>
      <c r="M32" s="19">
        <v>1.9</v>
      </c>
      <c r="N32" s="7"/>
      <c r="O32" s="7"/>
      <c r="P32" s="7"/>
      <c r="Q32" s="7"/>
      <c r="R32" s="7"/>
    </row>
    <row r="33" spans="1:18" x14ac:dyDescent="0.25">
      <c r="B33" s="6"/>
      <c r="C33" s="6"/>
      <c r="D33" s="6"/>
      <c r="E33" s="6"/>
      <c r="F33" s="6"/>
      <c r="G33" s="6"/>
      <c r="H33" s="6"/>
      <c r="I33" s="6"/>
      <c r="J33" s="6"/>
      <c r="K33" s="2"/>
      <c r="L33" s="6"/>
      <c r="M33" s="2"/>
      <c r="N33" s="7"/>
      <c r="O33" s="7"/>
      <c r="P33" s="7"/>
      <c r="Q33" s="7"/>
      <c r="R33" s="7"/>
    </row>
    <row r="34" spans="1:18" x14ac:dyDescent="0.25">
      <c r="A34" s="1" t="s">
        <v>446</v>
      </c>
      <c r="B34" s="6"/>
      <c r="C34" s="42" t="s">
        <v>1438</v>
      </c>
      <c r="D34" s="42" t="s">
        <v>1442</v>
      </c>
      <c r="E34" s="42" t="s">
        <v>1443</v>
      </c>
      <c r="F34" s="42" t="s">
        <v>1444</v>
      </c>
      <c r="G34" s="42" t="s">
        <v>1443</v>
      </c>
      <c r="H34" s="42" t="s">
        <v>575</v>
      </c>
      <c r="I34" t="s">
        <v>1446</v>
      </c>
      <c r="J34" t="s">
        <v>1447</v>
      </c>
      <c r="K34" t="s">
        <v>1448</v>
      </c>
      <c r="L34" t="s">
        <v>1449</v>
      </c>
      <c r="M34" t="s">
        <v>1450</v>
      </c>
      <c r="N34" s="42"/>
      <c r="O34" s="42"/>
      <c r="P34" s="42"/>
      <c r="Q34" s="42"/>
      <c r="R34" s="7"/>
    </row>
    <row r="35" spans="1:18" x14ac:dyDescent="0.25">
      <c r="A35" s="1" t="s">
        <v>1441</v>
      </c>
      <c r="B35" s="6">
        <f>B37*B29</f>
        <v>25.22</v>
      </c>
      <c r="C35" s="6">
        <f t="shared" ref="C35:M35" si="0">C37*C29</f>
        <v>16.489999999999998</v>
      </c>
      <c r="D35" s="6">
        <f t="shared" si="0"/>
        <v>46.56</v>
      </c>
      <c r="E35" s="6">
        <f t="shared" si="0"/>
        <v>17.46</v>
      </c>
      <c r="F35" s="6">
        <f t="shared" si="0"/>
        <v>161.85000000000002</v>
      </c>
      <c r="G35" s="6">
        <f t="shared" si="0"/>
        <v>12.61</v>
      </c>
      <c r="H35" s="6">
        <f t="shared" si="0"/>
        <v>19.416</v>
      </c>
      <c r="I35" s="6">
        <f t="shared" si="0"/>
        <v>12.768000000000001</v>
      </c>
      <c r="J35" s="6">
        <f t="shared" si="0"/>
        <v>7584</v>
      </c>
      <c r="K35" s="6">
        <f t="shared" si="0"/>
        <v>3150</v>
      </c>
      <c r="L35" s="6">
        <f t="shared" si="0"/>
        <v>378.75</v>
      </c>
      <c r="M35" s="6">
        <f t="shared" si="0"/>
        <v>88</v>
      </c>
      <c r="N35" s="42"/>
      <c r="O35" s="42"/>
      <c r="P35" s="42"/>
      <c r="Q35" s="42"/>
      <c r="R35" s="7"/>
    </row>
    <row r="36" spans="1:18" x14ac:dyDescent="0.25">
      <c r="A36" s="1" t="s">
        <v>1431</v>
      </c>
      <c r="B36" s="6"/>
      <c r="C36" s="6"/>
      <c r="D36" s="6"/>
      <c r="E36" s="6"/>
      <c r="F36" s="6" t="s">
        <v>1429</v>
      </c>
      <c r="G36" s="6"/>
      <c r="H36" t="s">
        <v>1430</v>
      </c>
      <c r="I36" s="6"/>
      <c r="J36" s="6"/>
      <c r="K36" s="2"/>
      <c r="L36" s="6"/>
      <c r="M36" s="2" t="s">
        <v>1428</v>
      </c>
      <c r="N36" s="7"/>
      <c r="O36" s="7"/>
      <c r="P36" s="7"/>
      <c r="Q36" s="7"/>
      <c r="R36" s="7"/>
    </row>
    <row r="37" spans="1:18" x14ac:dyDescent="0.25">
      <c r="A37" s="1" t="s">
        <v>1440</v>
      </c>
      <c r="B37">
        <v>26</v>
      </c>
      <c r="C37" s="2">
        <v>17</v>
      </c>
      <c r="D37" s="2">
        <v>48</v>
      </c>
      <c r="E37" s="2">
        <v>18</v>
      </c>
      <c r="F37" s="2">
        <v>39</v>
      </c>
      <c r="G37" s="2">
        <v>13</v>
      </c>
      <c r="H37" s="2">
        <v>24</v>
      </c>
      <c r="I37" s="2">
        <v>14</v>
      </c>
      <c r="J37" s="2">
        <v>48</v>
      </c>
      <c r="K37" s="2">
        <v>30</v>
      </c>
      <c r="L37" s="2">
        <v>101</v>
      </c>
      <c r="M37" s="2">
        <v>88</v>
      </c>
    </row>
    <row r="38" spans="1:18" x14ac:dyDescent="0.25">
      <c r="A38" s="1" t="s">
        <v>1432</v>
      </c>
      <c r="B38">
        <v>19</v>
      </c>
      <c r="C38">
        <v>7</v>
      </c>
      <c r="D38">
        <v>43</v>
      </c>
      <c r="E38">
        <v>7</v>
      </c>
      <c r="F38">
        <v>35</v>
      </c>
      <c r="G38">
        <v>3</v>
      </c>
      <c r="H38">
        <v>16</v>
      </c>
      <c r="I38">
        <v>4</v>
      </c>
      <c r="J38">
        <v>41</v>
      </c>
      <c r="K38">
        <v>37</v>
      </c>
      <c r="L38">
        <v>133</v>
      </c>
      <c r="M38">
        <v>107</v>
      </c>
    </row>
    <row r="39" spans="1:18" x14ac:dyDescent="0.25">
      <c r="A39" s="1" t="s">
        <v>1433</v>
      </c>
      <c r="B39" s="1">
        <v>31</v>
      </c>
      <c r="C39">
        <v>20</v>
      </c>
      <c r="D39">
        <v>56</v>
      </c>
      <c r="E39">
        <v>20</v>
      </c>
      <c r="F39">
        <v>46</v>
      </c>
      <c r="G39">
        <v>15</v>
      </c>
      <c r="H39">
        <v>29</v>
      </c>
      <c r="I39">
        <v>16</v>
      </c>
      <c r="J39">
        <v>55</v>
      </c>
    </row>
    <row r="40" spans="1:18" x14ac:dyDescent="0.25">
      <c r="A40" s="1" t="s">
        <v>1434</v>
      </c>
      <c r="K40">
        <v>29</v>
      </c>
      <c r="L40">
        <v>116</v>
      </c>
      <c r="M40">
        <v>92</v>
      </c>
    </row>
    <row r="41" spans="1:18" x14ac:dyDescent="0.25">
      <c r="A41" s="1" t="s">
        <v>1435</v>
      </c>
      <c r="C41">
        <v>15</v>
      </c>
      <c r="D41">
        <v>47</v>
      </c>
      <c r="E41">
        <v>15</v>
      </c>
      <c r="F41">
        <v>37</v>
      </c>
      <c r="G41">
        <v>10</v>
      </c>
      <c r="H41">
        <v>23</v>
      </c>
      <c r="I41">
        <v>11</v>
      </c>
      <c r="J41">
        <v>46</v>
      </c>
    </row>
    <row r="42" spans="1:18" x14ac:dyDescent="0.25">
      <c r="A42" s="1" t="s">
        <v>1436</v>
      </c>
      <c r="B42">
        <v>16</v>
      </c>
      <c r="C42">
        <v>6</v>
      </c>
      <c r="D42">
        <v>37</v>
      </c>
      <c r="E42">
        <v>6</v>
      </c>
      <c r="F42">
        <v>30</v>
      </c>
      <c r="G42">
        <v>3</v>
      </c>
      <c r="H42">
        <v>13</v>
      </c>
      <c r="I42">
        <v>3</v>
      </c>
      <c r="J42">
        <v>36</v>
      </c>
      <c r="K42" s="1">
        <v>30</v>
      </c>
      <c r="L42" s="1">
        <v>101</v>
      </c>
      <c r="M42" s="1">
        <v>88</v>
      </c>
    </row>
    <row r="43" spans="1:18" x14ac:dyDescent="0.25">
      <c r="A43" s="1" t="s">
        <v>1437</v>
      </c>
      <c r="B43" s="1">
        <v>26</v>
      </c>
      <c r="C43" s="1">
        <v>17</v>
      </c>
      <c r="D43" s="1">
        <v>48</v>
      </c>
      <c r="E43" s="1">
        <v>18</v>
      </c>
      <c r="F43" s="1">
        <v>39</v>
      </c>
      <c r="G43" s="1">
        <v>13</v>
      </c>
      <c r="H43" s="1">
        <v>24</v>
      </c>
      <c r="I43" s="1">
        <v>14</v>
      </c>
      <c r="J43" s="1">
        <v>48</v>
      </c>
    </row>
    <row r="44" spans="1:18" x14ac:dyDescent="0.25">
      <c r="A44" s="1" t="s">
        <v>1451</v>
      </c>
      <c r="B44" s="4">
        <v>35.74</v>
      </c>
      <c r="C44" s="4">
        <v>35.74</v>
      </c>
      <c r="D44" s="4">
        <v>35.74</v>
      </c>
      <c r="E44" s="4">
        <v>35.74</v>
      </c>
      <c r="F44" s="4">
        <v>35.74</v>
      </c>
      <c r="G44" s="4">
        <v>35.74</v>
      </c>
      <c r="H44" s="4">
        <v>35.74</v>
      </c>
      <c r="I44" s="4">
        <v>35.74</v>
      </c>
      <c r="J44" s="4">
        <v>35.74</v>
      </c>
      <c r="K44" s="4">
        <v>35.74</v>
      </c>
      <c r="L44" s="4">
        <v>35.74</v>
      </c>
      <c r="M44" s="4">
        <v>35.74</v>
      </c>
    </row>
    <row r="45" spans="1:18" x14ac:dyDescent="0.25">
      <c r="A45" s="1" t="s">
        <v>1452</v>
      </c>
      <c r="B45" s="4">
        <v>22.308</v>
      </c>
      <c r="C45" s="4">
        <v>22.308</v>
      </c>
      <c r="D45" s="4">
        <v>22.308</v>
      </c>
      <c r="E45" s="4">
        <v>22.308</v>
      </c>
      <c r="F45" s="4">
        <v>22.308</v>
      </c>
      <c r="G45" s="4">
        <v>22.308</v>
      </c>
      <c r="H45" s="4">
        <v>22.308</v>
      </c>
      <c r="I45" s="4">
        <v>22.308</v>
      </c>
      <c r="J45" s="4">
        <v>22.308</v>
      </c>
      <c r="K45" s="4">
        <v>22.308</v>
      </c>
      <c r="L45" s="4">
        <v>22.308</v>
      </c>
      <c r="M45" s="4">
        <v>22.308</v>
      </c>
    </row>
    <row r="46" spans="1:18" x14ac:dyDescent="0.25">
      <c r="A46" s="1" t="s">
        <v>1453</v>
      </c>
      <c r="B46" s="4">
        <f>B44*B29</f>
        <v>34.6678</v>
      </c>
      <c r="C46" s="4">
        <f t="shared" ref="C46:M46" si="1">C44*C29</f>
        <v>34.6678</v>
      </c>
      <c r="D46" s="4">
        <f t="shared" si="1"/>
        <v>34.6678</v>
      </c>
      <c r="E46" s="4">
        <f t="shared" si="1"/>
        <v>34.6678</v>
      </c>
      <c r="F46" s="4">
        <f t="shared" si="1"/>
        <v>148.32100000000003</v>
      </c>
      <c r="G46" s="4">
        <f t="shared" si="1"/>
        <v>34.6678</v>
      </c>
      <c r="H46" s="4">
        <f t="shared" si="1"/>
        <v>28.913660000000004</v>
      </c>
      <c r="I46" s="4">
        <f t="shared" si="1"/>
        <v>32.594880000000003</v>
      </c>
      <c r="J46" s="4">
        <f t="shared" si="1"/>
        <v>5646.92</v>
      </c>
      <c r="K46" s="7">
        <f t="shared" si="1"/>
        <v>3752.7000000000003</v>
      </c>
      <c r="L46" s="7">
        <f t="shared" si="1"/>
        <v>134.02500000000001</v>
      </c>
      <c r="M46" s="7">
        <f t="shared" si="1"/>
        <v>35.74</v>
      </c>
    </row>
    <row r="47" spans="1:18" x14ac:dyDescent="0.25">
      <c r="A47" s="1" t="s">
        <v>1454</v>
      </c>
      <c r="B47" s="4">
        <f>B45*B29</f>
        <v>21.638759999999998</v>
      </c>
      <c r="C47" s="7">
        <f t="shared" ref="C47:M47" si="2">C45*C29</f>
        <v>21.638759999999998</v>
      </c>
      <c r="D47" s="7">
        <f t="shared" si="2"/>
        <v>21.638759999999998</v>
      </c>
      <c r="E47" s="7">
        <f t="shared" si="2"/>
        <v>21.638759999999998</v>
      </c>
      <c r="F47" s="7">
        <f t="shared" si="2"/>
        <v>92.57820000000001</v>
      </c>
      <c r="G47" s="7">
        <f t="shared" si="2"/>
        <v>21.638759999999998</v>
      </c>
      <c r="H47" s="7">
        <f t="shared" si="2"/>
        <v>18.047172</v>
      </c>
      <c r="I47" s="7">
        <f t="shared" si="2"/>
        <v>20.344896000000002</v>
      </c>
      <c r="J47" s="7">
        <f t="shared" si="2"/>
        <v>3524.6639999999998</v>
      </c>
      <c r="K47" s="4">
        <f t="shared" si="2"/>
        <v>2342.34</v>
      </c>
      <c r="L47" s="4">
        <f t="shared" si="2"/>
        <v>83.655000000000001</v>
      </c>
      <c r="M47" s="4">
        <f t="shared" si="2"/>
        <v>22.308</v>
      </c>
    </row>
    <row r="48" spans="1:18" x14ac:dyDescent="0.25">
      <c r="A48" s="1" t="s">
        <v>444</v>
      </c>
      <c r="B48" s="4"/>
      <c r="C48" s="42" t="s">
        <v>1455</v>
      </c>
      <c r="D48" s="42" t="s">
        <v>1439</v>
      </c>
      <c r="E48" s="42" t="s">
        <v>1439</v>
      </c>
      <c r="F48" s="42" t="s">
        <v>1456</v>
      </c>
      <c r="G48" s="42" t="s">
        <v>1439</v>
      </c>
      <c r="H48" s="42" t="s">
        <v>1445</v>
      </c>
      <c r="I48" t="s">
        <v>1457</v>
      </c>
      <c r="J48" t="s">
        <v>1458</v>
      </c>
      <c r="K48" t="s">
        <v>1459</v>
      </c>
      <c r="L48" t="s">
        <v>1460</v>
      </c>
      <c r="M48" t="s">
        <v>1461</v>
      </c>
    </row>
    <row r="49" spans="1:18" x14ac:dyDescent="0.25">
      <c r="A49" s="1" t="s">
        <v>1464</v>
      </c>
      <c r="B49" s="4"/>
      <c r="C49" s="42" t="s">
        <v>1463</v>
      </c>
      <c r="D49" s="42" t="s">
        <v>1403</v>
      </c>
      <c r="E49" s="42" t="s">
        <v>1407</v>
      </c>
      <c r="F49" s="42" t="s">
        <v>1403</v>
      </c>
      <c r="G49" s="42" t="s">
        <v>1407</v>
      </c>
      <c r="H49" s="42" t="s">
        <v>1407</v>
      </c>
      <c r="I49" s="42">
        <v>1</v>
      </c>
      <c r="J49" s="42">
        <v>2</v>
      </c>
      <c r="K49" s="42" t="s">
        <v>1403</v>
      </c>
      <c r="L49" s="42" t="s">
        <v>1409</v>
      </c>
      <c r="M49" s="42" t="s">
        <v>1403</v>
      </c>
    </row>
    <row r="50" spans="1:18" x14ac:dyDescent="0.25">
      <c r="A50" s="2" t="s">
        <v>1529</v>
      </c>
      <c r="B50" s="35"/>
      <c r="C50" s="35">
        <f t="shared" ref="C50:J50" si="3">C35+C47</f>
        <v>38.12876</v>
      </c>
      <c r="D50" s="35">
        <f t="shared" si="3"/>
        <v>68.198759999999993</v>
      </c>
      <c r="E50" s="35">
        <f t="shared" si="3"/>
        <v>39.098759999999999</v>
      </c>
      <c r="F50" s="35">
        <f t="shared" si="3"/>
        <v>254.42820000000003</v>
      </c>
      <c r="G50" s="35">
        <f t="shared" si="3"/>
        <v>34.248759999999997</v>
      </c>
      <c r="H50" s="35">
        <f t="shared" si="3"/>
        <v>37.463172</v>
      </c>
      <c r="I50" s="35">
        <f t="shared" si="3"/>
        <v>33.112896000000006</v>
      </c>
      <c r="J50" s="35">
        <f t="shared" si="3"/>
        <v>11108.664000000001</v>
      </c>
      <c r="K50" s="35">
        <f>K35+K46</f>
        <v>6902.7000000000007</v>
      </c>
      <c r="L50" s="35">
        <f t="shared" ref="L50:M50" si="4">L35+L46</f>
        <v>512.77499999999998</v>
      </c>
      <c r="M50" s="35">
        <f t="shared" si="4"/>
        <v>123.74000000000001</v>
      </c>
    </row>
    <row r="51" spans="1:18" x14ac:dyDescent="0.25">
      <c r="A51"/>
      <c r="B51" s="2"/>
    </row>
    <row r="52" spans="1:18" x14ac:dyDescent="0.25">
      <c r="A52" s="1" t="s">
        <v>1007</v>
      </c>
      <c r="B52" s="35">
        <f>(C$3*C52+D$3*D52+E$3*E52+F$3*F52+G$3*G52+H$3*H52+I$3*I52)/5000</f>
        <v>20.4313</v>
      </c>
      <c r="C52" s="35">
        <v>16.3</v>
      </c>
      <c r="D52" s="35">
        <v>16.7</v>
      </c>
      <c r="E52" s="35">
        <v>34.5</v>
      </c>
      <c r="F52" s="35">
        <v>5.7</v>
      </c>
      <c r="G52" s="35">
        <v>35.799999999999997</v>
      </c>
      <c r="H52" s="35">
        <v>17.8</v>
      </c>
      <c r="I52" s="35">
        <v>13.7</v>
      </c>
      <c r="J52" s="35"/>
      <c r="K52" s="4"/>
      <c r="L52" s="6"/>
      <c r="M52" s="35">
        <v>8</v>
      </c>
      <c r="N52" s="2"/>
      <c r="O52" s="2"/>
      <c r="P52" s="2"/>
      <c r="Q52" s="2"/>
      <c r="R52" s="2"/>
    </row>
    <row r="53" spans="1:18" x14ac:dyDescent="0.25">
      <c r="A53" s="1" t="s">
        <v>1008</v>
      </c>
      <c r="B53" s="35">
        <f>(C$3*C53+D$3*D53+E$3*E53+F$3*F53+G$3*G53+H$3*H53+I$3*I53)/5000</f>
        <v>40.694020000000009</v>
      </c>
      <c r="C53" s="6">
        <v>41.2</v>
      </c>
      <c r="D53" s="6">
        <v>49.9</v>
      </c>
      <c r="E53" s="6">
        <v>43.9</v>
      </c>
      <c r="F53" s="6">
        <v>56.4</v>
      </c>
      <c r="G53" s="6">
        <v>22.7</v>
      </c>
      <c r="H53" s="6">
        <v>29.5</v>
      </c>
      <c r="I53" s="6">
        <v>40.200000000000003</v>
      </c>
      <c r="J53" s="6"/>
      <c r="K53" s="4"/>
      <c r="L53" s="6"/>
      <c r="M53" s="6">
        <v>41.3</v>
      </c>
      <c r="N53" s="10"/>
      <c r="O53" s="10"/>
      <c r="P53" s="10"/>
      <c r="Q53" s="10"/>
    </row>
    <row r="54" spans="1:18" x14ac:dyDescent="0.25">
      <c r="A54" s="1" t="s">
        <v>1009</v>
      </c>
      <c r="B54" s="35">
        <f>(C$3*C54+D$3*D54+E$3*E54+F$3*F54+G$3*G54+H$3*H54+I$3*I54)/5000</f>
        <v>38.83728</v>
      </c>
      <c r="C54" s="6">
        <v>42.4</v>
      </c>
      <c r="D54" s="6">
        <v>33.4</v>
      </c>
      <c r="E54" s="6">
        <v>21.6</v>
      </c>
      <c r="F54" s="6">
        <v>37.9</v>
      </c>
      <c r="G54" s="6">
        <v>41.4</v>
      </c>
      <c r="H54" s="6">
        <v>52.7</v>
      </c>
      <c r="I54" s="6">
        <v>46</v>
      </c>
      <c r="J54" s="6">
        <v>56</v>
      </c>
      <c r="K54" s="4"/>
      <c r="L54" s="6"/>
      <c r="M54" s="6">
        <v>50.7</v>
      </c>
    </row>
    <row r="55" spans="1:18" x14ac:dyDescent="0.25">
      <c r="B55" s="43"/>
      <c r="C55" s="23"/>
      <c r="D55" s="23"/>
      <c r="E55" s="23"/>
      <c r="F55" s="23"/>
      <c r="G55" s="23"/>
      <c r="H55" s="23"/>
      <c r="I55" s="30"/>
      <c r="J55" s="23"/>
      <c r="L55" s="2"/>
      <c r="M55" s="23"/>
      <c r="N55" s="2"/>
      <c r="O55" s="2"/>
      <c r="P55" s="2"/>
      <c r="Q55" s="2"/>
      <c r="R55" s="2"/>
    </row>
    <row r="56" spans="1:18" x14ac:dyDescent="0.25">
      <c r="B56" s="32"/>
      <c r="C56" s="32"/>
      <c r="E56" s="32"/>
      <c r="F56" s="32"/>
      <c r="G56" s="32"/>
      <c r="H56" s="32"/>
      <c r="I56" s="32"/>
      <c r="J56" s="32"/>
      <c r="L56" s="2"/>
      <c r="M56" s="32"/>
      <c r="N56" s="2"/>
      <c r="O56" s="2"/>
      <c r="P56" s="2"/>
      <c r="Q56" s="2"/>
      <c r="R56" s="2"/>
    </row>
    <row r="57" spans="1:18" x14ac:dyDescent="0.25">
      <c r="A57" s="1" t="s">
        <v>1513</v>
      </c>
      <c r="B57" s="2"/>
      <c r="C57" t="s">
        <v>1017</v>
      </c>
      <c r="D57" s="32" t="s">
        <v>992</v>
      </c>
      <c r="E57" s="32" t="s">
        <v>1187</v>
      </c>
      <c r="F57" s="2" t="s">
        <v>1466</v>
      </c>
      <c r="G57" t="s">
        <v>1023</v>
      </c>
      <c r="H57" t="s">
        <v>999</v>
      </c>
      <c r="I57" s="2" t="s">
        <v>1198</v>
      </c>
      <c r="J57" s="2" t="s">
        <v>1209</v>
      </c>
      <c r="K57" s="2" t="s">
        <v>1217</v>
      </c>
      <c r="L57" s="2" t="s">
        <v>1225</v>
      </c>
      <c r="M57" s="2" t="s">
        <v>1010</v>
      </c>
    </row>
    <row r="58" spans="1:18" x14ac:dyDescent="0.25">
      <c r="A58" s="1" t="s">
        <v>986</v>
      </c>
      <c r="B58" s="2"/>
      <c r="C58" t="s">
        <v>1018</v>
      </c>
      <c r="D58" t="s">
        <v>993</v>
      </c>
      <c r="E58" s="2" t="s">
        <v>1056</v>
      </c>
      <c r="F58" s="2" t="s">
        <v>1467</v>
      </c>
      <c r="G58" t="s">
        <v>1024</v>
      </c>
      <c r="H58" t="s">
        <v>1000</v>
      </c>
      <c r="I58" t="s">
        <v>1162</v>
      </c>
      <c r="J58" s="2" t="s">
        <v>1210</v>
      </c>
      <c r="K58" s="2" t="s">
        <v>1218</v>
      </c>
      <c r="L58" t="s">
        <v>1160</v>
      </c>
      <c r="M58" s="2" t="s">
        <v>1011</v>
      </c>
    </row>
    <row r="59" spans="1:18" x14ac:dyDescent="0.25">
      <c r="A59" s="1" t="s">
        <v>1031</v>
      </c>
      <c r="B59" s="2"/>
      <c r="C59" t="s">
        <v>1201</v>
      </c>
      <c r="D59" t="s">
        <v>994</v>
      </c>
      <c r="E59" s="2" t="s">
        <v>1194</v>
      </c>
      <c r="F59" s="2" t="s">
        <v>1468</v>
      </c>
      <c r="G59" t="s">
        <v>1025</v>
      </c>
      <c r="H59" t="s">
        <v>1001</v>
      </c>
      <c r="I59" t="s">
        <v>1199</v>
      </c>
      <c r="J59" s="2" t="s">
        <v>1211</v>
      </c>
      <c r="K59" s="2" t="s">
        <v>1223</v>
      </c>
      <c r="M59" s="2" t="s">
        <v>1012</v>
      </c>
    </row>
    <row r="60" spans="1:18" x14ac:dyDescent="0.25">
      <c r="A60" s="1" t="s">
        <v>987</v>
      </c>
      <c r="B60" s="2"/>
      <c r="C60" t="s">
        <v>1019</v>
      </c>
      <c r="D60" t="s">
        <v>1190</v>
      </c>
      <c r="G60" t="s">
        <v>1026</v>
      </c>
      <c r="H60" t="s">
        <v>1002</v>
      </c>
      <c r="I60" s="2" t="s">
        <v>1202</v>
      </c>
      <c r="J60" s="2" t="s">
        <v>1215</v>
      </c>
      <c r="K60" s="2" t="s">
        <v>1224</v>
      </c>
      <c r="L60" s="2" t="s">
        <v>1226</v>
      </c>
      <c r="M60" s="2" t="s">
        <v>1013</v>
      </c>
    </row>
    <row r="61" spans="1:18" x14ac:dyDescent="0.25">
      <c r="A61" s="1" t="s">
        <v>987</v>
      </c>
      <c r="B61" s="32"/>
      <c r="C61" t="s">
        <v>1200</v>
      </c>
      <c r="D61" t="s">
        <v>995</v>
      </c>
      <c r="E61" s="2" t="s">
        <v>1195</v>
      </c>
      <c r="F61" s="2" t="s">
        <v>1469</v>
      </c>
      <c r="G61" t="s">
        <v>1027</v>
      </c>
      <c r="H61" t="s">
        <v>1003</v>
      </c>
      <c r="I61" s="32" t="s">
        <v>1203</v>
      </c>
      <c r="J61" s="32" t="s">
        <v>1212</v>
      </c>
      <c r="K61" s="2" t="s">
        <v>1221</v>
      </c>
      <c r="L61" t="s">
        <v>1152</v>
      </c>
      <c r="M61" s="32" t="s">
        <v>1014</v>
      </c>
      <c r="N61" s="2"/>
      <c r="O61" s="2"/>
      <c r="P61" s="2"/>
      <c r="Q61" s="2"/>
      <c r="R61" s="2"/>
    </row>
    <row r="62" spans="1:18" x14ac:dyDescent="0.25">
      <c r="A62" s="1" t="s">
        <v>988</v>
      </c>
      <c r="B62" s="2"/>
      <c r="D62" t="s">
        <v>1189</v>
      </c>
      <c r="E62" s="32" t="s">
        <v>1196</v>
      </c>
      <c r="F62" s="2" t="s">
        <v>1470</v>
      </c>
      <c r="G62" t="s">
        <v>1026</v>
      </c>
      <c r="K62" s="2"/>
      <c r="L62" s="2" t="s">
        <v>1227</v>
      </c>
      <c r="M62" s="32" t="s">
        <v>1146</v>
      </c>
    </row>
    <row r="63" spans="1:18" x14ac:dyDescent="0.25">
      <c r="A63" s="1" t="s">
        <v>989</v>
      </c>
      <c r="B63" s="2"/>
      <c r="C63" t="s">
        <v>1020</v>
      </c>
      <c r="E63" s="32" t="s">
        <v>1197</v>
      </c>
      <c r="F63" s="32" t="s">
        <v>1471</v>
      </c>
      <c r="G63" t="s">
        <v>1028</v>
      </c>
      <c r="H63" t="s">
        <v>1006</v>
      </c>
      <c r="I63" t="s">
        <v>1206</v>
      </c>
      <c r="J63" s="32" t="s">
        <v>1216</v>
      </c>
      <c r="K63" s="32" t="s">
        <v>1222</v>
      </c>
      <c r="L63" s="2" t="s">
        <v>1228</v>
      </c>
      <c r="M63" s="32" t="s">
        <v>1191</v>
      </c>
    </row>
    <row r="64" spans="1:18" x14ac:dyDescent="0.25">
      <c r="A64" s="1" t="s">
        <v>990</v>
      </c>
      <c r="B64" s="32"/>
      <c r="C64" t="s">
        <v>1021</v>
      </c>
      <c r="D64" t="s">
        <v>996</v>
      </c>
      <c r="E64" s="2" t="s">
        <v>1193</v>
      </c>
      <c r="F64" s="32" t="s">
        <v>1472</v>
      </c>
      <c r="G64" t="s">
        <v>1029</v>
      </c>
      <c r="H64" t="s">
        <v>1005</v>
      </c>
      <c r="I64" t="s">
        <v>1204</v>
      </c>
      <c r="J64" s="32" t="s">
        <v>1213</v>
      </c>
      <c r="K64" t="s">
        <v>1219</v>
      </c>
      <c r="L64" t="s">
        <v>1135</v>
      </c>
      <c r="M64" s="32" t="s">
        <v>1015</v>
      </c>
      <c r="N64" s="2"/>
      <c r="O64" s="2"/>
      <c r="P64" s="2"/>
      <c r="Q64" s="2"/>
      <c r="R64" s="2"/>
    </row>
    <row r="65" spans="1:18" x14ac:dyDescent="0.25">
      <c r="A65" s="1" t="s">
        <v>998</v>
      </c>
      <c r="B65" s="2"/>
      <c r="C65" t="s">
        <v>1022</v>
      </c>
      <c r="D65" t="s">
        <v>997</v>
      </c>
      <c r="E65" s="2" t="s">
        <v>1188</v>
      </c>
      <c r="F65" s="32" t="s">
        <v>1473</v>
      </c>
      <c r="G65" t="s">
        <v>1030</v>
      </c>
      <c r="H65" t="s">
        <v>1004</v>
      </c>
      <c r="I65" t="s">
        <v>1205</v>
      </c>
      <c r="J65" s="32" t="s">
        <v>1214</v>
      </c>
      <c r="K65" s="32" t="s">
        <v>1220</v>
      </c>
      <c r="L65" s="6" t="s">
        <v>1229</v>
      </c>
      <c r="M65" s="32" t="s">
        <v>1016</v>
      </c>
    </row>
    <row r="66" spans="1:18" x14ac:dyDescent="0.25">
      <c r="B66" s="2"/>
      <c r="C66" s="2"/>
      <c r="D66" s="2"/>
      <c r="E66" s="2"/>
      <c r="F66" s="2"/>
      <c r="G66" s="2"/>
      <c r="H66" s="2"/>
      <c r="I66" s="2"/>
      <c r="J66" s="2"/>
      <c r="L66" s="6"/>
      <c r="M66" s="2"/>
    </row>
    <row r="67" spans="1:18" x14ac:dyDescent="0.25">
      <c r="A67" s="1" t="s">
        <v>1230</v>
      </c>
      <c r="F67" s="2" t="s">
        <v>1231</v>
      </c>
      <c r="H67" s="2" t="s">
        <v>1232</v>
      </c>
    </row>
    <row r="68" spans="1:18" x14ac:dyDescent="0.25">
      <c r="A68"/>
    </row>
    <row r="69" spans="1:18" x14ac:dyDescent="0.25">
      <c r="A69"/>
      <c r="B69" s="2"/>
    </row>
    <row r="70" spans="1:18" x14ac:dyDescent="0.25">
      <c r="A70"/>
      <c r="B70" s="2"/>
    </row>
    <row r="71" spans="1:18" x14ac:dyDescent="0.25">
      <c r="A71"/>
      <c r="B71" s="2"/>
    </row>
    <row r="72" spans="1:18" x14ac:dyDescent="0.25">
      <c r="B72" s="2"/>
      <c r="C72" s="2"/>
      <c r="D72" s="2"/>
      <c r="E72" s="2"/>
      <c r="F72" s="2"/>
      <c r="G72" s="2"/>
      <c r="H72" s="2"/>
      <c r="I72" s="2"/>
      <c r="J72" s="2"/>
      <c r="L72" s="2"/>
      <c r="M72" s="2"/>
    </row>
    <row r="73" spans="1:18" s="4" customFormat="1" x14ac:dyDescent="0.25"/>
    <row r="74" spans="1:18" x14ac:dyDescent="0.25">
      <c r="B74" s="2"/>
      <c r="C74" s="2"/>
      <c r="D74" s="2"/>
      <c r="E74" s="2"/>
      <c r="F74" s="2"/>
      <c r="G74" s="2"/>
      <c r="H74" s="2"/>
      <c r="I74" s="2"/>
      <c r="J74" s="2"/>
      <c r="L74" s="2"/>
      <c r="M74" s="2"/>
    </row>
    <row r="75" spans="1:18" x14ac:dyDescent="0.25">
      <c r="B75" s="32"/>
      <c r="C75" s="32"/>
      <c r="D75" s="32"/>
      <c r="E75" s="32"/>
      <c r="F75" s="32"/>
      <c r="G75" s="32"/>
      <c r="H75" s="32"/>
      <c r="I75" s="32"/>
      <c r="J75" s="32"/>
      <c r="L75" s="2"/>
      <c r="M75" s="32"/>
    </row>
    <row r="76" spans="1:18" x14ac:dyDescent="0.25">
      <c r="B76" s="2"/>
      <c r="C76" s="2"/>
      <c r="D76" s="2"/>
      <c r="E76" s="2"/>
      <c r="F76" s="2"/>
      <c r="G76" s="2"/>
      <c r="H76" s="2"/>
      <c r="I76" s="2"/>
      <c r="J76" s="2"/>
      <c r="L76" s="2"/>
      <c r="M76" s="2"/>
    </row>
    <row r="77" spans="1:18" x14ac:dyDescent="0.25">
      <c r="B77" s="2"/>
      <c r="C77" s="2"/>
      <c r="D77" s="2"/>
      <c r="E77" s="2"/>
      <c r="F77" s="2"/>
      <c r="G77" s="2"/>
      <c r="H77" s="2"/>
      <c r="I77" s="2"/>
      <c r="J77" s="5"/>
      <c r="L77" s="6"/>
      <c r="M77" s="2"/>
      <c r="N77" s="6"/>
      <c r="O77" s="2"/>
      <c r="P77" s="2"/>
      <c r="Q77" s="2"/>
      <c r="R77" s="2"/>
    </row>
    <row r="78" spans="1:18" x14ac:dyDescent="0.25">
      <c r="B78" s="2"/>
      <c r="C78" s="2"/>
      <c r="D78" s="2"/>
      <c r="E78" s="2"/>
      <c r="F78" s="2"/>
      <c r="G78" s="2"/>
      <c r="H78" s="2"/>
      <c r="I78" s="2"/>
      <c r="J78" s="2"/>
      <c r="L78" s="2"/>
      <c r="M78" s="2"/>
      <c r="N78" s="1"/>
      <c r="O78" s="1"/>
      <c r="Q78" s="1"/>
    </row>
    <row r="79" spans="1:18" x14ac:dyDescent="0.25">
      <c r="B79" s="18"/>
      <c r="C79" s="18"/>
      <c r="D79" s="18"/>
      <c r="E79" s="18"/>
      <c r="F79" s="18"/>
      <c r="G79" s="18"/>
      <c r="H79" s="18"/>
      <c r="I79" s="18"/>
      <c r="J79" s="18"/>
      <c r="L79" s="18"/>
      <c r="M79" s="18"/>
      <c r="N79" s="10"/>
      <c r="O79" s="10"/>
      <c r="P79" s="10"/>
      <c r="Q79" s="10"/>
    </row>
    <row r="80" spans="1:18" x14ac:dyDescent="0.25">
      <c r="B80" s="18"/>
      <c r="C80" s="18"/>
      <c r="D80" s="18"/>
      <c r="E80" s="18"/>
      <c r="F80" s="18"/>
      <c r="G80" s="18"/>
      <c r="H80" s="18"/>
      <c r="I80" s="18"/>
      <c r="J80" s="18"/>
      <c r="L80" s="18"/>
      <c r="M80" s="18"/>
    </row>
    <row r="81" spans="1:18" x14ac:dyDescent="0.25">
      <c r="B81" s="18"/>
      <c r="C81" s="18"/>
      <c r="D81" s="18"/>
      <c r="E81" s="18"/>
      <c r="F81" s="18"/>
      <c r="G81" s="18"/>
      <c r="H81" s="18"/>
      <c r="I81" s="18"/>
      <c r="J81" s="18"/>
      <c r="L81" s="18"/>
      <c r="M81" s="18"/>
    </row>
    <row r="82" spans="1:18" s="1" customFormat="1" x14ac:dyDescent="0.25"/>
    <row r="83" spans="1:18" s="1" customFormat="1" x14ac:dyDescent="0.25">
      <c r="B83" s="31"/>
      <c r="C83" s="31"/>
      <c r="D83" s="31"/>
      <c r="E83" s="31"/>
      <c r="F83" s="31"/>
      <c r="G83" s="31"/>
      <c r="H83" s="31"/>
      <c r="I83" s="31"/>
      <c r="J83" s="31"/>
      <c r="M83" s="31"/>
    </row>
    <row r="84" spans="1:18" x14ac:dyDescent="0.25">
      <c r="B84" s="24"/>
      <c r="C84" s="24"/>
      <c r="D84" s="24"/>
      <c r="E84" s="24"/>
      <c r="F84" s="24"/>
      <c r="G84" s="24"/>
      <c r="H84" s="24"/>
      <c r="I84" s="24"/>
      <c r="J84" s="24"/>
      <c r="L84" s="25"/>
      <c r="M84" s="24"/>
    </row>
    <row r="85" spans="1:18" x14ac:dyDescent="0.25">
      <c r="A85" s="22"/>
      <c r="B85" s="24"/>
      <c r="C85" s="24"/>
      <c r="D85" s="24"/>
      <c r="E85" s="24"/>
      <c r="F85" s="24"/>
      <c r="G85" s="24"/>
      <c r="H85" s="24"/>
      <c r="I85" s="24"/>
      <c r="J85" s="24"/>
      <c r="L85" s="25"/>
      <c r="M85" s="24"/>
    </row>
    <row r="86" spans="1:18" x14ac:dyDescent="0.25">
      <c r="A86" s="22"/>
      <c r="B86" s="24"/>
      <c r="C86" s="24"/>
      <c r="D86" s="24"/>
      <c r="E86" s="24"/>
      <c r="F86" s="24"/>
      <c r="G86" s="24"/>
      <c r="H86" s="24"/>
      <c r="I86" s="24"/>
      <c r="J86" s="24"/>
      <c r="L86" s="25"/>
      <c r="M86" s="24"/>
    </row>
    <row r="87" spans="1:18" x14ac:dyDescent="0.25">
      <c r="A87" s="22"/>
      <c r="C87" s="18"/>
    </row>
    <row r="88" spans="1:18" x14ac:dyDescent="0.25">
      <c r="A88" s="3"/>
      <c r="B88" s="2"/>
      <c r="C88" s="2"/>
      <c r="D88" s="2"/>
      <c r="E88" s="2"/>
      <c r="F88" s="2"/>
      <c r="G88" s="2"/>
      <c r="H88" s="2"/>
      <c r="I88" s="2"/>
      <c r="J88" s="2"/>
      <c r="L88" s="2"/>
      <c r="M88" s="2"/>
    </row>
    <row r="89" spans="1:18" x14ac:dyDescent="0.25">
      <c r="A89" s="3"/>
      <c r="B89" s="2"/>
      <c r="C89" s="2"/>
      <c r="D89" s="2"/>
      <c r="E89" s="2"/>
      <c r="F89" s="2"/>
      <c r="G89" s="2"/>
      <c r="H89" s="2"/>
      <c r="I89" s="2"/>
      <c r="J89" s="2"/>
      <c r="L89" s="2"/>
      <c r="M89" s="2"/>
    </row>
    <row r="90" spans="1:18" x14ac:dyDescent="0.25">
      <c r="A90" s="3"/>
      <c r="B90" s="2"/>
      <c r="C90" s="2"/>
      <c r="D90" s="2"/>
      <c r="E90" s="2"/>
      <c r="F90" s="2"/>
      <c r="G90" s="2"/>
      <c r="H90" s="2"/>
      <c r="I90" s="2"/>
      <c r="J90" s="2"/>
      <c r="L90" s="2"/>
      <c r="M90" s="2"/>
    </row>
    <row r="91" spans="1:18" x14ac:dyDescent="0.25">
      <c r="A91" s="3"/>
      <c r="B91" s="31"/>
      <c r="C91" s="31"/>
      <c r="D91" s="31"/>
      <c r="E91" s="31"/>
      <c r="F91" s="31"/>
      <c r="G91" s="31"/>
      <c r="H91" s="31"/>
      <c r="I91" s="31"/>
      <c r="J91" s="31"/>
      <c r="L91" s="2"/>
      <c r="M91" s="31"/>
    </row>
    <row r="92" spans="1:18" x14ac:dyDescent="0.25">
      <c r="A92" s="2"/>
      <c r="B92" s="2"/>
      <c r="C92" s="2"/>
      <c r="D92" s="2"/>
      <c r="E92" s="2"/>
      <c r="F92" s="2"/>
      <c r="G92" s="2"/>
      <c r="H92" s="2"/>
      <c r="I92" s="2"/>
      <c r="J92" s="2"/>
      <c r="L92" s="2"/>
      <c r="M92" s="2"/>
    </row>
    <row r="93" spans="1:18" x14ac:dyDescent="0.25">
      <c r="A93" s="2"/>
      <c r="B93" s="2"/>
      <c r="C93" s="2"/>
      <c r="D93" s="2"/>
      <c r="E93" s="2"/>
      <c r="F93" s="2"/>
      <c r="G93" s="2"/>
      <c r="H93" s="2"/>
      <c r="I93" s="2"/>
      <c r="J93" s="2"/>
      <c r="L93" s="2"/>
      <c r="M93" s="2"/>
    </row>
    <row r="94" spans="1:18" x14ac:dyDescent="0.25">
      <c r="A94" s="2"/>
      <c r="B94" s="2"/>
      <c r="C94" s="2"/>
      <c r="D94" s="2"/>
      <c r="E94" s="2"/>
      <c r="F94" s="2"/>
      <c r="G94" s="2"/>
      <c r="H94" s="2"/>
      <c r="I94" s="2"/>
      <c r="J94" s="2"/>
      <c r="L94" s="2"/>
      <c r="M94" s="2"/>
      <c r="N94" s="2"/>
      <c r="O94" s="2"/>
      <c r="P94" s="2"/>
      <c r="Q94" s="2"/>
      <c r="R94" s="2"/>
    </row>
    <row r="95" spans="1:18" x14ac:dyDescent="0.25">
      <c r="A95" s="2"/>
      <c r="B95" s="2"/>
      <c r="C95" s="2"/>
      <c r="D95" s="2"/>
      <c r="E95" s="2"/>
      <c r="F95" s="2"/>
      <c r="G95" s="2"/>
      <c r="H95" s="2"/>
      <c r="I95" s="2"/>
      <c r="J95" s="2"/>
      <c r="L95" s="2"/>
      <c r="M95" s="2"/>
      <c r="N95" s="2"/>
      <c r="O95" s="2"/>
      <c r="P95" s="2"/>
      <c r="Q95" s="2"/>
      <c r="R95" s="2"/>
    </row>
    <row r="96" spans="1:18" x14ac:dyDescent="0.25">
      <c r="A96" s="2"/>
      <c r="B96" s="2"/>
      <c r="C96" s="2"/>
      <c r="D96" s="2"/>
      <c r="E96" s="2"/>
      <c r="F96" s="2"/>
      <c r="G96" s="2"/>
      <c r="H96" s="2"/>
      <c r="I96" s="2"/>
      <c r="J96" s="2"/>
      <c r="L96" s="2"/>
      <c r="M96" s="2"/>
    </row>
    <row r="97" spans="1:18" x14ac:dyDescent="0.25">
      <c r="A97" s="2"/>
      <c r="B97" s="2"/>
      <c r="C97" s="2"/>
      <c r="D97" s="2"/>
      <c r="E97" s="2"/>
      <c r="F97" s="2"/>
      <c r="G97" s="2"/>
      <c r="H97" s="2"/>
      <c r="I97" s="2"/>
      <c r="J97" s="2"/>
      <c r="L97" s="2"/>
      <c r="M97" s="2"/>
    </row>
    <row r="98" spans="1:18" x14ac:dyDescent="0.25">
      <c r="A98" s="2"/>
      <c r="B98" s="2"/>
      <c r="C98" s="2"/>
      <c r="D98" s="2"/>
      <c r="E98" s="2"/>
      <c r="F98" s="2"/>
      <c r="G98" s="2"/>
      <c r="H98" s="2"/>
      <c r="I98" s="2"/>
      <c r="J98" s="2"/>
      <c r="L98" s="2"/>
      <c r="M98" s="2"/>
    </row>
    <row r="99" spans="1:18" x14ac:dyDescent="0.25">
      <c r="A99" s="2"/>
      <c r="B99" s="2"/>
      <c r="C99" s="2"/>
      <c r="D99" s="2"/>
      <c r="E99" s="2"/>
      <c r="F99" s="2"/>
      <c r="G99" s="2"/>
      <c r="H99" s="2"/>
      <c r="I99" s="2"/>
      <c r="J99" s="2"/>
      <c r="L99" s="2"/>
      <c r="M99" s="2"/>
    </row>
    <row r="100" spans="1:18" x14ac:dyDescent="0.25">
      <c r="A100" s="2"/>
      <c r="B100" s="2"/>
      <c r="C100" s="2"/>
      <c r="D100" s="2"/>
      <c r="E100" s="2"/>
      <c r="F100" s="2"/>
      <c r="G100" s="2"/>
      <c r="H100" s="2"/>
      <c r="I100" s="2"/>
      <c r="J100" s="2"/>
      <c r="L100" s="2"/>
      <c r="M100" s="2"/>
    </row>
    <row r="101" spans="1:18" x14ac:dyDescent="0.25">
      <c r="A101" s="2"/>
      <c r="B101" s="2"/>
      <c r="C101" s="2"/>
      <c r="D101" s="2"/>
      <c r="E101" s="2"/>
      <c r="F101" s="2"/>
      <c r="G101" s="2"/>
      <c r="H101" s="2"/>
      <c r="I101" s="2"/>
      <c r="J101" s="2"/>
      <c r="L101" s="2"/>
      <c r="M101" s="2"/>
      <c r="N101" s="2"/>
      <c r="O101" s="2"/>
    </row>
    <row r="102" spans="1:18" x14ac:dyDescent="0.25">
      <c r="A102" s="2"/>
      <c r="B102" s="2"/>
      <c r="C102" s="2"/>
      <c r="D102" s="2"/>
      <c r="E102" s="2"/>
      <c r="F102" s="2"/>
      <c r="G102" s="2"/>
      <c r="H102" s="2"/>
      <c r="I102" s="2"/>
      <c r="J102" s="2"/>
      <c r="L102" s="2"/>
      <c r="M102" s="2"/>
      <c r="N102" s="1"/>
      <c r="O102" s="2"/>
      <c r="R102" s="8"/>
    </row>
    <row r="103" spans="1:18" x14ac:dyDescent="0.25">
      <c r="A103" s="2"/>
      <c r="B103" s="19"/>
      <c r="C103" s="19"/>
      <c r="D103" s="19"/>
      <c r="E103" s="19"/>
      <c r="F103" s="19"/>
      <c r="G103" s="19"/>
      <c r="H103" s="19"/>
      <c r="I103" s="19"/>
      <c r="J103" s="19"/>
      <c r="L103" s="19"/>
      <c r="M103" s="19"/>
      <c r="N103" s="9"/>
      <c r="O103" s="9"/>
      <c r="P103" s="9"/>
      <c r="Q103" s="9"/>
      <c r="R103" s="9"/>
    </row>
    <row r="104" spans="1:18" x14ac:dyDescent="0.25">
      <c r="A104" s="2"/>
      <c r="B104" s="6"/>
      <c r="C104" s="6"/>
      <c r="D104" s="6"/>
      <c r="E104" s="6"/>
      <c r="F104" s="6"/>
      <c r="G104" s="6"/>
      <c r="H104" s="6"/>
      <c r="I104" s="6"/>
      <c r="J104" s="6"/>
      <c r="L104" s="6"/>
      <c r="M104" s="6"/>
      <c r="N104" s="4"/>
      <c r="O104" s="4"/>
      <c r="P104" s="4"/>
      <c r="Q104" s="4"/>
      <c r="R104" s="4"/>
    </row>
    <row r="105" spans="1:18" x14ac:dyDescent="0.25">
      <c r="A105" s="2"/>
      <c r="B105" s="20"/>
      <c r="C105" s="14"/>
      <c r="D105" s="20"/>
      <c r="E105" s="20"/>
      <c r="F105" s="20"/>
      <c r="G105" s="20"/>
      <c r="H105" s="20"/>
      <c r="I105" s="20"/>
      <c r="J105" s="20"/>
      <c r="L105" s="11"/>
      <c r="M105" s="20"/>
      <c r="N105" s="13"/>
      <c r="O105" s="13"/>
      <c r="P105" s="13"/>
      <c r="Q105" s="13"/>
      <c r="R105" s="13"/>
    </row>
    <row r="106" spans="1:18" x14ac:dyDescent="0.25">
      <c r="A106" s="2"/>
      <c r="B106" s="6"/>
      <c r="C106" s="11"/>
      <c r="D106" s="6"/>
      <c r="E106" s="6"/>
      <c r="F106" s="6"/>
      <c r="G106" s="6"/>
      <c r="H106" s="6"/>
      <c r="I106" s="6"/>
      <c r="J106" s="6"/>
      <c r="L106" s="2"/>
      <c r="M106" s="6"/>
      <c r="O106" s="4"/>
    </row>
    <row r="107" spans="1:18" x14ac:dyDescent="0.25">
      <c r="A107" s="16"/>
      <c r="B107" s="2"/>
      <c r="C107" s="2"/>
      <c r="D107" s="2"/>
      <c r="E107" s="2"/>
      <c r="F107" s="2"/>
      <c r="G107" s="2"/>
      <c r="H107" s="2"/>
      <c r="I107" s="2"/>
      <c r="J107" s="2"/>
      <c r="M107" s="2"/>
    </row>
    <row r="110" spans="1:18" x14ac:dyDescent="0.25">
      <c r="L110" s="2"/>
    </row>
    <row r="149" s="17" customFormat="1" x14ac:dyDescent="0.25"/>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F1" activePane="topRight" state="frozen"/>
      <selection pane="topRight" activeCell="G21" sqref="G21"/>
    </sheetView>
  </sheetViews>
  <sheetFormatPr baseColWidth="10" defaultRowHeight="15" x14ac:dyDescent="0.25"/>
  <cols>
    <col min="1" max="1" width="39" customWidth="1"/>
    <col min="2" max="2" width="25" customWidth="1"/>
    <col min="3" max="3" width="26.85546875" customWidth="1"/>
    <col min="4" max="4" width="35.28515625" customWidth="1"/>
    <col min="5" max="5" width="37.5703125" customWidth="1"/>
    <col min="6" max="6" width="28.5703125" customWidth="1"/>
    <col min="7" max="7" width="29.5703125" customWidth="1"/>
    <col min="8" max="8" width="31.5703125" customWidth="1"/>
    <col min="9" max="9" width="11.5703125" customWidth="1"/>
    <col min="10" max="10" width="32.7109375" customWidth="1"/>
    <col min="11" max="11" width="24" customWidth="1"/>
  </cols>
  <sheetData>
    <row r="1" spans="1:12" x14ac:dyDescent="0.25">
      <c r="B1" s="1" t="s">
        <v>8</v>
      </c>
      <c r="C1" s="1" t="s">
        <v>1</v>
      </c>
      <c r="D1" s="1" t="s">
        <v>2</v>
      </c>
      <c r="E1" s="1" t="s">
        <v>3</v>
      </c>
      <c r="F1" s="1" t="s">
        <v>4</v>
      </c>
      <c r="G1" s="1" t="s">
        <v>5</v>
      </c>
      <c r="H1" s="1" t="s">
        <v>244</v>
      </c>
      <c r="I1" s="1" t="s">
        <v>6</v>
      </c>
      <c r="J1" s="1" t="s">
        <v>190</v>
      </c>
      <c r="K1" s="1" t="s">
        <v>191</v>
      </c>
      <c r="L1" s="1" t="s">
        <v>7</v>
      </c>
    </row>
    <row r="2" spans="1:12" x14ac:dyDescent="0.25">
      <c r="A2" s="1" t="s">
        <v>991</v>
      </c>
      <c r="B2" t="s">
        <v>1017</v>
      </c>
      <c r="C2" s="32" t="s">
        <v>992</v>
      </c>
      <c r="D2" s="32" t="s">
        <v>1187</v>
      </c>
      <c r="E2" s="2" t="s">
        <v>1466</v>
      </c>
      <c r="F2" t="s">
        <v>1023</v>
      </c>
      <c r="G2" t="s">
        <v>999</v>
      </c>
      <c r="H2" s="2" t="s">
        <v>1198</v>
      </c>
      <c r="I2" s="2" t="s">
        <v>1209</v>
      </c>
      <c r="J2" s="2" t="s">
        <v>1217</v>
      </c>
      <c r="K2" s="2" t="s">
        <v>1225</v>
      </c>
      <c r="L2" s="2" t="s">
        <v>1010</v>
      </c>
    </row>
    <row r="3" spans="1:12" x14ac:dyDescent="0.25">
      <c r="A3" s="1" t="s">
        <v>986</v>
      </c>
      <c r="B3" t="s">
        <v>1018</v>
      </c>
      <c r="C3" t="s">
        <v>993</v>
      </c>
      <c r="D3" s="2" t="s">
        <v>1056</v>
      </c>
      <c r="E3" s="2" t="s">
        <v>1467</v>
      </c>
      <c r="F3" t="s">
        <v>1024</v>
      </c>
      <c r="G3" t="s">
        <v>1000</v>
      </c>
      <c r="H3" t="s">
        <v>1162</v>
      </c>
      <c r="I3" s="2" t="s">
        <v>1210</v>
      </c>
      <c r="J3" s="2" t="s">
        <v>1218</v>
      </c>
      <c r="K3" t="s">
        <v>1160</v>
      </c>
      <c r="L3" s="2" t="s">
        <v>1011</v>
      </c>
    </row>
    <row r="4" spans="1:12" x14ac:dyDescent="0.25">
      <c r="A4" s="1" t="s">
        <v>1031</v>
      </c>
      <c r="B4" t="s">
        <v>1201</v>
      </c>
      <c r="C4" t="s">
        <v>994</v>
      </c>
      <c r="D4" s="2" t="s">
        <v>1194</v>
      </c>
      <c r="E4" s="2" t="s">
        <v>1468</v>
      </c>
      <c r="F4" t="s">
        <v>1025</v>
      </c>
      <c r="G4" t="s">
        <v>1001</v>
      </c>
      <c r="H4" t="s">
        <v>1199</v>
      </c>
      <c r="I4" s="2" t="s">
        <v>1211</v>
      </c>
      <c r="J4" s="2" t="s">
        <v>1223</v>
      </c>
      <c r="L4" s="2" t="s">
        <v>1012</v>
      </c>
    </row>
    <row r="5" spans="1:12" x14ac:dyDescent="0.25">
      <c r="A5" s="1" t="s">
        <v>987</v>
      </c>
      <c r="B5" t="s">
        <v>1200</v>
      </c>
      <c r="C5" t="s">
        <v>995</v>
      </c>
      <c r="D5" s="2" t="s">
        <v>1195</v>
      </c>
      <c r="E5" s="2" t="s">
        <v>1469</v>
      </c>
      <c r="F5" t="s">
        <v>1027</v>
      </c>
      <c r="G5" t="s">
        <v>1003</v>
      </c>
      <c r="H5" s="32" t="s">
        <v>1203</v>
      </c>
      <c r="I5" s="32" t="s">
        <v>1212</v>
      </c>
      <c r="J5" s="2" t="s">
        <v>1221</v>
      </c>
      <c r="K5" t="s">
        <v>1152</v>
      </c>
      <c r="L5" s="2" t="s">
        <v>1013</v>
      </c>
    </row>
    <row r="6" spans="1:12" x14ac:dyDescent="0.25">
      <c r="A6" s="1" t="s">
        <v>987</v>
      </c>
      <c r="B6" t="s">
        <v>1019</v>
      </c>
      <c r="C6" t="s">
        <v>1190</v>
      </c>
      <c r="F6" t="s">
        <v>1026</v>
      </c>
      <c r="G6" t="s">
        <v>1002</v>
      </c>
      <c r="H6" s="2" t="s">
        <v>1202</v>
      </c>
      <c r="I6" s="2" t="s">
        <v>1215</v>
      </c>
      <c r="K6" s="2" t="s">
        <v>1226</v>
      </c>
    </row>
    <row r="7" spans="1:12" x14ac:dyDescent="0.25">
      <c r="A7" s="1" t="s">
        <v>988</v>
      </c>
      <c r="C7" t="s">
        <v>1189</v>
      </c>
      <c r="D7" s="32" t="s">
        <v>1196</v>
      </c>
      <c r="E7" s="2" t="s">
        <v>1470</v>
      </c>
      <c r="J7" s="2" t="s">
        <v>1224</v>
      </c>
      <c r="K7" s="2" t="s">
        <v>1227</v>
      </c>
      <c r="L7" s="32" t="s">
        <v>1312</v>
      </c>
    </row>
    <row r="8" spans="1:12" x14ac:dyDescent="0.25">
      <c r="A8" s="1" t="s">
        <v>989</v>
      </c>
      <c r="B8" t="s">
        <v>1020</v>
      </c>
      <c r="D8" s="32" t="s">
        <v>1197</v>
      </c>
      <c r="E8" s="32" t="s">
        <v>1471</v>
      </c>
      <c r="F8" t="s">
        <v>1028</v>
      </c>
      <c r="G8" t="s">
        <v>1006</v>
      </c>
      <c r="H8" t="s">
        <v>1206</v>
      </c>
      <c r="I8" s="32" t="s">
        <v>1216</v>
      </c>
      <c r="J8" s="32" t="s">
        <v>1222</v>
      </c>
      <c r="K8" s="2" t="s">
        <v>1228</v>
      </c>
      <c r="L8" s="32" t="s">
        <v>1191</v>
      </c>
    </row>
    <row r="9" spans="1:12" x14ac:dyDescent="0.25">
      <c r="A9" s="1" t="s">
        <v>990</v>
      </c>
      <c r="B9" t="s">
        <v>1021</v>
      </c>
      <c r="C9" t="s">
        <v>996</v>
      </c>
      <c r="D9" s="2" t="s">
        <v>1193</v>
      </c>
      <c r="E9" s="32" t="s">
        <v>1472</v>
      </c>
      <c r="F9" t="s">
        <v>1029</v>
      </c>
      <c r="G9" t="s">
        <v>1005</v>
      </c>
      <c r="H9" t="s">
        <v>1204</v>
      </c>
      <c r="I9" s="32" t="s">
        <v>1213</v>
      </c>
      <c r="J9" t="s">
        <v>1219</v>
      </c>
      <c r="K9" t="s">
        <v>1135</v>
      </c>
      <c r="L9" s="32" t="s">
        <v>1015</v>
      </c>
    </row>
    <row r="10" spans="1:12" x14ac:dyDescent="0.25">
      <c r="A10" s="1" t="s">
        <v>998</v>
      </c>
      <c r="B10" t="s">
        <v>1022</v>
      </c>
      <c r="C10" t="s">
        <v>997</v>
      </c>
      <c r="D10" s="2" t="s">
        <v>1188</v>
      </c>
      <c r="E10" s="32" t="s">
        <v>1473</v>
      </c>
      <c r="F10" t="s">
        <v>1030</v>
      </c>
      <c r="G10" t="s">
        <v>1004</v>
      </c>
      <c r="H10" t="s">
        <v>1205</v>
      </c>
      <c r="I10" s="32" t="s">
        <v>1214</v>
      </c>
      <c r="J10" s="32" t="s">
        <v>1220</v>
      </c>
      <c r="K10" s="6" t="s">
        <v>1229</v>
      </c>
      <c r="L10" s="32" t="s">
        <v>1016</v>
      </c>
    </row>
    <row r="11" spans="1:12" x14ac:dyDescent="0.25">
      <c r="A11" s="1"/>
      <c r="B11" s="2"/>
      <c r="C11" s="2"/>
      <c r="D11" s="2"/>
      <c r="E11" s="2"/>
      <c r="F11" s="2"/>
      <c r="G11" s="2"/>
      <c r="H11" s="2"/>
      <c r="I11" s="2"/>
      <c r="K11" s="6"/>
      <c r="L11" s="2"/>
    </row>
    <row r="12" spans="1:12" x14ac:dyDescent="0.25">
      <c r="A12" t="s">
        <v>1108</v>
      </c>
      <c r="B12" t="s">
        <v>1035</v>
      </c>
      <c r="C12" t="s">
        <v>1036</v>
      </c>
      <c r="D12" t="s">
        <v>1037</v>
      </c>
      <c r="E12" t="s">
        <v>1038</v>
      </c>
      <c r="F12" t="s">
        <v>1039</v>
      </c>
      <c r="G12" t="s">
        <v>1040</v>
      </c>
      <c r="H12" t="s">
        <v>1036</v>
      </c>
      <c r="I12" t="s">
        <v>1041</v>
      </c>
      <c r="J12" t="s">
        <v>1042</v>
      </c>
      <c r="K12" t="s">
        <v>1043</v>
      </c>
      <c r="L12" t="s">
        <v>1105</v>
      </c>
    </row>
    <row r="13" spans="1:12" x14ac:dyDescent="0.25">
      <c r="A13" t="s">
        <v>1109</v>
      </c>
      <c r="B13" t="s">
        <v>1044</v>
      </c>
      <c r="C13" t="s">
        <v>1045</v>
      </c>
      <c r="D13" t="s">
        <v>1046</v>
      </c>
      <c r="E13" t="s">
        <v>1047</v>
      </c>
      <c r="F13" t="s">
        <v>1048</v>
      </c>
      <c r="H13" t="s">
        <v>1050</v>
      </c>
      <c r="I13" t="s">
        <v>1051</v>
      </c>
      <c r="J13" t="s">
        <v>1052</v>
      </c>
      <c r="K13" t="s">
        <v>1053</v>
      </c>
      <c r="L13" t="s">
        <v>1106</v>
      </c>
    </row>
    <row r="14" spans="1:12" x14ac:dyDescent="0.25">
      <c r="A14" t="s">
        <v>1110</v>
      </c>
      <c r="B14" t="s">
        <v>1054</v>
      </c>
      <c r="C14" t="s">
        <v>1055</v>
      </c>
      <c r="D14" t="s">
        <v>1056</v>
      </c>
      <c r="E14" s="1" t="s">
        <v>1057</v>
      </c>
      <c r="F14" t="s">
        <v>1058</v>
      </c>
      <c r="G14" t="s">
        <v>1049</v>
      </c>
      <c r="H14" t="s">
        <v>1060</v>
      </c>
      <c r="I14" t="s">
        <v>1061</v>
      </c>
      <c r="J14" t="s">
        <v>1062</v>
      </c>
      <c r="K14" t="s">
        <v>1063</v>
      </c>
      <c r="L14" t="s">
        <v>1107</v>
      </c>
    </row>
    <row r="15" spans="1:12" x14ac:dyDescent="0.25">
      <c r="A15" t="s">
        <v>1111</v>
      </c>
      <c r="B15" t="s">
        <v>1064</v>
      </c>
      <c r="C15" t="s">
        <v>995</v>
      </c>
      <c r="D15" t="s">
        <v>1065</v>
      </c>
      <c r="E15" s="1" t="s">
        <v>1066</v>
      </c>
      <c r="F15" t="s">
        <v>1027</v>
      </c>
      <c r="G15" t="s">
        <v>1059</v>
      </c>
      <c r="H15" t="s">
        <v>1068</v>
      </c>
      <c r="I15" t="s">
        <v>1069</v>
      </c>
      <c r="J15" t="s">
        <v>1070</v>
      </c>
      <c r="K15" t="s">
        <v>1071</v>
      </c>
      <c r="L15" t="s">
        <v>1032</v>
      </c>
    </row>
    <row r="16" spans="1:12" x14ac:dyDescent="0.25">
      <c r="A16" t="s">
        <v>1112</v>
      </c>
      <c r="B16" t="s">
        <v>1072</v>
      </c>
      <c r="C16" t="s">
        <v>1073</v>
      </c>
      <c r="F16" t="s">
        <v>1074</v>
      </c>
      <c r="G16" t="s">
        <v>1067</v>
      </c>
      <c r="H16" s="1" t="s">
        <v>1075</v>
      </c>
      <c r="I16" t="s">
        <v>1076</v>
      </c>
      <c r="J16" t="s">
        <v>1077</v>
      </c>
      <c r="K16" t="s">
        <v>1078</v>
      </c>
    </row>
    <row r="17" spans="1:12" x14ac:dyDescent="0.25">
      <c r="A17" t="s">
        <v>1113</v>
      </c>
      <c r="C17" t="s">
        <v>1079</v>
      </c>
    </row>
    <row r="18" spans="1:12" x14ac:dyDescent="0.25">
      <c r="A18" t="s">
        <v>1114</v>
      </c>
      <c r="B18" t="s">
        <v>1080</v>
      </c>
      <c r="C18" t="s">
        <v>1081</v>
      </c>
      <c r="D18" t="s">
        <v>1082</v>
      </c>
      <c r="E18" t="s">
        <v>1083</v>
      </c>
      <c r="F18" t="s">
        <v>1029</v>
      </c>
      <c r="G18" t="s">
        <v>1032</v>
      </c>
      <c r="H18" s="1" t="s">
        <v>1084</v>
      </c>
      <c r="I18" t="s">
        <v>1085</v>
      </c>
      <c r="J18" t="s">
        <v>1086</v>
      </c>
      <c r="K18" t="s">
        <v>1087</v>
      </c>
      <c r="L18" t="s">
        <v>1032</v>
      </c>
    </row>
    <row r="19" spans="1:12" x14ac:dyDescent="0.25">
      <c r="A19" t="s">
        <v>1115</v>
      </c>
      <c r="B19" t="s">
        <v>1088</v>
      </c>
      <c r="C19" t="s">
        <v>1088</v>
      </c>
      <c r="D19" t="s">
        <v>1089</v>
      </c>
      <c r="E19" t="s">
        <v>1090</v>
      </c>
      <c r="F19" t="s">
        <v>1091</v>
      </c>
      <c r="G19" t="s">
        <v>1033</v>
      </c>
      <c r="H19" t="s">
        <v>1092</v>
      </c>
      <c r="I19" t="s">
        <v>1093</v>
      </c>
      <c r="J19" t="s">
        <v>1094</v>
      </c>
      <c r="K19" t="s">
        <v>1095</v>
      </c>
      <c r="L19" t="s">
        <v>1033</v>
      </c>
    </row>
    <row r="20" spans="1:12" x14ac:dyDescent="0.25">
      <c r="A20" t="s">
        <v>1116</v>
      </c>
      <c r="B20" t="s">
        <v>1096</v>
      </c>
      <c r="C20" t="s">
        <v>1097</v>
      </c>
      <c r="D20" t="s">
        <v>1098</v>
      </c>
      <c r="E20" t="s">
        <v>1099</v>
      </c>
      <c r="F20" t="s">
        <v>1100</v>
      </c>
      <c r="G20" t="s">
        <v>1101</v>
      </c>
      <c r="H20" t="s">
        <v>1099</v>
      </c>
      <c r="I20" t="s">
        <v>1102</v>
      </c>
      <c r="J20" t="s">
        <v>1103</v>
      </c>
      <c r="K20" t="s">
        <v>1104</v>
      </c>
      <c r="L20" t="s">
        <v>1034</v>
      </c>
    </row>
    <row r="21" spans="1:12" x14ac:dyDescent="0.25">
      <c r="A21" s="1"/>
      <c r="B21" s="2"/>
      <c r="C21" s="2"/>
      <c r="D21" s="2"/>
      <c r="E21" s="2"/>
      <c r="F21" s="2"/>
      <c r="G21" s="2"/>
      <c r="H21" s="2"/>
      <c r="I21" s="2"/>
      <c r="K21" s="2"/>
      <c r="L21" s="2"/>
    </row>
    <row r="22" spans="1:12" x14ac:dyDescent="0.25">
      <c r="A22" t="s">
        <v>1179</v>
      </c>
      <c r="B22" t="s">
        <v>1178</v>
      </c>
      <c r="C22" t="s">
        <v>1177</v>
      </c>
      <c r="D22" t="s">
        <v>1186</v>
      </c>
      <c r="E22" t="s">
        <v>1176</v>
      </c>
      <c r="F22" t="s">
        <v>1175</v>
      </c>
      <c r="G22" t="s">
        <v>1174</v>
      </c>
      <c r="H22" t="s">
        <v>1173</v>
      </c>
      <c r="I22" t="s">
        <v>1172</v>
      </c>
      <c r="J22" t="s">
        <v>1171</v>
      </c>
      <c r="K22" t="s">
        <v>1170</v>
      </c>
      <c r="L22" t="s">
        <v>1169</v>
      </c>
    </row>
    <row r="23" spans="1:12" x14ac:dyDescent="0.25">
      <c r="A23" t="s">
        <v>1180</v>
      </c>
      <c r="B23" t="s">
        <v>1168</v>
      </c>
      <c r="C23" t="s">
        <v>1167</v>
      </c>
      <c r="D23" t="s">
        <v>1166</v>
      </c>
      <c r="E23" s="1" t="s">
        <v>1165</v>
      </c>
      <c r="F23" t="s">
        <v>1164</v>
      </c>
      <c r="G23" t="s">
        <v>1163</v>
      </c>
      <c r="H23" t="s">
        <v>1162</v>
      </c>
      <c r="I23" t="s">
        <v>1161</v>
      </c>
      <c r="J23" t="s">
        <v>1062</v>
      </c>
      <c r="L23" t="s">
        <v>1159</v>
      </c>
    </row>
    <row r="24" spans="1:12" x14ac:dyDescent="0.25">
      <c r="A24" t="s">
        <v>1181</v>
      </c>
      <c r="B24" t="s">
        <v>1158</v>
      </c>
      <c r="C24" t="s">
        <v>995</v>
      </c>
      <c r="D24" t="s">
        <v>1157</v>
      </c>
      <c r="E24" s="1" t="s">
        <v>1156</v>
      </c>
      <c r="F24" t="s">
        <v>1155</v>
      </c>
      <c r="G24" t="s">
        <v>1059</v>
      </c>
      <c r="H24" t="s">
        <v>1154</v>
      </c>
      <c r="I24" t="s">
        <v>1153</v>
      </c>
      <c r="J24" t="s">
        <v>1070</v>
      </c>
      <c r="K24" t="s">
        <v>1152</v>
      </c>
      <c r="L24" t="s">
        <v>1106</v>
      </c>
    </row>
    <row r="25" spans="1:12" x14ac:dyDescent="0.25">
      <c r="A25" t="s">
        <v>1185</v>
      </c>
      <c r="B25" t="s">
        <v>1151</v>
      </c>
      <c r="C25" s="1" t="s">
        <v>1150</v>
      </c>
      <c r="D25" t="s">
        <v>1149</v>
      </c>
      <c r="E25" t="s">
        <v>1148</v>
      </c>
      <c r="F25" t="s">
        <v>1147</v>
      </c>
      <c r="G25" t="s">
        <v>1146</v>
      </c>
      <c r="H25" s="1" t="s">
        <v>1145</v>
      </c>
      <c r="I25" t="s">
        <v>1076</v>
      </c>
      <c r="J25" s="2" t="s">
        <v>1077</v>
      </c>
      <c r="K25" t="s">
        <v>1144</v>
      </c>
      <c r="L25" t="s">
        <v>1143</v>
      </c>
    </row>
    <row r="26" spans="1:12" x14ac:dyDescent="0.25">
      <c r="A26" t="s">
        <v>1182</v>
      </c>
      <c r="B26" t="s">
        <v>1142</v>
      </c>
      <c r="C26" t="s">
        <v>1138</v>
      </c>
      <c r="D26" t="s">
        <v>1141</v>
      </c>
      <c r="E26" t="s">
        <v>1140</v>
      </c>
      <c r="F26" t="s">
        <v>1139</v>
      </c>
      <c r="G26" t="s">
        <v>1134</v>
      </c>
      <c r="H26" t="s">
        <v>1138</v>
      </c>
      <c r="I26" t="s">
        <v>1137</v>
      </c>
      <c r="J26" t="s">
        <v>1136</v>
      </c>
      <c r="K26" t="s">
        <v>1135</v>
      </c>
      <c r="L26" t="s">
        <v>1134</v>
      </c>
    </row>
    <row r="27" spans="1:12" x14ac:dyDescent="0.25">
      <c r="A27" t="s">
        <v>1183</v>
      </c>
      <c r="B27" t="s">
        <v>1133</v>
      </c>
      <c r="C27" t="s">
        <v>1129</v>
      </c>
      <c r="D27" t="s">
        <v>1132</v>
      </c>
      <c r="E27" t="s">
        <v>1131</v>
      </c>
      <c r="F27" t="s">
        <v>1130</v>
      </c>
      <c r="G27" t="s">
        <v>1126</v>
      </c>
      <c r="H27" t="s">
        <v>1129</v>
      </c>
      <c r="I27" t="s">
        <v>1093</v>
      </c>
      <c r="J27" t="s">
        <v>1128</v>
      </c>
      <c r="K27" t="s">
        <v>1127</v>
      </c>
      <c r="L27" t="s">
        <v>1126</v>
      </c>
    </row>
    <row r="28" spans="1:12" x14ac:dyDescent="0.25">
      <c r="A28" t="s">
        <v>1184</v>
      </c>
      <c r="B28" t="s">
        <v>1125</v>
      </c>
      <c r="C28" t="s">
        <v>1124</v>
      </c>
      <c r="D28" t="s">
        <v>1123</v>
      </c>
      <c r="E28" t="s">
        <v>1122</v>
      </c>
      <c r="F28" t="s">
        <v>1121</v>
      </c>
      <c r="G28" t="s">
        <v>1117</v>
      </c>
      <c r="H28" t="s">
        <v>1120</v>
      </c>
      <c r="I28" t="s">
        <v>1102</v>
      </c>
      <c r="J28" t="s">
        <v>1119</v>
      </c>
      <c r="K28" t="s">
        <v>1118</v>
      </c>
      <c r="L28" t="s">
        <v>1117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6"/>
  <sheetViews>
    <sheetView workbookViewId="0">
      <selection activeCell="AK13" sqref="AK13"/>
    </sheetView>
  </sheetViews>
  <sheetFormatPr baseColWidth="10" defaultRowHeight="15" x14ac:dyDescent="0.25"/>
  <cols>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0" width="5.42578125" customWidth="1"/>
    <col min="11" max="11" width="4.28515625" customWidth="1"/>
    <col min="12" max="12" width="5.140625" customWidth="1"/>
    <col min="13" max="13" width="5.85546875" customWidth="1"/>
    <col min="14" max="14" width="5.28515625" customWidth="1"/>
    <col min="15" max="15" width="5.42578125" customWidth="1"/>
    <col min="16" max="16" width="5.140625" customWidth="1"/>
    <col min="17" max="17" width="4.710937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ht="60" x14ac:dyDescent="0.25">
      <c r="A1" s="44" t="s">
        <v>0</v>
      </c>
      <c r="B1" s="44" t="s">
        <v>897</v>
      </c>
      <c r="C1" s="44" t="s">
        <v>898</v>
      </c>
      <c r="D1" s="1" t="s">
        <v>899</v>
      </c>
      <c r="E1" s="1" t="s">
        <v>900</v>
      </c>
      <c r="F1" s="1" t="s">
        <v>901</v>
      </c>
      <c r="G1" s="1" t="s">
        <v>902</v>
      </c>
      <c r="H1" s="1" t="s">
        <v>903</v>
      </c>
      <c r="I1" s="1" t="s">
        <v>904</v>
      </c>
      <c r="J1" s="1" t="s">
        <v>905</v>
      </c>
      <c r="K1" s="1" t="s">
        <v>906</v>
      </c>
      <c r="L1" s="1" t="s">
        <v>907</v>
      </c>
      <c r="M1" s="1" t="s">
        <v>908</v>
      </c>
      <c r="N1" s="1" t="s">
        <v>909</v>
      </c>
      <c r="O1" s="1" t="s">
        <v>910</v>
      </c>
      <c r="P1" s="1" t="s">
        <v>911</v>
      </c>
      <c r="Q1" s="1" t="s">
        <v>912</v>
      </c>
      <c r="R1" s="1" t="s">
        <v>913</v>
      </c>
      <c r="S1" s="1" t="s">
        <v>914</v>
      </c>
      <c r="T1" s="1" t="s">
        <v>915</v>
      </c>
      <c r="U1" s="1" t="s">
        <v>916</v>
      </c>
      <c r="V1" s="1" t="s">
        <v>22</v>
      </c>
      <c r="W1" s="1" t="s">
        <v>17</v>
      </c>
      <c r="X1" s="1" t="s">
        <v>18</v>
      </c>
      <c r="Y1" s="1" t="s">
        <v>19</v>
      </c>
      <c r="Z1" s="1" t="s">
        <v>262</v>
      </c>
      <c r="AA1" s="1" t="s">
        <v>263</v>
      </c>
      <c r="AB1" s="1" t="s">
        <v>264</v>
      </c>
      <c r="AC1" s="1" t="s">
        <v>917</v>
      </c>
      <c r="AD1" s="1" t="s">
        <v>918</v>
      </c>
      <c r="AE1" s="1" t="s">
        <v>919</v>
      </c>
      <c r="AF1" s="44" t="s">
        <v>920</v>
      </c>
      <c r="AG1" s="44" t="s">
        <v>921</v>
      </c>
      <c r="AH1" s="44" t="s">
        <v>922</v>
      </c>
      <c r="AI1" s="44" t="s">
        <v>923</v>
      </c>
      <c r="AJ1" s="44" t="s">
        <v>924</v>
      </c>
      <c r="AK1" s="1" t="s">
        <v>910</v>
      </c>
      <c r="AL1" s="1" t="s">
        <v>911</v>
      </c>
      <c r="AM1" s="1" t="s">
        <v>912</v>
      </c>
      <c r="AN1" s="1" t="s">
        <v>925</v>
      </c>
      <c r="AO1" s="1" t="s">
        <v>926</v>
      </c>
      <c r="AP1" s="1" t="s">
        <v>927</v>
      </c>
      <c r="AQ1" s="1" t="s">
        <v>928</v>
      </c>
      <c r="AR1" s="1" t="s">
        <v>929</v>
      </c>
      <c r="AS1" s="1" t="s">
        <v>930</v>
      </c>
      <c r="AT1" s="1" t="s">
        <v>931</v>
      </c>
      <c r="AU1" s="1" t="s">
        <v>932</v>
      </c>
      <c r="AV1" s="1" t="s">
        <v>933</v>
      </c>
      <c r="AW1" s="1" t="s">
        <v>934</v>
      </c>
      <c r="AX1" s="1" t="s">
        <v>935</v>
      </c>
      <c r="AY1" s="1"/>
    </row>
    <row r="2" spans="1:51" x14ac:dyDescent="0.25">
      <c r="A2" s="44" t="s">
        <v>7</v>
      </c>
      <c r="B2" s="2"/>
      <c r="C2" s="44"/>
      <c r="D2" s="1">
        <v>1000</v>
      </c>
      <c r="E2" s="36">
        <v>507.5</v>
      </c>
      <c r="F2" s="36">
        <v>492.5</v>
      </c>
      <c r="G2" s="36">
        <v>118</v>
      </c>
      <c r="H2" s="36">
        <v>180</v>
      </c>
      <c r="I2" s="36">
        <v>243</v>
      </c>
      <c r="J2" s="36">
        <v>246.7</v>
      </c>
      <c r="K2" s="36">
        <v>212.3</v>
      </c>
      <c r="L2" s="36">
        <f>AC2*SUM($H2:$J2)/$D$8</f>
        <v>7.0867724867724871</v>
      </c>
      <c r="M2" s="36">
        <f>AD2*SUM($H2:$J2)/$D$8</f>
        <v>36.585462962962964</v>
      </c>
      <c r="N2" s="36">
        <f>AE2*SUM($H2:$J2)/$D$8</f>
        <v>44.912420634920636</v>
      </c>
      <c r="O2" s="36">
        <v>732.4</v>
      </c>
      <c r="P2" s="54"/>
      <c r="Q2" s="36">
        <v>267.60000000000002</v>
      </c>
      <c r="R2" s="36">
        <v>601</v>
      </c>
      <c r="S2" s="36">
        <v>185</v>
      </c>
      <c r="T2" s="36">
        <v>134</v>
      </c>
      <c r="U2" s="36">
        <v>80</v>
      </c>
      <c r="V2" s="36"/>
      <c r="W2" s="36"/>
      <c r="X2" s="36"/>
      <c r="Y2" s="36"/>
      <c r="Z2" s="54"/>
      <c r="AA2" s="54"/>
      <c r="AB2" s="54"/>
      <c r="AC2" s="35">
        <v>8</v>
      </c>
      <c r="AD2" s="6">
        <v>41.3</v>
      </c>
      <c r="AE2" s="6">
        <v>50.7</v>
      </c>
      <c r="AF2" s="54">
        <v>171</v>
      </c>
      <c r="AG2" s="54">
        <v>208</v>
      </c>
      <c r="AH2" s="54">
        <v>383</v>
      </c>
      <c r="AI2" s="54">
        <v>239</v>
      </c>
      <c r="AJ2" s="54"/>
      <c r="AK2" s="54"/>
      <c r="AL2" s="54"/>
      <c r="AM2" s="54"/>
      <c r="AN2" s="54">
        <v>259</v>
      </c>
      <c r="AO2" s="54">
        <v>34</v>
      </c>
      <c r="AP2" s="54">
        <v>515.70000000000005</v>
      </c>
      <c r="AQ2" s="54">
        <v>480.3</v>
      </c>
      <c r="AR2" s="54">
        <v>0</v>
      </c>
      <c r="AS2" s="54">
        <f>378+1000*(1000-SUM(AP2:AR2))/(1000-378)</f>
        <v>384.43086816720256</v>
      </c>
      <c r="AT2" t="s">
        <v>954</v>
      </c>
      <c r="AU2" s="1"/>
      <c r="AV2" s="1"/>
      <c r="AW2" s="1"/>
      <c r="AX2" s="1"/>
      <c r="AY2" s="1"/>
    </row>
    <row r="3" spans="1:51" x14ac:dyDescent="0.25">
      <c r="A3" s="44" t="s">
        <v>21</v>
      </c>
      <c r="B3" s="2"/>
      <c r="C3" s="44"/>
      <c r="D3" s="1">
        <v>1000</v>
      </c>
      <c r="E3" s="1"/>
      <c r="F3" s="1"/>
      <c r="G3" s="1"/>
      <c r="H3" s="1"/>
      <c r="I3" s="1"/>
      <c r="J3" s="1"/>
      <c r="K3" s="1"/>
      <c r="L3" s="1"/>
      <c r="M3" s="1"/>
      <c r="N3" s="1"/>
      <c r="O3" s="1"/>
      <c r="P3" s="1"/>
      <c r="Q3" s="1"/>
      <c r="R3" s="1"/>
      <c r="S3" s="1"/>
      <c r="T3" s="1"/>
      <c r="U3" s="1"/>
      <c r="V3" s="1"/>
      <c r="W3" s="1"/>
      <c r="X3" s="1"/>
      <c r="Y3" s="1"/>
      <c r="Z3" s="1"/>
      <c r="AA3" s="1"/>
      <c r="AB3" s="1"/>
      <c r="AC3" s="1"/>
      <c r="AD3" s="1"/>
      <c r="AE3" s="1"/>
      <c r="AF3" s="44"/>
      <c r="AG3" s="44"/>
      <c r="AH3" s="44"/>
      <c r="AI3" s="44"/>
      <c r="AJ3" s="44"/>
      <c r="AK3" s="1"/>
      <c r="AL3" s="1"/>
      <c r="AM3" s="1"/>
      <c r="AN3" s="1"/>
      <c r="AO3" s="1"/>
      <c r="AP3" s="1"/>
      <c r="AQ3" s="1"/>
      <c r="AR3" s="1"/>
      <c r="AS3" s="1"/>
      <c r="AT3" s="1"/>
      <c r="AU3" s="1"/>
      <c r="AV3" s="1"/>
      <c r="AW3" s="1"/>
      <c r="AX3" s="1"/>
      <c r="AY3" s="1"/>
    </row>
    <row r="4" spans="1:51" x14ac:dyDescent="0.25">
      <c r="A4" s="1" t="s">
        <v>979</v>
      </c>
      <c r="B4" s="4"/>
      <c r="C4" s="4"/>
      <c r="D4" s="1">
        <v>1000</v>
      </c>
      <c r="E4" s="36">
        <f t="shared" ref="E4:K4" si="0">SUMPRODUCT($C6:$C11,E6:E11)</f>
        <v>371.07778734380872</v>
      </c>
      <c r="F4" s="36">
        <f t="shared" si="0"/>
        <v>356.73465344559941</v>
      </c>
      <c r="G4" s="36">
        <f t="shared" si="0"/>
        <v>70.387859709539853</v>
      </c>
      <c r="H4" s="36">
        <f t="shared" si="0"/>
        <v>108.99146702655626</v>
      </c>
      <c r="I4" s="36">
        <f t="shared" si="0"/>
        <v>177.24391938384417</v>
      </c>
      <c r="J4" s="36">
        <f t="shared" si="0"/>
        <v>188.57813471261466</v>
      </c>
      <c r="K4" s="36">
        <f t="shared" si="0"/>
        <v>182.79454714077247</v>
      </c>
      <c r="L4" s="4">
        <f>AC4*SUM($H4:$J4)/1000</f>
        <v>100.81788272344698</v>
      </c>
      <c r="M4" s="4">
        <f>AD4*SUM($H4:$J4)/1000</f>
        <v>192.9609349005608</v>
      </c>
      <c r="N4" s="4">
        <f>AE4*SUM($H4:$J4)/1000</f>
        <v>180.8868708688023</v>
      </c>
      <c r="O4" s="36">
        <f>SUMPRODUCT($C6:$C11,O6:O11)</f>
        <v>310.32333886242532</v>
      </c>
      <c r="P4" s="36">
        <f>SUMPRODUCT($C6:$C11,P6:P11)</f>
        <v>236.1582705354798</v>
      </c>
      <c r="Q4" s="36">
        <f>SUMPRODUCT($C6:$C11,Q6:Q11)</f>
        <v>181.33083139150295</v>
      </c>
      <c r="R4" s="36"/>
      <c r="S4" s="36"/>
      <c r="T4" s="36"/>
      <c r="U4" s="36"/>
      <c r="V4" s="4">
        <f>$C$6*$D4</f>
        <v>177.38080596211188</v>
      </c>
      <c r="W4" s="4">
        <f>$C$7*$D4</f>
        <v>232.97643543095339</v>
      </c>
      <c r="X4" s="4">
        <f>$C$8*$D4</f>
        <v>167.97026921913488</v>
      </c>
      <c r="Y4" s="4">
        <f>$C$9*$D4</f>
        <v>104.21728999145706</v>
      </c>
      <c r="Z4" s="4">
        <f>$C$10*$D4</f>
        <v>133.96801547702546</v>
      </c>
      <c r="AA4" s="4">
        <f>$C$11*$D4</f>
        <v>183.48718391931737</v>
      </c>
      <c r="AB4" s="4">
        <f>$C$12*$D4</f>
        <v>24.482021586727519</v>
      </c>
      <c r="AC4" s="4">
        <f>SUMPRODUCT($C6:$C11,AC6:AC11)*10</f>
        <v>212.33153277732163</v>
      </c>
      <c r="AD4" s="4">
        <f>SUMPRODUCT($C6:$C11,AD6:AD11)*10</f>
        <v>406.39309184830125</v>
      </c>
      <c r="AE4" s="4">
        <f>SUMPRODUCT($C6:$C11,AE6:AE11)*10</f>
        <v>380.96402655293798</v>
      </c>
      <c r="AF4" s="4"/>
      <c r="AG4" s="4"/>
      <c r="AH4" s="4"/>
      <c r="AI4" s="4"/>
      <c r="AJ4" s="4"/>
      <c r="AK4" s="36">
        <f t="shared" ref="AK4:AS4" si="1">SUMPRODUCT($C6:$C11,AK6:AK11)</f>
        <v>399.75087839432513</v>
      </c>
      <c r="AL4" s="36">
        <f t="shared" si="1"/>
        <v>177.72049608919235</v>
      </c>
      <c r="AM4" s="36">
        <f t="shared" si="1"/>
        <v>150.51844711185277</v>
      </c>
      <c r="AN4" s="36">
        <f t="shared" si="1"/>
        <v>168.04333966021017</v>
      </c>
      <c r="AO4" s="36">
        <f t="shared" si="1"/>
        <v>43.689189683312676</v>
      </c>
      <c r="AP4" s="36">
        <f t="shared" si="1"/>
        <v>312.91915846998171</v>
      </c>
      <c r="AQ4" s="36">
        <f t="shared" si="1"/>
        <v>293.59043190075556</v>
      </c>
      <c r="AR4" s="36">
        <f t="shared" si="1"/>
        <v>105.238756718844</v>
      </c>
      <c r="AS4" s="36">
        <f t="shared" si="1"/>
        <v>234.92226429526269</v>
      </c>
      <c r="AT4" t="s">
        <v>950</v>
      </c>
      <c r="AU4" t="s">
        <v>951</v>
      </c>
      <c r="AV4" t="s">
        <v>952</v>
      </c>
    </row>
    <row r="5" spans="1:51" x14ac:dyDescent="0.25">
      <c r="A5" t="s">
        <v>979</v>
      </c>
      <c r="B5" s="4">
        <f>SUM(B6:B11)</f>
        <v>300833</v>
      </c>
      <c r="C5" s="4"/>
      <c r="D5" s="1">
        <v>5000</v>
      </c>
      <c r="E5" s="36">
        <f t="shared" ref="E5:K5" si="2">SUMPRODUCT($C6:$C11,E6:E11)*$D$5/1000</f>
        <v>1855.3889367190436</v>
      </c>
      <c r="F5" s="36">
        <f t="shared" si="2"/>
        <v>1783.673267227997</v>
      </c>
      <c r="G5" s="36">
        <f t="shared" si="2"/>
        <v>351.93929854769931</v>
      </c>
      <c r="H5" s="36">
        <f t="shared" si="2"/>
        <v>544.95733513278128</v>
      </c>
      <c r="I5" s="36">
        <f t="shared" si="2"/>
        <v>886.21959691922086</v>
      </c>
      <c r="J5" s="36">
        <f t="shared" si="2"/>
        <v>942.89067356307328</v>
      </c>
      <c r="K5" s="36">
        <f t="shared" si="2"/>
        <v>913.97273570386233</v>
      </c>
      <c r="L5" s="4">
        <f>AC5*SUM($H5:$J5)/$D$5</f>
        <v>504.08941361723475</v>
      </c>
      <c r="M5" s="4">
        <f>AD5*SUM($H5:$J5)/$D$5</f>
        <v>964.80467450280378</v>
      </c>
      <c r="N5" s="4">
        <f>AE5*SUM($H5:$J5)/$D$5</f>
        <v>904.43435434401147</v>
      </c>
      <c r="O5" s="36">
        <f>SUMPRODUCT($C6:$C11,O6:O11)*$D$5/1000</f>
        <v>1551.6166943121266</v>
      </c>
      <c r="P5" s="36">
        <f>SUMPRODUCT($C6:$C11,P6:P11)*$D$5/1000</f>
        <v>1180.7913526773991</v>
      </c>
      <c r="Q5" s="36">
        <f>SUMPRODUCT($C6:$C11,Q6:Q11)*$D$5/1000</f>
        <v>906.65415695751483</v>
      </c>
      <c r="R5" s="36"/>
      <c r="S5" s="36"/>
      <c r="T5" s="36"/>
      <c r="U5" s="36"/>
      <c r="V5" s="4">
        <f>$C$6*$D5</f>
        <v>886.90402981055934</v>
      </c>
      <c r="W5" s="4">
        <f>$C$7*$D5</f>
        <v>1164.8821771547671</v>
      </c>
      <c r="X5" s="4">
        <f>$C$8*$D5</f>
        <v>839.85134609567444</v>
      </c>
      <c r="Y5" s="4">
        <f>$C$9*$D5</f>
        <v>521.08644995728525</v>
      </c>
      <c r="Z5" s="4">
        <f>$C$10*$D5</f>
        <v>669.8400773851273</v>
      </c>
      <c r="AA5" s="4">
        <f>$C$11*$D5</f>
        <v>917.43591959658681</v>
      </c>
      <c r="AB5" s="4">
        <f>$C$12*$D5</f>
        <v>122.4101079336376</v>
      </c>
      <c r="AC5" s="4">
        <f>SUMPRODUCT($C6:$C11,AC6:AC11)*$D$5/100</f>
        <v>1061.6576638866081</v>
      </c>
      <c r="AD5" s="4">
        <f>SUMPRODUCT($C6:$C11,AD6:AD11)*$D$5/100</f>
        <v>2031.9654592415061</v>
      </c>
      <c r="AE5" s="4">
        <f>SUMPRODUCT($C6:$C11,AE6:AE11)*$D$5/100</f>
        <v>1904.82013276469</v>
      </c>
      <c r="AK5" s="36">
        <f>SUMPRODUCT($C6:$C11,AK6:AK11)</f>
        <v>399.75087839432513</v>
      </c>
      <c r="AL5" s="36">
        <f>SUMPRODUCT($C6:$C11,AL6:AL11)</f>
        <v>177.72049608919235</v>
      </c>
      <c r="AM5" s="36">
        <f>SUMPRODUCT($C6:$C11,AM6:AM11)</f>
        <v>150.51844711185277</v>
      </c>
      <c r="AN5" s="36"/>
      <c r="AO5" s="36"/>
      <c r="AP5" s="36"/>
      <c r="AQ5" s="36"/>
      <c r="AR5" s="36"/>
      <c r="AS5" s="36"/>
      <c r="AW5" t="s">
        <v>953</v>
      </c>
    </row>
    <row r="6" spans="1:51" x14ac:dyDescent="0.25">
      <c r="A6" s="2" t="s">
        <v>22</v>
      </c>
      <c r="B6" s="2">
        <v>53362</v>
      </c>
      <c r="C6" s="46">
        <f>B6/$B$5</f>
        <v>0.17738080596211186</v>
      </c>
      <c r="D6" s="4">
        <v>798</v>
      </c>
      <c r="E6" s="54">
        <v>516</v>
      </c>
      <c r="F6" s="54">
        <v>484</v>
      </c>
      <c r="G6" s="54">
        <v>120</v>
      </c>
      <c r="H6" s="54">
        <v>150</v>
      </c>
      <c r="I6" s="54">
        <v>240</v>
      </c>
      <c r="J6" s="54">
        <v>240</v>
      </c>
      <c r="K6" s="54">
        <v>250</v>
      </c>
      <c r="L6" s="4">
        <f t="shared" ref="L6:N7" si="3">AC6*SUM($H6:$J6)/1000</f>
        <v>10.269</v>
      </c>
      <c r="M6" s="4">
        <f t="shared" si="3"/>
        <v>25.956</v>
      </c>
      <c r="N6" s="4">
        <f t="shared" si="3"/>
        <v>26.712</v>
      </c>
      <c r="O6" s="54">
        <v>465</v>
      </c>
      <c r="P6" s="54">
        <v>194</v>
      </c>
      <c r="Q6" s="54">
        <v>341</v>
      </c>
      <c r="R6" s="54"/>
      <c r="S6" s="54"/>
      <c r="T6" s="54"/>
      <c r="U6" s="54"/>
      <c r="AC6" s="35">
        <v>16.3</v>
      </c>
      <c r="AD6" s="6">
        <v>41.2</v>
      </c>
      <c r="AE6" s="6">
        <v>42.4</v>
      </c>
      <c r="AF6" s="36">
        <f t="shared" ref="AF6:AJ7" si="4">AF23*$C6*$D$5/1000</f>
        <v>167.6248616341957</v>
      </c>
      <c r="AG6" s="36">
        <f t="shared" si="4"/>
        <v>177.38080596211185</v>
      </c>
      <c r="AH6" s="36">
        <f t="shared" si="4"/>
        <v>195.11888655832306</v>
      </c>
      <c r="AI6" s="36">
        <f t="shared" si="4"/>
        <v>124.16656417347831</v>
      </c>
      <c r="AJ6" s="36">
        <f t="shared" si="4"/>
        <v>222.61291148245041</v>
      </c>
      <c r="AK6" s="54">
        <v>595</v>
      </c>
      <c r="AL6" s="54">
        <v>184</v>
      </c>
      <c r="AM6" s="54">
        <v>222</v>
      </c>
      <c r="AN6" s="54">
        <v>263</v>
      </c>
      <c r="AO6" s="54">
        <v>71</v>
      </c>
      <c r="AP6" s="54">
        <v>319.2</v>
      </c>
      <c r="AQ6" s="54">
        <v>357.6</v>
      </c>
      <c r="AR6" s="54">
        <v>322.8</v>
      </c>
      <c r="AS6" s="54">
        <f>279.2+1000*(1000-SUM(AP6:AR6))/(1000-279.2)</f>
        <v>279.75493895671485</v>
      </c>
      <c r="AT6" t="s">
        <v>936</v>
      </c>
      <c r="AU6" t="s">
        <v>937</v>
      </c>
      <c r="AV6" t="s">
        <v>938</v>
      </c>
      <c r="AW6" t="s">
        <v>939</v>
      </c>
    </row>
    <row r="7" spans="1:51" x14ac:dyDescent="0.25">
      <c r="A7" s="2" t="s">
        <v>17</v>
      </c>
      <c r="B7" s="33">
        <v>70087</v>
      </c>
      <c r="C7" s="46">
        <f>B7/$B$5</f>
        <v>0.23297643543095339</v>
      </c>
      <c r="D7" s="4">
        <v>1048</v>
      </c>
      <c r="E7" s="54">
        <v>512</v>
      </c>
      <c r="F7" s="54">
        <v>488</v>
      </c>
      <c r="G7" s="54">
        <v>85</v>
      </c>
      <c r="H7" s="54">
        <v>150</v>
      </c>
      <c r="I7" s="54">
        <v>222</v>
      </c>
      <c r="J7" s="54">
        <v>280</v>
      </c>
      <c r="K7" s="54">
        <v>263</v>
      </c>
      <c r="L7" s="4">
        <f t="shared" si="3"/>
        <v>10.888399999999999</v>
      </c>
      <c r="M7" s="4">
        <f t="shared" si="3"/>
        <v>32.534799999999997</v>
      </c>
      <c r="N7" s="4">
        <f t="shared" si="3"/>
        <v>21.776799999999998</v>
      </c>
      <c r="O7" s="54">
        <v>366</v>
      </c>
      <c r="P7" s="54">
        <v>404</v>
      </c>
      <c r="Q7" s="54">
        <v>230</v>
      </c>
      <c r="R7" s="54"/>
      <c r="S7" s="54"/>
      <c r="T7" s="54"/>
      <c r="U7" s="54"/>
      <c r="AC7" s="35">
        <v>16.7</v>
      </c>
      <c r="AD7" s="6">
        <v>49.9</v>
      </c>
      <c r="AE7" s="6">
        <v>33.4</v>
      </c>
      <c r="AF7" s="36">
        <f t="shared" si="4"/>
        <v>210.61069762958186</v>
      </c>
      <c r="AG7" s="36">
        <f t="shared" si="4"/>
        <v>322.55587485415492</v>
      </c>
      <c r="AH7" s="36">
        <f t="shared" si="4"/>
        <v>118.0025645457779</v>
      </c>
      <c r="AI7" s="36">
        <f t="shared" si="4"/>
        <v>174.49935013778412</v>
      </c>
      <c r="AJ7" s="36">
        <f t="shared" si="4"/>
        <v>339.33017820518364</v>
      </c>
      <c r="AK7" s="54">
        <v>395</v>
      </c>
      <c r="AL7" s="54">
        <v>403</v>
      </c>
      <c r="AM7" s="54">
        <v>202</v>
      </c>
      <c r="AN7" s="54">
        <v>202</v>
      </c>
      <c r="AO7" s="54">
        <v>29</v>
      </c>
      <c r="AP7" s="54">
        <v>491.8</v>
      </c>
      <c r="AQ7" s="54">
        <v>379.6</v>
      </c>
      <c r="AR7" s="54">
        <v>103.4</v>
      </c>
      <c r="AS7" s="54">
        <f>240.9+1000*(1000-SUM(AP7:AR7))/(1000-240.9)</f>
        <v>274.09720721907513</v>
      </c>
      <c r="AT7" t="s">
        <v>910</v>
      </c>
      <c r="AU7" t="s">
        <v>940</v>
      </c>
      <c r="AV7" t="s">
        <v>912</v>
      </c>
      <c r="AW7" t="s">
        <v>939</v>
      </c>
      <c r="AX7" t="s">
        <v>941</v>
      </c>
    </row>
    <row r="8" spans="1:51" x14ac:dyDescent="0.25">
      <c r="A8" s="2" t="s">
        <v>18</v>
      </c>
      <c r="B8" s="2">
        <v>50531</v>
      </c>
      <c r="C8" s="46">
        <f t="shared" ref="C8:C12" si="5">B8/$B$5</f>
        <v>0.16797026921913488</v>
      </c>
      <c r="D8" s="4">
        <v>756</v>
      </c>
      <c r="E8" s="54"/>
      <c r="F8" s="54"/>
      <c r="G8" s="54"/>
      <c r="H8" s="54"/>
      <c r="I8" s="54"/>
      <c r="J8" s="54"/>
      <c r="K8" s="54"/>
      <c r="L8" s="4"/>
      <c r="M8" s="4"/>
      <c r="N8" s="4"/>
      <c r="O8" s="54"/>
      <c r="P8" s="54"/>
      <c r="Q8" s="54"/>
      <c r="R8" s="54"/>
      <c r="S8" s="54"/>
      <c r="T8" s="54"/>
      <c r="U8" s="54"/>
      <c r="AC8" s="35">
        <v>34.5</v>
      </c>
      <c r="AD8" s="6">
        <v>43.9</v>
      </c>
      <c r="AE8" s="6">
        <v>21.6</v>
      </c>
      <c r="AF8" s="36"/>
      <c r="AG8" s="36"/>
      <c r="AH8" s="36"/>
      <c r="AI8" s="36"/>
      <c r="AJ8" s="36"/>
      <c r="AK8" s="54"/>
      <c r="AL8" s="54"/>
      <c r="AM8" s="54"/>
      <c r="AN8" s="54"/>
      <c r="AO8" s="54"/>
      <c r="AP8" s="54"/>
      <c r="AQ8" s="54"/>
      <c r="AR8" s="54"/>
      <c r="AS8" s="54"/>
    </row>
    <row r="9" spans="1:51" x14ac:dyDescent="0.25">
      <c r="A9" s="2" t="s">
        <v>19</v>
      </c>
      <c r="B9" s="2">
        <v>31352</v>
      </c>
      <c r="C9" s="46">
        <f t="shared" si="5"/>
        <v>0.10421728999145706</v>
      </c>
      <c r="D9" s="4">
        <v>500</v>
      </c>
      <c r="E9" s="54"/>
      <c r="F9" s="54"/>
      <c r="G9" s="54"/>
      <c r="H9" s="54"/>
      <c r="I9" s="54"/>
      <c r="J9" s="54"/>
      <c r="K9" s="54"/>
      <c r="L9" s="4"/>
      <c r="M9" s="4"/>
      <c r="N9" s="4"/>
      <c r="O9" s="54"/>
      <c r="P9" s="54"/>
      <c r="Q9" s="54"/>
      <c r="R9" s="54"/>
      <c r="S9" s="54"/>
      <c r="T9" s="54"/>
      <c r="U9" s="54"/>
      <c r="AC9" s="35">
        <v>5.7</v>
      </c>
      <c r="AD9" s="6">
        <v>56.4</v>
      </c>
      <c r="AE9" s="6">
        <v>37.9</v>
      </c>
      <c r="AF9" s="36"/>
      <c r="AG9" s="36"/>
      <c r="AH9" s="36"/>
      <c r="AI9" s="36"/>
      <c r="AJ9" s="36"/>
      <c r="AK9" s="54"/>
      <c r="AL9" s="54"/>
      <c r="AM9" s="54"/>
      <c r="AN9" s="54"/>
      <c r="AO9" s="54"/>
      <c r="AP9" s="54"/>
      <c r="AQ9" s="54"/>
      <c r="AR9" s="54"/>
      <c r="AS9" s="54"/>
    </row>
    <row r="10" spans="1:51" x14ac:dyDescent="0.25">
      <c r="A10" s="2" t="s">
        <v>262</v>
      </c>
      <c r="B10" s="2">
        <v>40302</v>
      </c>
      <c r="C10" s="46">
        <f t="shared" si="5"/>
        <v>0.13396801547702547</v>
      </c>
      <c r="D10" s="4">
        <v>603</v>
      </c>
      <c r="E10" s="54">
        <v>506</v>
      </c>
      <c r="F10" s="54">
        <v>494</v>
      </c>
      <c r="G10" s="54">
        <v>79</v>
      </c>
      <c r="H10" s="54">
        <v>124</v>
      </c>
      <c r="I10" s="54">
        <v>285</v>
      </c>
      <c r="J10" s="54">
        <v>266</v>
      </c>
      <c r="K10" s="54">
        <v>246</v>
      </c>
      <c r="L10" s="4">
        <f t="shared" ref="L10:N11" si="6">AC10*SUM($H10:$J10)/1000</f>
        <v>24.164999999999996</v>
      </c>
      <c r="M10" s="4">
        <f t="shared" si="6"/>
        <v>15.3225</v>
      </c>
      <c r="N10" s="4">
        <f t="shared" si="6"/>
        <v>27.945</v>
      </c>
      <c r="O10" s="54">
        <v>515</v>
      </c>
      <c r="P10" s="54">
        <v>224</v>
      </c>
      <c r="Q10" s="54">
        <v>261</v>
      </c>
      <c r="R10" s="54"/>
      <c r="S10" s="54"/>
      <c r="T10" s="54"/>
      <c r="U10" s="54"/>
      <c r="AC10" s="35">
        <v>35.799999999999997</v>
      </c>
      <c r="AD10" s="6">
        <v>22.7</v>
      </c>
      <c r="AE10" s="6">
        <v>41.4</v>
      </c>
      <c r="AF10" s="36">
        <f t="shared" ref="AF10:AJ11" si="7">AF25*$C10*$D$5/1000</f>
        <v>197.76358444718502</v>
      </c>
      <c r="AG10" s="36">
        <f t="shared" si="7"/>
        <v>124.57953695239553</v>
      </c>
      <c r="AH10" s="36">
        <f t="shared" si="7"/>
        <v>188.97595247196949</v>
      </c>
      <c r="AI10" s="36">
        <f t="shared" si="7"/>
        <v>72.190674660027327</v>
      </c>
      <c r="AJ10" s="36">
        <f t="shared" si="7"/>
        <v>86.329659013472593</v>
      </c>
      <c r="AK10" s="54">
        <v>697</v>
      </c>
      <c r="AL10" s="54"/>
      <c r="AM10" s="54">
        <v>303</v>
      </c>
      <c r="AN10" s="54">
        <v>259</v>
      </c>
      <c r="AO10" s="54">
        <v>131</v>
      </c>
      <c r="AP10" s="54">
        <v>521.79999999999995</v>
      </c>
      <c r="AQ10" s="54">
        <v>291.7</v>
      </c>
      <c r="AR10" s="54">
        <v>150.80000000000001</v>
      </c>
      <c r="AS10" s="54">
        <f>344.5+1000*(1000-SUM(AP10:AR10))/(1000-344.5)</f>
        <v>398.96224256292913</v>
      </c>
      <c r="AT10" t="s">
        <v>942</v>
      </c>
      <c r="AV10" t="s">
        <v>943</v>
      </c>
      <c r="AW10" t="s">
        <v>939</v>
      </c>
      <c r="AX10" t="s">
        <v>944</v>
      </c>
    </row>
    <row r="11" spans="1:51" x14ac:dyDescent="0.25">
      <c r="A11" s="2" t="s">
        <v>5</v>
      </c>
      <c r="B11" s="2">
        <v>55199</v>
      </c>
      <c r="C11" s="46">
        <f t="shared" si="5"/>
        <v>0.18348718391931737</v>
      </c>
      <c r="D11" s="4">
        <v>826</v>
      </c>
      <c r="E11" s="54">
        <v>504</v>
      </c>
      <c r="F11" s="54">
        <v>496</v>
      </c>
      <c r="G11" s="54">
        <v>102</v>
      </c>
      <c r="H11" s="54">
        <v>168</v>
      </c>
      <c r="I11" s="54">
        <v>244</v>
      </c>
      <c r="J11" s="54">
        <v>246</v>
      </c>
      <c r="K11" s="54">
        <v>241</v>
      </c>
      <c r="L11" s="4">
        <f t="shared" si="6"/>
        <v>11.712399999999999</v>
      </c>
      <c r="M11" s="4">
        <f t="shared" si="6"/>
        <v>19.411000000000001</v>
      </c>
      <c r="N11" s="4">
        <f t="shared" si="6"/>
        <v>34.676600000000001</v>
      </c>
      <c r="O11" s="54">
        <v>401</v>
      </c>
      <c r="P11" s="54">
        <v>423</v>
      </c>
      <c r="Q11" s="54">
        <v>176</v>
      </c>
      <c r="R11" s="54"/>
      <c r="S11" s="54"/>
      <c r="T11" s="54"/>
      <c r="U11" s="54"/>
      <c r="AC11" s="35">
        <v>17.8</v>
      </c>
      <c r="AD11" s="6">
        <v>29.5</v>
      </c>
      <c r="AE11" s="6">
        <v>52.7</v>
      </c>
      <c r="AF11" s="36">
        <f t="shared" si="7"/>
        <v>118.99143877167731</v>
      </c>
      <c r="AG11" s="36">
        <f t="shared" si="7"/>
        <v>286.42349409805445</v>
      </c>
      <c r="AH11" s="36">
        <f t="shared" si="7"/>
        <v>192.20282515548493</v>
      </c>
      <c r="AI11" s="36">
        <f t="shared" si="7"/>
        <v>216.97359498459278</v>
      </c>
      <c r="AJ11" s="36">
        <f t="shared" si="7"/>
        <v>102.84456658677739</v>
      </c>
      <c r="AK11" s="54">
        <v>593</v>
      </c>
      <c r="AL11" s="54">
        <v>279</v>
      </c>
      <c r="AM11" s="54">
        <v>128</v>
      </c>
      <c r="AN11" s="54">
        <v>216</v>
      </c>
      <c r="AO11" s="54">
        <v>37</v>
      </c>
      <c r="AP11" s="54">
        <v>391.4</v>
      </c>
      <c r="AQ11" s="54">
        <v>559.4</v>
      </c>
      <c r="AR11" s="54">
        <v>20.100000000000001</v>
      </c>
      <c r="AS11" s="54">
        <f>327.3+1000*(1000-SUM(AP11:AR11))/(1000-327.3)</f>
        <v>370.55851048015467</v>
      </c>
      <c r="AT11" t="s">
        <v>945</v>
      </c>
      <c r="AU11" t="s">
        <v>946</v>
      </c>
      <c r="AV11" t="s">
        <v>947</v>
      </c>
      <c r="AW11" t="s">
        <v>948</v>
      </c>
      <c r="AX11" t="s">
        <v>939</v>
      </c>
      <c r="AY11" t="s">
        <v>949</v>
      </c>
    </row>
    <row r="12" spans="1:51" x14ac:dyDescent="0.25">
      <c r="A12" s="2" t="s">
        <v>264</v>
      </c>
      <c r="B12" s="2">
        <v>7365</v>
      </c>
      <c r="C12" s="46">
        <f t="shared" si="5"/>
        <v>2.448202158672752E-2</v>
      </c>
      <c r="D12" s="4">
        <v>469</v>
      </c>
      <c r="E12" s="54"/>
      <c r="F12" s="54"/>
      <c r="G12" s="54"/>
      <c r="H12" s="54"/>
      <c r="I12" s="54"/>
      <c r="J12" s="54"/>
      <c r="K12" s="54"/>
      <c r="L12" s="4"/>
      <c r="M12" s="4"/>
      <c r="N12" s="4"/>
      <c r="O12" s="54"/>
      <c r="P12" s="54"/>
      <c r="Q12" s="54"/>
      <c r="R12" s="54"/>
      <c r="S12" s="54"/>
      <c r="T12" s="54"/>
      <c r="U12" s="54"/>
      <c r="AC12" s="35">
        <v>13.7</v>
      </c>
      <c r="AD12" s="6">
        <v>40.200000000000003</v>
      </c>
      <c r="AE12" s="6">
        <v>46</v>
      </c>
      <c r="AF12" s="4"/>
      <c r="AG12" s="4"/>
      <c r="AH12" s="4"/>
      <c r="AI12" s="4"/>
      <c r="AJ12" s="4"/>
    </row>
    <row r="13" spans="1:51" x14ac:dyDescent="0.25">
      <c r="A13" s="2" t="s">
        <v>21</v>
      </c>
      <c r="B13" s="2">
        <v>105918</v>
      </c>
      <c r="C13" s="46"/>
      <c r="D13" s="4">
        <v>2000</v>
      </c>
      <c r="E13" s="54"/>
      <c r="F13" s="54"/>
      <c r="G13" s="54"/>
      <c r="H13" s="54"/>
      <c r="I13" s="54"/>
      <c r="J13" s="54"/>
      <c r="K13" s="54"/>
      <c r="L13" s="4"/>
      <c r="M13" s="4"/>
      <c r="N13" s="4"/>
      <c r="O13" s="54"/>
      <c r="P13" s="54"/>
      <c r="Q13" s="54"/>
      <c r="R13" s="54"/>
      <c r="S13" s="54"/>
      <c r="T13" s="54"/>
      <c r="U13" s="54"/>
      <c r="AC13" s="35">
        <f>100-AD13-AE13</f>
        <v>0</v>
      </c>
      <c r="AD13" s="6">
        <v>44.4</v>
      </c>
      <c r="AE13" s="6">
        <v>55.6</v>
      </c>
      <c r="AF13" s="4"/>
      <c r="AG13" s="4"/>
      <c r="AH13" s="4"/>
      <c r="AI13" s="4"/>
      <c r="AJ13" s="4"/>
    </row>
    <row r="14" spans="1:51" x14ac:dyDescent="0.25">
      <c r="A14" s="2" t="s">
        <v>265</v>
      </c>
      <c r="B14">
        <v>114401</v>
      </c>
      <c r="C14" s="46"/>
      <c r="D14" s="4">
        <v>1000</v>
      </c>
      <c r="E14" s="54"/>
      <c r="F14" s="54"/>
      <c r="G14" s="54"/>
      <c r="H14" s="54"/>
      <c r="I14" s="54"/>
      <c r="J14" s="54"/>
      <c r="K14" s="54"/>
      <c r="L14" s="4"/>
      <c r="M14" s="4"/>
      <c r="N14" s="4"/>
      <c r="O14" s="54"/>
      <c r="P14" s="54"/>
      <c r="Q14" s="54"/>
      <c r="R14" s="54"/>
      <c r="S14" s="54"/>
      <c r="T14" s="54"/>
      <c r="U14" s="54"/>
      <c r="AC14" s="35"/>
      <c r="AD14" s="6"/>
      <c r="AE14" s="6"/>
      <c r="AF14" s="4"/>
      <c r="AG14" s="4"/>
      <c r="AH14" s="4"/>
      <c r="AI14" s="4"/>
      <c r="AJ14" s="4"/>
    </row>
    <row r="15" spans="1:51" x14ac:dyDescent="0.25">
      <c r="A15" s="2" t="s">
        <v>266</v>
      </c>
      <c r="B15" s="2">
        <v>24903</v>
      </c>
      <c r="C15" s="46"/>
      <c r="D15" s="4">
        <v>1000</v>
      </c>
      <c r="E15" s="54"/>
      <c r="F15" s="54"/>
      <c r="G15" s="54"/>
      <c r="H15" s="54"/>
      <c r="I15" s="54"/>
      <c r="J15" s="54"/>
      <c r="K15" s="54"/>
      <c r="L15" s="4"/>
      <c r="M15" s="4"/>
      <c r="N15" s="4"/>
      <c r="O15" s="54"/>
      <c r="P15" s="54"/>
      <c r="Q15" s="54"/>
      <c r="R15" s="54"/>
      <c r="S15" s="54"/>
      <c r="T15" s="54"/>
      <c r="U15" s="54"/>
      <c r="AC15" s="35"/>
      <c r="AD15" s="6"/>
      <c r="AE15" s="6"/>
      <c r="AF15" s="4"/>
      <c r="AG15" s="4"/>
      <c r="AH15" s="4"/>
      <c r="AI15" s="4"/>
      <c r="AJ15" s="4"/>
    </row>
    <row r="16" spans="1:51" x14ac:dyDescent="0.25">
      <c r="A16" s="2" t="s">
        <v>7</v>
      </c>
      <c r="B16" s="2">
        <v>274384</v>
      </c>
      <c r="C16" s="45"/>
      <c r="D16" s="4">
        <v>3000</v>
      </c>
      <c r="E16" s="6">
        <f>E2*$D$16/$D$2</f>
        <v>1522.5</v>
      </c>
      <c r="F16" s="6">
        <f t="shared" ref="F16:AS16" si="8">F2*$D$16/$D$2</f>
        <v>1477.5</v>
      </c>
      <c r="G16" s="6">
        <f t="shared" si="8"/>
        <v>354</v>
      </c>
      <c r="H16" s="6">
        <f t="shared" si="8"/>
        <v>540</v>
      </c>
      <c r="I16" s="6">
        <f t="shared" si="8"/>
        <v>729</v>
      </c>
      <c r="J16" s="6">
        <f t="shared" si="8"/>
        <v>740.1</v>
      </c>
      <c r="K16" s="6">
        <f t="shared" si="8"/>
        <v>636.9</v>
      </c>
      <c r="L16" s="6">
        <f t="shared" si="8"/>
        <v>21.260317460317463</v>
      </c>
      <c r="M16" s="6">
        <f t="shared" si="8"/>
        <v>109.75638888888889</v>
      </c>
      <c r="N16" s="6">
        <f t="shared" si="8"/>
        <v>134.73726190476188</v>
      </c>
      <c r="O16" s="6">
        <f t="shared" si="8"/>
        <v>2197.1999999999998</v>
      </c>
      <c r="P16" s="6">
        <f t="shared" si="8"/>
        <v>0</v>
      </c>
      <c r="Q16" s="6">
        <f t="shared" si="8"/>
        <v>802.80000000000007</v>
      </c>
      <c r="R16" s="6">
        <f t="shared" si="8"/>
        <v>1803</v>
      </c>
      <c r="S16" s="6">
        <f t="shared" si="8"/>
        <v>555</v>
      </c>
      <c r="T16" s="6">
        <f t="shared" si="8"/>
        <v>402</v>
      </c>
      <c r="U16" s="6">
        <f t="shared" si="8"/>
        <v>240</v>
      </c>
      <c r="V16" s="6"/>
      <c r="W16" s="6"/>
      <c r="X16" s="6"/>
      <c r="Y16" s="6"/>
      <c r="Z16" s="6"/>
      <c r="AA16" s="6"/>
      <c r="AB16" s="6"/>
      <c r="AC16" s="6">
        <f t="shared" si="8"/>
        <v>24</v>
      </c>
      <c r="AD16" s="6">
        <f t="shared" si="8"/>
        <v>123.89999999999999</v>
      </c>
      <c r="AE16" s="6">
        <f t="shared" si="8"/>
        <v>152.1</v>
      </c>
      <c r="AF16" s="6">
        <f t="shared" si="8"/>
        <v>513</v>
      </c>
      <c r="AG16" s="6">
        <f t="shared" si="8"/>
        <v>624</v>
      </c>
      <c r="AH16" s="6">
        <f t="shared" si="8"/>
        <v>1149</v>
      </c>
      <c r="AI16" s="6">
        <f t="shared" si="8"/>
        <v>717</v>
      </c>
      <c r="AJ16" s="6">
        <f t="shared" si="8"/>
        <v>0</v>
      </c>
      <c r="AK16" s="6">
        <f t="shared" si="8"/>
        <v>0</v>
      </c>
      <c r="AL16" s="6">
        <f t="shared" si="8"/>
        <v>0</v>
      </c>
      <c r="AM16" s="6">
        <f t="shared" si="8"/>
        <v>0</v>
      </c>
      <c r="AN16" s="6">
        <f t="shared" si="8"/>
        <v>777</v>
      </c>
      <c r="AO16" s="6">
        <f t="shared" si="8"/>
        <v>102</v>
      </c>
      <c r="AP16" s="6">
        <f t="shared" si="8"/>
        <v>1547.1000000000001</v>
      </c>
      <c r="AQ16" s="6">
        <f t="shared" si="8"/>
        <v>1440.9</v>
      </c>
      <c r="AR16" s="6">
        <f t="shared" si="8"/>
        <v>0</v>
      </c>
      <c r="AS16" s="6">
        <f t="shared" si="8"/>
        <v>1153.2926045016077</v>
      </c>
      <c r="AW16" t="s">
        <v>954</v>
      </c>
    </row>
    <row r="17" spans="1:51" x14ac:dyDescent="0.25">
      <c r="A17" s="1"/>
    </row>
    <row r="18" spans="1:51" ht="29.25" customHeight="1" x14ac:dyDescent="0.25">
      <c r="A18" s="1"/>
      <c r="AF18" s="47" t="s">
        <v>79</v>
      </c>
      <c r="AG18" s="47" t="s">
        <v>955</v>
      </c>
      <c r="AH18" s="47" t="s">
        <v>956</v>
      </c>
      <c r="AI18" s="47" t="s">
        <v>957</v>
      </c>
      <c r="AJ18" s="47" t="s">
        <v>958</v>
      </c>
      <c r="AK18" s="2" t="s">
        <v>22</v>
      </c>
      <c r="AL18" s="55" t="s">
        <v>959</v>
      </c>
      <c r="AN18" s="48"/>
      <c r="AO18" s="48"/>
      <c r="AP18" s="48"/>
      <c r="AQ18" s="48"/>
      <c r="AR18" s="48"/>
      <c r="AS18" s="48"/>
    </row>
    <row r="19" spans="1:51" ht="15" customHeight="1" x14ac:dyDescent="0.25">
      <c r="A19" s="2"/>
      <c r="AF19" s="49" t="s">
        <v>980</v>
      </c>
      <c r="AG19" s="49" t="s">
        <v>981</v>
      </c>
      <c r="AH19" s="49" t="s">
        <v>982</v>
      </c>
      <c r="AI19" s="49" t="s">
        <v>983</v>
      </c>
      <c r="AJ19" s="50" t="s">
        <v>960</v>
      </c>
      <c r="AK19" s="2" t="s">
        <v>17</v>
      </c>
      <c r="AL19" s="56" t="s">
        <v>961</v>
      </c>
      <c r="AO19" t="s">
        <v>962</v>
      </c>
    </row>
    <row r="20" spans="1:51" ht="15.75" customHeight="1" x14ac:dyDescent="0.25">
      <c r="A20" s="2"/>
      <c r="AF20" s="49" t="s">
        <v>963</v>
      </c>
      <c r="AG20" s="49" t="s">
        <v>964</v>
      </c>
      <c r="AH20" s="49" t="s">
        <v>965</v>
      </c>
      <c r="AI20" s="49" t="s">
        <v>966</v>
      </c>
      <c r="AJ20" s="50" t="s">
        <v>967</v>
      </c>
      <c r="AK20" s="2" t="s">
        <v>262</v>
      </c>
      <c r="AL20" s="51" t="s">
        <v>968</v>
      </c>
      <c r="AO20" t="s">
        <v>969</v>
      </c>
    </row>
    <row r="21" spans="1:51" ht="17.25" customHeight="1" x14ac:dyDescent="0.25">
      <c r="A21" s="2"/>
      <c r="AF21" t="s">
        <v>970</v>
      </c>
      <c r="AG21" s="49" t="s">
        <v>971</v>
      </c>
      <c r="AH21" s="49" t="s">
        <v>972</v>
      </c>
      <c r="AI21" s="49" t="s">
        <v>973</v>
      </c>
      <c r="AJ21" s="50" t="s">
        <v>974</v>
      </c>
      <c r="AK21" s="2" t="s">
        <v>5</v>
      </c>
      <c r="AL21" s="51" t="s">
        <v>975</v>
      </c>
      <c r="AO21" t="s">
        <v>969</v>
      </c>
    </row>
    <row r="22" spans="1:51" x14ac:dyDescent="0.25">
      <c r="A22" s="2"/>
      <c r="AF22" t="s">
        <v>976</v>
      </c>
      <c r="AG22" t="s">
        <v>977</v>
      </c>
      <c r="AH22" t="s">
        <v>965</v>
      </c>
      <c r="AI22" t="s">
        <v>978</v>
      </c>
      <c r="AK22" t="s">
        <v>7</v>
      </c>
      <c r="AL22" s="51"/>
    </row>
    <row r="23" spans="1:51" x14ac:dyDescent="0.25">
      <c r="A23" s="2"/>
      <c r="K23" s="10"/>
      <c r="L23" s="10"/>
      <c r="M23" s="10"/>
      <c r="N23" s="10"/>
      <c r="O23" s="10"/>
      <c r="P23" s="10"/>
      <c r="Q23" s="10"/>
      <c r="AC23" s="10"/>
      <c r="AD23" s="10"/>
      <c r="AF23" s="36">
        <v>189</v>
      </c>
      <c r="AG23" s="36">
        <v>200</v>
      </c>
      <c r="AH23" s="36">
        <v>220</v>
      </c>
      <c r="AI23" s="36">
        <v>140</v>
      </c>
      <c r="AJ23" s="36">
        <v>251</v>
      </c>
      <c r="AK23" s="2" t="s">
        <v>22</v>
      </c>
      <c r="AL23" s="51"/>
    </row>
    <row r="24" spans="1:51" x14ac:dyDescent="0.25">
      <c r="A24" s="2"/>
      <c r="K24" s="10"/>
      <c r="L24" s="10"/>
      <c r="M24" s="10"/>
      <c r="N24" s="10"/>
      <c r="O24" s="10"/>
      <c r="P24" s="10"/>
      <c r="Q24" s="10"/>
      <c r="AC24" s="10"/>
      <c r="AD24" s="10"/>
      <c r="AF24" s="36">
        <v>180.8</v>
      </c>
      <c r="AG24" s="36">
        <v>276.89999999999998</v>
      </c>
      <c r="AH24" s="36">
        <v>101.3</v>
      </c>
      <c r="AI24" s="36">
        <v>149.80000000000001</v>
      </c>
      <c r="AJ24" s="36">
        <v>291.3</v>
      </c>
      <c r="AK24" s="2" t="s">
        <v>17</v>
      </c>
      <c r="AL24" s="51"/>
    </row>
    <row r="25" spans="1:51" x14ac:dyDescent="0.25">
      <c r="A25" s="1"/>
      <c r="B25" s="1"/>
      <c r="C25" s="1"/>
      <c r="D25" s="1"/>
      <c r="E25" s="52"/>
      <c r="F25" s="52"/>
      <c r="G25" s="52"/>
      <c r="H25" s="52"/>
      <c r="I25" s="52"/>
      <c r="J25" s="52"/>
      <c r="K25" s="53"/>
      <c r="L25" s="53"/>
      <c r="M25" s="53"/>
      <c r="N25" s="53"/>
      <c r="O25" s="53"/>
      <c r="P25" s="53"/>
      <c r="Q25" s="53"/>
      <c r="R25" s="1"/>
      <c r="S25" s="1"/>
      <c r="T25" s="1"/>
      <c r="U25" s="1"/>
      <c r="V25" s="1"/>
      <c r="W25" s="1"/>
      <c r="X25" s="1"/>
      <c r="Y25" s="1"/>
      <c r="Z25" s="1"/>
      <c r="AA25" s="1"/>
      <c r="AB25" s="1"/>
      <c r="AC25" s="53"/>
      <c r="AD25" s="53"/>
      <c r="AF25" s="36">
        <v>295.24</v>
      </c>
      <c r="AG25" s="36">
        <v>185.98400000000001</v>
      </c>
      <c r="AH25" s="36">
        <v>282.12099999999998</v>
      </c>
      <c r="AI25" s="36">
        <v>107.773</v>
      </c>
      <c r="AJ25" s="36">
        <v>128.881</v>
      </c>
      <c r="AK25" s="2" t="s">
        <v>262</v>
      </c>
      <c r="AL25" s="51"/>
      <c r="AN25" s="1"/>
      <c r="AO25" s="2"/>
      <c r="AS25" s="1"/>
      <c r="AT25" s="1"/>
      <c r="AU25" s="1"/>
      <c r="AV25" s="1"/>
      <c r="AW25" s="1"/>
      <c r="AX25" s="1"/>
      <c r="AY25" s="1"/>
    </row>
    <row r="26" spans="1:51" x14ac:dyDescent="0.25">
      <c r="A26" s="2"/>
      <c r="AF26" s="36">
        <v>129.69999999999999</v>
      </c>
      <c r="AG26" s="36">
        <v>312.2</v>
      </c>
      <c r="AH26" s="36">
        <v>209.5</v>
      </c>
      <c r="AI26" s="36">
        <v>236.5</v>
      </c>
      <c r="AJ26" s="36">
        <v>112.1</v>
      </c>
      <c r="AK26" s="2" t="s">
        <v>5</v>
      </c>
      <c r="AL26" s="51"/>
    </row>
    <row r="27" spans="1:51" x14ac:dyDescent="0.25">
      <c r="AF27" s="36">
        <v>171</v>
      </c>
      <c r="AG27" s="36">
        <v>208</v>
      </c>
      <c r="AH27" s="36">
        <v>383</v>
      </c>
      <c r="AI27" s="36">
        <v>239</v>
      </c>
      <c r="AJ27" s="36"/>
      <c r="AK27" t="s">
        <v>7</v>
      </c>
      <c r="AL27" s="51"/>
    </row>
    <row r="33" spans="13:23" x14ac:dyDescent="0.25">
      <c r="M33" s="1"/>
      <c r="N33" s="1"/>
      <c r="O33" s="1"/>
      <c r="P33" s="1"/>
      <c r="Q33" s="1"/>
      <c r="R33" s="1"/>
      <c r="S33" s="1"/>
      <c r="T33" s="1"/>
      <c r="U33" s="1"/>
      <c r="V33" s="1"/>
      <c r="W33" s="1"/>
    </row>
    <row r="34" spans="13:23" x14ac:dyDescent="0.25">
      <c r="M34" s="35"/>
      <c r="N34" s="35"/>
      <c r="O34" s="35"/>
      <c r="P34" s="35"/>
      <c r="Q34" s="35"/>
      <c r="R34" s="35"/>
      <c r="S34" s="35"/>
      <c r="T34" s="35"/>
      <c r="U34" s="4"/>
      <c r="V34" s="6"/>
      <c r="W34" s="35"/>
    </row>
    <row r="35" spans="13:23" x14ac:dyDescent="0.25">
      <c r="M35" s="6"/>
      <c r="N35" s="6"/>
      <c r="O35" s="6"/>
      <c r="P35" s="6"/>
      <c r="Q35" s="6"/>
      <c r="R35" s="6"/>
      <c r="S35" s="6"/>
      <c r="T35" s="6"/>
      <c r="U35" s="4"/>
      <c r="V35" s="6"/>
      <c r="W35" s="6"/>
    </row>
    <row r="36" spans="13:23" x14ac:dyDescent="0.25">
      <c r="M36" s="6"/>
      <c r="N36" s="6"/>
      <c r="O36" s="6"/>
      <c r="P36" s="6"/>
      <c r="Q36" s="6"/>
      <c r="R36" s="6"/>
      <c r="S36" s="6"/>
      <c r="T36" s="6"/>
      <c r="U36" s="4"/>
      <c r="V36" s="6"/>
      <c r="W36" s="6"/>
    </row>
  </sheetData>
  <conditionalFormatting sqref="E25:N25 AC25:AD25">
    <cfRule type="colorScale" priority="3">
      <colorScale>
        <cfvo type="min"/>
        <cfvo type="percentile" val="50"/>
        <cfvo type="max"/>
        <color rgb="FFF8696B"/>
        <color rgb="FFFCFCFF"/>
        <color rgb="FF5A8AC6"/>
      </colorScale>
    </cfRule>
  </conditionalFormatting>
  <conditionalFormatting sqref="O19:Q22">
    <cfRule type="colorScale" priority="2">
      <colorScale>
        <cfvo type="min"/>
        <cfvo type="percentile" val="50"/>
        <cfvo type="max"/>
        <color rgb="FFF8696B"/>
        <color rgb="FFFCFCFF"/>
        <color rgb="FF5A8AC6"/>
      </colorScale>
    </cfRule>
  </conditionalFormatting>
  <conditionalFormatting sqref="O25:Q25">
    <cfRule type="colorScale" priority="1">
      <colorScale>
        <cfvo type="min"/>
        <cfvo type="percentile" val="50"/>
        <cfvo type="max"/>
        <color rgb="FFF8696B"/>
        <color rgb="FFFCFCFF"/>
        <color rgb="FF5A8AC6"/>
      </colorScale>
    </cfRule>
  </conditionalFormatting>
  <conditionalFormatting sqref="AC19:AD22 E19:N22">
    <cfRule type="colorScale" priority="4">
      <colorScale>
        <cfvo type="min"/>
        <cfvo type="percentile" val="50"/>
        <cfvo type="max"/>
        <color rgb="FFF8696B"/>
        <color rgb="FFFCFCFF"/>
        <color rgb="FF5A8AC6"/>
      </colorScale>
    </cfRule>
  </conditionalFormatting>
  <conditionalFormatting sqref="AC25:AD25">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7"/>
  <sheetViews>
    <sheetView tabSelected="1" zoomScale="115" zoomScaleNormal="115" workbookViewId="0">
      <pane ySplit="1" topLeftCell="A17" activePane="bottomLeft" state="frozen"/>
      <selection pane="bottomLeft" activeCell="A29" sqref="A29"/>
    </sheetView>
  </sheetViews>
  <sheetFormatPr baseColWidth="10" defaultRowHeight="15" x14ac:dyDescent="0.25"/>
  <cols>
    <col min="1" max="1" width="22.7109375" customWidth="1"/>
  </cols>
  <sheetData>
    <row r="1" spans="1:16" x14ac:dyDescent="0.25">
      <c r="B1" s="1" t="s">
        <v>22</v>
      </c>
      <c r="C1" s="1" t="s">
        <v>17</v>
      </c>
      <c r="D1" s="1" t="s">
        <v>18</v>
      </c>
      <c r="E1" s="1" t="s">
        <v>19</v>
      </c>
      <c r="F1" s="1" t="s">
        <v>262</v>
      </c>
      <c r="G1" s="1" t="s">
        <v>440</v>
      </c>
      <c r="H1" s="1" t="s">
        <v>264</v>
      </c>
      <c r="I1" s="1" t="s">
        <v>443</v>
      </c>
      <c r="J1" s="1" t="s">
        <v>265</v>
      </c>
      <c r="K1" s="1" t="s">
        <v>439</v>
      </c>
      <c r="L1" s="1" t="s">
        <v>442</v>
      </c>
      <c r="M1" s="1" t="s">
        <v>438</v>
      </c>
      <c r="N1" s="1" t="s">
        <v>437</v>
      </c>
      <c r="O1" s="1" t="s">
        <v>414</v>
      </c>
      <c r="P1" s="1" t="s">
        <v>441</v>
      </c>
    </row>
    <row r="2" spans="1:16" s="1" customFormat="1" x14ac:dyDescent="0.25">
      <c r="A2" s="1" t="s">
        <v>895</v>
      </c>
      <c r="B2" s="1" t="s">
        <v>118</v>
      </c>
      <c r="C2" s="1" t="s">
        <v>118</v>
      </c>
      <c r="D2" s="1" t="s">
        <v>118</v>
      </c>
      <c r="E2" s="1" t="s">
        <v>118</v>
      </c>
      <c r="F2" s="1" t="s">
        <v>118</v>
      </c>
      <c r="G2" s="1" t="s">
        <v>117</v>
      </c>
      <c r="H2" s="1" t="s">
        <v>117</v>
      </c>
      <c r="I2" s="1" t="s">
        <v>117</v>
      </c>
      <c r="J2" s="1" t="s">
        <v>118</v>
      </c>
      <c r="K2" s="1" t="s">
        <v>118</v>
      </c>
      <c r="L2" s="1" t="s">
        <v>117</v>
      </c>
      <c r="M2" s="1" t="s">
        <v>117</v>
      </c>
      <c r="N2" s="1" t="s">
        <v>117</v>
      </c>
      <c r="O2" s="1" t="s">
        <v>117</v>
      </c>
      <c r="P2" s="1" t="s">
        <v>117</v>
      </c>
    </row>
    <row r="3" spans="1:16" x14ac:dyDescent="0.25">
      <c r="A3" t="s">
        <v>416</v>
      </c>
      <c r="B3">
        <v>1000</v>
      </c>
      <c r="C3">
        <v>1000</v>
      </c>
      <c r="D3">
        <v>1000</v>
      </c>
      <c r="E3">
        <v>3000</v>
      </c>
      <c r="F3">
        <v>1000</v>
      </c>
      <c r="G3">
        <v>10000</v>
      </c>
      <c r="H3">
        <v>10000</v>
      </c>
      <c r="I3">
        <v>1500000</v>
      </c>
      <c r="J3">
        <v>100000</v>
      </c>
      <c r="K3">
        <v>3000</v>
      </c>
      <c r="L3">
        <v>10000</v>
      </c>
      <c r="M3">
        <v>10000</v>
      </c>
      <c r="N3">
        <v>10000</v>
      </c>
      <c r="O3">
        <v>10000</v>
      </c>
      <c r="P3">
        <v>10000</v>
      </c>
    </row>
    <row r="4" spans="1:16" x14ac:dyDescent="0.25">
      <c r="A4" t="s">
        <v>418</v>
      </c>
      <c r="B4">
        <v>3000</v>
      </c>
      <c r="C4">
        <v>3000</v>
      </c>
      <c r="D4">
        <v>3000</v>
      </c>
      <c r="E4">
        <v>12000</v>
      </c>
      <c r="F4">
        <v>3000</v>
      </c>
      <c r="G4">
        <v>30000</v>
      </c>
      <c r="H4">
        <v>50000</v>
      </c>
      <c r="I4">
        <v>6000000</v>
      </c>
      <c r="J4">
        <v>300000</v>
      </c>
      <c r="K4">
        <v>12000</v>
      </c>
      <c r="L4">
        <v>40000</v>
      </c>
      <c r="M4">
        <v>50000</v>
      </c>
      <c r="N4">
        <v>50000</v>
      </c>
      <c r="O4">
        <v>50000</v>
      </c>
      <c r="P4">
        <v>40000</v>
      </c>
    </row>
    <row r="5" spans="1:16" x14ac:dyDescent="0.25">
      <c r="A5" t="s">
        <v>419</v>
      </c>
      <c r="B5">
        <v>5000</v>
      </c>
      <c r="C5">
        <v>5000</v>
      </c>
      <c r="D5">
        <v>5000</v>
      </c>
      <c r="E5">
        <v>20000</v>
      </c>
      <c r="F5">
        <v>5000</v>
      </c>
      <c r="G5">
        <v>50000</v>
      </c>
      <c r="H5">
        <v>70000</v>
      </c>
      <c r="I5">
        <v>10000000</v>
      </c>
      <c r="J5">
        <v>500000</v>
      </c>
      <c r="K5">
        <v>20000</v>
      </c>
      <c r="L5">
        <v>60000</v>
      </c>
      <c r="M5">
        <v>70000</v>
      </c>
      <c r="N5">
        <v>70000</v>
      </c>
      <c r="O5">
        <v>70000</v>
      </c>
      <c r="P5">
        <v>60000</v>
      </c>
    </row>
    <row r="6" spans="1:16" x14ac:dyDescent="0.25">
      <c r="A6" t="s">
        <v>420</v>
      </c>
      <c r="B6">
        <v>10000</v>
      </c>
      <c r="C6">
        <v>10000</v>
      </c>
      <c r="D6">
        <v>10000</v>
      </c>
      <c r="E6">
        <v>50000</v>
      </c>
      <c r="F6">
        <v>10000</v>
      </c>
      <c r="G6">
        <v>100000</v>
      </c>
      <c r="H6">
        <v>100000</v>
      </c>
      <c r="I6">
        <v>15000000</v>
      </c>
      <c r="J6">
        <v>1000000</v>
      </c>
      <c r="K6">
        <v>50000</v>
      </c>
      <c r="L6">
        <v>100000</v>
      </c>
      <c r="M6">
        <v>100000</v>
      </c>
      <c r="N6">
        <v>100000</v>
      </c>
      <c r="O6">
        <v>100000</v>
      </c>
      <c r="P6">
        <v>100000</v>
      </c>
    </row>
    <row r="7" spans="1:16" x14ac:dyDescent="0.25">
      <c r="A7" t="s">
        <v>417</v>
      </c>
      <c r="B7">
        <v>1.0309278399999999</v>
      </c>
      <c r="C7">
        <v>1.0309278399999999</v>
      </c>
      <c r="D7">
        <v>1.0309278399999999</v>
      </c>
      <c r="E7">
        <v>0.24096386</v>
      </c>
      <c r="F7">
        <v>1.0309278399999999</v>
      </c>
      <c r="G7">
        <v>1.2360939399999999</v>
      </c>
      <c r="H7">
        <v>1.09649123</v>
      </c>
      <c r="I7">
        <v>6.3291099999999998E-3</v>
      </c>
      <c r="J7">
        <v>9.5238100000000006E-3</v>
      </c>
      <c r="K7">
        <v>0.26666666999999999</v>
      </c>
      <c r="L7">
        <v>1</v>
      </c>
      <c r="M7">
        <v>1.09649123</v>
      </c>
      <c r="N7">
        <v>1.09649123</v>
      </c>
      <c r="O7">
        <v>1.09649123</v>
      </c>
      <c r="P7">
        <v>1</v>
      </c>
    </row>
    <row r="8" spans="1:16" x14ac:dyDescent="0.25">
      <c r="A8" s="2" t="s">
        <v>424</v>
      </c>
      <c r="B8" t="s">
        <v>885</v>
      </c>
      <c r="C8" t="s">
        <v>886</v>
      </c>
      <c r="D8" t="s">
        <v>887</v>
      </c>
      <c r="E8" t="s">
        <v>1365</v>
      </c>
      <c r="F8" t="s">
        <v>888</v>
      </c>
      <c r="G8" t="s">
        <v>422</v>
      </c>
      <c r="H8" t="s">
        <v>847</v>
      </c>
      <c r="I8" t="s">
        <v>890</v>
      </c>
      <c r="J8" t="s">
        <v>889</v>
      </c>
      <c r="K8" t="s">
        <v>896</v>
      </c>
      <c r="L8" t="s">
        <v>421</v>
      </c>
      <c r="M8" t="s">
        <v>891</v>
      </c>
      <c r="N8" t="s">
        <v>892</v>
      </c>
      <c r="O8" t="s">
        <v>893</v>
      </c>
      <c r="P8" t="s">
        <v>894</v>
      </c>
    </row>
    <row r="9" spans="1:16" x14ac:dyDescent="0.25">
      <c r="A9" s="2" t="s">
        <v>425</v>
      </c>
      <c r="B9" t="s">
        <v>516</v>
      </c>
      <c r="C9" t="s">
        <v>750</v>
      </c>
      <c r="D9" t="s">
        <v>787</v>
      </c>
      <c r="E9" t="s">
        <v>788</v>
      </c>
      <c r="F9" t="s">
        <v>811</v>
      </c>
      <c r="G9" t="s">
        <v>431</v>
      </c>
      <c r="H9" t="s">
        <v>431</v>
      </c>
      <c r="I9" t="s">
        <v>812</v>
      </c>
      <c r="J9" t="s">
        <v>846</v>
      </c>
      <c r="K9" t="s">
        <v>848</v>
      </c>
      <c r="L9" t="s">
        <v>431</v>
      </c>
      <c r="M9" t="s">
        <v>516</v>
      </c>
      <c r="N9" t="s">
        <v>750</v>
      </c>
      <c r="O9" t="s">
        <v>787</v>
      </c>
      <c r="P9" t="s">
        <v>811</v>
      </c>
    </row>
    <row r="10" spans="1:16" x14ac:dyDescent="0.25">
      <c r="A10" s="2" t="s">
        <v>426</v>
      </c>
      <c r="B10" t="s">
        <v>517</v>
      </c>
      <c r="C10" t="s">
        <v>751</v>
      </c>
      <c r="D10" t="s">
        <v>786</v>
      </c>
      <c r="E10" t="s">
        <v>789</v>
      </c>
      <c r="F10" t="s">
        <v>810</v>
      </c>
      <c r="G10" t="s">
        <v>423</v>
      </c>
      <c r="H10" t="s">
        <v>423</v>
      </c>
      <c r="I10" t="s">
        <v>813</v>
      </c>
      <c r="J10" t="s">
        <v>845</v>
      </c>
      <c r="K10" t="s">
        <v>849</v>
      </c>
      <c r="L10" t="s">
        <v>423</v>
      </c>
      <c r="M10" t="s">
        <v>517</v>
      </c>
      <c r="N10" t="s">
        <v>751</v>
      </c>
      <c r="O10" t="s">
        <v>786</v>
      </c>
      <c r="P10" t="s">
        <v>810</v>
      </c>
    </row>
    <row r="11" spans="1:16" x14ac:dyDescent="0.25">
      <c r="A11" s="2" t="s">
        <v>427</v>
      </c>
      <c r="B11" t="s">
        <v>594</v>
      </c>
      <c r="C11" t="s">
        <v>752</v>
      </c>
      <c r="D11" t="s">
        <v>785</v>
      </c>
      <c r="E11" t="s">
        <v>1366</v>
      </c>
      <c r="F11" t="s">
        <v>809</v>
      </c>
      <c r="G11" t="s">
        <v>573</v>
      </c>
      <c r="H11" t="s">
        <v>573</v>
      </c>
      <c r="I11" t="s">
        <v>814</v>
      </c>
      <c r="J11" t="s">
        <v>844</v>
      </c>
      <c r="K11" t="s">
        <v>850</v>
      </c>
      <c r="L11" t="s">
        <v>573</v>
      </c>
      <c r="M11" t="s">
        <v>594</v>
      </c>
      <c r="N11" t="s">
        <v>752</v>
      </c>
      <c r="O11" t="s">
        <v>785</v>
      </c>
      <c r="P11" t="s">
        <v>809</v>
      </c>
    </row>
    <row r="12" spans="1:16" x14ac:dyDescent="0.25">
      <c r="A12" s="2" t="s">
        <v>564</v>
      </c>
      <c r="B12" t="s">
        <v>565</v>
      </c>
      <c r="C12" t="s">
        <v>753</v>
      </c>
      <c r="D12" t="s">
        <v>784</v>
      </c>
      <c r="E12" t="s">
        <v>790</v>
      </c>
      <c r="F12" t="s">
        <v>808</v>
      </c>
      <c r="G12" t="s">
        <v>566</v>
      </c>
      <c r="H12" t="s">
        <v>566</v>
      </c>
      <c r="I12" t="s">
        <v>815</v>
      </c>
      <c r="J12" t="s">
        <v>843</v>
      </c>
      <c r="K12" t="s">
        <v>851</v>
      </c>
      <c r="L12" t="s">
        <v>566</v>
      </c>
      <c r="M12" t="s">
        <v>565</v>
      </c>
      <c r="N12" t="s">
        <v>753</v>
      </c>
      <c r="O12" t="s">
        <v>784</v>
      </c>
      <c r="P12" t="s">
        <v>808</v>
      </c>
    </row>
    <row r="13" spans="1:16" x14ac:dyDescent="0.25">
      <c r="A13" s="2" t="s">
        <v>428</v>
      </c>
      <c r="B13" t="s">
        <v>519</v>
      </c>
      <c r="C13" t="s">
        <v>754</v>
      </c>
      <c r="D13" t="s">
        <v>783</v>
      </c>
      <c r="E13" t="s">
        <v>1367</v>
      </c>
      <c r="F13" t="s">
        <v>807</v>
      </c>
      <c r="G13" t="s">
        <v>433</v>
      </c>
      <c r="H13" t="s">
        <v>433</v>
      </c>
      <c r="I13" t="s">
        <v>816</v>
      </c>
      <c r="J13" t="s">
        <v>841</v>
      </c>
      <c r="K13" t="s">
        <v>852</v>
      </c>
      <c r="L13" t="s">
        <v>433</v>
      </c>
      <c r="M13" t="s">
        <v>519</v>
      </c>
      <c r="N13" t="s">
        <v>754</v>
      </c>
      <c r="O13" t="s">
        <v>783</v>
      </c>
      <c r="P13" t="s">
        <v>807</v>
      </c>
    </row>
    <row r="14" spans="1:16" x14ac:dyDescent="0.25">
      <c r="A14" s="2" t="s">
        <v>429</v>
      </c>
      <c r="B14" t="s">
        <v>520</v>
      </c>
      <c r="C14" t="s">
        <v>755</v>
      </c>
      <c r="D14" t="s">
        <v>782</v>
      </c>
      <c r="E14" t="s">
        <v>1368</v>
      </c>
      <c r="F14" t="s">
        <v>806</v>
      </c>
      <c r="G14" t="s">
        <v>432</v>
      </c>
      <c r="H14" t="s">
        <v>432</v>
      </c>
      <c r="I14" t="s">
        <v>817</v>
      </c>
      <c r="J14" t="s">
        <v>842</v>
      </c>
      <c r="K14" t="s">
        <v>853</v>
      </c>
      <c r="L14" t="s">
        <v>432</v>
      </c>
      <c r="M14" t="s">
        <v>520</v>
      </c>
      <c r="N14" t="s">
        <v>755</v>
      </c>
      <c r="O14" t="s">
        <v>782</v>
      </c>
      <c r="P14" t="s">
        <v>806</v>
      </c>
    </row>
    <row r="15" spans="1:16" x14ac:dyDescent="0.25">
      <c r="A15" s="2" t="s">
        <v>430</v>
      </c>
      <c r="B15" t="s">
        <v>521</v>
      </c>
      <c r="C15" t="s">
        <v>756</v>
      </c>
      <c r="D15" t="s">
        <v>781</v>
      </c>
      <c r="E15" t="s">
        <v>791</v>
      </c>
      <c r="F15" t="s">
        <v>805</v>
      </c>
      <c r="G15" t="s">
        <v>434</v>
      </c>
      <c r="H15" t="s">
        <v>434</v>
      </c>
      <c r="I15" t="s">
        <v>818</v>
      </c>
      <c r="J15" t="s">
        <v>840</v>
      </c>
      <c r="K15" t="s">
        <v>854</v>
      </c>
      <c r="L15" t="s">
        <v>434</v>
      </c>
      <c r="M15" t="s">
        <v>521</v>
      </c>
      <c r="N15" t="s">
        <v>756</v>
      </c>
      <c r="O15" t="s">
        <v>781</v>
      </c>
      <c r="P15" t="s">
        <v>805</v>
      </c>
    </row>
    <row r="16" spans="1:16" x14ac:dyDescent="0.25">
      <c r="A16" t="s">
        <v>1369</v>
      </c>
      <c r="B16" t="s">
        <v>1370</v>
      </c>
      <c r="C16" t="s">
        <v>1371</v>
      </c>
      <c r="D16" t="s">
        <v>1372</v>
      </c>
      <c r="E16" t="s">
        <v>1373</v>
      </c>
      <c r="F16" t="s">
        <v>1374</v>
      </c>
      <c r="G16" t="s">
        <v>1375</v>
      </c>
      <c r="H16" t="s">
        <v>1375</v>
      </c>
      <c r="I16" t="s">
        <v>1376</v>
      </c>
      <c r="J16" t="s">
        <v>1377</v>
      </c>
      <c r="K16" t="s">
        <v>1378</v>
      </c>
      <c r="L16" t="s">
        <v>1375</v>
      </c>
      <c r="M16" t="s">
        <v>1370</v>
      </c>
      <c r="N16" t="s">
        <v>1371</v>
      </c>
      <c r="O16" t="s">
        <v>1372</v>
      </c>
      <c r="P16" t="s">
        <v>1374</v>
      </c>
    </row>
    <row r="17" spans="1:18" x14ac:dyDescent="0.25">
      <c r="A17" t="s">
        <v>435</v>
      </c>
      <c r="B17">
        <v>10000</v>
      </c>
      <c r="C17">
        <v>10000</v>
      </c>
      <c r="D17">
        <v>10000</v>
      </c>
      <c r="E17">
        <v>50000</v>
      </c>
      <c r="F17">
        <v>10000</v>
      </c>
      <c r="G17">
        <v>10000</v>
      </c>
      <c r="H17">
        <v>10000</v>
      </c>
      <c r="I17">
        <v>2000000</v>
      </c>
      <c r="J17">
        <v>1000000</v>
      </c>
      <c r="K17">
        <v>50000</v>
      </c>
      <c r="L17">
        <v>10000</v>
      </c>
      <c r="M17">
        <v>10000</v>
      </c>
      <c r="N17">
        <v>10000</v>
      </c>
      <c r="O17">
        <v>10000</v>
      </c>
      <c r="P17">
        <v>10000</v>
      </c>
    </row>
    <row r="18" spans="1:18" x14ac:dyDescent="0.25">
      <c r="A18" s="2" t="s">
        <v>436</v>
      </c>
      <c r="B18" s="19">
        <v>2500</v>
      </c>
      <c r="C18" s="19">
        <v>2500</v>
      </c>
      <c r="D18" s="19">
        <v>2500</v>
      </c>
      <c r="E18" s="19">
        <v>10000</v>
      </c>
      <c r="F18" s="19">
        <v>2500</v>
      </c>
      <c r="G18" s="19">
        <v>2500</v>
      </c>
      <c r="H18" s="19">
        <v>2500</v>
      </c>
      <c r="I18" s="19">
        <v>500000</v>
      </c>
      <c r="J18" s="19">
        <v>250000</v>
      </c>
      <c r="K18" s="19">
        <v>10000</v>
      </c>
      <c r="L18" s="19">
        <v>2500</v>
      </c>
      <c r="M18" s="19">
        <v>2500</v>
      </c>
      <c r="N18" s="19">
        <v>2500</v>
      </c>
      <c r="O18" s="19">
        <v>2500</v>
      </c>
      <c r="P18" s="19">
        <v>2500</v>
      </c>
      <c r="Q18" s="12"/>
      <c r="R18" s="12"/>
    </row>
    <row r="19" spans="1:18" x14ac:dyDescent="0.25">
      <c r="A19" t="s">
        <v>1348</v>
      </c>
      <c r="B19" t="s">
        <v>1336</v>
      </c>
      <c r="C19" t="s">
        <v>1339</v>
      </c>
      <c r="D19" t="s">
        <v>1340</v>
      </c>
      <c r="E19" s="2" t="s">
        <v>1340</v>
      </c>
      <c r="F19" t="s">
        <v>1341</v>
      </c>
      <c r="G19" t="s">
        <v>1337</v>
      </c>
      <c r="H19" t="s">
        <v>1337</v>
      </c>
      <c r="I19" t="s">
        <v>1347</v>
      </c>
      <c r="J19" t="s">
        <v>1342</v>
      </c>
      <c r="K19" t="s">
        <v>1338</v>
      </c>
      <c r="L19" t="s">
        <v>1337</v>
      </c>
      <c r="M19" t="s">
        <v>1343</v>
      </c>
      <c r="N19" t="s">
        <v>1344</v>
      </c>
      <c r="O19" t="s">
        <v>1345</v>
      </c>
      <c r="P19" t="s">
        <v>1346</v>
      </c>
    </row>
    <row r="20" spans="1:18" x14ac:dyDescent="0.25">
      <c r="A20" s="2" t="s">
        <v>1349</v>
      </c>
      <c r="B20" s="42" t="s">
        <v>1362</v>
      </c>
      <c r="C20" s="42" t="s">
        <v>1356</v>
      </c>
      <c r="D20" s="42" t="s">
        <v>1357</v>
      </c>
      <c r="E20" s="42" t="s">
        <v>1354</v>
      </c>
      <c r="F20" s="42" t="s">
        <v>1358</v>
      </c>
      <c r="G20" s="42" t="s">
        <v>1350</v>
      </c>
      <c r="H20" s="42" t="s">
        <v>1350</v>
      </c>
      <c r="I20" s="42" t="s">
        <v>1360</v>
      </c>
      <c r="J20" s="42" t="s">
        <v>1359</v>
      </c>
      <c r="K20" s="42" t="s">
        <v>1361</v>
      </c>
      <c r="L20" s="42" t="s">
        <v>1350</v>
      </c>
      <c r="M20" s="42" t="s">
        <v>1355</v>
      </c>
      <c r="N20" s="42" t="s">
        <v>1353</v>
      </c>
      <c r="O20" s="42" t="s">
        <v>1352</v>
      </c>
      <c r="P20" s="42" t="s">
        <v>1351</v>
      </c>
    </row>
    <row r="21" spans="1:18" x14ac:dyDescent="0.25">
      <c r="A21" s="2" t="s">
        <v>1363</v>
      </c>
      <c r="B21" s="42" t="s">
        <v>1323</v>
      </c>
      <c r="C21" s="42" t="s">
        <v>1324</v>
      </c>
      <c r="D21" s="42" t="s">
        <v>1325</v>
      </c>
      <c r="E21" s="42" t="s">
        <v>1326</v>
      </c>
      <c r="F21" s="42" t="s">
        <v>1327</v>
      </c>
      <c r="G21" s="42" t="s">
        <v>166</v>
      </c>
      <c r="H21" s="42" t="s">
        <v>166</v>
      </c>
      <c r="I21" s="42" t="s">
        <v>1331</v>
      </c>
      <c r="J21" s="42" t="s">
        <v>1332</v>
      </c>
      <c r="K21" s="42" t="s">
        <v>1333</v>
      </c>
      <c r="L21" s="42" t="s">
        <v>166</v>
      </c>
      <c r="M21" s="42" t="s">
        <v>1334</v>
      </c>
      <c r="N21" s="42" t="s">
        <v>1328</v>
      </c>
      <c r="O21" s="42" t="s">
        <v>1329</v>
      </c>
      <c r="P21" s="42" t="s">
        <v>1330</v>
      </c>
    </row>
    <row r="22" spans="1:18" x14ac:dyDescent="0.25">
      <c r="A22" s="1" t="s">
        <v>1552</v>
      </c>
      <c r="B22" s="42" t="s">
        <v>527</v>
      </c>
      <c r="C22" s="42" t="s">
        <v>764</v>
      </c>
      <c r="D22" s="42" t="s">
        <v>1553</v>
      </c>
      <c r="E22" s="69" t="s">
        <v>795</v>
      </c>
      <c r="F22" s="42" t="s">
        <v>1554</v>
      </c>
      <c r="G22" s="42" t="s">
        <v>1555</v>
      </c>
      <c r="H22" s="42" t="s">
        <v>1556</v>
      </c>
      <c r="I22" s="42" t="s">
        <v>822</v>
      </c>
      <c r="J22" s="42" t="s">
        <v>836</v>
      </c>
      <c r="K22" s="42" t="s">
        <v>858</v>
      </c>
      <c r="L22" s="42" t="s">
        <v>496</v>
      </c>
      <c r="M22" s="42" t="s">
        <v>1557</v>
      </c>
      <c r="N22" s="42" t="s">
        <v>871</v>
      </c>
      <c r="O22" s="42" t="s">
        <v>1558</v>
      </c>
      <c r="P22" s="42" t="s">
        <v>1559</v>
      </c>
    </row>
    <row r="23" spans="1:18" x14ac:dyDescent="0.25">
      <c r="A23" s="2" t="s">
        <v>444</v>
      </c>
      <c r="B23" s="42" t="s">
        <v>1455</v>
      </c>
      <c r="C23" s="42" t="s">
        <v>1439</v>
      </c>
      <c r="D23" s="42" t="s">
        <v>1439</v>
      </c>
      <c r="E23" s="42" t="s">
        <v>1456</v>
      </c>
      <c r="F23" s="42" t="s">
        <v>1439</v>
      </c>
      <c r="G23" s="42" t="s">
        <v>1445</v>
      </c>
      <c r="H23" t="s">
        <v>1457</v>
      </c>
      <c r="I23" t="s">
        <v>1458</v>
      </c>
      <c r="J23" t="s">
        <v>1459</v>
      </c>
      <c r="K23" t="s">
        <v>1460</v>
      </c>
      <c r="L23" t="s">
        <v>1461</v>
      </c>
      <c r="M23" t="s">
        <v>1457</v>
      </c>
      <c r="N23" t="s">
        <v>1457</v>
      </c>
      <c r="O23" t="s">
        <v>1457</v>
      </c>
      <c r="P23" t="s">
        <v>1461</v>
      </c>
    </row>
    <row r="24" spans="1:18" x14ac:dyDescent="0.25">
      <c r="A24" s="2" t="s">
        <v>446</v>
      </c>
      <c r="B24" s="42" t="s">
        <v>1438</v>
      </c>
      <c r="C24" s="42" t="s">
        <v>1442</v>
      </c>
      <c r="D24" s="42" t="s">
        <v>1443</v>
      </c>
      <c r="E24" s="42" t="s">
        <v>1444</v>
      </c>
      <c r="F24" s="42" t="s">
        <v>1443</v>
      </c>
      <c r="G24" s="42" t="s">
        <v>575</v>
      </c>
      <c r="H24" t="s">
        <v>1446</v>
      </c>
      <c r="I24" t="s">
        <v>1447</v>
      </c>
      <c r="J24" t="s">
        <v>1448</v>
      </c>
      <c r="K24" t="s">
        <v>1449</v>
      </c>
      <c r="L24" t="s">
        <v>1450</v>
      </c>
      <c r="M24" t="s">
        <v>1446</v>
      </c>
      <c r="N24" t="s">
        <v>1446</v>
      </c>
      <c r="O24" t="s">
        <v>1446</v>
      </c>
      <c r="P24" t="s">
        <v>1450</v>
      </c>
    </row>
    <row r="25" spans="1:18" x14ac:dyDescent="0.25">
      <c r="A25" s="2" t="s">
        <v>1462</v>
      </c>
      <c r="B25" s="42" t="s">
        <v>1463</v>
      </c>
      <c r="C25" s="42" t="s">
        <v>1403</v>
      </c>
      <c r="D25" s="42" t="s">
        <v>1407</v>
      </c>
      <c r="E25" s="42" t="s">
        <v>1403</v>
      </c>
      <c r="F25" s="42" t="s">
        <v>1407</v>
      </c>
      <c r="G25" s="42" t="s">
        <v>1407</v>
      </c>
      <c r="H25" s="42">
        <v>1</v>
      </c>
      <c r="I25" s="42">
        <v>2</v>
      </c>
      <c r="J25" s="42" t="s">
        <v>1403</v>
      </c>
      <c r="K25" s="42" t="s">
        <v>1409</v>
      </c>
      <c r="L25" s="42" t="s">
        <v>1403</v>
      </c>
      <c r="M25" s="42" t="s">
        <v>1407</v>
      </c>
      <c r="N25" s="42" t="s">
        <v>1407</v>
      </c>
      <c r="O25" s="42" t="s">
        <v>1407</v>
      </c>
      <c r="P25" s="42" t="s">
        <v>1403</v>
      </c>
    </row>
    <row r="26" spans="1:18" x14ac:dyDescent="0.25">
      <c r="A26" s="2" t="s">
        <v>1529</v>
      </c>
      <c r="B26" s="42" t="s">
        <v>1537</v>
      </c>
      <c r="C26" s="42" t="s">
        <v>1538</v>
      </c>
      <c r="D26" s="42" t="s">
        <v>1539</v>
      </c>
      <c r="E26" s="42" t="s">
        <v>1531</v>
      </c>
      <c r="F26" s="42" t="s">
        <v>1530</v>
      </c>
      <c r="G26" s="42" t="s">
        <v>1532</v>
      </c>
      <c r="H26" s="42" t="s">
        <v>1533</v>
      </c>
      <c r="I26" t="s">
        <v>1534</v>
      </c>
      <c r="J26" t="s">
        <v>1535</v>
      </c>
      <c r="K26" t="s">
        <v>636</v>
      </c>
      <c r="L26" s="42" t="s">
        <v>1536</v>
      </c>
      <c r="M26" s="42" t="s">
        <v>1533</v>
      </c>
      <c r="N26" s="42" t="s">
        <v>1533</v>
      </c>
      <c r="O26" s="42" t="s">
        <v>1533</v>
      </c>
      <c r="P26" s="42" t="s">
        <v>1536</v>
      </c>
    </row>
    <row r="27" spans="1:18" x14ac:dyDescent="0.25">
      <c r="A27" s="2" t="s">
        <v>447</v>
      </c>
      <c r="B27" t="s">
        <v>518</v>
      </c>
      <c r="C27" t="s">
        <v>518</v>
      </c>
      <c r="D27" t="s">
        <v>518</v>
      </c>
      <c r="E27" t="s">
        <v>1379</v>
      </c>
      <c r="F27" t="s">
        <v>518</v>
      </c>
      <c r="G27" t="s">
        <v>576</v>
      </c>
      <c r="H27" t="s">
        <v>651</v>
      </c>
      <c r="I27" t="s">
        <v>635</v>
      </c>
      <c r="J27" t="s">
        <v>652</v>
      </c>
      <c r="K27" t="s">
        <v>636</v>
      </c>
      <c r="L27" t="s">
        <v>542</v>
      </c>
      <c r="M27" t="s">
        <v>654</v>
      </c>
      <c r="N27" t="s">
        <v>654</v>
      </c>
      <c r="O27" t="s">
        <v>653</v>
      </c>
      <c r="P27" t="s">
        <v>542</v>
      </c>
    </row>
    <row r="28" spans="1:18" x14ac:dyDescent="0.25">
      <c r="A28" s="2" t="s">
        <v>448</v>
      </c>
      <c r="B28" t="s">
        <v>449</v>
      </c>
      <c r="C28" t="s">
        <v>624</v>
      </c>
      <c r="D28" t="s">
        <v>625</v>
      </c>
      <c r="E28" t="s">
        <v>626</v>
      </c>
      <c r="F28" t="s">
        <v>627</v>
      </c>
      <c r="G28" t="s">
        <v>577</v>
      </c>
      <c r="H28" t="s">
        <v>244</v>
      </c>
      <c r="I28" t="s">
        <v>628</v>
      </c>
      <c r="J28" t="s">
        <v>629</v>
      </c>
      <c r="K28" t="s">
        <v>630</v>
      </c>
      <c r="L28" t="s">
        <v>504</v>
      </c>
      <c r="M28" t="s">
        <v>632</v>
      </c>
      <c r="N28" t="s">
        <v>631</v>
      </c>
      <c r="O28" t="s">
        <v>633</v>
      </c>
      <c r="P28" t="s">
        <v>634</v>
      </c>
    </row>
    <row r="29" spans="1:18" x14ac:dyDescent="0.25">
      <c r="A29" s="2" t="s">
        <v>451</v>
      </c>
      <c r="B29" s="32" t="s">
        <v>1380</v>
      </c>
      <c r="C29" s="32" t="s">
        <v>1380</v>
      </c>
      <c r="D29" s="32" t="s">
        <v>1380</v>
      </c>
      <c r="E29" s="32" t="s">
        <v>1380</v>
      </c>
      <c r="F29" s="32" t="s">
        <v>1380</v>
      </c>
      <c r="G29" t="s">
        <v>1380</v>
      </c>
      <c r="H29" t="s">
        <v>1381</v>
      </c>
      <c r="I29" t="s">
        <v>1380</v>
      </c>
      <c r="J29" t="s">
        <v>1380</v>
      </c>
      <c r="K29" t="s">
        <v>1381</v>
      </c>
      <c r="L29" t="s">
        <v>1380</v>
      </c>
      <c r="M29" t="s">
        <v>1381</v>
      </c>
      <c r="N29" t="s">
        <v>1381</v>
      </c>
      <c r="O29" t="s">
        <v>1381</v>
      </c>
      <c r="P29" t="s">
        <v>1380</v>
      </c>
    </row>
    <row r="30" spans="1:18" x14ac:dyDescent="0.25">
      <c r="A30" s="2" t="s">
        <v>450</v>
      </c>
      <c r="B30" s="32">
        <v>33</v>
      </c>
      <c r="C30" s="32">
        <v>33</v>
      </c>
      <c r="D30" s="32">
        <v>33</v>
      </c>
      <c r="E30" s="32">
        <v>33</v>
      </c>
      <c r="F30" s="32">
        <v>33</v>
      </c>
      <c r="G30" s="32">
        <v>33</v>
      </c>
      <c r="H30" s="32">
        <v>33</v>
      </c>
      <c r="I30" s="32">
        <v>36</v>
      </c>
      <c r="J30">
        <v>38</v>
      </c>
      <c r="K30">
        <v>35</v>
      </c>
      <c r="L30">
        <v>48</v>
      </c>
      <c r="M30">
        <v>33</v>
      </c>
      <c r="N30">
        <v>33</v>
      </c>
      <c r="O30">
        <v>33</v>
      </c>
      <c r="P30">
        <v>48</v>
      </c>
    </row>
    <row r="31" spans="1:18" x14ac:dyDescent="0.25">
      <c r="A31" s="2" t="s">
        <v>1465</v>
      </c>
      <c r="B31" s="32">
        <v>25</v>
      </c>
      <c r="C31" s="32">
        <v>25</v>
      </c>
      <c r="D31" s="32">
        <v>25</v>
      </c>
      <c r="E31" s="32">
        <v>25</v>
      </c>
      <c r="F31" s="32">
        <v>25</v>
      </c>
      <c r="G31" s="32">
        <v>33</v>
      </c>
      <c r="H31" s="32">
        <v>33</v>
      </c>
      <c r="I31" s="32">
        <v>33</v>
      </c>
      <c r="J31">
        <v>33</v>
      </c>
      <c r="K31">
        <v>33</v>
      </c>
      <c r="L31">
        <v>33</v>
      </c>
      <c r="M31">
        <v>33</v>
      </c>
      <c r="N31">
        <v>33</v>
      </c>
      <c r="O31">
        <v>33</v>
      </c>
      <c r="P31">
        <v>33</v>
      </c>
    </row>
    <row r="32" spans="1:18" x14ac:dyDescent="0.25">
      <c r="A32" s="2" t="s">
        <v>452</v>
      </c>
      <c r="B32">
        <v>64</v>
      </c>
      <c r="C32">
        <v>64</v>
      </c>
      <c r="D32">
        <v>64</v>
      </c>
      <c r="E32">
        <v>64</v>
      </c>
      <c r="F32">
        <v>64</v>
      </c>
      <c r="G32">
        <v>57</v>
      </c>
      <c r="H32">
        <v>56</v>
      </c>
      <c r="I32">
        <v>59</v>
      </c>
      <c r="J32">
        <v>60</v>
      </c>
      <c r="K32">
        <v>58</v>
      </c>
      <c r="L32">
        <v>71</v>
      </c>
      <c r="M32">
        <v>56</v>
      </c>
      <c r="N32">
        <v>56</v>
      </c>
      <c r="O32">
        <v>56</v>
      </c>
      <c r="P32">
        <v>71</v>
      </c>
    </row>
    <row r="33" spans="1:26" x14ac:dyDescent="0.25">
      <c r="A33" s="2" t="s">
        <v>543</v>
      </c>
      <c r="B33" s="32">
        <v>64</v>
      </c>
      <c r="C33" s="32">
        <v>64</v>
      </c>
      <c r="D33" s="32">
        <v>64</v>
      </c>
      <c r="E33" s="32">
        <v>64</v>
      </c>
      <c r="F33" s="32">
        <v>64</v>
      </c>
      <c r="G33" s="32">
        <v>71</v>
      </c>
      <c r="H33" s="32">
        <v>72</v>
      </c>
      <c r="I33" s="32">
        <v>69</v>
      </c>
      <c r="J33">
        <v>72</v>
      </c>
      <c r="K33">
        <v>72</v>
      </c>
      <c r="L33">
        <v>72</v>
      </c>
      <c r="M33">
        <v>72</v>
      </c>
      <c r="N33">
        <v>72</v>
      </c>
      <c r="O33">
        <v>72</v>
      </c>
      <c r="P33">
        <v>72</v>
      </c>
    </row>
    <row r="34" spans="1:26" x14ac:dyDescent="0.25">
      <c r="A34" s="2" t="s">
        <v>453</v>
      </c>
      <c r="B34" s="32">
        <v>72</v>
      </c>
      <c r="C34" s="32">
        <v>72</v>
      </c>
      <c r="D34" s="32">
        <v>72</v>
      </c>
      <c r="E34" s="32">
        <v>72</v>
      </c>
      <c r="F34" s="32">
        <v>72</v>
      </c>
      <c r="G34" s="32">
        <v>72</v>
      </c>
      <c r="H34" s="32">
        <v>72</v>
      </c>
      <c r="I34" s="32">
        <v>72</v>
      </c>
      <c r="J34">
        <v>77</v>
      </c>
      <c r="K34">
        <v>74</v>
      </c>
      <c r="L34">
        <v>87</v>
      </c>
      <c r="M34">
        <v>72</v>
      </c>
      <c r="N34">
        <v>72</v>
      </c>
      <c r="O34">
        <v>72</v>
      </c>
      <c r="P34">
        <v>87</v>
      </c>
    </row>
    <row r="35" spans="1:26" s="58" customFormat="1" x14ac:dyDescent="0.25">
      <c r="A35" s="57" t="s">
        <v>544</v>
      </c>
      <c r="B35" s="58">
        <v>128</v>
      </c>
      <c r="C35" s="58">
        <v>128</v>
      </c>
      <c r="D35" s="58">
        <v>128</v>
      </c>
      <c r="E35" s="58">
        <v>128</v>
      </c>
      <c r="F35" s="58">
        <v>128</v>
      </c>
      <c r="G35" s="58">
        <v>154</v>
      </c>
      <c r="H35" s="58">
        <v>154</v>
      </c>
      <c r="I35" s="58">
        <v>154</v>
      </c>
      <c r="J35" s="58">
        <v>155</v>
      </c>
      <c r="K35" s="58">
        <v>155</v>
      </c>
      <c r="L35" s="58">
        <v>155</v>
      </c>
      <c r="M35" s="58">
        <v>154</v>
      </c>
      <c r="N35" s="58">
        <v>154</v>
      </c>
      <c r="O35" s="58">
        <v>154</v>
      </c>
      <c r="P35" s="58">
        <v>155</v>
      </c>
    </row>
    <row r="36" spans="1:26" s="58" customFormat="1" x14ac:dyDescent="0.25">
      <c r="A36" s="59" t="s">
        <v>572</v>
      </c>
      <c r="B36" s="59">
        <v>118</v>
      </c>
      <c r="C36" s="59">
        <v>118</v>
      </c>
      <c r="D36" s="59">
        <v>118</v>
      </c>
      <c r="E36" s="59">
        <v>118</v>
      </c>
      <c r="F36" s="59">
        <v>118</v>
      </c>
      <c r="G36" s="59">
        <v>145</v>
      </c>
      <c r="H36" s="59">
        <v>145</v>
      </c>
      <c r="I36" s="59">
        <v>145</v>
      </c>
      <c r="J36" s="59">
        <v>145</v>
      </c>
      <c r="K36" s="60">
        <v>145</v>
      </c>
      <c r="L36" s="59">
        <v>145</v>
      </c>
      <c r="M36" s="59">
        <v>145</v>
      </c>
      <c r="N36" s="59">
        <v>145</v>
      </c>
      <c r="O36" s="59">
        <v>145</v>
      </c>
      <c r="P36" s="59">
        <v>145</v>
      </c>
      <c r="Q36" s="61"/>
      <c r="R36" s="61"/>
      <c r="S36" s="61"/>
      <c r="T36" s="61"/>
      <c r="U36" s="61"/>
      <c r="V36" s="61"/>
      <c r="W36" s="61"/>
      <c r="X36" s="61"/>
      <c r="Y36" s="61"/>
      <c r="Z36" s="61"/>
    </row>
    <row r="37" spans="1:26" s="58" customFormat="1" x14ac:dyDescent="0.25">
      <c r="A37" s="57" t="s">
        <v>567</v>
      </c>
      <c r="B37" s="58" t="s">
        <v>595</v>
      </c>
      <c r="C37" s="58" t="s">
        <v>639</v>
      </c>
      <c r="D37" s="58" t="s">
        <v>640</v>
      </c>
      <c r="E37" s="58" t="s">
        <v>641</v>
      </c>
      <c r="F37" s="58" t="s">
        <v>642</v>
      </c>
      <c r="G37" s="58" t="s">
        <v>570</v>
      </c>
      <c r="H37" s="58" t="s">
        <v>568</v>
      </c>
      <c r="I37" s="58" t="s">
        <v>643</v>
      </c>
      <c r="J37" s="58" t="s">
        <v>644</v>
      </c>
      <c r="K37" s="58" t="s">
        <v>645</v>
      </c>
      <c r="L37" s="58" t="s">
        <v>568</v>
      </c>
      <c r="M37" s="58" t="s">
        <v>647</v>
      </c>
      <c r="N37" s="58" t="s">
        <v>648</v>
      </c>
      <c r="O37" s="58" t="s">
        <v>646</v>
      </c>
      <c r="P37" s="58" t="s">
        <v>649</v>
      </c>
    </row>
    <row r="38" spans="1:26" x14ac:dyDescent="0.25">
      <c r="A38" s="2" t="s">
        <v>445</v>
      </c>
      <c r="B38" s="35" t="s">
        <v>1543</v>
      </c>
      <c r="C38" s="35" t="s">
        <v>1544</v>
      </c>
      <c r="D38" s="35" t="s">
        <v>1545</v>
      </c>
      <c r="E38" s="35" t="s">
        <v>1546</v>
      </c>
      <c r="F38" s="35" t="s">
        <v>1547</v>
      </c>
      <c r="G38" s="35" t="s">
        <v>1548</v>
      </c>
      <c r="H38" s="35" t="s">
        <v>1548</v>
      </c>
      <c r="I38" s="35" t="s">
        <v>1548</v>
      </c>
      <c r="J38" s="35" t="s">
        <v>1549</v>
      </c>
      <c r="K38" s="35" t="s">
        <v>1550</v>
      </c>
      <c r="L38" s="35" t="s">
        <v>1548</v>
      </c>
      <c r="M38" s="35" t="s">
        <v>1543</v>
      </c>
      <c r="N38" s="35" t="s">
        <v>1544</v>
      </c>
      <c r="O38" s="35" t="s">
        <v>1545</v>
      </c>
      <c r="P38" s="35" t="s">
        <v>1547</v>
      </c>
    </row>
    <row r="39" spans="1:26" x14ac:dyDescent="0.25">
      <c r="A39" s="2" t="s">
        <v>454</v>
      </c>
      <c r="B39" s="6" t="s">
        <v>1543</v>
      </c>
      <c r="C39" s="6" t="s">
        <v>1544</v>
      </c>
      <c r="D39" s="6" t="s">
        <v>1545</v>
      </c>
      <c r="E39" s="6" t="s">
        <v>1546</v>
      </c>
      <c r="F39" s="6" t="s">
        <v>1547</v>
      </c>
      <c r="G39" s="6" t="s">
        <v>1551</v>
      </c>
      <c r="H39" s="6" t="s">
        <v>1551</v>
      </c>
      <c r="I39" s="6" t="s">
        <v>1551</v>
      </c>
      <c r="J39" s="35" t="s">
        <v>1549</v>
      </c>
      <c r="K39" s="6" t="s">
        <v>1550</v>
      </c>
      <c r="L39" s="6" t="s">
        <v>1551</v>
      </c>
      <c r="M39" s="6" t="s">
        <v>1543</v>
      </c>
      <c r="N39" s="6" t="s">
        <v>1544</v>
      </c>
      <c r="O39" s="6" t="s">
        <v>1545</v>
      </c>
      <c r="P39" s="6" t="s">
        <v>1547</v>
      </c>
    </row>
    <row r="40" spans="1:26" x14ac:dyDescent="0.25">
      <c r="A40" s="2" t="s">
        <v>461</v>
      </c>
      <c r="B40" s="35">
        <v>5</v>
      </c>
      <c r="C40" s="35">
        <v>10</v>
      </c>
      <c r="D40" s="35">
        <v>5</v>
      </c>
      <c r="E40" s="35">
        <v>4</v>
      </c>
      <c r="F40" s="35">
        <v>5</v>
      </c>
      <c r="G40" s="35">
        <v>5</v>
      </c>
      <c r="H40" s="35">
        <v>18</v>
      </c>
      <c r="I40" s="35">
        <v>10</v>
      </c>
      <c r="J40" s="35">
        <v>4</v>
      </c>
      <c r="K40" s="35">
        <v>16</v>
      </c>
      <c r="L40" s="35">
        <v>18</v>
      </c>
      <c r="M40" s="35">
        <v>18</v>
      </c>
      <c r="N40" s="35">
        <v>18</v>
      </c>
      <c r="O40" s="35">
        <v>18</v>
      </c>
      <c r="P40" s="35">
        <v>18</v>
      </c>
    </row>
    <row r="41" spans="1:26" x14ac:dyDescent="0.25">
      <c r="A41" s="2" t="s">
        <v>464</v>
      </c>
      <c r="B41" s="35">
        <v>2</v>
      </c>
      <c r="C41" s="35">
        <v>4</v>
      </c>
      <c r="D41" s="35">
        <v>3</v>
      </c>
      <c r="E41" s="35">
        <v>4</v>
      </c>
      <c r="F41" s="35">
        <v>3</v>
      </c>
      <c r="G41" s="35">
        <v>3</v>
      </c>
      <c r="H41" s="35">
        <v>3</v>
      </c>
      <c r="I41" s="35">
        <v>4</v>
      </c>
      <c r="J41" s="35">
        <v>5</v>
      </c>
      <c r="K41" s="35">
        <v>12</v>
      </c>
      <c r="L41" s="35">
        <v>8</v>
      </c>
      <c r="M41" s="35">
        <v>3</v>
      </c>
      <c r="N41" s="35">
        <v>3</v>
      </c>
      <c r="O41" s="35">
        <v>3</v>
      </c>
      <c r="P41" s="35">
        <v>8</v>
      </c>
    </row>
    <row r="42" spans="1:26" x14ac:dyDescent="0.25">
      <c r="A42" s="2" t="s">
        <v>462</v>
      </c>
      <c r="B42" s="42" t="s">
        <v>1403</v>
      </c>
      <c r="C42" s="42" t="s">
        <v>1404</v>
      </c>
      <c r="D42" s="42" t="s">
        <v>1403</v>
      </c>
      <c r="E42" s="42" t="s">
        <v>1403</v>
      </c>
      <c r="F42" s="42" t="s">
        <v>1403</v>
      </c>
      <c r="G42" s="42" t="s">
        <v>1404</v>
      </c>
      <c r="H42" s="42" t="s">
        <v>1404</v>
      </c>
      <c r="I42" s="42" t="s">
        <v>1404</v>
      </c>
      <c r="J42" s="42" t="s">
        <v>1403</v>
      </c>
      <c r="K42" s="42" t="s">
        <v>1405</v>
      </c>
      <c r="L42" s="42" t="s">
        <v>1406</v>
      </c>
      <c r="M42" s="42" t="s">
        <v>1404</v>
      </c>
      <c r="N42" s="42" t="s">
        <v>1404</v>
      </c>
      <c r="O42" s="42" t="s">
        <v>1404</v>
      </c>
      <c r="P42" s="42" t="s">
        <v>1406</v>
      </c>
    </row>
    <row r="43" spans="1:26" x14ac:dyDescent="0.25">
      <c r="A43" s="2" t="s">
        <v>463</v>
      </c>
      <c r="B43" s="42" t="s">
        <v>1407</v>
      </c>
      <c r="C43" s="42" t="s">
        <v>1403</v>
      </c>
      <c r="D43" s="42" t="s">
        <v>1407</v>
      </c>
      <c r="E43" s="42" t="s">
        <v>1407</v>
      </c>
      <c r="F43" s="42" t="s">
        <v>1407</v>
      </c>
      <c r="G43" s="42" t="s">
        <v>1407</v>
      </c>
      <c r="H43" s="42" t="s">
        <v>1407</v>
      </c>
      <c r="I43" s="42" t="s">
        <v>1407</v>
      </c>
      <c r="J43" s="42" t="s">
        <v>1403</v>
      </c>
      <c r="K43" s="42" t="s">
        <v>1408</v>
      </c>
      <c r="L43" s="42" t="s">
        <v>1409</v>
      </c>
      <c r="M43" s="42" t="s">
        <v>1407</v>
      </c>
      <c r="N43" s="42" t="s">
        <v>1407</v>
      </c>
      <c r="O43" s="42" t="s">
        <v>1407</v>
      </c>
      <c r="P43" s="42" t="s">
        <v>1409</v>
      </c>
    </row>
    <row r="44" spans="1:26" x14ac:dyDescent="0.25">
      <c r="A44" s="2" t="s">
        <v>458</v>
      </c>
      <c r="B44" s="42" t="s">
        <v>650</v>
      </c>
      <c r="C44" s="42" t="s">
        <v>650</v>
      </c>
      <c r="D44" s="42" t="s">
        <v>650</v>
      </c>
      <c r="E44" s="42" t="s">
        <v>1382</v>
      </c>
      <c r="F44" s="42" t="s">
        <v>650</v>
      </c>
      <c r="G44" s="42" t="s">
        <v>578</v>
      </c>
      <c r="H44" s="42" t="s">
        <v>674</v>
      </c>
      <c r="I44" s="42" t="s">
        <v>692</v>
      </c>
      <c r="J44" s="42" t="s">
        <v>676</v>
      </c>
      <c r="K44" s="42" t="s">
        <v>664</v>
      </c>
      <c r="L44" s="42" t="s">
        <v>471</v>
      </c>
      <c r="M44" s="42" t="s">
        <v>674</v>
      </c>
      <c r="N44" s="42" t="s">
        <v>674</v>
      </c>
      <c r="O44" s="42" t="s">
        <v>674</v>
      </c>
      <c r="P44" s="42" t="s">
        <v>471</v>
      </c>
    </row>
    <row r="45" spans="1:26" x14ac:dyDescent="0.25">
      <c r="A45" s="2" t="s">
        <v>482</v>
      </c>
      <c r="B45" s="42" t="s">
        <v>650</v>
      </c>
      <c r="C45" s="42" t="s">
        <v>650</v>
      </c>
      <c r="D45" s="42" t="s">
        <v>650</v>
      </c>
      <c r="E45" s="42" t="s">
        <v>1382</v>
      </c>
      <c r="F45" s="42" t="s">
        <v>650</v>
      </c>
      <c r="G45" s="42" t="s">
        <v>578</v>
      </c>
      <c r="H45" s="42" t="s">
        <v>674</v>
      </c>
      <c r="I45" s="42" t="s">
        <v>692</v>
      </c>
      <c r="J45" s="42" t="s">
        <v>676</v>
      </c>
      <c r="K45" s="42" t="s">
        <v>664</v>
      </c>
      <c r="L45" s="42" t="s">
        <v>471</v>
      </c>
      <c r="M45" s="42" t="s">
        <v>674</v>
      </c>
      <c r="N45" s="42" t="s">
        <v>674</v>
      </c>
      <c r="O45" s="42" t="s">
        <v>674</v>
      </c>
      <c r="P45" s="42" t="s">
        <v>471</v>
      </c>
    </row>
    <row r="46" spans="1:26" x14ac:dyDescent="0.25">
      <c r="A46" s="2" t="s">
        <v>457</v>
      </c>
      <c r="B46" s="42" t="s">
        <v>534</v>
      </c>
      <c r="C46" s="42" t="s">
        <v>534</v>
      </c>
      <c r="D46" s="42" t="s">
        <v>534</v>
      </c>
      <c r="E46" s="42" t="s">
        <v>1383</v>
      </c>
      <c r="F46" s="42" t="s">
        <v>534</v>
      </c>
      <c r="G46" s="42" t="s">
        <v>579</v>
      </c>
      <c r="H46" s="42" t="s">
        <v>673</v>
      </c>
      <c r="I46" s="42" t="s">
        <v>691</v>
      </c>
      <c r="J46" s="42" t="s">
        <v>677</v>
      </c>
      <c r="K46" s="42" t="s">
        <v>663</v>
      </c>
      <c r="L46" s="42" t="s">
        <v>472</v>
      </c>
      <c r="M46" s="42" t="s">
        <v>673</v>
      </c>
      <c r="N46" s="42" t="s">
        <v>673</v>
      </c>
      <c r="O46" s="42" t="s">
        <v>673</v>
      </c>
      <c r="P46" s="42" t="s">
        <v>472</v>
      </c>
    </row>
    <row r="47" spans="1:26" x14ac:dyDescent="0.25">
      <c r="A47" s="2" t="s">
        <v>470</v>
      </c>
      <c r="B47" s="42" t="s">
        <v>534</v>
      </c>
      <c r="C47" s="42" t="s">
        <v>534</v>
      </c>
      <c r="D47" s="42" t="s">
        <v>534</v>
      </c>
      <c r="E47" s="42" t="s">
        <v>1383</v>
      </c>
      <c r="F47" s="42" t="s">
        <v>534</v>
      </c>
      <c r="G47" s="42" t="s">
        <v>579</v>
      </c>
      <c r="H47" s="42" t="s">
        <v>673</v>
      </c>
      <c r="I47" s="42" t="s">
        <v>691</v>
      </c>
      <c r="J47" s="42" t="s">
        <v>677</v>
      </c>
      <c r="K47" s="42" t="s">
        <v>663</v>
      </c>
      <c r="L47" s="42" t="s">
        <v>472</v>
      </c>
      <c r="M47" s="42" t="s">
        <v>673</v>
      </c>
      <c r="N47" s="42" t="s">
        <v>673</v>
      </c>
      <c r="O47" s="42" t="s">
        <v>673</v>
      </c>
      <c r="P47" s="42" t="s">
        <v>472</v>
      </c>
    </row>
    <row r="48" spans="1:26" x14ac:dyDescent="0.25">
      <c r="A48" s="2" t="s">
        <v>468</v>
      </c>
      <c r="B48" s="42" t="s">
        <v>535</v>
      </c>
      <c r="C48" s="42" t="s">
        <v>535</v>
      </c>
      <c r="D48" s="42" t="s">
        <v>535</v>
      </c>
      <c r="E48" s="42" t="s">
        <v>1384</v>
      </c>
      <c r="F48" s="42" t="s">
        <v>535</v>
      </c>
      <c r="G48" s="42" t="s">
        <v>580</v>
      </c>
      <c r="H48" s="42" t="s">
        <v>668</v>
      </c>
      <c r="I48" s="42" t="s">
        <v>689</v>
      </c>
      <c r="J48" s="42" t="s">
        <v>678</v>
      </c>
      <c r="K48" s="42" t="s">
        <v>662</v>
      </c>
      <c r="L48" s="42" t="s">
        <v>473</v>
      </c>
      <c r="M48" s="42" t="s">
        <v>668</v>
      </c>
      <c r="N48" s="42" t="s">
        <v>668</v>
      </c>
      <c r="O48" s="42" t="s">
        <v>668</v>
      </c>
      <c r="P48" s="42" t="s">
        <v>473</v>
      </c>
    </row>
    <row r="49" spans="1:16" x14ac:dyDescent="0.25">
      <c r="A49" s="2" t="s">
        <v>465</v>
      </c>
      <c r="B49" s="42" t="s">
        <v>531</v>
      </c>
      <c r="C49" s="42" t="s">
        <v>531</v>
      </c>
      <c r="D49" s="42" t="s">
        <v>531</v>
      </c>
      <c r="E49" s="42" t="s">
        <v>1385</v>
      </c>
      <c r="F49" s="42" t="s">
        <v>531</v>
      </c>
      <c r="G49" s="42" t="s">
        <v>581</v>
      </c>
      <c r="H49" s="42" t="s">
        <v>667</v>
      </c>
      <c r="I49" s="42" t="s">
        <v>687</v>
      </c>
      <c r="J49" s="42" t="s">
        <v>679</v>
      </c>
      <c r="K49" s="42" t="s">
        <v>661</v>
      </c>
      <c r="L49" s="42" t="s">
        <v>474</v>
      </c>
      <c r="M49" s="42" t="s">
        <v>667</v>
      </c>
      <c r="N49" s="42" t="s">
        <v>667</v>
      </c>
      <c r="O49" s="42" t="s">
        <v>667</v>
      </c>
      <c r="P49" s="42" t="s">
        <v>474</v>
      </c>
    </row>
    <row r="50" spans="1:16" x14ac:dyDescent="0.25">
      <c r="A50" s="2" t="s">
        <v>466</v>
      </c>
      <c r="B50" s="42" t="s">
        <v>532</v>
      </c>
      <c r="C50" s="42" t="s">
        <v>532</v>
      </c>
      <c r="D50" s="42" t="s">
        <v>532</v>
      </c>
      <c r="E50" s="42" t="s">
        <v>1386</v>
      </c>
      <c r="F50" s="42" t="s">
        <v>532</v>
      </c>
      <c r="G50" s="42" t="s">
        <v>582</v>
      </c>
      <c r="H50" s="42" t="s">
        <v>669</v>
      </c>
      <c r="I50" s="42" t="s">
        <v>688</v>
      </c>
      <c r="J50" s="42" t="s">
        <v>680</v>
      </c>
      <c r="K50" s="42" t="s">
        <v>659</v>
      </c>
      <c r="L50" s="42" t="s">
        <v>475</v>
      </c>
      <c r="M50" s="42" t="s">
        <v>669</v>
      </c>
      <c r="N50" s="42" t="s">
        <v>669</v>
      </c>
      <c r="O50" s="42" t="s">
        <v>669</v>
      </c>
      <c r="P50" s="42" t="s">
        <v>475</v>
      </c>
    </row>
    <row r="51" spans="1:16" x14ac:dyDescent="0.25">
      <c r="A51" s="2" t="s">
        <v>460</v>
      </c>
      <c r="B51" s="42" t="s">
        <v>539</v>
      </c>
      <c r="C51" s="42" t="s">
        <v>539</v>
      </c>
      <c r="D51" s="42" t="s">
        <v>539</v>
      </c>
      <c r="E51" s="42" t="s">
        <v>1387</v>
      </c>
      <c r="F51" s="42" t="s">
        <v>539</v>
      </c>
      <c r="G51" s="42" t="s">
        <v>583</v>
      </c>
      <c r="H51" s="42" t="s">
        <v>670</v>
      </c>
      <c r="I51" s="42" t="s">
        <v>695</v>
      </c>
      <c r="J51" s="42" t="s">
        <v>681</v>
      </c>
      <c r="K51" s="42" t="s">
        <v>659</v>
      </c>
      <c r="L51" s="42" t="s">
        <v>476</v>
      </c>
      <c r="M51" s="42" t="s">
        <v>670</v>
      </c>
      <c r="N51" s="42" t="s">
        <v>670</v>
      </c>
      <c r="O51" s="42" t="s">
        <v>670</v>
      </c>
      <c r="P51" s="42" t="s">
        <v>476</v>
      </c>
    </row>
    <row r="52" spans="1:16" x14ac:dyDescent="0.25">
      <c r="A52" s="2" t="s">
        <v>455</v>
      </c>
      <c r="B52" s="42" t="s">
        <v>538</v>
      </c>
      <c r="C52" s="42" t="s">
        <v>538</v>
      </c>
      <c r="D52" s="42" t="s">
        <v>538</v>
      </c>
      <c r="E52" s="42" t="s">
        <v>1386</v>
      </c>
      <c r="F52" s="42" t="s">
        <v>538</v>
      </c>
      <c r="G52" s="42" t="s">
        <v>584</v>
      </c>
      <c r="H52" s="42" t="s">
        <v>665</v>
      </c>
      <c r="I52" s="42" t="s">
        <v>693</v>
      </c>
      <c r="J52" s="42" t="s">
        <v>682</v>
      </c>
      <c r="K52" s="42" t="s">
        <v>657</v>
      </c>
      <c r="L52" s="42" t="s">
        <v>477</v>
      </c>
      <c r="M52" s="42" t="s">
        <v>665</v>
      </c>
      <c r="N52" s="42" t="s">
        <v>665</v>
      </c>
      <c r="O52" s="42" t="s">
        <v>665</v>
      </c>
      <c r="P52" s="42" t="s">
        <v>477</v>
      </c>
    </row>
    <row r="53" spans="1:16" x14ac:dyDescent="0.25">
      <c r="A53" s="2" t="s">
        <v>456</v>
      </c>
      <c r="B53" s="42" t="s">
        <v>540</v>
      </c>
      <c r="C53" s="42" t="s">
        <v>540</v>
      </c>
      <c r="D53" s="42" t="s">
        <v>540</v>
      </c>
      <c r="E53" s="42" t="s">
        <v>1388</v>
      </c>
      <c r="F53" s="42" t="s">
        <v>540</v>
      </c>
      <c r="G53" s="42" t="s">
        <v>585</v>
      </c>
      <c r="H53" s="42" t="s">
        <v>666</v>
      </c>
      <c r="I53" s="42" t="s">
        <v>694</v>
      </c>
      <c r="J53" s="42" t="s">
        <v>683</v>
      </c>
      <c r="K53" s="42" t="s">
        <v>658</v>
      </c>
      <c r="L53" s="42" t="s">
        <v>478</v>
      </c>
      <c r="M53" s="42" t="s">
        <v>666</v>
      </c>
      <c r="N53" s="42" t="s">
        <v>666</v>
      </c>
      <c r="O53" s="42" t="s">
        <v>666</v>
      </c>
      <c r="P53" s="42" t="s">
        <v>478</v>
      </c>
    </row>
    <row r="54" spans="1:16" x14ac:dyDescent="0.25">
      <c r="A54" s="2" t="s">
        <v>469</v>
      </c>
      <c r="B54" s="42" t="s">
        <v>536</v>
      </c>
      <c r="C54" s="42" t="s">
        <v>536</v>
      </c>
      <c r="D54" s="42" t="s">
        <v>536</v>
      </c>
      <c r="E54" s="42" t="s">
        <v>1388</v>
      </c>
      <c r="F54" s="42" t="s">
        <v>536</v>
      </c>
      <c r="G54" s="42" t="s">
        <v>586</v>
      </c>
      <c r="H54" s="42" t="s">
        <v>672</v>
      </c>
      <c r="I54" s="42" t="s">
        <v>690</v>
      </c>
      <c r="J54" s="42" t="s">
        <v>684</v>
      </c>
      <c r="K54" s="42" t="s">
        <v>657</v>
      </c>
      <c r="L54" s="42" t="s">
        <v>479</v>
      </c>
      <c r="M54" s="42" t="s">
        <v>672</v>
      </c>
      <c r="N54" s="42" t="s">
        <v>672</v>
      </c>
      <c r="O54" s="42" t="s">
        <v>672</v>
      </c>
      <c r="P54" s="42" t="s">
        <v>479</v>
      </c>
    </row>
    <row r="55" spans="1:16" x14ac:dyDescent="0.25">
      <c r="A55" s="2" t="s">
        <v>459</v>
      </c>
      <c r="B55" t="s">
        <v>541</v>
      </c>
      <c r="C55" t="s">
        <v>541</v>
      </c>
      <c r="D55" t="s">
        <v>541</v>
      </c>
      <c r="E55" t="s">
        <v>1389</v>
      </c>
      <c r="F55" t="s">
        <v>541</v>
      </c>
      <c r="G55" t="s">
        <v>587</v>
      </c>
      <c r="H55" t="s">
        <v>671</v>
      </c>
      <c r="I55" t="s">
        <v>696</v>
      </c>
      <c r="J55" t="s">
        <v>685</v>
      </c>
      <c r="K55" t="s">
        <v>660</v>
      </c>
      <c r="L55" t="s">
        <v>480</v>
      </c>
      <c r="M55" t="s">
        <v>671</v>
      </c>
      <c r="N55" t="s">
        <v>671</v>
      </c>
      <c r="O55" t="s">
        <v>671</v>
      </c>
      <c r="P55" t="s">
        <v>480</v>
      </c>
    </row>
    <row r="56" spans="1:16" x14ac:dyDescent="0.25">
      <c r="A56" s="2" t="s">
        <v>467</v>
      </c>
      <c r="B56" t="s">
        <v>533</v>
      </c>
      <c r="C56" t="s">
        <v>533</v>
      </c>
      <c r="D56" t="s">
        <v>533</v>
      </c>
      <c r="E56" t="s">
        <v>1390</v>
      </c>
      <c r="F56" t="s">
        <v>533</v>
      </c>
      <c r="G56" t="s">
        <v>588</v>
      </c>
      <c r="H56" t="s">
        <v>675</v>
      </c>
      <c r="I56" t="s">
        <v>697</v>
      </c>
      <c r="J56" t="s">
        <v>686</v>
      </c>
      <c r="K56" t="s">
        <v>656</v>
      </c>
      <c r="L56" t="s">
        <v>481</v>
      </c>
      <c r="M56" t="s">
        <v>675</v>
      </c>
      <c r="N56" t="s">
        <v>675</v>
      </c>
      <c r="O56" t="s">
        <v>675</v>
      </c>
      <c r="P56" t="s">
        <v>481</v>
      </c>
    </row>
    <row r="57" spans="1:16" x14ac:dyDescent="0.25">
      <c r="A57" s="2" t="s">
        <v>483</v>
      </c>
      <c r="B57" t="s">
        <v>484</v>
      </c>
      <c r="C57" t="s">
        <v>611</v>
      </c>
      <c r="D57" t="s">
        <v>612</v>
      </c>
      <c r="E57" t="s">
        <v>792</v>
      </c>
      <c r="F57" t="s">
        <v>613</v>
      </c>
      <c r="G57" t="s">
        <v>589</v>
      </c>
      <c r="H57" t="s">
        <v>614</v>
      </c>
      <c r="I57" t="s">
        <v>615</v>
      </c>
      <c r="J57" t="s">
        <v>616</v>
      </c>
      <c r="K57" t="s">
        <v>617</v>
      </c>
      <c r="L57" t="s">
        <v>574</v>
      </c>
      <c r="M57" t="s">
        <v>618</v>
      </c>
      <c r="N57" t="s">
        <v>619</v>
      </c>
      <c r="O57" t="s">
        <v>620</v>
      </c>
      <c r="P57" t="s">
        <v>621</v>
      </c>
    </row>
    <row r="58" spans="1:16" x14ac:dyDescent="0.25">
      <c r="A58" s="2" t="s">
        <v>485</v>
      </c>
      <c r="B58" t="s">
        <v>523</v>
      </c>
      <c r="C58" t="s">
        <v>757</v>
      </c>
      <c r="D58" t="s">
        <v>780</v>
      </c>
      <c r="E58" t="s">
        <v>793</v>
      </c>
      <c r="F58" t="s">
        <v>758</v>
      </c>
      <c r="G58" t="s">
        <v>590</v>
      </c>
      <c r="H58" t="s">
        <v>759</v>
      </c>
      <c r="I58" t="s">
        <v>819</v>
      </c>
      <c r="J58" t="s">
        <v>839</v>
      </c>
      <c r="K58" t="s">
        <v>855</v>
      </c>
      <c r="L58" t="s">
        <v>488</v>
      </c>
      <c r="M58" t="s">
        <v>877</v>
      </c>
      <c r="N58" t="s">
        <v>875</v>
      </c>
      <c r="O58" t="s">
        <v>876</v>
      </c>
      <c r="P58" t="s">
        <v>488</v>
      </c>
    </row>
    <row r="59" spans="1:16" x14ac:dyDescent="0.25">
      <c r="A59" s="2" t="s">
        <v>486</v>
      </c>
      <c r="B59" t="s">
        <v>706</v>
      </c>
      <c r="C59" t="s">
        <v>708</v>
      </c>
      <c r="D59" t="s">
        <v>705</v>
      </c>
      <c r="E59" t="s">
        <v>1391</v>
      </c>
      <c r="F59" t="s">
        <v>704</v>
      </c>
      <c r="G59" t="s">
        <v>709</v>
      </c>
      <c r="H59" t="s">
        <v>710</v>
      </c>
      <c r="I59" t="s">
        <v>711</v>
      </c>
      <c r="J59" t="s">
        <v>722</v>
      </c>
      <c r="K59" t="s">
        <v>712</v>
      </c>
      <c r="L59" t="s">
        <v>713</v>
      </c>
      <c r="M59" t="s">
        <v>715</v>
      </c>
      <c r="N59" t="s">
        <v>714</v>
      </c>
      <c r="O59" t="s">
        <v>716</v>
      </c>
      <c r="P59" t="s">
        <v>732</v>
      </c>
    </row>
    <row r="60" spans="1:16" x14ac:dyDescent="0.25">
      <c r="A60" s="2" t="s">
        <v>717</v>
      </c>
      <c r="B60" t="s">
        <v>736</v>
      </c>
      <c r="C60" t="s">
        <v>728</v>
      </c>
      <c r="D60" t="s">
        <v>729</v>
      </c>
      <c r="E60" t="s">
        <v>1392</v>
      </c>
      <c r="F60" t="s">
        <v>730</v>
      </c>
      <c r="G60" t="s">
        <v>718</v>
      </c>
      <c r="H60" t="s">
        <v>719</v>
      </c>
      <c r="I60" t="s">
        <v>720</v>
      </c>
      <c r="J60" t="s">
        <v>721</v>
      </c>
      <c r="K60" t="s">
        <v>703</v>
      </c>
      <c r="L60" t="s">
        <v>723</v>
      </c>
      <c r="M60" t="s">
        <v>735</v>
      </c>
      <c r="N60" t="s">
        <v>734</v>
      </c>
      <c r="O60" t="s">
        <v>733</v>
      </c>
      <c r="P60" t="s">
        <v>731</v>
      </c>
    </row>
    <row r="61" spans="1:16" x14ac:dyDescent="0.25">
      <c r="A61" s="2" t="s">
        <v>490</v>
      </c>
      <c r="B61" t="s">
        <v>699</v>
      </c>
      <c r="C61">
        <v>1</v>
      </c>
      <c r="D61" t="s">
        <v>700</v>
      </c>
      <c r="E61" t="s">
        <v>701</v>
      </c>
      <c r="F61" t="s">
        <v>702</v>
      </c>
      <c r="G61">
        <v>0.4</v>
      </c>
      <c r="H61">
        <v>2</v>
      </c>
      <c r="I61">
        <v>0.5</v>
      </c>
      <c r="J61">
        <v>1</v>
      </c>
      <c r="K61">
        <v>0.4</v>
      </c>
      <c r="L61">
        <v>2</v>
      </c>
      <c r="M61">
        <v>2</v>
      </c>
      <c r="N61">
        <v>2</v>
      </c>
      <c r="O61">
        <v>2</v>
      </c>
      <c r="P61">
        <v>2</v>
      </c>
    </row>
    <row r="62" spans="1:16" x14ac:dyDescent="0.25">
      <c r="A62" s="2" t="s">
        <v>487</v>
      </c>
      <c r="B62" t="s">
        <v>524</v>
      </c>
      <c r="C62" t="s">
        <v>724</v>
      </c>
      <c r="D62" t="s">
        <v>726</v>
      </c>
      <c r="E62" t="s">
        <v>1393</v>
      </c>
      <c r="F62" t="s">
        <v>738</v>
      </c>
      <c r="G62" t="s">
        <v>591</v>
      </c>
      <c r="H62" t="s">
        <v>489</v>
      </c>
      <c r="I62" t="s">
        <v>745</v>
      </c>
      <c r="J62" t="s">
        <v>747</v>
      </c>
      <c r="K62" t="s">
        <v>749</v>
      </c>
      <c r="L62" t="s">
        <v>489</v>
      </c>
      <c r="M62" t="s">
        <v>742</v>
      </c>
      <c r="N62" t="s">
        <v>740</v>
      </c>
      <c r="O62" t="s">
        <v>744</v>
      </c>
      <c r="P62" t="s">
        <v>489</v>
      </c>
    </row>
    <row r="63" spans="1:16" x14ac:dyDescent="0.25">
      <c r="A63" s="2" t="s">
        <v>491</v>
      </c>
      <c r="B63" t="s">
        <v>522</v>
      </c>
      <c r="C63" t="s">
        <v>725</v>
      </c>
      <c r="D63" t="s">
        <v>727</v>
      </c>
      <c r="E63" t="s">
        <v>1394</v>
      </c>
      <c r="F63" t="s">
        <v>737</v>
      </c>
      <c r="G63" t="s">
        <v>588</v>
      </c>
      <c r="H63" t="s">
        <v>481</v>
      </c>
      <c r="I63" t="s">
        <v>746</v>
      </c>
      <c r="J63" t="s">
        <v>748</v>
      </c>
      <c r="K63" t="s">
        <v>655</v>
      </c>
      <c r="L63" t="s">
        <v>481</v>
      </c>
      <c r="M63" t="s">
        <v>741</v>
      </c>
      <c r="N63" t="s">
        <v>739</v>
      </c>
      <c r="O63" t="s">
        <v>743</v>
      </c>
      <c r="P63" t="s">
        <v>481</v>
      </c>
    </row>
    <row r="64" spans="1:16" x14ac:dyDescent="0.25">
      <c r="A64" s="2" t="s">
        <v>493</v>
      </c>
      <c r="B64" t="s">
        <v>525</v>
      </c>
      <c r="C64" t="s">
        <v>762</v>
      </c>
      <c r="D64" t="s">
        <v>779</v>
      </c>
      <c r="E64" t="s">
        <v>1514</v>
      </c>
      <c r="F64" t="s">
        <v>804</v>
      </c>
      <c r="G64" t="s">
        <v>492</v>
      </c>
      <c r="H64" t="s">
        <v>492</v>
      </c>
      <c r="I64" t="s">
        <v>820</v>
      </c>
      <c r="J64" t="s">
        <v>838</v>
      </c>
      <c r="K64" t="s">
        <v>856</v>
      </c>
      <c r="L64" t="s">
        <v>492</v>
      </c>
      <c r="M64" t="s">
        <v>525</v>
      </c>
      <c r="N64" t="s">
        <v>762</v>
      </c>
      <c r="O64" t="s">
        <v>779</v>
      </c>
      <c r="P64" t="s">
        <v>804</v>
      </c>
    </row>
    <row r="65" spans="1:16" x14ac:dyDescent="0.25">
      <c r="A65" s="2" t="s">
        <v>494</v>
      </c>
      <c r="B65" t="s">
        <v>526</v>
      </c>
      <c r="C65" t="s">
        <v>763</v>
      </c>
      <c r="D65" t="s">
        <v>778</v>
      </c>
      <c r="E65" t="s">
        <v>794</v>
      </c>
      <c r="F65" t="s">
        <v>803</v>
      </c>
      <c r="G65" t="s">
        <v>526</v>
      </c>
      <c r="H65" t="s">
        <v>526</v>
      </c>
      <c r="I65" t="s">
        <v>821</v>
      </c>
      <c r="J65" t="s">
        <v>837</v>
      </c>
      <c r="K65" t="s">
        <v>857</v>
      </c>
      <c r="L65" t="s">
        <v>526</v>
      </c>
      <c r="M65" t="s">
        <v>526</v>
      </c>
      <c r="N65" t="s">
        <v>763</v>
      </c>
      <c r="O65" t="s">
        <v>778</v>
      </c>
      <c r="P65" t="s">
        <v>803</v>
      </c>
    </row>
    <row r="66" spans="1:16" x14ac:dyDescent="0.25">
      <c r="A66" s="2" t="s">
        <v>495</v>
      </c>
      <c r="B66" t="s">
        <v>527</v>
      </c>
      <c r="C66" t="s">
        <v>764</v>
      </c>
      <c r="D66" t="s">
        <v>777</v>
      </c>
      <c r="E66" t="s">
        <v>795</v>
      </c>
      <c r="F66" t="s">
        <v>802</v>
      </c>
      <c r="G66" t="s">
        <v>592</v>
      </c>
      <c r="H66" t="s">
        <v>760</v>
      </c>
      <c r="I66" t="s">
        <v>822</v>
      </c>
      <c r="J66" t="s">
        <v>836</v>
      </c>
      <c r="K66" t="s">
        <v>858</v>
      </c>
      <c r="L66" t="s">
        <v>497</v>
      </c>
      <c r="M66" t="s">
        <v>872</v>
      </c>
      <c r="N66" t="s">
        <v>871</v>
      </c>
      <c r="O66" t="s">
        <v>870</v>
      </c>
      <c r="P66" t="s">
        <v>878</v>
      </c>
    </row>
    <row r="67" spans="1:16" x14ac:dyDescent="0.25">
      <c r="A67" s="2" t="s">
        <v>501</v>
      </c>
      <c r="B67" t="s">
        <v>527</v>
      </c>
      <c r="C67" t="s">
        <v>764</v>
      </c>
      <c r="D67" t="s">
        <v>776</v>
      </c>
      <c r="E67" t="s">
        <v>1395</v>
      </c>
      <c r="F67" t="s">
        <v>801</v>
      </c>
      <c r="G67" t="s">
        <v>593</v>
      </c>
      <c r="H67" t="s">
        <v>761</v>
      </c>
      <c r="I67" t="s">
        <v>823</v>
      </c>
      <c r="J67" t="s">
        <v>835</v>
      </c>
      <c r="K67" t="s">
        <v>630</v>
      </c>
      <c r="L67" t="s">
        <v>496</v>
      </c>
      <c r="M67" t="s">
        <v>873</v>
      </c>
      <c r="N67" t="s">
        <v>871</v>
      </c>
      <c r="O67" t="s">
        <v>633</v>
      </c>
      <c r="P67" t="s">
        <v>879</v>
      </c>
    </row>
    <row r="68" spans="1:16" x14ac:dyDescent="0.25">
      <c r="A68" s="2" t="s">
        <v>505</v>
      </c>
      <c r="B68" t="s">
        <v>527</v>
      </c>
      <c r="C68" t="s">
        <v>764</v>
      </c>
      <c r="D68" t="s">
        <v>775</v>
      </c>
      <c r="E68" t="s">
        <v>795</v>
      </c>
      <c r="F68" t="s">
        <v>801</v>
      </c>
      <c r="G68" t="s">
        <v>592</v>
      </c>
      <c r="H68" t="s">
        <v>761</v>
      </c>
      <c r="I68" t="s">
        <v>823</v>
      </c>
      <c r="J68" t="s">
        <v>835</v>
      </c>
      <c r="K68" t="s">
        <v>859</v>
      </c>
      <c r="L68" t="s">
        <v>506</v>
      </c>
      <c r="M68" t="s">
        <v>874</v>
      </c>
      <c r="N68" t="s">
        <v>871</v>
      </c>
      <c r="O68" t="s">
        <v>633</v>
      </c>
      <c r="P68" t="s">
        <v>798</v>
      </c>
    </row>
    <row r="69" spans="1:16" x14ac:dyDescent="0.25">
      <c r="A69" s="2" t="s">
        <v>502</v>
      </c>
      <c r="B69" t="s">
        <v>528</v>
      </c>
      <c r="C69" t="s">
        <v>765</v>
      </c>
      <c r="D69" t="s">
        <v>774</v>
      </c>
      <c r="E69" t="s">
        <v>1396</v>
      </c>
      <c r="F69" t="s">
        <v>800</v>
      </c>
      <c r="G69" t="s">
        <v>503</v>
      </c>
      <c r="H69" t="s">
        <v>244</v>
      </c>
      <c r="I69" t="s">
        <v>628</v>
      </c>
      <c r="J69" t="s">
        <v>834</v>
      </c>
      <c r="K69" t="s">
        <v>630</v>
      </c>
      <c r="L69" t="s">
        <v>504</v>
      </c>
      <c r="M69" t="s">
        <v>244</v>
      </c>
      <c r="N69" t="s">
        <v>244</v>
      </c>
      <c r="O69" t="s">
        <v>633</v>
      </c>
      <c r="P69" t="s">
        <v>880</v>
      </c>
    </row>
    <row r="70" spans="1:16" x14ac:dyDescent="0.25">
      <c r="A70" s="2" t="s">
        <v>507</v>
      </c>
      <c r="E70" t="s">
        <v>1397</v>
      </c>
      <c r="J70" t="s">
        <v>833</v>
      </c>
      <c r="K70" t="s">
        <v>860</v>
      </c>
    </row>
    <row r="71" spans="1:16" x14ac:dyDescent="0.25">
      <c r="A71" s="2" t="s">
        <v>508</v>
      </c>
      <c r="E71" t="s">
        <v>1398</v>
      </c>
      <c r="J71" t="s">
        <v>832</v>
      </c>
      <c r="K71" t="s">
        <v>861</v>
      </c>
    </row>
    <row r="72" spans="1:16" x14ac:dyDescent="0.25">
      <c r="A72" s="2" t="s">
        <v>509</v>
      </c>
      <c r="B72" t="s">
        <v>529</v>
      </c>
      <c r="C72" t="s">
        <v>766</v>
      </c>
      <c r="D72" t="s">
        <v>773</v>
      </c>
      <c r="E72" t="s">
        <v>1399</v>
      </c>
      <c r="F72" t="s">
        <v>799</v>
      </c>
      <c r="G72" t="s">
        <v>511</v>
      </c>
      <c r="H72" t="s">
        <v>512</v>
      </c>
      <c r="I72" t="s">
        <v>824</v>
      </c>
      <c r="J72" t="s">
        <v>831</v>
      </c>
      <c r="K72" t="s">
        <v>513</v>
      </c>
      <c r="L72" t="s">
        <v>510</v>
      </c>
      <c r="M72" t="s">
        <v>607</v>
      </c>
      <c r="N72" t="s">
        <v>608</v>
      </c>
      <c r="O72" t="s">
        <v>606</v>
      </c>
      <c r="P72" t="s">
        <v>881</v>
      </c>
    </row>
    <row r="73" spans="1:16" x14ac:dyDescent="0.25">
      <c r="A73" s="2" t="s">
        <v>514</v>
      </c>
      <c r="B73" t="s">
        <v>530</v>
      </c>
      <c r="C73" t="s">
        <v>767</v>
      </c>
      <c r="D73" t="s">
        <v>772</v>
      </c>
      <c r="E73" t="s">
        <v>1400</v>
      </c>
      <c r="F73" t="s">
        <v>798</v>
      </c>
      <c r="G73" t="s">
        <v>506</v>
      </c>
      <c r="H73" t="s">
        <v>506</v>
      </c>
      <c r="I73" t="s">
        <v>825</v>
      </c>
      <c r="J73" t="s">
        <v>830</v>
      </c>
      <c r="K73" t="s">
        <v>862</v>
      </c>
      <c r="L73" t="s">
        <v>515</v>
      </c>
      <c r="M73" t="s">
        <v>530</v>
      </c>
      <c r="N73" t="s">
        <v>767</v>
      </c>
      <c r="O73" t="s">
        <v>772</v>
      </c>
      <c r="P73" t="s">
        <v>882</v>
      </c>
    </row>
    <row r="74" spans="1:16" x14ac:dyDescent="0.25">
      <c r="A74" s="2" t="s">
        <v>1540</v>
      </c>
      <c r="B74" t="s">
        <v>1541</v>
      </c>
      <c r="C74" t="s">
        <v>1541</v>
      </c>
      <c r="D74" t="s">
        <v>1541</v>
      </c>
      <c r="E74" t="s">
        <v>1536</v>
      </c>
      <c r="F74" t="s">
        <v>1541</v>
      </c>
      <c r="G74" t="s">
        <v>1536</v>
      </c>
      <c r="H74" t="s">
        <v>1541</v>
      </c>
      <c r="I74" t="s">
        <v>1541</v>
      </c>
      <c r="J74" t="s">
        <v>1541</v>
      </c>
      <c r="K74" t="s">
        <v>1541</v>
      </c>
      <c r="L74" t="s">
        <v>1542</v>
      </c>
      <c r="M74" t="s">
        <v>1541</v>
      </c>
      <c r="N74" t="s">
        <v>1541</v>
      </c>
      <c r="O74" t="s">
        <v>1541</v>
      </c>
      <c r="P74" t="s">
        <v>1542</v>
      </c>
    </row>
    <row r="75" spans="1:16" x14ac:dyDescent="0.25">
      <c r="A75" s="2" t="s">
        <v>547</v>
      </c>
      <c r="B75" t="s">
        <v>551</v>
      </c>
      <c r="C75" t="s">
        <v>550</v>
      </c>
      <c r="D75" t="s">
        <v>549</v>
      </c>
      <c r="E75" t="s">
        <v>549</v>
      </c>
      <c r="F75" t="s">
        <v>549</v>
      </c>
      <c r="G75" t="s">
        <v>552</v>
      </c>
      <c r="H75" t="s">
        <v>553</v>
      </c>
      <c r="I75" t="s">
        <v>554</v>
      </c>
      <c r="J75" t="s">
        <v>553</v>
      </c>
      <c r="K75" t="s">
        <v>553</v>
      </c>
      <c r="L75" t="s">
        <v>555</v>
      </c>
      <c r="M75" t="s">
        <v>553</v>
      </c>
      <c r="N75" t="s">
        <v>553</v>
      </c>
      <c r="O75" t="s">
        <v>553</v>
      </c>
      <c r="P75" t="s">
        <v>555</v>
      </c>
    </row>
    <row r="76" spans="1:16" x14ac:dyDescent="0.25">
      <c r="A76" s="2" t="s">
        <v>545</v>
      </c>
      <c r="B76" t="s">
        <v>596</v>
      </c>
      <c r="C76" t="s">
        <v>768</v>
      </c>
      <c r="D76" t="s">
        <v>771</v>
      </c>
      <c r="E76" t="s">
        <v>1401</v>
      </c>
      <c r="F76" t="s">
        <v>797</v>
      </c>
      <c r="G76" t="s">
        <v>552</v>
      </c>
      <c r="H76" t="s">
        <v>553</v>
      </c>
      <c r="I76" t="s">
        <v>826</v>
      </c>
      <c r="J76" t="s">
        <v>829</v>
      </c>
      <c r="K76" t="s">
        <v>863</v>
      </c>
      <c r="L76" t="s">
        <v>555</v>
      </c>
      <c r="M76" t="s">
        <v>869</v>
      </c>
      <c r="N76" t="s">
        <v>867</v>
      </c>
      <c r="O76" t="s">
        <v>553</v>
      </c>
      <c r="P76" t="s">
        <v>883</v>
      </c>
    </row>
    <row r="77" spans="1:16" x14ac:dyDescent="0.25">
      <c r="A77" t="s">
        <v>548</v>
      </c>
      <c r="B77" t="s">
        <v>603</v>
      </c>
      <c r="C77" t="s">
        <v>602</v>
      </c>
      <c r="D77" t="s">
        <v>601</v>
      </c>
      <c r="E77" t="s">
        <v>601</v>
      </c>
      <c r="F77" t="s">
        <v>600</v>
      </c>
      <c r="G77" t="s">
        <v>599</v>
      </c>
      <c r="H77" t="s">
        <v>605</v>
      </c>
      <c r="I77" t="s">
        <v>598</v>
      </c>
      <c r="J77" t="s">
        <v>605</v>
      </c>
      <c r="K77" t="s">
        <v>605</v>
      </c>
      <c r="L77" t="s">
        <v>597</v>
      </c>
      <c r="M77" t="s">
        <v>605</v>
      </c>
      <c r="N77" t="s">
        <v>605</v>
      </c>
      <c r="O77" t="s">
        <v>605</v>
      </c>
      <c r="P77" t="s">
        <v>597</v>
      </c>
    </row>
    <row r="78" spans="1:16" x14ac:dyDescent="0.25">
      <c r="A78" t="s">
        <v>546</v>
      </c>
      <c r="B78" t="s">
        <v>604</v>
      </c>
      <c r="C78" t="s">
        <v>769</v>
      </c>
      <c r="D78" t="s">
        <v>770</v>
      </c>
      <c r="E78" t="s">
        <v>1402</v>
      </c>
      <c r="F78" t="s">
        <v>796</v>
      </c>
      <c r="G78" t="s">
        <v>599</v>
      </c>
      <c r="H78" t="s">
        <v>605</v>
      </c>
      <c r="I78" t="s">
        <v>827</v>
      </c>
      <c r="J78" t="s">
        <v>828</v>
      </c>
      <c r="K78" t="s">
        <v>864</v>
      </c>
      <c r="L78" t="s">
        <v>597</v>
      </c>
      <c r="M78" t="s">
        <v>868</v>
      </c>
      <c r="N78" t="s">
        <v>866</v>
      </c>
      <c r="O78" t="s">
        <v>865</v>
      </c>
      <c r="P78" t="s">
        <v>884</v>
      </c>
    </row>
    <row r="79" spans="1:16" x14ac:dyDescent="0.25">
      <c r="A79" t="s">
        <v>1474</v>
      </c>
      <c r="B79" t="s">
        <v>1017</v>
      </c>
      <c r="C79" s="32" t="s">
        <v>992</v>
      </c>
      <c r="D79" s="32" t="s">
        <v>1187</v>
      </c>
      <c r="E79" s="2" t="s">
        <v>1466</v>
      </c>
      <c r="F79" t="s">
        <v>1023</v>
      </c>
      <c r="G79" t="s">
        <v>999</v>
      </c>
      <c r="H79" s="2" t="s">
        <v>1497</v>
      </c>
      <c r="I79" s="2" t="s">
        <v>1209</v>
      </c>
      <c r="J79" s="2" t="s">
        <v>1217</v>
      </c>
      <c r="K79" s="2" t="s">
        <v>1225</v>
      </c>
      <c r="L79" s="2" t="s">
        <v>1010</v>
      </c>
      <c r="M79" t="s">
        <v>1017</v>
      </c>
      <c r="N79" s="2" t="s">
        <v>1198</v>
      </c>
      <c r="O79" t="s">
        <v>1489</v>
      </c>
      <c r="P79" t="s">
        <v>1505</v>
      </c>
    </row>
    <row r="80" spans="1:16" x14ac:dyDescent="0.25">
      <c r="A80" t="s">
        <v>1475</v>
      </c>
      <c r="B80" t="s">
        <v>1018</v>
      </c>
      <c r="C80" t="s">
        <v>993</v>
      </c>
      <c r="D80" s="2" t="s">
        <v>1056</v>
      </c>
      <c r="E80" s="2" t="s">
        <v>1467</v>
      </c>
      <c r="F80" t="s">
        <v>1024</v>
      </c>
      <c r="G80" t="s">
        <v>1000</v>
      </c>
      <c r="H80" t="s">
        <v>1498</v>
      </c>
      <c r="I80" s="2" t="s">
        <v>1210</v>
      </c>
      <c r="J80" s="2" t="s">
        <v>1218</v>
      </c>
      <c r="K80" t="s">
        <v>1160</v>
      </c>
      <c r="L80" s="2" t="s">
        <v>1011</v>
      </c>
      <c r="M80" t="s">
        <v>1482</v>
      </c>
      <c r="N80" t="s">
        <v>1162</v>
      </c>
      <c r="O80" t="s">
        <v>1490</v>
      </c>
      <c r="P80" t="s">
        <v>1506</v>
      </c>
    </row>
    <row r="81" spans="1:16" x14ac:dyDescent="0.25">
      <c r="A81" t="s">
        <v>1476</v>
      </c>
      <c r="B81" t="s">
        <v>1201</v>
      </c>
      <c r="C81" t="s">
        <v>994</v>
      </c>
      <c r="D81" s="2" t="s">
        <v>1194</v>
      </c>
      <c r="E81" s="2" t="s">
        <v>1468</v>
      </c>
      <c r="F81" t="s">
        <v>1025</v>
      </c>
      <c r="G81" t="s">
        <v>1001</v>
      </c>
      <c r="H81" t="s">
        <v>1499</v>
      </c>
      <c r="I81" s="2" t="s">
        <v>1211</v>
      </c>
      <c r="J81" s="2" t="s">
        <v>1223</v>
      </c>
      <c r="K81" s="2" t="s">
        <v>1226</v>
      </c>
      <c r="L81" s="2" t="s">
        <v>1012</v>
      </c>
      <c r="M81" t="s">
        <v>1483</v>
      </c>
      <c r="N81" t="s">
        <v>1199</v>
      </c>
      <c r="O81" t="s">
        <v>1491</v>
      </c>
      <c r="P81" t="s">
        <v>1507</v>
      </c>
    </row>
    <row r="82" spans="1:16" x14ac:dyDescent="0.25">
      <c r="A82" t="s">
        <v>1477</v>
      </c>
      <c r="B82" s="54" t="s">
        <v>1200</v>
      </c>
      <c r="C82" s="54" t="s">
        <v>995</v>
      </c>
      <c r="D82" s="67" t="s">
        <v>1196</v>
      </c>
      <c r="E82" s="2" t="s">
        <v>1469</v>
      </c>
      <c r="F82" s="54" t="s">
        <v>1027</v>
      </c>
      <c r="G82" t="s">
        <v>1003</v>
      </c>
      <c r="H82" s="32" t="s">
        <v>1501</v>
      </c>
      <c r="I82" s="32" t="s">
        <v>1212</v>
      </c>
      <c r="J82" s="2" t="s">
        <v>1221</v>
      </c>
      <c r="K82" s="2" t="s">
        <v>1152</v>
      </c>
      <c r="L82" s="32" t="s">
        <v>1013</v>
      </c>
      <c r="M82" t="s">
        <v>1485</v>
      </c>
      <c r="N82" s="32" t="s">
        <v>1203</v>
      </c>
      <c r="O82" t="s">
        <v>1493</v>
      </c>
      <c r="P82" t="s">
        <v>1508</v>
      </c>
    </row>
    <row r="83" spans="1:16" x14ac:dyDescent="0.25">
      <c r="A83" t="s">
        <v>1478</v>
      </c>
      <c r="B83" s="54" t="s">
        <v>1019</v>
      </c>
      <c r="C83" s="54" t="s">
        <v>1190</v>
      </c>
      <c r="D83" s="54" t="s">
        <v>1195</v>
      </c>
      <c r="E83" s="2" t="s">
        <v>1470</v>
      </c>
      <c r="F83" s="54" t="s">
        <v>1026</v>
      </c>
      <c r="G83" t="s">
        <v>1002</v>
      </c>
      <c r="H83" s="2" t="s">
        <v>1500</v>
      </c>
      <c r="I83" s="2" t="s">
        <v>1215</v>
      </c>
      <c r="J83" s="2" t="s">
        <v>1224</v>
      </c>
      <c r="K83" t="s">
        <v>1227</v>
      </c>
      <c r="L83" s="2" t="s">
        <v>1312</v>
      </c>
      <c r="M83" t="s">
        <v>1484</v>
      </c>
      <c r="N83" s="2" t="s">
        <v>1202</v>
      </c>
      <c r="O83" t="s">
        <v>1492</v>
      </c>
      <c r="P83" t="s">
        <v>1509</v>
      </c>
    </row>
    <row r="84" spans="1:16" x14ac:dyDescent="0.25">
      <c r="A84" t="s">
        <v>1479</v>
      </c>
      <c r="B84" t="s">
        <v>1020</v>
      </c>
      <c r="C84" t="s">
        <v>1189</v>
      </c>
      <c r="D84" s="32" t="s">
        <v>1197</v>
      </c>
      <c r="E84" s="32" t="s">
        <v>1471</v>
      </c>
      <c r="F84" t="s">
        <v>1028</v>
      </c>
      <c r="G84" t="s">
        <v>1006</v>
      </c>
      <c r="H84" t="s">
        <v>1502</v>
      </c>
      <c r="I84" s="32" t="s">
        <v>1216</v>
      </c>
      <c r="J84" s="32" t="s">
        <v>1222</v>
      </c>
      <c r="K84" s="2" t="s">
        <v>1228</v>
      </c>
      <c r="L84" s="32" t="s">
        <v>1191</v>
      </c>
      <c r="M84" t="s">
        <v>1486</v>
      </c>
      <c r="N84" t="s">
        <v>1206</v>
      </c>
      <c r="O84" t="s">
        <v>1494</v>
      </c>
      <c r="P84" t="s">
        <v>1510</v>
      </c>
    </row>
    <row r="85" spans="1:16" x14ac:dyDescent="0.25">
      <c r="A85" t="s">
        <v>1480</v>
      </c>
      <c r="B85" t="s">
        <v>1021</v>
      </c>
      <c r="C85" t="s">
        <v>996</v>
      </c>
      <c r="D85" s="2" t="s">
        <v>1193</v>
      </c>
      <c r="E85" s="32" t="s">
        <v>1472</v>
      </c>
      <c r="F85" t="s">
        <v>1029</v>
      </c>
      <c r="G85" t="s">
        <v>1005</v>
      </c>
      <c r="H85" t="s">
        <v>1503</v>
      </c>
      <c r="I85" s="32" t="s">
        <v>1213</v>
      </c>
      <c r="J85" t="s">
        <v>1219</v>
      </c>
      <c r="K85" t="s">
        <v>1135</v>
      </c>
      <c r="L85" s="32" t="s">
        <v>1015</v>
      </c>
      <c r="M85" t="s">
        <v>1487</v>
      </c>
      <c r="N85" t="s">
        <v>1204</v>
      </c>
      <c r="O85" t="s">
        <v>1495</v>
      </c>
      <c r="P85" t="s">
        <v>1511</v>
      </c>
    </row>
    <row r="86" spans="1:16" x14ac:dyDescent="0.25">
      <c r="A86" t="s">
        <v>1481</v>
      </c>
      <c r="B86" t="s">
        <v>1022</v>
      </c>
      <c r="C86" t="s">
        <v>997</v>
      </c>
      <c r="D86" s="2" t="s">
        <v>1188</v>
      </c>
      <c r="E86" s="32" t="s">
        <v>1473</v>
      </c>
      <c r="F86" t="s">
        <v>1030</v>
      </c>
      <c r="G86" t="s">
        <v>1004</v>
      </c>
      <c r="H86" t="s">
        <v>1504</v>
      </c>
      <c r="I86" s="32" t="s">
        <v>1214</v>
      </c>
      <c r="J86" s="32" t="s">
        <v>1220</v>
      </c>
      <c r="K86" s="6" t="s">
        <v>1229</v>
      </c>
      <c r="L86" s="32" t="s">
        <v>1016</v>
      </c>
      <c r="M86" t="s">
        <v>1488</v>
      </c>
      <c r="N86" t="s">
        <v>1205</v>
      </c>
      <c r="O86" t="s">
        <v>1496</v>
      </c>
      <c r="P86" t="s">
        <v>1512</v>
      </c>
    </row>
    <row r="87" spans="1:16" x14ac:dyDescent="0.25">
      <c r="A87" t="s">
        <v>1524</v>
      </c>
      <c r="B87" t="s">
        <v>1525</v>
      </c>
      <c r="C87" t="s">
        <v>1525</v>
      </c>
      <c r="D87" t="s">
        <v>1525</v>
      </c>
      <c r="E87">
        <v>500</v>
      </c>
      <c r="F87">
        <v>500</v>
      </c>
      <c r="G87" t="s">
        <v>1526</v>
      </c>
      <c r="H87">
        <v>500</v>
      </c>
      <c r="I87" t="s">
        <v>1527</v>
      </c>
      <c r="J87" t="s">
        <v>1525</v>
      </c>
      <c r="K87" t="s">
        <v>1526</v>
      </c>
      <c r="L87" t="s">
        <v>1528</v>
      </c>
      <c r="M87">
        <v>500</v>
      </c>
      <c r="N87">
        <v>500</v>
      </c>
      <c r="O87">
        <v>500</v>
      </c>
      <c r="P87" t="s">
        <v>1528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E13" sqref="E13"/>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292</v>
      </c>
      <c r="B2" s="32" t="s">
        <v>295</v>
      </c>
      <c r="C2" s="32"/>
      <c r="D2" s="32"/>
      <c r="E2" s="32"/>
      <c r="F2" s="32"/>
      <c r="G2" s="32"/>
      <c r="H2" s="32"/>
      <c r="I2" s="32"/>
      <c r="J2" s="32"/>
      <c r="K2" s="32"/>
      <c r="L2" s="32"/>
    </row>
    <row r="3" spans="1:12" s="1" customFormat="1" x14ac:dyDescent="0.25">
      <c r="A3" s="1" t="s">
        <v>293</v>
      </c>
      <c r="B3" s="2" t="s">
        <v>294</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c r="C10" s="2"/>
      <c r="D10" s="2"/>
      <c r="E10" s="2"/>
      <c r="F10" s="2"/>
      <c r="G10" s="2" t="s">
        <v>137</v>
      </c>
      <c r="L10"/>
    </row>
    <row r="11" spans="1:12" s="1" customFormat="1" x14ac:dyDescent="0.25">
      <c r="A11" s="3" t="s">
        <v>138</v>
      </c>
      <c r="B11" s="2"/>
      <c r="C11" s="2"/>
      <c r="D11" s="2"/>
      <c r="E11" s="2"/>
      <c r="F11" s="2"/>
      <c r="G11" s="2" t="s">
        <v>139</v>
      </c>
      <c r="L11"/>
    </row>
    <row r="12" spans="1:12" s="1" customFormat="1" x14ac:dyDescent="0.25">
      <c r="A12" s="3" t="s">
        <v>1192</v>
      </c>
      <c r="B12" s="2" t="s">
        <v>984</v>
      </c>
      <c r="C12" s="2" t="s">
        <v>984</v>
      </c>
      <c r="D12" s="2" t="s">
        <v>984</v>
      </c>
      <c r="E12" t="s">
        <v>1233</v>
      </c>
      <c r="F12" s="2" t="s">
        <v>984</v>
      </c>
      <c r="G12" s="2" t="s">
        <v>984</v>
      </c>
      <c r="H12" s="2" t="s">
        <v>984</v>
      </c>
      <c r="I12" s="2" t="s">
        <v>985</v>
      </c>
      <c r="L12" s="2" t="s">
        <v>984</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L20" sqref="L20"/>
    </sheetView>
  </sheetViews>
  <sheetFormatPr baseColWidth="10" defaultRowHeight="15" x14ac:dyDescent="0.25"/>
  <sheetData>
    <row r="1" spans="1:18" x14ac:dyDescent="0.25">
      <c r="A1" t="s">
        <v>1364</v>
      </c>
      <c r="B1" s="1" t="s">
        <v>22</v>
      </c>
      <c r="C1" s="1" t="s">
        <v>17</v>
      </c>
      <c r="D1" s="1" t="s">
        <v>18</v>
      </c>
      <c r="E1" s="1" t="s">
        <v>19</v>
      </c>
      <c r="F1" s="1" t="s">
        <v>262</v>
      </c>
      <c r="G1" s="1" t="s">
        <v>440</v>
      </c>
      <c r="H1" s="1" t="s">
        <v>264</v>
      </c>
      <c r="I1" s="1" t="s">
        <v>443</v>
      </c>
      <c r="J1" s="1" t="s">
        <v>265</v>
      </c>
      <c r="K1" s="1" t="s">
        <v>439</v>
      </c>
      <c r="L1" s="1" t="s">
        <v>442</v>
      </c>
      <c r="M1" s="1" t="s">
        <v>438</v>
      </c>
      <c r="N1" s="1" t="s">
        <v>437</v>
      </c>
      <c r="O1" s="1" t="s">
        <v>414</v>
      </c>
      <c r="P1" s="1" t="s">
        <v>441</v>
      </c>
    </row>
    <row r="2" spans="1:18" x14ac:dyDescent="0.25">
      <c r="A2" t="s">
        <v>298</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25">
      <c r="A3" t="s">
        <v>299</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25">
      <c r="A4" t="s">
        <v>303</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25">
      <c r="A5" t="s">
        <v>300</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25">
      <c r="A6" t="s">
        <v>301</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25">
      <c r="A7" t="s">
        <v>302</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25">
      <c r="A8" t="s">
        <v>304</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25">
      <c r="A9" t="s">
        <v>305</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25">
      <c r="A10" t="s">
        <v>306</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25">
      <c r="A11" t="s">
        <v>307</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25">
      <c r="A12" t="s">
        <v>308</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25">
      <c r="A13" t="s">
        <v>445</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25">
      <c r="A14" t="s">
        <v>1319</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25">
      <c r="A15" t="s">
        <v>1320</v>
      </c>
      <c r="B15" t="s">
        <v>1321</v>
      </c>
      <c r="C15" t="s">
        <v>1321</v>
      </c>
      <c r="D15" t="s">
        <v>1321</v>
      </c>
      <c r="E15" t="s">
        <v>1321</v>
      </c>
      <c r="F15" t="s">
        <v>1321</v>
      </c>
      <c r="G15" t="s">
        <v>1322</v>
      </c>
      <c r="H15" t="s">
        <v>1321</v>
      </c>
      <c r="I15" t="s">
        <v>1321</v>
      </c>
      <c r="J15" t="s">
        <v>1321</v>
      </c>
      <c r="K15" t="s">
        <v>1322</v>
      </c>
      <c r="L15" t="s">
        <v>1322</v>
      </c>
      <c r="M15" t="s">
        <v>1321</v>
      </c>
      <c r="N15" t="s">
        <v>1321</v>
      </c>
      <c r="O15" t="s">
        <v>1321</v>
      </c>
      <c r="P15" t="s">
        <v>1322</v>
      </c>
    </row>
    <row r="16" spans="1:18" x14ac:dyDescent="0.25">
      <c r="A16" s="2" t="s">
        <v>1348</v>
      </c>
      <c r="B16" s="19" t="s">
        <v>1336</v>
      </c>
      <c r="C16" s="19" t="s">
        <v>1339</v>
      </c>
      <c r="D16" s="19" t="s">
        <v>1340</v>
      </c>
      <c r="E16" s="19" t="s">
        <v>1340</v>
      </c>
      <c r="F16" s="19" t="s">
        <v>1341</v>
      </c>
      <c r="G16" s="19" t="s">
        <v>1337</v>
      </c>
      <c r="H16" s="19" t="s">
        <v>1337</v>
      </c>
      <c r="I16" s="19" t="s">
        <v>1347</v>
      </c>
      <c r="J16" s="19" t="s">
        <v>1342</v>
      </c>
      <c r="K16" s="19" t="s">
        <v>1338</v>
      </c>
      <c r="L16" s="19" t="s">
        <v>1337</v>
      </c>
      <c r="M16" s="19" t="s">
        <v>1343</v>
      </c>
      <c r="N16" s="19" t="s">
        <v>1344</v>
      </c>
      <c r="O16" s="19" t="s">
        <v>1345</v>
      </c>
      <c r="P16" s="19" t="s">
        <v>1346</v>
      </c>
      <c r="Q16" s="12"/>
      <c r="R16" s="12"/>
    </row>
    <row r="17" spans="1:16" x14ac:dyDescent="0.25">
      <c r="A17" t="s">
        <v>1363</v>
      </c>
      <c r="B17" t="s">
        <v>1323</v>
      </c>
      <c r="C17" t="s">
        <v>1324</v>
      </c>
      <c r="D17" t="s">
        <v>1325</v>
      </c>
      <c r="E17" s="2" t="s">
        <v>1326</v>
      </c>
      <c r="F17" t="s">
        <v>1327</v>
      </c>
      <c r="G17" t="s">
        <v>166</v>
      </c>
      <c r="H17" t="s">
        <v>166</v>
      </c>
      <c r="I17" t="s">
        <v>1331</v>
      </c>
      <c r="J17" t="s">
        <v>1332</v>
      </c>
      <c r="K17" t="s">
        <v>1333</v>
      </c>
      <c r="L17" t="s">
        <v>166</v>
      </c>
      <c r="M17" t="s">
        <v>1334</v>
      </c>
      <c r="N17" t="s">
        <v>1328</v>
      </c>
      <c r="O17" t="s">
        <v>1329</v>
      </c>
      <c r="P17" t="s">
        <v>1330</v>
      </c>
    </row>
    <row r="18" spans="1:16" x14ac:dyDescent="0.25">
      <c r="A18" t="s">
        <v>1349</v>
      </c>
      <c r="B18" t="s">
        <v>1362</v>
      </c>
      <c r="C18" t="s">
        <v>1356</v>
      </c>
      <c r="D18" t="s">
        <v>1357</v>
      </c>
      <c r="E18" t="s">
        <v>1354</v>
      </c>
      <c r="F18" t="s">
        <v>1358</v>
      </c>
      <c r="G18" t="s">
        <v>1350</v>
      </c>
      <c r="H18" t="s">
        <v>1350</v>
      </c>
      <c r="I18" t="s">
        <v>1360</v>
      </c>
      <c r="J18" t="s">
        <v>1359</v>
      </c>
      <c r="K18" t="s">
        <v>1361</v>
      </c>
      <c r="L18" t="s">
        <v>1350</v>
      </c>
      <c r="M18" t="s">
        <v>1355</v>
      </c>
      <c r="N18" t="s">
        <v>1353</v>
      </c>
      <c r="O18" t="s">
        <v>1352</v>
      </c>
      <c r="P18" t="s">
        <v>1351</v>
      </c>
    </row>
    <row r="19" spans="1:16" x14ac:dyDescent="0.25">
      <c r="A19" t="s">
        <v>1515</v>
      </c>
      <c r="G19" t="s">
        <v>13</v>
      </c>
      <c r="I19" s="4"/>
      <c r="K19" t="s">
        <v>1523</v>
      </c>
      <c r="L19" t="s">
        <v>15</v>
      </c>
      <c r="P19" t="s">
        <v>15</v>
      </c>
    </row>
    <row r="20" spans="1:16" x14ac:dyDescent="0.25">
      <c r="A20" t="s">
        <v>1516</v>
      </c>
      <c r="B20" t="s">
        <v>1518</v>
      </c>
      <c r="C20" t="s">
        <v>1518</v>
      </c>
      <c r="D20" t="s">
        <v>1518</v>
      </c>
      <c r="E20" t="s">
        <v>1520</v>
      </c>
      <c r="F20" t="s">
        <v>1518</v>
      </c>
      <c r="G20" t="s">
        <v>1517</v>
      </c>
      <c r="H20" t="s">
        <v>1519</v>
      </c>
      <c r="I20" t="s">
        <v>1521</v>
      </c>
      <c r="J20" t="s">
        <v>1522</v>
      </c>
      <c r="K20" t="s">
        <v>1517</v>
      </c>
      <c r="L20" t="s">
        <v>1517</v>
      </c>
      <c r="M20" t="s">
        <v>1519</v>
      </c>
      <c r="N20" t="s">
        <v>1519</v>
      </c>
      <c r="O20" t="s">
        <v>1519</v>
      </c>
      <c r="P20" t="s">
        <v>1517</v>
      </c>
    </row>
    <row r="21" spans="1:16" x14ac:dyDescent="0.25">
      <c r="I21" s="4"/>
    </row>
    <row r="22" spans="1:16" x14ac:dyDescent="0.25">
      <c r="I22" s="4"/>
    </row>
    <row r="23" spans="1:16" x14ac:dyDescent="0.25">
      <c r="I23" s="4"/>
    </row>
    <row r="24" spans="1:16" x14ac:dyDescent="0.25">
      <c r="I24" s="4"/>
    </row>
    <row r="25" spans="1:16" x14ac:dyDescent="0.25">
      <c r="I25" s="4"/>
    </row>
    <row r="26" spans="1:16" x14ac:dyDescent="0.25">
      <c r="I26" s="4"/>
    </row>
    <row r="27" spans="1:16" x14ac:dyDescent="0.25">
      <c r="I27" s="4"/>
    </row>
    <row r="28" spans="1:16" x14ac:dyDescent="0.25">
      <c r="I28" s="4"/>
    </row>
    <row r="29" spans="1:16" x14ac:dyDescent="0.25">
      <c r="I29" s="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election activeCell="L13" sqref="L13"/>
    </sheetView>
  </sheetViews>
  <sheetFormatPr baseColWidth="10" defaultRowHeight="15" x14ac:dyDescent="0.25"/>
  <cols>
    <col min="1" max="1" width="30.5703125" customWidth="1"/>
  </cols>
  <sheetData>
    <row r="1" spans="1:14" x14ac:dyDescent="0.25">
      <c r="A1" t="s">
        <v>1291</v>
      </c>
      <c r="B1" s="1" t="s">
        <v>22</v>
      </c>
      <c r="C1" s="1" t="s">
        <v>17</v>
      </c>
      <c r="D1" s="1" t="s">
        <v>18</v>
      </c>
      <c r="E1" s="1" t="s">
        <v>19</v>
      </c>
      <c r="F1" s="1" t="s">
        <v>262</v>
      </c>
      <c r="G1" s="1" t="s">
        <v>263</v>
      </c>
      <c r="H1" s="1" t="s">
        <v>264</v>
      </c>
      <c r="I1" s="1" t="s">
        <v>21</v>
      </c>
      <c r="J1" s="1" t="s">
        <v>265</v>
      </c>
      <c r="K1" s="1" t="s">
        <v>266</v>
      </c>
      <c r="L1" s="1" t="s">
        <v>7</v>
      </c>
      <c r="M1" s="1"/>
    </row>
    <row r="2" spans="1:14" x14ac:dyDescent="0.25">
      <c r="A2" t="s">
        <v>1248</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4" x14ac:dyDescent="0.25">
      <c r="A3" t="s">
        <v>1249</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4" x14ac:dyDescent="0.25">
      <c r="A4" t="s">
        <v>1250</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row>
    <row r="5" spans="1:14" x14ac:dyDescent="0.25">
      <c r="A5" t="s">
        <v>1251</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row>
    <row r="6" spans="1:14" x14ac:dyDescent="0.25">
      <c r="A6" t="s">
        <v>1252</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row>
    <row r="7" spans="1:14" x14ac:dyDescent="0.25">
      <c r="A7" t="s">
        <v>1253</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row>
    <row r="8" spans="1:14" x14ac:dyDescent="0.25">
      <c r="A8" t="s">
        <v>1254</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row>
    <row r="9" spans="1:14" x14ac:dyDescent="0.25">
      <c r="A9" t="s">
        <v>1255</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row>
    <row r="10" spans="1:14" x14ac:dyDescent="0.25">
      <c r="A10" t="s">
        <v>1256</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row>
    <row r="11" spans="1:14" x14ac:dyDescent="0.25">
      <c r="A11" t="s">
        <v>1257</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row>
    <row r="12" spans="1:14" x14ac:dyDescent="0.25">
      <c r="A12" t="s">
        <v>1258</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row>
    <row r="13" spans="1:14" x14ac:dyDescent="0.25">
      <c r="A13" t="s">
        <v>934</v>
      </c>
      <c r="B13" s="19" t="s">
        <v>1306</v>
      </c>
      <c r="C13" s="19" t="s">
        <v>1307</v>
      </c>
      <c r="D13" s="19" t="s">
        <v>1306</v>
      </c>
      <c r="E13" s="19" t="s">
        <v>1306</v>
      </c>
      <c r="F13" s="19" t="s">
        <v>1308</v>
      </c>
      <c r="G13" s="19" t="s">
        <v>1309</v>
      </c>
      <c r="H13" s="19" t="s">
        <v>1310</v>
      </c>
      <c r="I13" s="19" t="s">
        <v>1311</v>
      </c>
      <c r="J13" s="19" t="s">
        <v>1317</v>
      </c>
      <c r="K13" s="19" t="s">
        <v>1305</v>
      </c>
      <c r="L13" s="19" t="s">
        <v>1316</v>
      </c>
    </row>
    <row r="14" spans="1:14" x14ac:dyDescent="0.25">
      <c r="A14" t="s">
        <v>445</v>
      </c>
      <c r="B14" s="6">
        <v>12</v>
      </c>
      <c r="C14" s="6">
        <v>12</v>
      </c>
      <c r="D14" s="6">
        <v>12</v>
      </c>
      <c r="E14" s="6">
        <v>12</v>
      </c>
      <c r="F14" s="6">
        <v>12</v>
      </c>
      <c r="G14" s="6">
        <v>1</v>
      </c>
      <c r="H14" s="6">
        <v>1</v>
      </c>
      <c r="I14" s="6">
        <v>1</v>
      </c>
      <c r="J14" s="6">
        <v>12</v>
      </c>
      <c r="K14" s="6">
        <v>12</v>
      </c>
      <c r="L14" s="6">
        <v>1</v>
      </c>
    </row>
    <row r="15" spans="1:14" x14ac:dyDescent="0.25">
      <c r="A15" t="s">
        <v>1319</v>
      </c>
      <c r="B15" s="6">
        <v>50</v>
      </c>
      <c r="C15" s="6">
        <v>50</v>
      </c>
      <c r="D15" s="6">
        <v>50</v>
      </c>
      <c r="E15" s="6">
        <v>50</v>
      </c>
      <c r="F15" s="6">
        <v>50</v>
      </c>
      <c r="G15" s="6">
        <v>500</v>
      </c>
      <c r="H15" s="6">
        <v>1000</v>
      </c>
      <c r="I15" s="6">
        <v>10000</v>
      </c>
      <c r="J15" s="6">
        <v>1000</v>
      </c>
      <c r="K15" s="6">
        <v>50</v>
      </c>
      <c r="L15" s="6">
        <v>1000</v>
      </c>
    </row>
    <row r="17" spans="1:36" x14ac:dyDescent="0.25">
      <c r="A17" t="s">
        <v>1284</v>
      </c>
      <c r="G17">
        <v>34264</v>
      </c>
      <c r="H17">
        <v>80695</v>
      </c>
      <c r="I17">
        <v>4432138</v>
      </c>
      <c r="J17">
        <v>1035817</v>
      </c>
    </row>
    <row r="18" spans="1:36" x14ac:dyDescent="0.25">
      <c r="A18" t="s">
        <v>1283</v>
      </c>
      <c r="G18">
        <v>38805</v>
      </c>
      <c r="H18">
        <v>86961</v>
      </c>
      <c r="I18">
        <v>5025289</v>
      </c>
      <c r="J18">
        <v>1161019</v>
      </c>
    </row>
    <row r="20" spans="1:36" x14ac:dyDescent="0.25">
      <c r="A20" t="s">
        <v>1285</v>
      </c>
      <c r="B20">
        <v>46310</v>
      </c>
      <c r="C20">
        <v>53570</v>
      </c>
      <c r="D20">
        <v>39010</v>
      </c>
      <c r="E20">
        <v>22090</v>
      </c>
      <c r="F20">
        <v>33900</v>
      </c>
      <c r="G20">
        <v>49650</v>
      </c>
      <c r="H20">
        <v>101510</v>
      </c>
      <c r="I20">
        <v>33900</v>
      </c>
      <c r="J20">
        <v>13740</v>
      </c>
      <c r="K20">
        <v>32530</v>
      </c>
      <c r="L20">
        <v>82720</v>
      </c>
    </row>
    <row r="21" spans="1:36" x14ac:dyDescent="0.25">
      <c r="A21" t="s">
        <v>1286</v>
      </c>
      <c r="B21">
        <v>48010</v>
      </c>
      <c r="C21">
        <v>55520</v>
      </c>
      <c r="D21">
        <v>40290</v>
      </c>
      <c r="E21">
        <v>23560</v>
      </c>
      <c r="F21">
        <v>35790</v>
      </c>
      <c r="G21">
        <v>52420</v>
      </c>
      <c r="H21">
        <v>106100</v>
      </c>
      <c r="I21">
        <v>32860</v>
      </c>
      <c r="J21">
        <v>14950</v>
      </c>
      <c r="K21">
        <v>32880</v>
      </c>
      <c r="L21">
        <v>86600</v>
      </c>
    </row>
    <row r="23" spans="1:36" x14ac:dyDescent="0.25">
      <c r="A23" t="s">
        <v>1287</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25">
      <c r="A24" t="s">
        <v>1288</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25">
      <c r="A26" t="s">
        <v>1289</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25">
      <c r="A27" t="s">
        <v>1290</v>
      </c>
      <c r="G27" s="12">
        <f>G18/G17</f>
        <v>1.1325297688536073</v>
      </c>
      <c r="H27" s="12">
        <f t="shared" ref="H27:J27" si="9">H18/H17</f>
        <v>1.0776504120453561</v>
      </c>
      <c r="I27" s="12">
        <f t="shared" si="9"/>
        <v>1.1338295423111826</v>
      </c>
      <c r="J27" s="12">
        <f t="shared" si="9"/>
        <v>1.120872702417512</v>
      </c>
    </row>
    <row r="28" spans="1:36" x14ac:dyDescent="0.25">
      <c r="A28" t="s">
        <v>1292</v>
      </c>
      <c r="G28" s="12">
        <f>G27*G26</f>
        <v>1.1644828678467849</v>
      </c>
      <c r="H28" s="12">
        <f t="shared" ref="H28:J28" si="10">H27*H26</f>
        <v>1.1038261339487729</v>
      </c>
      <c r="I28" s="12">
        <f t="shared" si="10"/>
        <v>1.1838490729432949</v>
      </c>
      <c r="J28" s="12">
        <f t="shared" si="10"/>
        <v>1.3240976746451265</v>
      </c>
    </row>
    <row r="30" spans="1:36" x14ac:dyDescent="0.25">
      <c r="A30" t="s">
        <v>1293</v>
      </c>
      <c r="B30" t="s">
        <v>1238</v>
      </c>
      <c r="C30" t="s">
        <v>1239</v>
      </c>
      <c r="D30" t="s">
        <v>1240</v>
      </c>
      <c r="E30" t="s">
        <v>1241</v>
      </c>
      <c r="F30" t="s">
        <v>1242</v>
      </c>
      <c r="G30" t="s">
        <v>1243</v>
      </c>
      <c r="H30" t="s">
        <v>1244</v>
      </c>
      <c r="I30" t="s">
        <v>1245</v>
      </c>
      <c r="J30" t="s">
        <v>1246</v>
      </c>
      <c r="K30" t="s">
        <v>1282</v>
      </c>
      <c r="L30" t="s">
        <v>1247</v>
      </c>
      <c r="M30" t="s">
        <v>1259</v>
      </c>
      <c r="N30" t="s">
        <v>1260</v>
      </c>
      <c r="O30" t="s">
        <v>1261</v>
      </c>
      <c r="P30" t="s">
        <v>1262</v>
      </c>
      <c r="Q30" t="s">
        <v>1263</v>
      </c>
      <c r="R30" t="s">
        <v>1264</v>
      </c>
      <c r="S30" t="s">
        <v>1265</v>
      </c>
      <c r="T30" t="s">
        <v>1266</v>
      </c>
      <c r="U30" t="s">
        <v>1267</v>
      </c>
      <c r="V30" t="s">
        <v>1268</v>
      </c>
      <c r="W30" t="s">
        <v>1269</v>
      </c>
      <c r="X30" t="s">
        <v>1270</v>
      </c>
      <c r="Y30" t="s">
        <v>1271</v>
      </c>
      <c r="Z30" t="s">
        <v>1272</v>
      </c>
      <c r="AA30" t="s">
        <v>1273</v>
      </c>
      <c r="AB30" t="s">
        <v>1274</v>
      </c>
      <c r="AC30" t="s">
        <v>1275</v>
      </c>
      <c r="AD30" t="s">
        <v>1276</v>
      </c>
      <c r="AE30" t="s">
        <v>1277</v>
      </c>
      <c r="AF30" t="s">
        <v>1278</v>
      </c>
      <c r="AG30" t="s">
        <v>1279</v>
      </c>
      <c r="AH30" t="s">
        <v>1280</v>
      </c>
      <c r="AI30" t="s">
        <v>1281</v>
      </c>
    </row>
    <row r="31" spans="1:36" x14ac:dyDescent="0.25">
      <c r="A31" t="s">
        <v>1248</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25">
      <c r="A32" t="s">
        <v>1249</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25">
      <c r="A33" t="s">
        <v>1250</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25">
      <c r="A34" t="s">
        <v>1251</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25">
      <c r="A35" t="s">
        <v>1252</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25">
      <c r="A36" t="s">
        <v>1253</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25">
      <c r="A37" t="s">
        <v>1254</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25">
      <c r="A38" t="s">
        <v>1255</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25">
      <c r="A39" t="s">
        <v>1256</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25">
      <c r="A40" t="s">
        <v>1257</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25">
      <c r="A41" t="s">
        <v>1258</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25">
      <c r="A43" t="s">
        <v>1294</v>
      </c>
      <c r="B43" t="s">
        <v>1238</v>
      </c>
      <c r="C43" t="s">
        <v>1239</v>
      </c>
      <c r="D43" t="s">
        <v>1240</v>
      </c>
      <c r="E43" t="s">
        <v>1241</v>
      </c>
      <c r="F43" t="s">
        <v>1242</v>
      </c>
      <c r="G43" t="s">
        <v>1243</v>
      </c>
      <c r="H43" t="s">
        <v>1244</v>
      </c>
      <c r="I43" t="s">
        <v>1245</v>
      </c>
      <c r="J43" t="s">
        <v>1246</v>
      </c>
      <c r="K43" t="s">
        <v>1282</v>
      </c>
      <c r="L43" t="s">
        <v>1247</v>
      </c>
      <c r="M43" t="s">
        <v>1259</v>
      </c>
      <c r="N43" t="s">
        <v>1260</v>
      </c>
      <c r="O43" t="s">
        <v>1261</v>
      </c>
      <c r="P43" t="s">
        <v>1262</v>
      </c>
      <c r="Q43" t="s">
        <v>1263</v>
      </c>
      <c r="R43" t="s">
        <v>1264</v>
      </c>
      <c r="S43" t="s">
        <v>1265</v>
      </c>
      <c r="T43" t="s">
        <v>1266</v>
      </c>
      <c r="U43" t="s">
        <v>1267</v>
      </c>
      <c r="V43" t="s">
        <v>1268</v>
      </c>
      <c r="W43" t="s">
        <v>1269</v>
      </c>
      <c r="X43" t="s">
        <v>1270</v>
      </c>
      <c r="Y43" t="s">
        <v>1271</v>
      </c>
      <c r="Z43" t="s">
        <v>1272</v>
      </c>
      <c r="AA43" t="s">
        <v>1273</v>
      </c>
      <c r="AB43" t="s">
        <v>1274</v>
      </c>
      <c r="AC43" t="s">
        <v>1275</v>
      </c>
      <c r="AD43" t="s">
        <v>1276</v>
      </c>
      <c r="AE43" t="s">
        <v>1277</v>
      </c>
      <c r="AF43" t="s">
        <v>1278</v>
      </c>
      <c r="AG43" t="s">
        <v>1279</v>
      </c>
      <c r="AH43" t="s">
        <v>1280</v>
      </c>
      <c r="AI43" t="s">
        <v>1281</v>
      </c>
    </row>
    <row r="44" spans="1:36" x14ac:dyDescent="0.25">
      <c r="A44" t="s">
        <v>1248</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25">
      <c r="A45" t="s">
        <v>1249</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25">
      <c r="A46" t="s">
        <v>1250</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25">
      <c r="A47" t="s">
        <v>1251</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25">
      <c r="A48" t="s">
        <v>1252</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25">
      <c r="A49" t="s">
        <v>1253</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25">
      <c r="A50" t="s">
        <v>1254</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25">
      <c r="A51" t="s">
        <v>1255</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25">
      <c r="A52" t="s">
        <v>1256</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25">
      <c r="A53" t="s">
        <v>1257</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25">
      <c r="A54" t="s">
        <v>1258</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25">
      <c r="A56" t="s">
        <v>1295</v>
      </c>
      <c r="B56" t="s">
        <v>1296</v>
      </c>
      <c r="C56" t="s">
        <v>1297</v>
      </c>
      <c r="D56" t="s">
        <v>1298</v>
      </c>
      <c r="E56" t="s">
        <v>1299</v>
      </c>
      <c r="F56" t="s">
        <v>1313</v>
      </c>
      <c r="H56" t="s">
        <v>1300</v>
      </c>
      <c r="L56" t="s">
        <v>1314</v>
      </c>
      <c r="M56" t="s">
        <v>1315</v>
      </c>
    </row>
    <row r="57" spans="1:35" x14ac:dyDescent="0.25">
      <c r="A57" t="s">
        <v>1248</v>
      </c>
      <c r="B57">
        <v>12537</v>
      </c>
      <c r="C57">
        <v>14190</v>
      </c>
      <c r="D57">
        <v>9284</v>
      </c>
      <c r="E57">
        <v>25044</v>
      </c>
      <c r="F57">
        <v>8391</v>
      </c>
      <c r="H57">
        <v>24281</v>
      </c>
      <c r="L57" s="4">
        <v>16178</v>
      </c>
      <c r="M57" s="4"/>
    </row>
    <row r="58" spans="1:35" x14ac:dyDescent="0.25">
      <c r="A58" t="s">
        <v>1249</v>
      </c>
      <c r="B58">
        <v>16009</v>
      </c>
      <c r="C58">
        <v>18104</v>
      </c>
      <c r="D58">
        <v>12189</v>
      </c>
      <c r="E58">
        <v>31951</v>
      </c>
      <c r="F58">
        <v>11687</v>
      </c>
      <c r="H58">
        <v>31934</v>
      </c>
      <c r="L58" s="4">
        <v>28686</v>
      </c>
    </row>
    <row r="59" spans="1:35" x14ac:dyDescent="0.25">
      <c r="A59" t="s">
        <v>1250</v>
      </c>
      <c r="B59">
        <v>17502</v>
      </c>
      <c r="C59">
        <v>19836</v>
      </c>
      <c r="D59">
        <v>13535</v>
      </c>
      <c r="E59">
        <v>34849</v>
      </c>
      <c r="F59">
        <v>13090</v>
      </c>
      <c r="H59">
        <v>35095</v>
      </c>
      <c r="L59" s="4">
        <v>34583</v>
      </c>
    </row>
    <row r="60" spans="1:35" x14ac:dyDescent="0.25">
      <c r="A60" t="s">
        <v>1251</v>
      </c>
      <c r="B60">
        <v>18952</v>
      </c>
      <c r="C60">
        <v>21415</v>
      </c>
      <c r="D60">
        <v>14708</v>
      </c>
      <c r="E60">
        <v>37388</v>
      </c>
      <c r="F60">
        <v>14387</v>
      </c>
      <c r="H60">
        <v>37777</v>
      </c>
      <c r="L60" s="4">
        <v>41177</v>
      </c>
    </row>
    <row r="61" spans="1:35" x14ac:dyDescent="0.25">
      <c r="A61" t="s">
        <v>1252</v>
      </c>
      <c r="B61">
        <v>21557</v>
      </c>
      <c r="C61">
        <v>24440</v>
      </c>
      <c r="D61">
        <v>17429</v>
      </c>
      <c r="E61">
        <v>42263</v>
      </c>
      <c r="F61">
        <v>16887</v>
      </c>
      <c r="H61">
        <v>43803</v>
      </c>
      <c r="L61" s="4">
        <v>53850</v>
      </c>
    </row>
    <row r="62" spans="1:35" x14ac:dyDescent="0.25">
      <c r="A62" t="s">
        <v>1253</v>
      </c>
      <c r="B62">
        <v>24179</v>
      </c>
      <c r="C62">
        <v>27556</v>
      </c>
      <c r="D62">
        <v>19819</v>
      </c>
      <c r="E62">
        <v>47084</v>
      </c>
      <c r="F62">
        <v>19307</v>
      </c>
      <c r="H62">
        <v>49560</v>
      </c>
      <c r="L62" s="4">
        <v>68867</v>
      </c>
    </row>
    <row r="63" spans="1:35" x14ac:dyDescent="0.25">
      <c r="A63" t="s">
        <v>1254</v>
      </c>
      <c r="B63">
        <v>27006</v>
      </c>
      <c r="C63">
        <v>31182</v>
      </c>
      <c r="D63">
        <v>22695</v>
      </c>
      <c r="E63">
        <v>52351</v>
      </c>
      <c r="F63">
        <v>22172</v>
      </c>
      <c r="H63">
        <v>56220</v>
      </c>
      <c r="L63" s="4">
        <v>87089</v>
      </c>
    </row>
    <row r="64" spans="1:35" x14ac:dyDescent="0.25">
      <c r="A64" t="s">
        <v>1255</v>
      </c>
      <c r="B64">
        <v>30635</v>
      </c>
      <c r="C64">
        <v>35572</v>
      </c>
      <c r="D64">
        <v>25941</v>
      </c>
      <c r="E64">
        <v>59046</v>
      </c>
      <c r="F64">
        <v>25381</v>
      </c>
      <c r="H64">
        <v>63479</v>
      </c>
      <c r="L64" s="4">
        <v>109815</v>
      </c>
    </row>
    <row r="65" spans="1:14" x14ac:dyDescent="0.25">
      <c r="A65" t="s">
        <v>1256</v>
      </c>
      <c r="B65">
        <v>32816</v>
      </c>
      <c r="C65">
        <v>38196</v>
      </c>
      <c r="D65">
        <v>27972</v>
      </c>
      <c r="E65">
        <v>62955</v>
      </c>
      <c r="F65">
        <v>27399</v>
      </c>
      <c r="H65">
        <v>68083</v>
      </c>
      <c r="L65" s="4">
        <v>124079</v>
      </c>
    </row>
    <row r="66" spans="1:14" x14ac:dyDescent="0.25">
      <c r="A66" t="s">
        <v>1257</v>
      </c>
      <c r="B66">
        <v>35361</v>
      </c>
      <c r="C66">
        <v>41370</v>
      </c>
      <c r="D66">
        <v>30442</v>
      </c>
      <c r="E66">
        <v>68338</v>
      </c>
      <c r="F66">
        <v>29828</v>
      </c>
      <c r="H66">
        <v>74078</v>
      </c>
      <c r="L66" s="4">
        <v>142989</v>
      </c>
    </row>
    <row r="67" spans="1:14" x14ac:dyDescent="0.25">
      <c r="A67" t="s">
        <v>1258</v>
      </c>
      <c r="B67">
        <v>44071</v>
      </c>
      <c r="C67">
        <v>51810</v>
      </c>
      <c r="D67">
        <v>38239</v>
      </c>
      <c r="E67">
        <v>84067</v>
      </c>
      <c r="F67">
        <v>37303</v>
      </c>
      <c r="H67">
        <v>92421</v>
      </c>
      <c r="L67" s="4">
        <v>203016</v>
      </c>
    </row>
    <row r="69" spans="1:14" x14ac:dyDescent="0.25">
      <c r="A69" t="s">
        <v>1304</v>
      </c>
      <c r="B69" t="s">
        <v>22</v>
      </c>
      <c r="C69" t="s">
        <v>17</v>
      </c>
      <c r="D69" t="s">
        <v>18</v>
      </c>
      <c r="E69" t="s">
        <v>19</v>
      </c>
      <c r="F69" t="s">
        <v>262</v>
      </c>
      <c r="G69" t="s">
        <v>263</v>
      </c>
      <c r="H69" t="s">
        <v>264</v>
      </c>
      <c r="I69" t="s">
        <v>21</v>
      </c>
      <c r="J69" t="s">
        <v>265</v>
      </c>
      <c r="K69" t="s">
        <v>266</v>
      </c>
      <c r="L69" t="s">
        <v>7</v>
      </c>
      <c r="M69" t="s">
        <v>1302</v>
      </c>
      <c r="N69" t="s">
        <v>1303</v>
      </c>
    </row>
    <row r="70" spans="1:14" x14ac:dyDescent="0.25">
      <c r="A70" t="s">
        <v>1248</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25">
      <c r="A71" t="s">
        <v>1249</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25">
      <c r="A72" t="s">
        <v>1250</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25">
      <c r="A73" t="s">
        <v>1251</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25">
      <c r="A74" t="s">
        <v>1252</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25">
      <c r="A75" t="s">
        <v>1253</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25">
      <c r="A76" t="s">
        <v>1254</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25">
      <c r="A77" t="s">
        <v>1255</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25">
      <c r="A78" t="s">
        <v>1256</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25">
      <c r="A79" t="s">
        <v>1257</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25">
      <c r="A80" t="s">
        <v>1258</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workbookViewId="0">
      <selection activeCell="F2" sqref="F2"/>
    </sheetView>
  </sheetViews>
  <sheetFormatPr baseColWidth="10" defaultRowHeight="15" x14ac:dyDescent="0.25"/>
  <cols>
    <col min="1" max="1" width="27.85546875" customWidth="1"/>
    <col min="2" max="4" width="40.5703125" customWidth="1"/>
    <col min="5" max="5" width="47.7109375" customWidth="1"/>
    <col min="6" max="6" width="46.140625" customWidth="1"/>
  </cols>
  <sheetData>
    <row r="1" spans="1:14" x14ac:dyDescent="0.25">
      <c r="A1" s="38" t="s">
        <v>309</v>
      </c>
      <c r="B1" s="22" t="s">
        <v>19</v>
      </c>
      <c r="C1" s="22" t="s">
        <v>440</v>
      </c>
      <c r="D1" s="22" t="s">
        <v>410</v>
      </c>
      <c r="E1" s="22" t="s">
        <v>442</v>
      </c>
      <c r="F1" s="22" t="s">
        <v>22</v>
      </c>
      <c r="G1" s="1"/>
      <c r="H1" s="1"/>
      <c r="I1" s="1"/>
      <c r="J1" s="1"/>
      <c r="K1" s="1"/>
      <c r="L1" s="1"/>
      <c r="M1" s="1"/>
      <c r="N1" s="1"/>
    </row>
    <row r="2" spans="1:14" x14ac:dyDescent="0.25">
      <c r="A2" s="38" t="s">
        <v>317</v>
      </c>
      <c r="B2" s="38" t="s">
        <v>318</v>
      </c>
      <c r="C2" s="38" t="s">
        <v>390</v>
      </c>
      <c r="D2" s="38"/>
      <c r="E2" s="38" t="s">
        <v>319</v>
      </c>
      <c r="F2" s="38" t="s">
        <v>320</v>
      </c>
    </row>
    <row r="3" spans="1:14" x14ac:dyDescent="0.25">
      <c r="A3" s="38" t="s">
        <v>321</v>
      </c>
      <c r="B3" s="39" t="s">
        <v>322</v>
      </c>
      <c r="C3" s="39" t="s">
        <v>391</v>
      </c>
      <c r="D3" s="39" t="s">
        <v>411</v>
      </c>
      <c r="E3" s="39" t="s">
        <v>323</v>
      </c>
      <c r="F3" s="39" t="s">
        <v>313</v>
      </c>
    </row>
    <row r="4" spans="1:14" x14ac:dyDescent="0.25">
      <c r="A4" s="38" t="s">
        <v>324</v>
      </c>
      <c r="B4" s="38" t="s">
        <v>325</v>
      </c>
      <c r="C4" s="38" t="s">
        <v>392</v>
      </c>
      <c r="D4" s="41" t="s">
        <v>412</v>
      </c>
      <c r="E4" s="38" t="s">
        <v>326</v>
      </c>
      <c r="F4" s="38" t="s">
        <v>327</v>
      </c>
    </row>
    <row r="5" spans="1:14" x14ac:dyDescent="0.25">
      <c r="A5" s="38" t="s">
        <v>328</v>
      </c>
      <c r="B5" s="38" t="s">
        <v>329</v>
      </c>
      <c r="C5" s="38" t="s">
        <v>393</v>
      </c>
      <c r="D5" s="38" t="s">
        <v>413</v>
      </c>
      <c r="E5" s="38" t="s">
        <v>310</v>
      </c>
      <c r="F5" s="38" t="s">
        <v>330</v>
      </c>
    </row>
    <row r="6" spans="1:14" x14ac:dyDescent="0.25">
      <c r="A6" s="38" t="s">
        <v>331</v>
      </c>
      <c r="B6" s="39" t="s">
        <v>332</v>
      </c>
      <c r="C6" s="39" t="s">
        <v>394</v>
      </c>
      <c r="D6" s="39"/>
      <c r="E6" s="39" t="s">
        <v>333</v>
      </c>
      <c r="F6" s="39" t="s">
        <v>315</v>
      </c>
    </row>
    <row r="7" spans="1:14" x14ac:dyDescent="0.25">
      <c r="A7" s="38">
        <v>21</v>
      </c>
      <c r="B7" s="38" t="s">
        <v>311</v>
      </c>
      <c r="C7" s="38" t="s">
        <v>311</v>
      </c>
      <c r="D7" s="38"/>
      <c r="E7" s="38" t="s">
        <v>311</v>
      </c>
      <c r="F7" s="38" t="s">
        <v>311</v>
      </c>
    </row>
    <row r="8" spans="1:14" x14ac:dyDescent="0.25">
      <c r="A8" s="38"/>
      <c r="B8" s="38"/>
      <c r="D8" s="22" t="s">
        <v>415</v>
      </c>
      <c r="E8" s="38"/>
      <c r="F8" s="38"/>
    </row>
    <row r="9" spans="1:14" x14ac:dyDescent="0.25">
      <c r="A9" s="38"/>
      <c r="B9" s="38"/>
      <c r="E9" s="38"/>
      <c r="F9" s="38"/>
    </row>
    <row r="10" spans="1:14" x14ac:dyDescent="0.25">
      <c r="A10" s="38" t="s">
        <v>334</v>
      </c>
      <c r="B10" s="38" t="s">
        <v>335</v>
      </c>
      <c r="C10" s="38" t="s">
        <v>395</v>
      </c>
      <c r="D10" s="38"/>
      <c r="E10" s="38" t="s">
        <v>336</v>
      </c>
      <c r="F10" s="38" t="s">
        <v>337</v>
      </c>
    </row>
    <row r="11" spans="1:14" x14ac:dyDescent="0.25">
      <c r="A11" s="38" t="s">
        <v>338</v>
      </c>
      <c r="B11" s="38" t="s">
        <v>339</v>
      </c>
      <c r="C11" s="38" t="s">
        <v>396</v>
      </c>
      <c r="D11" s="39" t="s">
        <v>411</v>
      </c>
      <c r="E11" s="38" t="s">
        <v>343</v>
      </c>
      <c r="F11" s="38" t="s">
        <v>340</v>
      </c>
    </row>
    <row r="12" spans="1:14" x14ac:dyDescent="0.25">
      <c r="A12" s="38" t="s">
        <v>341</v>
      </c>
      <c r="B12" s="38" t="s">
        <v>342</v>
      </c>
      <c r="C12" s="38" t="s">
        <v>397</v>
      </c>
      <c r="D12" s="41" t="s">
        <v>412</v>
      </c>
      <c r="E12" s="38" t="s">
        <v>311</v>
      </c>
      <c r="F12" s="38" t="s">
        <v>344</v>
      </c>
    </row>
    <row r="13" spans="1:14" x14ac:dyDescent="0.25">
      <c r="A13" s="38">
        <v>25</v>
      </c>
      <c r="B13" s="38" t="s">
        <v>311</v>
      </c>
      <c r="C13" s="38" t="s">
        <v>311</v>
      </c>
      <c r="D13" s="38" t="s">
        <v>413</v>
      </c>
      <c r="F13" s="38" t="s">
        <v>311</v>
      </c>
    </row>
    <row r="14" spans="1:14" x14ac:dyDescent="0.25">
      <c r="A14" s="38">
        <v>26</v>
      </c>
      <c r="B14" s="38"/>
      <c r="C14" s="38"/>
      <c r="D14" s="38"/>
      <c r="E14" s="38"/>
      <c r="F14" s="38"/>
    </row>
    <row r="15" spans="1:14" x14ac:dyDescent="0.25">
      <c r="A15" s="38" t="s">
        <v>345</v>
      </c>
      <c r="B15" s="38" t="s">
        <v>346</v>
      </c>
      <c r="C15" s="38" t="s">
        <v>398</v>
      </c>
      <c r="D15" s="38"/>
      <c r="E15" s="38" t="s">
        <v>347</v>
      </c>
      <c r="F15" s="38" t="s">
        <v>348</v>
      </c>
    </row>
    <row r="16" spans="1:14" x14ac:dyDescent="0.25">
      <c r="A16" s="38" t="s">
        <v>349</v>
      </c>
      <c r="B16" s="38" t="s">
        <v>350</v>
      </c>
      <c r="C16" s="38" t="s">
        <v>399</v>
      </c>
      <c r="D16" s="38"/>
      <c r="E16" s="38" t="s">
        <v>351</v>
      </c>
      <c r="F16" s="38" t="s">
        <v>352</v>
      </c>
    </row>
    <row r="17" spans="1:6" x14ac:dyDescent="0.25">
      <c r="A17" s="38" t="s">
        <v>353</v>
      </c>
      <c r="B17" s="39" t="s">
        <v>314</v>
      </c>
      <c r="C17" s="39" t="s">
        <v>400</v>
      </c>
      <c r="D17" s="39"/>
      <c r="E17" s="39" t="s">
        <v>354</v>
      </c>
      <c r="F17" s="39" t="s">
        <v>355</v>
      </c>
    </row>
    <row r="18" spans="1:6" x14ac:dyDescent="0.25">
      <c r="A18" s="38" t="s">
        <v>356</v>
      </c>
      <c r="B18" s="38" t="s">
        <v>357</v>
      </c>
      <c r="C18" s="38" t="s">
        <v>401</v>
      </c>
      <c r="D18" s="38"/>
      <c r="E18" s="38" t="s">
        <v>358</v>
      </c>
      <c r="F18" s="38" t="s">
        <v>359</v>
      </c>
    </row>
    <row r="19" spans="1:6" x14ac:dyDescent="0.25">
      <c r="A19" s="38">
        <v>31</v>
      </c>
      <c r="B19" s="38" t="s">
        <v>311</v>
      </c>
      <c r="C19" s="38" t="s">
        <v>311</v>
      </c>
      <c r="D19" s="38"/>
      <c r="E19" s="38" t="s">
        <v>311</v>
      </c>
      <c r="F19" s="38" t="s">
        <v>311</v>
      </c>
    </row>
    <row r="20" spans="1:6" x14ac:dyDescent="0.25">
      <c r="A20" s="38" t="s">
        <v>360</v>
      </c>
      <c r="B20" s="38" t="s">
        <v>361</v>
      </c>
      <c r="C20" s="38" t="s">
        <v>402</v>
      </c>
      <c r="D20" s="38"/>
      <c r="E20" s="38" t="s">
        <v>362</v>
      </c>
      <c r="F20" s="38" t="s">
        <v>363</v>
      </c>
    </row>
    <row r="21" spans="1:6" x14ac:dyDescent="0.25">
      <c r="A21" s="40" t="s">
        <v>364</v>
      </c>
      <c r="B21" s="38" t="s">
        <v>316</v>
      </c>
      <c r="C21" s="38" t="s">
        <v>403</v>
      </c>
      <c r="D21" s="38"/>
      <c r="E21" s="38" t="s">
        <v>365</v>
      </c>
      <c r="F21" s="38" t="s">
        <v>366</v>
      </c>
    </row>
    <row r="22" spans="1:6" x14ac:dyDescent="0.25">
      <c r="A22" s="40" t="s">
        <v>367</v>
      </c>
      <c r="B22" s="22" t="s">
        <v>312</v>
      </c>
      <c r="C22" s="22" t="s">
        <v>404</v>
      </c>
      <c r="D22" s="22"/>
      <c r="E22" s="22" t="s">
        <v>368</v>
      </c>
      <c r="F22" s="22" t="s">
        <v>369</v>
      </c>
    </row>
    <row r="23" spans="1:6" x14ac:dyDescent="0.25">
      <c r="A23" s="38">
        <v>35</v>
      </c>
      <c r="B23" s="38" t="s">
        <v>311</v>
      </c>
      <c r="C23" s="38" t="s">
        <v>311</v>
      </c>
      <c r="D23" s="38"/>
      <c r="E23" s="38" t="s">
        <v>311</v>
      </c>
      <c r="F23" s="38" t="s">
        <v>311</v>
      </c>
    </row>
    <row r="24" spans="1:6" x14ac:dyDescent="0.25">
      <c r="A24" s="38">
        <v>36</v>
      </c>
      <c r="B24" s="38"/>
      <c r="C24" s="38"/>
      <c r="D24" s="38"/>
      <c r="E24" s="38"/>
      <c r="F24" s="38"/>
    </row>
    <row r="25" spans="1:6" x14ac:dyDescent="0.25">
      <c r="A25" s="38" t="s">
        <v>370</v>
      </c>
      <c r="B25" s="38" t="s">
        <v>371</v>
      </c>
      <c r="C25" s="38" t="s">
        <v>405</v>
      </c>
      <c r="D25" s="38"/>
      <c r="E25" s="38" t="s">
        <v>372</v>
      </c>
      <c r="F25" s="38" t="s">
        <v>373</v>
      </c>
    </row>
    <row r="26" spans="1:6" x14ac:dyDescent="0.25">
      <c r="A26" s="38" t="s">
        <v>374</v>
      </c>
      <c r="B26" s="38" t="s">
        <v>375</v>
      </c>
      <c r="C26" s="38" t="s">
        <v>406</v>
      </c>
      <c r="D26" s="39" t="s">
        <v>411</v>
      </c>
      <c r="E26" s="38" t="s">
        <v>376</v>
      </c>
      <c r="F26" s="38" t="s">
        <v>377</v>
      </c>
    </row>
    <row r="27" spans="1:6" x14ac:dyDescent="0.25">
      <c r="A27" s="38" t="s">
        <v>378</v>
      </c>
      <c r="B27" s="38" t="s">
        <v>379</v>
      </c>
      <c r="C27" s="38" t="s">
        <v>407</v>
      </c>
      <c r="D27" s="41" t="s">
        <v>412</v>
      </c>
      <c r="E27" s="38" t="s">
        <v>380</v>
      </c>
      <c r="F27" s="38" t="s">
        <v>381</v>
      </c>
    </row>
    <row r="28" spans="1:6" x14ac:dyDescent="0.25">
      <c r="A28" s="38" t="s">
        <v>382</v>
      </c>
      <c r="B28" s="38" t="s">
        <v>383</v>
      </c>
      <c r="C28" s="38" t="s">
        <v>408</v>
      </c>
      <c r="D28" s="38" t="s">
        <v>413</v>
      </c>
      <c r="E28" s="38" t="s">
        <v>384</v>
      </c>
      <c r="F28" s="38" t="s">
        <v>385</v>
      </c>
    </row>
    <row r="29" spans="1:6" x14ac:dyDescent="0.25">
      <c r="A29" s="38" t="s">
        <v>386</v>
      </c>
      <c r="B29" s="39" t="s">
        <v>387</v>
      </c>
      <c r="C29" s="39" t="s">
        <v>409</v>
      </c>
      <c r="D29" s="39"/>
      <c r="E29" s="39" t="s">
        <v>388</v>
      </c>
      <c r="F29" s="39" t="s">
        <v>389</v>
      </c>
    </row>
    <row r="30" spans="1:6" x14ac:dyDescent="0.25">
      <c r="A30" s="38">
        <v>42</v>
      </c>
      <c r="B30" s="38" t="s">
        <v>311</v>
      </c>
      <c r="C30" s="38" t="s">
        <v>311</v>
      </c>
      <c r="D30" s="38"/>
      <c r="E30" s="38" t="s">
        <v>311</v>
      </c>
      <c r="F30" s="38" t="s">
        <v>311</v>
      </c>
    </row>
    <row r="31" spans="1:6" x14ac:dyDescent="0.25">
      <c r="A31" s="38">
        <v>43</v>
      </c>
      <c r="B31" s="38"/>
      <c r="C31" s="38"/>
      <c r="D31" s="38"/>
      <c r="E31" s="38"/>
    </row>
    <row r="32" spans="1:6" x14ac:dyDescent="0.25">
      <c r="A32" s="38">
        <v>44</v>
      </c>
      <c r="B32" s="38"/>
      <c r="C32" s="38"/>
      <c r="D32" s="38"/>
      <c r="E32" s="38"/>
    </row>
    <row r="33" spans="1:5" x14ac:dyDescent="0.25">
      <c r="A33" s="38">
        <v>45</v>
      </c>
      <c r="B33" s="38"/>
      <c r="C33" s="38"/>
      <c r="D33" s="38"/>
      <c r="E33" s="38"/>
    </row>
    <row r="34" spans="1:5" x14ac:dyDescent="0.25">
      <c r="A34" s="38"/>
      <c r="B34" s="38"/>
      <c r="C34" s="38"/>
      <c r="D34" s="38"/>
      <c r="E34" s="38"/>
    </row>
    <row r="35" spans="1:5" x14ac:dyDescent="0.25">
      <c r="A35" s="38"/>
      <c r="B35" s="38"/>
      <c r="C35" s="38"/>
      <c r="D35" s="38"/>
      <c r="E35" s="38"/>
    </row>
    <row r="36" spans="1:5" x14ac:dyDescent="0.25">
      <c r="A36" s="38"/>
      <c r="B36" s="38"/>
      <c r="C36" s="38"/>
      <c r="D36" s="38"/>
      <c r="E36" s="38"/>
    </row>
  </sheetData>
  <hyperlinks>
    <hyperlink ref="D4" r:id="rId1"/>
    <hyperlink ref="D12" r:id="rId2"/>
    <hyperlink ref="D27" r:id="rId3"/>
  </hyperlinks>
  <pageMargins left="0.7" right="0.7" top="0.75" bottom="0.75" header="0.3" footer="0.3"/>
  <pageSetup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68" t="s">
        <v>245</v>
      </c>
      <c r="E9" s="68"/>
      <c r="F9" s="68"/>
      <c r="G9" s="68"/>
      <c r="H9" s="68"/>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A22" s="44" t="s">
        <v>1410</v>
      </c>
      <c r="B22" s="2"/>
      <c r="C22" s="2"/>
      <c r="D22" s="2"/>
      <c r="E22" s="2"/>
      <c r="F22" s="2"/>
      <c r="G22" s="2"/>
      <c r="H22" s="2"/>
      <c r="I22" s="2"/>
      <c r="J22" s="2"/>
      <c r="K22" s="2"/>
      <c r="L22" s="2"/>
      <c r="M22" s="2"/>
    </row>
    <row r="23" spans="1:18" x14ac:dyDescent="0.25">
      <c r="A23" s="44" t="s">
        <v>1411</v>
      </c>
      <c r="B23" s="2"/>
      <c r="C23" s="2"/>
      <c r="D23" s="2"/>
      <c r="E23" s="2"/>
      <c r="F23" s="2"/>
      <c r="G23" s="2"/>
      <c r="H23" s="2"/>
      <c r="I23" s="2"/>
      <c r="J23" s="2"/>
      <c r="K23" s="2"/>
      <c r="L23" s="2"/>
      <c r="M23" s="2"/>
    </row>
    <row r="24" spans="1:18" x14ac:dyDescent="0.25">
      <c r="A24" s="62" t="s">
        <v>1412</v>
      </c>
      <c r="B24" s="63">
        <v>0.9</v>
      </c>
      <c r="C24" s="63">
        <v>0.9</v>
      </c>
      <c r="D24" s="63">
        <v>0.9</v>
      </c>
      <c r="E24" s="63">
        <v>0.9</v>
      </c>
      <c r="F24" s="15">
        <v>0.9</v>
      </c>
      <c r="G24" s="63">
        <v>0.9</v>
      </c>
      <c r="H24" s="63">
        <v>0.9</v>
      </c>
      <c r="I24" s="63">
        <v>0.9</v>
      </c>
      <c r="J24" s="63">
        <v>0.9</v>
      </c>
      <c r="K24" s="63">
        <v>0.9</v>
      </c>
      <c r="L24" s="15">
        <v>0.9</v>
      </c>
      <c r="M24" s="63">
        <v>0.9</v>
      </c>
      <c r="N24" t="s">
        <v>1419</v>
      </c>
      <c r="O24" t="s">
        <v>1421</v>
      </c>
      <c r="P24" t="s">
        <v>1422</v>
      </c>
    </row>
    <row r="25" spans="1:18" x14ac:dyDescent="0.25">
      <c r="A25" s="44" t="s">
        <v>1413</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1427</v>
      </c>
      <c r="O25" s="9">
        <f>O28/O30/12</f>
        <v>30.22537731649803</v>
      </c>
    </row>
    <row r="26" spans="1:18" x14ac:dyDescent="0.25">
      <c r="A26" s="62" t="s">
        <v>1414</v>
      </c>
      <c r="B26" s="2"/>
      <c r="C26" s="64">
        <v>54111901.200000003</v>
      </c>
      <c r="D26" s="64">
        <v>68790855.400000006</v>
      </c>
      <c r="E26" s="64">
        <v>49348414.399999999</v>
      </c>
      <c r="F26" s="64">
        <v>30809621.599999998</v>
      </c>
      <c r="G26" s="64">
        <v>39183865</v>
      </c>
      <c r="H26" s="64">
        <v>56025497.79999999</v>
      </c>
      <c r="I26" s="64">
        <v>7553446.4000000004</v>
      </c>
      <c r="J26" s="64">
        <v>103484205.8</v>
      </c>
      <c r="K26" s="64">
        <v>110678564.59999999</v>
      </c>
      <c r="L26" s="64">
        <v>29158395.599999994</v>
      </c>
      <c r="M26" s="64">
        <v>277698298.59999996</v>
      </c>
      <c r="N26" t="s">
        <v>1420</v>
      </c>
    </row>
    <row r="27" spans="1:18" ht="30" x14ac:dyDescent="0.25">
      <c r="A27" s="62" t="s">
        <v>1424</v>
      </c>
      <c r="B27" s="2"/>
      <c r="C27" s="2">
        <v>385520</v>
      </c>
      <c r="D27" s="2">
        <v>681810</v>
      </c>
      <c r="E27" s="2">
        <v>374124</v>
      </c>
      <c r="F27" s="2">
        <v>363794</v>
      </c>
      <c r="G27" s="2">
        <v>285383</v>
      </c>
      <c r="H27" s="2">
        <v>379318</v>
      </c>
      <c r="I27" s="2">
        <v>43446</v>
      </c>
      <c r="J27" s="2">
        <v>1041012</v>
      </c>
      <c r="K27" s="2">
        <v>2672039</v>
      </c>
      <c r="L27" s="2">
        <v>805158</v>
      </c>
      <c r="M27" s="2">
        <v>5960804</v>
      </c>
      <c r="N27" t="s">
        <v>1423</v>
      </c>
      <c r="O27">
        <v>52962900</v>
      </c>
    </row>
    <row r="28" spans="1:18" x14ac:dyDescent="0.25">
      <c r="A28" s="62" t="s">
        <v>1415</v>
      </c>
      <c r="B28" s="2"/>
      <c r="C28" s="66">
        <f t="shared" ref="C28:M28" si="6">C27/$O27</f>
        <v>7.2790576044740752E-3</v>
      </c>
      <c r="D28" s="66">
        <f t="shared" si="6"/>
        <v>1.2873350968319333E-2</v>
      </c>
      <c r="E28" s="66">
        <f t="shared" si="6"/>
        <v>7.0638881179089516E-3</v>
      </c>
      <c r="F28" s="66">
        <f t="shared" si="6"/>
        <v>6.8688459279986555E-3</v>
      </c>
      <c r="G28" s="66">
        <f t="shared" si="6"/>
        <v>5.3883567553891501E-3</v>
      </c>
      <c r="H28" s="66">
        <f t="shared" si="6"/>
        <v>7.1619567659625891E-3</v>
      </c>
      <c r="I28" s="66">
        <f t="shared" si="6"/>
        <v>8.2031006610287576E-4</v>
      </c>
      <c r="J28" s="66">
        <f t="shared" si="6"/>
        <v>1.9655494695343344E-2</v>
      </c>
      <c r="K28" s="66">
        <f t="shared" si="6"/>
        <v>5.0451145990872859E-2</v>
      </c>
      <c r="L28" s="66">
        <f t="shared" si="6"/>
        <v>1.5202301988750616E-2</v>
      </c>
      <c r="M28" s="66">
        <f t="shared" si="6"/>
        <v>0.11254678274792354</v>
      </c>
      <c r="N28" t="s">
        <v>1425</v>
      </c>
      <c r="O28" s="13">
        <v>2367000000000</v>
      </c>
    </row>
    <row r="29" spans="1:18" x14ac:dyDescent="0.25">
      <c r="A29" s="62" t="s">
        <v>1416</v>
      </c>
      <c r="B29" s="2"/>
      <c r="C29" s="65">
        <v>52684006.999999993</v>
      </c>
      <c r="D29" s="65">
        <v>70988739.999999985</v>
      </c>
      <c r="E29" s="65">
        <v>51336241</v>
      </c>
      <c r="F29" s="65">
        <v>32569900</v>
      </c>
      <c r="G29" s="65">
        <v>39480741</v>
      </c>
      <c r="H29" s="65">
        <v>53897216.999999993</v>
      </c>
      <c r="I29" s="65">
        <v>7089710</v>
      </c>
      <c r="J29" s="65">
        <v>111349449</v>
      </c>
      <c r="K29" s="65">
        <v>119667855.99999996</v>
      </c>
      <c r="L29" s="65">
        <v>23352752.000000004</v>
      </c>
      <c r="M29" s="65">
        <v>258461619</v>
      </c>
      <c r="N29" t="s">
        <v>1420</v>
      </c>
      <c r="O29">
        <v>5452476469</v>
      </c>
    </row>
    <row r="30" spans="1:18" x14ac:dyDescent="0.25">
      <c r="A30" s="62" t="s">
        <v>1417</v>
      </c>
      <c r="B30" s="2"/>
      <c r="C30" s="64">
        <v>56464893</v>
      </c>
      <c r="D30" s="64">
        <v>71001565</v>
      </c>
      <c r="E30" s="64">
        <v>50913758</v>
      </c>
      <c r="F30" s="64">
        <v>31944679.999999996</v>
      </c>
      <c r="G30" s="64">
        <v>40507042</v>
      </c>
      <c r="H30" s="64">
        <v>58525746.999999993</v>
      </c>
      <c r="I30" s="64">
        <v>7829300</v>
      </c>
      <c r="J30" s="64">
        <v>106739198</v>
      </c>
      <c r="K30" s="64">
        <v>116320619</v>
      </c>
      <c r="L30" s="64">
        <v>30824141.999999993</v>
      </c>
      <c r="M30" s="64">
        <v>290045628.99999994</v>
      </c>
      <c r="N30" t="s">
        <v>1420</v>
      </c>
      <c r="O30">
        <v>6525973123</v>
      </c>
    </row>
    <row r="31" spans="1:18" x14ac:dyDescent="0.25">
      <c r="A31" s="44" t="s">
        <v>1418</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25">
      <c r="B32" s="32"/>
      <c r="C32" s="32"/>
      <c r="D32" s="32"/>
      <c r="E32" s="32"/>
      <c r="F32" s="32"/>
      <c r="G32" s="32"/>
      <c r="H32" s="32"/>
      <c r="I32" s="32"/>
      <c r="J32" s="32"/>
      <c r="L32" s="2"/>
      <c r="M32" s="32"/>
      <c r="N32" s="2"/>
      <c r="O32" s="2"/>
      <c r="P32" s="2"/>
      <c r="Q32" s="2"/>
      <c r="R32" s="2"/>
    </row>
    <row r="33" spans="1:18" x14ac:dyDescent="0.25">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25">
      <c r="A34" s="1" t="s">
        <v>195</v>
      </c>
      <c r="B34" s="2"/>
      <c r="C34" s="2">
        <v>1</v>
      </c>
      <c r="D34" s="2">
        <v>1.5</v>
      </c>
      <c r="E34" s="2">
        <v>0.7</v>
      </c>
      <c r="F34" s="2">
        <v>0.25</v>
      </c>
      <c r="G34" s="2">
        <v>0.4</v>
      </c>
      <c r="H34" s="2">
        <v>3</v>
      </c>
      <c r="I34" s="2"/>
      <c r="J34" s="2">
        <v>12</v>
      </c>
      <c r="L34" s="2"/>
      <c r="M34" s="19">
        <v>4.3</v>
      </c>
    </row>
    <row r="35" spans="1:18" x14ac:dyDescent="0.25">
      <c r="B35" s="30"/>
      <c r="C35" s="30"/>
      <c r="D35" s="30"/>
      <c r="E35" s="30"/>
      <c r="F35" s="30"/>
      <c r="G35" s="30"/>
      <c r="H35" s="30"/>
      <c r="I35" s="30"/>
      <c r="J35" s="30"/>
      <c r="L35" s="2"/>
      <c r="M35" s="30"/>
      <c r="N35" s="2"/>
      <c r="O35" s="2"/>
      <c r="P35" s="2"/>
      <c r="Q35" s="2"/>
      <c r="R35" s="2"/>
    </row>
    <row r="36" spans="1:18" x14ac:dyDescent="0.25">
      <c r="B36" s="32"/>
      <c r="C36" s="32"/>
      <c r="D36" s="32"/>
      <c r="E36" s="32"/>
      <c r="F36" s="32"/>
      <c r="G36" s="32"/>
      <c r="H36" s="32"/>
      <c r="I36" s="32"/>
      <c r="J36" s="32"/>
      <c r="L36" s="2"/>
      <c r="M36" s="32"/>
      <c r="N36" s="2"/>
      <c r="O36" s="2"/>
      <c r="P36" s="2"/>
      <c r="Q36" s="2"/>
      <c r="R36" s="2"/>
    </row>
    <row r="37" spans="1:18" x14ac:dyDescent="0.25">
      <c r="A37" s="1" t="s">
        <v>211</v>
      </c>
      <c r="B37" s="2"/>
      <c r="C37" s="2" t="s">
        <v>34</v>
      </c>
      <c r="D37" s="2" t="s">
        <v>30</v>
      </c>
      <c r="E37" s="2" t="s">
        <v>23</v>
      </c>
      <c r="F37" s="2" t="s">
        <v>31</v>
      </c>
      <c r="G37" s="2" t="s">
        <v>32</v>
      </c>
      <c r="H37" s="2" t="s">
        <v>23</v>
      </c>
      <c r="I37" s="2"/>
      <c r="J37" s="2" t="s">
        <v>33</v>
      </c>
      <c r="L37" s="2"/>
      <c r="M37" s="2" t="s">
        <v>35</v>
      </c>
    </row>
    <row r="38" spans="1:18" x14ac:dyDescent="0.25">
      <c r="A38" s="1" t="s">
        <v>212</v>
      </c>
      <c r="B38" s="2"/>
      <c r="C38" s="2" t="s">
        <v>37</v>
      </c>
      <c r="D38" s="2" t="s">
        <v>31</v>
      </c>
      <c r="E38" s="2" t="s">
        <v>36</v>
      </c>
      <c r="F38" s="2" t="s">
        <v>25</v>
      </c>
      <c r="G38" s="2" t="s">
        <v>36</v>
      </c>
      <c r="H38" s="2" t="s">
        <v>27</v>
      </c>
      <c r="I38" s="2"/>
      <c r="J38" s="2" t="s">
        <v>27</v>
      </c>
      <c r="L38" s="2"/>
      <c r="M38" s="2" t="s">
        <v>38</v>
      </c>
    </row>
    <row r="39" spans="1:18" x14ac:dyDescent="0.25">
      <c r="B39" s="2"/>
      <c r="C39" s="2"/>
      <c r="D39" s="2"/>
      <c r="E39" s="2"/>
      <c r="F39" s="2"/>
      <c r="G39" s="2"/>
      <c r="H39" s="2"/>
      <c r="I39" s="2"/>
      <c r="J39" s="2"/>
      <c r="L39" s="2"/>
      <c r="M39" s="2"/>
    </row>
    <row r="40" spans="1:18" x14ac:dyDescent="0.25">
      <c r="B40" s="32"/>
      <c r="C40" s="32"/>
      <c r="D40" s="32"/>
      <c r="E40" s="32"/>
      <c r="F40" s="32"/>
      <c r="G40" s="32"/>
      <c r="H40" s="32"/>
      <c r="I40" s="32"/>
      <c r="J40" s="32"/>
      <c r="L40" s="2"/>
      <c r="M40" s="32"/>
      <c r="N40" s="2"/>
      <c r="O40" s="2"/>
      <c r="P40" s="2"/>
      <c r="Q40" s="2"/>
      <c r="R40" s="2"/>
    </row>
    <row r="41" spans="1:18" x14ac:dyDescent="0.25">
      <c r="A41" s="1" t="s">
        <v>214</v>
      </c>
      <c r="B41" s="2"/>
      <c r="C41" s="2" t="s">
        <v>87</v>
      </c>
      <c r="D41" s="2" t="s">
        <v>80</v>
      </c>
      <c r="E41" s="2" t="s">
        <v>81</v>
      </c>
      <c r="F41" s="2" t="s">
        <v>82</v>
      </c>
      <c r="G41" s="2" t="s">
        <v>83</v>
      </c>
      <c r="H41" s="2" t="s">
        <v>84</v>
      </c>
      <c r="I41" s="2"/>
      <c r="J41" s="2" t="s">
        <v>85</v>
      </c>
      <c r="L41" s="2"/>
      <c r="M41" s="2" t="s">
        <v>86</v>
      </c>
    </row>
    <row r="42" spans="1:18" x14ac:dyDescent="0.25">
      <c r="A42" s="1" t="s">
        <v>213</v>
      </c>
      <c r="B42" s="2"/>
      <c r="C42" s="2" t="s">
        <v>88</v>
      </c>
      <c r="D42" s="2" t="s">
        <v>88</v>
      </c>
      <c r="E42" s="2" t="s">
        <v>88</v>
      </c>
      <c r="F42" s="2" t="s">
        <v>88</v>
      </c>
      <c r="G42" s="2" t="s">
        <v>88</v>
      </c>
      <c r="H42" s="2" t="s">
        <v>88</v>
      </c>
      <c r="I42" s="2"/>
      <c r="J42" s="2" t="s">
        <v>88</v>
      </c>
      <c r="L42" s="2"/>
      <c r="M42" s="2" t="s">
        <v>89</v>
      </c>
    </row>
    <row r="43" spans="1:18" x14ac:dyDescent="0.25">
      <c r="B43" s="2"/>
      <c r="C43" s="2"/>
      <c r="D43" s="2"/>
      <c r="E43" s="2"/>
      <c r="F43" s="2"/>
      <c r="G43" s="2"/>
      <c r="H43" s="2"/>
      <c r="I43" s="2"/>
      <c r="J43" s="2"/>
      <c r="L43" s="2"/>
      <c r="M43" s="2"/>
    </row>
    <row r="44" spans="1:18" x14ac:dyDescent="0.25">
      <c r="B44" s="32"/>
      <c r="C44" s="32"/>
      <c r="D44" s="32"/>
      <c r="E44" s="32"/>
      <c r="F44" s="32"/>
      <c r="G44" s="32"/>
      <c r="H44" s="32"/>
      <c r="I44" s="32"/>
      <c r="J44" s="32"/>
      <c r="L44" s="2"/>
      <c r="M44" s="32"/>
      <c r="N44" s="2"/>
      <c r="O44" s="2"/>
      <c r="P44" s="2"/>
      <c r="Q44" s="2"/>
      <c r="R44" s="2"/>
    </row>
    <row r="45" spans="1:18" x14ac:dyDescent="0.25">
      <c r="A45" s="2" t="s">
        <v>220</v>
      </c>
      <c r="B45" s="2"/>
      <c r="C45" s="2">
        <v>16754</v>
      </c>
      <c r="D45" s="2">
        <v>16942</v>
      </c>
      <c r="E45" s="2">
        <v>11457</v>
      </c>
      <c r="F45" s="2">
        <v>21850</v>
      </c>
      <c r="G45" s="2">
        <v>9831</v>
      </c>
      <c r="H45" s="2">
        <v>13363</v>
      </c>
      <c r="I45" s="2"/>
      <c r="J45" s="2">
        <v>2874373</v>
      </c>
      <c r="L45" s="6"/>
      <c r="M45" s="2" t="s">
        <v>39</v>
      </c>
    </row>
    <row r="46" spans="1:18" x14ac:dyDescent="0.25">
      <c r="A46" s="2" t="s">
        <v>221</v>
      </c>
      <c r="B46" s="2"/>
      <c r="C46" s="2">
        <v>22562</v>
      </c>
      <c r="D46" s="2">
        <v>23515</v>
      </c>
      <c r="E46" s="2">
        <v>17165</v>
      </c>
      <c r="F46" s="2">
        <v>30360</v>
      </c>
      <c r="G46" s="2">
        <v>15015</v>
      </c>
      <c r="H46" s="2">
        <v>19625</v>
      </c>
      <c r="I46" s="2"/>
      <c r="J46" s="2">
        <v>4250597</v>
      </c>
      <c r="L46" s="6"/>
      <c r="M46" s="2" t="s">
        <v>41</v>
      </c>
    </row>
    <row r="47" spans="1:18" x14ac:dyDescent="0.25">
      <c r="A47" s="2" t="s">
        <v>222</v>
      </c>
      <c r="B47" s="2"/>
      <c r="C47" s="2">
        <v>29932</v>
      </c>
      <c r="D47" s="2">
        <v>31800</v>
      </c>
      <c r="E47" s="2">
        <v>24482</v>
      </c>
      <c r="F47" s="2">
        <v>41566</v>
      </c>
      <c r="G47" s="2">
        <v>22231</v>
      </c>
      <c r="H47" s="2">
        <v>28783</v>
      </c>
      <c r="I47" s="2"/>
      <c r="J47" s="2">
        <v>6238189</v>
      </c>
      <c r="L47" s="6"/>
      <c r="M47" s="2" t="s">
        <v>43</v>
      </c>
    </row>
    <row r="48" spans="1:18" x14ac:dyDescent="0.25">
      <c r="A48" s="22" t="s">
        <v>196</v>
      </c>
      <c r="B48" s="2"/>
      <c r="C48" s="2" t="s">
        <v>144</v>
      </c>
      <c r="D48" s="2" t="s">
        <v>166</v>
      </c>
      <c r="E48" s="2" t="s">
        <v>166</v>
      </c>
      <c r="F48" s="2" t="s">
        <v>144</v>
      </c>
      <c r="G48" s="2" t="s">
        <v>166</v>
      </c>
      <c r="H48" s="2" t="s">
        <v>166</v>
      </c>
      <c r="I48" s="2"/>
      <c r="J48" s="2" t="s">
        <v>166</v>
      </c>
      <c r="L48" s="2"/>
      <c r="M48" s="2" t="s">
        <v>166</v>
      </c>
    </row>
    <row r="49" spans="1:13" x14ac:dyDescent="0.25">
      <c r="A49" s="1" t="s">
        <v>197</v>
      </c>
      <c r="B49" s="2"/>
      <c r="C49" s="2">
        <v>1400</v>
      </c>
      <c r="D49" s="2" t="s">
        <v>40</v>
      </c>
      <c r="E49" s="2" t="s">
        <v>44</v>
      </c>
      <c r="F49" s="2" t="s">
        <v>45</v>
      </c>
      <c r="G49" s="2" t="s">
        <v>46</v>
      </c>
      <c r="H49" s="2" t="s">
        <v>47</v>
      </c>
      <c r="I49" s="2"/>
      <c r="J49" s="2" t="s">
        <v>48</v>
      </c>
      <c r="L49" s="2"/>
      <c r="M49" s="2" t="s">
        <v>39</v>
      </c>
    </row>
    <row r="50" spans="1:13" x14ac:dyDescent="0.25">
      <c r="A50" s="1" t="s">
        <v>198</v>
      </c>
      <c r="B50" s="2"/>
      <c r="C50" s="2">
        <v>1900</v>
      </c>
      <c r="D50" s="2" t="s">
        <v>51</v>
      </c>
      <c r="E50" s="2" t="s">
        <v>40</v>
      </c>
      <c r="F50" s="2" t="s">
        <v>29</v>
      </c>
      <c r="G50" s="2" t="s">
        <v>52</v>
      </c>
      <c r="H50" s="2" t="s">
        <v>50</v>
      </c>
      <c r="I50" s="2"/>
      <c r="J50" s="2" t="s">
        <v>53</v>
      </c>
      <c r="L50" s="2"/>
      <c r="M50" s="2" t="s">
        <v>41</v>
      </c>
    </row>
    <row r="51" spans="1:13" x14ac:dyDescent="0.25">
      <c r="A51" s="1" t="s">
        <v>199</v>
      </c>
      <c r="B51" s="2"/>
      <c r="C51" s="2">
        <v>2500</v>
      </c>
      <c r="D51" s="2" t="s">
        <v>54</v>
      </c>
      <c r="E51" s="2" t="s">
        <v>55</v>
      </c>
      <c r="F51" s="2" t="s">
        <v>56</v>
      </c>
      <c r="G51" s="2" t="s">
        <v>45</v>
      </c>
      <c r="H51" s="2" t="s">
        <v>57</v>
      </c>
      <c r="I51" s="2"/>
      <c r="J51" s="2" t="s">
        <v>58</v>
      </c>
      <c r="L51" s="2"/>
      <c r="M51" s="2" t="s">
        <v>43</v>
      </c>
    </row>
    <row r="52" spans="1:13" x14ac:dyDescent="0.25">
      <c r="A52" s="2" t="s">
        <v>59</v>
      </c>
      <c r="B52" s="2"/>
      <c r="C52" s="2">
        <v>0.25</v>
      </c>
      <c r="D52" s="2">
        <v>0.25</v>
      </c>
      <c r="E52" s="2">
        <v>0.25</v>
      </c>
      <c r="F52" s="2">
        <v>0.25</v>
      </c>
      <c r="G52" s="2">
        <v>0.25</v>
      </c>
      <c r="H52" s="2">
        <v>0.25</v>
      </c>
      <c r="I52" s="2"/>
      <c r="J52" s="2">
        <v>0.25</v>
      </c>
      <c r="L52" s="2"/>
      <c r="M52" s="2">
        <v>0.2034</v>
      </c>
    </row>
    <row r="53" spans="1:13" x14ac:dyDescent="0.25">
      <c r="A53" s="2" t="s">
        <v>60</v>
      </c>
      <c r="B53" s="2"/>
      <c r="C53" s="2">
        <v>0.25</v>
      </c>
      <c r="D53" s="2">
        <v>0.25</v>
      </c>
      <c r="E53" s="2">
        <v>0.25</v>
      </c>
      <c r="F53" s="2">
        <v>0.25</v>
      </c>
      <c r="G53" s="2">
        <v>0.25</v>
      </c>
      <c r="H53" s="2">
        <v>0.25</v>
      </c>
      <c r="I53" s="2"/>
      <c r="J53" s="2">
        <v>0.25</v>
      </c>
      <c r="L53" s="2"/>
      <c r="M53" s="2">
        <v>0.23899999999999999</v>
      </c>
    </row>
    <row r="54" spans="1:13" x14ac:dyDescent="0.25">
      <c r="A54" s="2" t="s">
        <v>61</v>
      </c>
      <c r="B54" s="2"/>
      <c r="C54" s="2">
        <v>0.25</v>
      </c>
      <c r="D54" s="2">
        <v>0.25</v>
      </c>
      <c r="E54" s="2">
        <v>0.25</v>
      </c>
      <c r="F54" s="2">
        <v>0.25</v>
      </c>
      <c r="G54" s="2">
        <v>0.25</v>
      </c>
      <c r="H54" s="2">
        <v>0.25</v>
      </c>
      <c r="I54" s="2"/>
      <c r="J54" s="2">
        <v>0.25</v>
      </c>
      <c r="L54" s="2"/>
      <c r="M54" s="2">
        <v>0.24390000000000001</v>
      </c>
    </row>
    <row r="55" spans="1:13" x14ac:dyDescent="0.25">
      <c r="A55" s="2" t="s">
        <v>62</v>
      </c>
      <c r="B55" s="2"/>
      <c r="C55" s="2">
        <v>0.25</v>
      </c>
      <c r="D55" s="2">
        <v>0.25</v>
      </c>
      <c r="E55" s="2">
        <v>0.25</v>
      </c>
      <c r="F55" s="2">
        <v>0.25</v>
      </c>
      <c r="G55" s="2">
        <v>0.25</v>
      </c>
      <c r="H55" s="2">
        <v>0.25</v>
      </c>
      <c r="I55" s="2"/>
      <c r="J55" s="2">
        <v>0.25</v>
      </c>
      <c r="L55" s="2"/>
      <c r="M55" s="2">
        <v>0.31369999999999998</v>
      </c>
    </row>
    <row r="56" spans="1:13" x14ac:dyDescent="0.25">
      <c r="A56" s="1" t="s">
        <v>223</v>
      </c>
      <c r="B56" s="2"/>
      <c r="C56" s="2" t="s">
        <v>46</v>
      </c>
      <c r="D56" s="2" t="s">
        <v>63</v>
      </c>
      <c r="E56" s="2" t="s">
        <v>42</v>
      </c>
      <c r="F56" s="2" t="s">
        <v>28</v>
      </c>
      <c r="G56" s="2" t="s">
        <v>50</v>
      </c>
      <c r="H56" s="2" t="s">
        <v>42</v>
      </c>
      <c r="I56" s="2"/>
      <c r="J56" s="2" t="s">
        <v>30</v>
      </c>
      <c r="L56" s="2"/>
      <c r="M56" s="2">
        <v>0</v>
      </c>
    </row>
    <row r="57" spans="1:13" x14ac:dyDescent="0.25">
      <c r="A57" s="1" t="s">
        <v>224</v>
      </c>
      <c r="B57" s="2"/>
      <c r="C57" s="2" t="s">
        <v>69</v>
      </c>
      <c r="D57" s="2" t="s">
        <v>39</v>
      </c>
      <c r="E57" s="2" t="s">
        <v>25</v>
      </c>
      <c r="F57" s="2" t="s">
        <v>37</v>
      </c>
      <c r="G57" s="2" t="s">
        <v>64</v>
      </c>
      <c r="H57" s="2" t="s">
        <v>65</v>
      </c>
      <c r="I57" s="2"/>
      <c r="J57" s="2" t="s">
        <v>66</v>
      </c>
      <c r="L57" s="2"/>
      <c r="M57" s="2" t="s">
        <v>68</v>
      </c>
    </row>
    <row r="58" spans="1:13" x14ac:dyDescent="0.25">
      <c r="A58" s="1" t="s">
        <v>225</v>
      </c>
      <c r="B58" s="2"/>
      <c r="C58" s="2" t="s">
        <v>72</v>
      </c>
      <c r="D58" s="2" t="s">
        <v>36</v>
      </c>
      <c r="E58" s="2" t="s">
        <v>37</v>
      </c>
      <c r="F58" s="2" t="s">
        <v>32</v>
      </c>
      <c r="G58" s="2" t="s">
        <v>70</v>
      </c>
      <c r="H58" s="2" t="s">
        <v>27</v>
      </c>
      <c r="I58" s="2"/>
      <c r="J58" s="2" t="s">
        <v>71</v>
      </c>
      <c r="L58" s="2"/>
      <c r="M58" s="2" t="s">
        <v>43</v>
      </c>
    </row>
    <row r="59" spans="1:13" x14ac:dyDescent="0.25">
      <c r="A59" s="1" t="s">
        <v>226</v>
      </c>
      <c r="B59" s="2"/>
      <c r="C59" s="2" t="s">
        <v>32</v>
      </c>
      <c r="D59" s="2" t="s">
        <v>73</v>
      </c>
      <c r="E59" s="2" t="s">
        <v>32</v>
      </c>
      <c r="F59" s="2" t="s">
        <v>24</v>
      </c>
      <c r="G59" s="2" t="s">
        <v>73</v>
      </c>
      <c r="H59" s="2" t="s">
        <v>34</v>
      </c>
      <c r="I59" s="2"/>
      <c r="J59" s="2" t="s">
        <v>74</v>
      </c>
      <c r="L59" s="2"/>
      <c r="M59" s="2" t="s">
        <v>75</v>
      </c>
    </row>
    <row r="60" spans="1:13" x14ac:dyDescent="0.25">
      <c r="A60" s="1" t="s">
        <v>200</v>
      </c>
      <c r="B60" s="2"/>
      <c r="C60" s="2"/>
      <c r="D60" s="2"/>
      <c r="E60" s="2"/>
      <c r="F60" s="2"/>
      <c r="G60" s="2"/>
      <c r="H60" s="2"/>
      <c r="I60" s="2"/>
      <c r="J60" s="2"/>
      <c r="L60" s="2"/>
      <c r="M60" s="2"/>
    </row>
    <row r="61" spans="1:13" x14ac:dyDescent="0.25">
      <c r="A61" s="1" t="s">
        <v>201</v>
      </c>
      <c r="B61" s="2"/>
      <c r="C61" s="2" t="s">
        <v>77</v>
      </c>
      <c r="D61" s="2" t="s">
        <v>77</v>
      </c>
      <c r="E61" s="2" t="s">
        <v>77</v>
      </c>
      <c r="F61" s="2" t="s">
        <v>77</v>
      </c>
      <c r="G61" s="2" t="s">
        <v>77</v>
      </c>
      <c r="H61" s="2" t="s">
        <v>77</v>
      </c>
      <c r="I61" s="2"/>
      <c r="J61" s="2" t="s">
        <v>50</v>
      </c>
      <c r="L61" s="2"/>
      <c r="M61" s="2" t="s">
        <v>77</v>
      </c>
    </row>
    <row r="62" spans="1:13" x14ac:dyDescent="0.25">
      <c r="A62" s="1" t="s">
        <v>202</v>
      </c>
      <c r="B62" s="2"/>
      <c r="C62" s="2" t="s">
        <v>50</v>
      </c>
      <c r="D62" s="2" t="s">
        <v>50</v>
      </c>
      <c r="E62" s="2" t="s">
        <v>50</v>
      </c>
      <c r="F62" s="2" t="s">
        <v>50</v>
      </c>
      <c r="G62" s="2" t="s">
        <v>50</v>
      </c>
      <c r="H62" s="2" t="s">
        <v>50</v>
      </c>
      <c r="I62" s="2"/>
      <c r="J62" s="2" t="s">
        <v>49</v>
      </c>
      <c r="L62" s="2"/>
      <c r="M62" s="2" t="s">
        <v>50</v>
      </c>
    </row>
    <row r="63" spans="1:13" x14ac:dyDescent="0.25">
      <c r="A63" s="1" t="s">
        <v>203</v>
      </c>
      <c r="B63" s="2"/>
      <c r="C63" s="2" t="s">
        <v>49</v>
      </c>
      <c r="D63" s="2" t="s">
        <v>49</v>
      </c>
      <c r="E63" s="2" t="s">
        <v>49</v>
      </c>
      <c r="F63" s="2" t="s">
        <v>49</v>
      </c>
      <c r="G63" s="2" t="s">
        <v>49</v>
      </c>
      <c r="H63" s="2" t="s">
        <v>49</v>
      </c>
      <c r="I63" s="2"/>
      <c r="J63" s="2" t="s">
        <v>25</v>
      </c>
      <c r="L63" s="2"/>
      <c r="M63" s="2" t="s">
        <v>49</v>
      </c>
    </row>
    <row r="64" spans="1:13" x14ac:dyDescent="0.25">
      <c r="A64" s="1" t="s">
        <v>204</v>
      </c>
      <c r="B64" s="2"/>
      <c r="C64" s="2" t="s">
        <v>27</v>
      </c>
      <c r="D64" s="2" t="s">
        <v>27</v>
      </c>
      <c r="E64" s="2" t="s">
        <v>27</v>
      </c>
      <c r="F64" s="2" t="s">
        <v>27</v>
      </c>
      <c r="G64" s="2" t="s">
        <v>27</v>
      </c>
      <c r="H64" s="2" t="s">
        <v>27</v>
      </c>
      <c r="I64" s="2"/>
      <c r="J64" s="2" t="s">
        <v>27</v>
      </c>
      <c r="L64" s="2"/>
      <c r="M64" s="2" t="s">
        <v>27</v>
      </c>
    </row>
    <row r="65" spans="1:18" x14ac:dyDescent="0.25">
      <c r="A65" s="1" t="s">
        <v>205</v>
      </c>
      <c r="B65" s="2"/>
      <c r="C65" s="2" t="s">
        <v>79</v>
      </c>
      <c r="D65" s="2" t="s">
        <v>76</v>
      </c>
      <c r="E65" s="2" t="s">
        <v>30</v>
      </c>
      <c r="F65" s="2" t="s">
        <v>30</v>
      </c>
      <c r="G65" s="2" t="s">
        <v>76</v>
      </c>
      <c r="H65" s="2" t="s">
        <v>78</v>
      </c>
      <c r="I65" s="2"/>
      <c r="J65" s="2" t="s">
        <v>76</v>
      </c>
      <c r="L65" s="2"/>
      <c r="M65" s="2" t="s">
        <v>76</v>
      </c>
    </row>
    <row r="66" spans="1:18" s="4" customFormat="1" x14ac:dyDescent="0.25">
      <c r="A66" s="7" t="s">
        <v>243</v>
      </c>
      <c r="C66" s="4">
        <v>64.7</v>
      </c>
      <c r="D66" s="4">
        <v>49.1</v>
      </c>
      <c r="E66" s="4">
        <v>73.7</v>
      </c>
      <c r="F66" s="4">
        <v>80</v>
      </c>
      <c r="G66" s="4">
        <v>57.3</v>
      </c>
      <c r="H66" s="4">
        <v>76</v>
      </c>
      <c r="J66" s="4">
        <v>55</v>
      </c>
      <c r="M66" s="4">
        <v>57.5</v>
      </c>
    </row>
    <row r="67" spans="1:18" x14ac:dyDescent="0.25">
      <c r="B67" s="2"/>
      <c r="C67" s="2"/>
      <c r="D67" s="2"/>
      <c r="E67" s="2"/>
      <c r="F67" s="2"/>
      <c r="G67" s="2"/>
      <c r="H67" s="2"/>
      <c r="I67" s="2"/>
      <c r="J67" s="2"/>
      <c r="L67" s="2"/>
      <c r="M67" s="2"/>
    </row>
    <row r="68" spans="1:18" x14ac:dyDescent="0.25">
      <c r="B68" s="32"/>
      <c r="C68" s="32"/>
      <c r="D68" s="32"/>
      <c r="E68" s="32"/>
      <c r="F68" s="32"/>
      <c r="G68" s="32"/>
      <c r="H68" s="32"/>
      <c r="I68" s="32"/>
      <c r="J68" s="32"/>
      <c r="L68" s="2"/>
      <c r="M68" s="32"/>
    </row>
    <row r="69" spans="1:18" x14ac:dyDescent="0.25">
      <c r="A69" s="1" t="s">
        <v>219</v>
      </c>
      <c r="B69" s="2"/>
      <c r="C69" s="2" t="s">
        <v>104</v>
      </c>
      <c r="D69" s="2" t="s">
        <v>104</v>
      </c>
      <c r="E69" s="2" t="s">
        <v>104</v>
      </c>
      <c r="F69" s="2" t="s">
        <v>105</v>
      </c>
      <c r="G69" s="2" t="s">
        <v>104</v>
      </c>
      <c r="H69" s="2"/>
      <c r="I69" s="2"/>
      <c r="J69" s="2" t="s">
        <v>106</v>
      </c>
      <c r="L69" s="2"/>
      <c r="M69" s="2" t="s">
        <v>104</v>
      </c>
    </row>
    <row r="70" spans="1:18" x14ac:dyDescent="0.25">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25">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25">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25">
      <c r="A73" s="1" t="s">
        <v>218</v>
      </c>
      <c r="B73" s="18"/>
      <c r="C73" s="18" t="s">
        <v>122</v>
      </c>
      <c r="D73" s="18" t="s">
        <v>119</v>
      </c>
      <c r="E73" s="18" t="s">
        <v>119</v>
      </c>
      <c r="F73" s="18" t="s">
        <v>120</v>
      </c>
      <c r="G73" s="18" t="s">
        <v>119</v>
      </c>
      <c r="H73" s="18" t="s">
        <v>119</v>
      </c>
      <c r="I73" s="18"/>
      <c r="J73" s="18" t="s">
        <v>121</v>
      </c>
      <c r="L73" s="18"/>
      <c r="M73" s="18" t="s">
        <v>122</v>
      </c>
    </row>
    <row r="74" spans="1:18" x14ac:dyDescent="0.25">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25"/>
    <row r="76" spans="1:18" s="1" customFormat="1" x14ac:dyDescent="0.25">
      <c r="B76" s="31"/>
      <c r="C76" s="31"/>
      <c r="D76" s="31"/>
      <c r="E76" s="31"/>
      <c r="F76" s="31"/>
      <c r="G76" s="31"/>
      <c r="H76" s="31"/>
      <c r="I76" s="31"/>
      <c r="J76" s="31"/>
      <c r="M76" s="31"/>
    </row>
    <row r="77" spans="1:18" x14ac:dyDescent="0.25">
      <c r="A77" s="1" t="s">
        <v>9</v>
      </c>
      <c r="B77" s="24"/>
      <c r="C77" s="24">
        <v>44341</v>
      </c>
      <c r="D77" s="24">
        <v>44407</v>
      </c>
      <c r="E77" s="24">
        <v>44462</v>
      </c>
      <c r="F77" s="24">
        <v>44467</v>
      </c>
      <c r="G77" s="24">
        <v>44462</v>
      </c>
      <c r="H77" s="24">
        <v>44462</v>
      </c>
      <c r="I77" s="24"/>
      <c r="J77" s="24">
        <v>44462</v>
      </c>
      <c r="L77" s="25"/>
      <c r="M77" s="24">
        <v>44280</v>
      </c>
    </row>
    <row r="78" spans="1:18" x14ac:dyDescent="0.25">
      <c r="A78" s="22" t="s">
        <v>167</v>
      </c>
      <c r="B78" s="24"/>
      <c r="C78" s="24">
        <v>44356</v>
      </c>
      <c r="D78" s="24">
        <v>44434</v>
      </c>
      <c r="E78" s="24">
        <v>44509</v>
      </c>
      <c r="F78" s="24">
        <v>44523</v>
      </c>
      <c r="G78" s="24">
        <v>44551</v>
      </c>
      <c r="H78" s="24">
        <v>44602</v>
      </c>
      <c r="I78" s="24"/>
      <c r="J78" s="24">
        <v>44515</v>
      </c>
      <c r="L78" s="25"/>
      <c r="M78" s="24">
        <v>44325</v>
      </c>
    </row>
    <row r="79" spans="1:18" x14ac:dyDescent="0.25">
      <c r="A79" s="22" t="s">
        <v>165</v>
      </c>
      <c r="B79" s="24"/>
      <c r="C79" s="24">
        <v>44370</v>
      </c>
      <c r="D79" s="24">
        <v>44441</v>
      </c>
      <c r="E79" s="24">
        <v>44551</v>
      </c>
      <c r="F79" s="24">
        <v>44564</v>
      </c>
      <c r="G79" s="24">
        <v>44562</v>
      </c>
      <c r="H79" s="24">
        <v>44617</v>
      </c>
      <c r="I79" s="24"/>
      <c r="J79" s="24">
        <v>44571</v>
      </c>
      <c r="L79" s="25"/>
      <c r="M79" s="24">
        <v>44567</v>
      </c>
    </row>
    <row r="80" spans="1:18" x14ac:dyDescent="0.25">
      <c r="A80" s="22" t="s">
        <v>168</v>
      </c>
      <c r="C80" s="18" t="s">
        <v>179</v>
      </c>
      <c r="D80" t="s">
        <v>180</v>
      </c>
      <c r="E80" t="s">
        <v>181</v>
      </c>
      <c r="F80" t="s">
        <v>183</v>
      </c>
      <c r="G80" t="s">
        <v>184</v>
      </c>
      <c r="H80" t="s">
        <v>185</v>
      </c>
      <c r="J80" t="s">
        <v>182</v>
      </c>
      <c r="M80" t="s">
        <v>186</v>
      </c>
    </row>
    <row r="81" spans="1:18" x14ac:dyDescent="0.25">
      <c r="A81" s="3" t="s">
        <v>145</v>
      </c>
      <c r="B81" s="2"/>
      <c r="C81" s="2" t="s">
        <v>143</v>
      </c>
      <c r="D81" s="2" t="s">
        <v>148</v>
      </c>
      <c r="E81" s="2" t="s">
        <v>150</v>
      </c>
      <c r="F81" s="2" t="s">
        <v>154</v>
      </c>
      <c r="G81" s="2" t="s">
        <v>156</v>
      </c>
      <c r="H81" s="2" t="s">
        <v>158</v>
      </c>
      <c r="I81" s="2"/>
      <c r="J81" s="2" t="s">
        <v>152</v>
      </c>
      <c r="L81" s="2"/>
      <c r="M81" s="2" t="s">
        <v>142</v>
      </c>
    </row>
    <row r="82" spans="1:18" x14ac:dyDescent="0.25">
      <c r="A82" s="3" t="s">
        <v>146</v>
      </c>
      <c r="B82" s="2"/>
      <c r="C82" s="2" t="s">
        <v>141</v>
      </c>
      <c r="D82" s="2" t="s">
        <v>147</v>
      </c>
      <c r="E82" s="2" t="s">
        <v>149</v>
      </c>
      <c r="F82" s="2" t="s">
        <v>153</v>
      </c>
      <c r="G82" s="2" t="s">
        <v>155</v>
      </c>
      <c r="H82" s="2" t="s">
        <v>157</v>
      </c>
      <c r="I82" s="2"/>
      <c r="J82" s="2" t="s">
        <v>151</v>
      </c>
      <c r="L82" s="2"/>
      <c r="M82" s="2" t="s">
        <v>140</v>
      </c>
    </row>
    <row r="83" spans="1:18" x14ac:dyDescent="0.25">
      <c r="A83" s="3"/>
      <c r="B83" s="2"/>
      <c r="C83" s="2"/>
      <c r="D83" s="2"/>
      <c r="E83" s="2"/>
      <c r="F83" s="2"/>
      <c r="G83" s="2"/>
      <c r="H83" s="2"/>
      <c r="I83" s="2"/>
      <c r="J83" s="2"/>
      <c r="L83" s="2"/>
      <c r="M83" s="2"/>
    </row>
    <row r="84" spans="1:18" x14ac:dyDescent="0.25">
      <c r="A84" s="3"/>
      <c r="B84" s="31"/>
      <c r="C84" s="31"/>
      <c r="D84" s="31"/>
      <c r="E84" s="31"/>
      <c r="F84" s="31"/>
      <c r="G84" s="31"/>
      <c r="H84" s="31"/>
      <c r="I84" s="31"/>
      <c r="J84" s="31"/>
      <c r="L84" s="2"/>
      <c r="M84" s="31"/>
    </row>
    <row r="85" spans="1:18" x14ac:dyDescent="0.25">
      <c r="A85" s="2" t="s">
        <v>10</v>
      </c>
      <c r="B85" s="2"/>
      <c r="C85" s="2" t="s">
        <v>11</v>
      </c>
      <c r="D85" s="2" t="s">
        <v>11</v>
      </c>
      <c r="E85" s="2" t="s">
        <v>11</v>
      </c>
      <c r="F85" s="2" t="s">
        <v>12</v>
      </c>
      <c r="G85" s="2" t="s">
        <v>11</v>
      </c>
      <c r="H85" s="2" t="s">
        <v>13</v>
      </c>
      <c r="I85" s="2"/>
      <c r="J85" s="2" t="s">
        <v>14</v>
      </c>
      <c r="L85" s="2"/>
      <c r="M85" s="2" t="s">
        <v>15</v>
      </c>
    </row>
    <row r="86" spans="1:18" x14ac:dyDescent="0.25">
      <c r="A86" s="2" t="s">
        <v>16</v>
      </c>
      <c r="B86" s="2"/>
      <c r="C86" s="2">
        <v>0.85</v>
      </c>
      <c r="D86" s="2">
        <v>0.85</v>
      </c>
      <c r="E86" s="2">
        <v>0.85</v>
      </c>
      <c r="F86" s="2">
        <v>3.89</v>
      </c>
      <c r="G86" s="2">
        <v>0.85</v>
      </c>
      <c r="H86" s="2">
        <v>0.73</v>
      </c>
      <c r="I86" s="2"/>
      <c r="J86" s="2">
        <v>109</v>
      </c>
      <c r="L86" s="2"/>
      <c r="M86" s="2">
        <v>1</v>
      </c>
    </row>
    <row r="87" spans="1:18" x14ac:dyDescent="0.25">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25">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25">
      <c r="A89" s="2" t="s">
        <v>160</v>
      </c>
      <c r="B89" s="2"/>
      <c r="C89" s="2">
        <v>65.3</v>
      </c>
      <c r="D89" s="2">
        <v>76.2</v>
      </c>
      <c r="E89" s="2">
        <v>58.1</v>
      </c>
      <c r="F89" s="2">
        <v>68.7</v>
      </c>
      <c r="G89" s="2">
        <v>61.9</v>
      </c>
      <c r="H89" s="2">
        <v>75.3</v>
      </c>
      <c r="I89" s="2"/>
      <c r="J89" s="2">
        <v>77.3</v>
      </c>
      <c r="L89" s="2"/>
      <c r="M89" s="2">
        <v>67.099999999999994</v>
      </c>
    </row>
    <row r="90" spans="1:18" x14ac:dyDescent="0.25">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25">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25">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25">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25">
      <c r="A94" s="2" t="s">
        <v>112</v>
      </c>
      <c r="B94" s="2"/>
      <c r="C94" s="2">
        <v>6.8</v>
      </c>
      <c r="D94" s="2">
        <v>10</v>
      </c>
      <c r="E94" s="2">
        <v>7.7</v>
      </c>
      <c r="F94" s="2">
        <v>7.9</v>
      </c>
      <c r="G94" s="2">
        <v>6.2</v>
      </c>
      <c r="H94" s="2">
        <v>8</v>
      </c>
      <c r="I94" s="2"/>
      <c r="J94" s="2">
        <v>10</v>
      </c>
      <c r="L94" s="2"/>
      <c r="M94" s="2">
        <v>18</v>
      </c>
      <c r="N94" s="2"/>
      <c r="O94" s="2"/>
    </row>
    <row r="95" spans="1:18" x14ac:dyDescent="0.25">
      <c r="A95" s="2" t="s">
        <v>113</v>
      </c>
      <c r="B95" s="2"/>
      <c r="C95" s="2">
        <v>447</v>
      </c>
      <c r="D95" s="2">
        <v>887</v>
      </c>
      <c r="E95" s="2">
        <v>458</v>
      </c>
      <c r="F95" s="2">
        <v>376</v>
      </c>
      <c r="G95" s="2">
        <v>296</v>
      </c>
      <c r="H95" s="2">
        <v>557</v>
      </c>
      <c r="I95" s="2"/>
      <c r="J95" s="2">
        <v>1411</v>
      </c>
      <c r="L95" s="2"/>
      <c r="M95" s="2">
        <v>5716</v>
      </c>
      <c r="N95" s="1"/>
      <c r="O95" s="2"/>
      <c r="R95" s="8"/>
    </row>
    <row r="96" spans="1:18" x14ac:dyDescent="0.25">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25">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25">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25">
      <c r="A99" s="2" t="s">
        <v>116</v>
      </c>
      <c r="B99" s="6"/>
      <c r="C99" s="11">
        <v>65</v>
      </c>
      <c r="D99" s="6">
        <v>84</v>
      </c>
      <c r="E99" s="6">
        <v>60</v>
      </c>
      <c r="F99" s="6">
        <v>38</v>
      </c>
      <c r="G99" s="6">
        <v>47</v>
      </c>
      <c r="H99" s="6">
        <v>68</v>
      </c>
      <c r="I99" s="6"/>
      <c r="J99" s="6">
        <v>127</v>
      </c>
      <c r="L99" s="2"/>
      <c r="M99" s="6">
        <v>331</v>
      </c>
      <c r="O99" s="4"/>
    </row>
    <row r="100" spans="1:18" x14ac:dyDescent="0.25">
      <c r="A100" s="16"/>
      <c r="B100" s="2"/>
      <c r="C100" s="2"/>
      <c r="D100" s="2"/>
      <c r="E100" s="2"/>
      <c r="F100" s="2"/>
      <c r="G100" s="2"/>
      <c r="H100" s="2"/>
      <c r="I100" s="2"/>
      <c r="J100" s="2"/>
      <c r="M100" s="2"/>
    </row>
    <row r="103" spans="1:18" x14ac:dyDescent="0.25">
      <c r="L103" s="2"/>
    </row>
    <row r="142" s="17" customFormat="1" x14ac:dyDescent="0.25"/>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educ</vt:lpstr>
      <vt:lpstr>Quotas</vt:lpstr>
      <vt:lpstr>features</vt:lpstr>
      <vt:lpstr>Sources</vt:lpstr>
      <vt:lpstr>Income</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2025-02-19T01:00:49Z</dcterms:modified>
</cp:coreProperties>
</file>