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2" windowWidth="19200" windowHeight="6048" activeTab="1"/>
  </bookViews>
  <sheets>
    <sheet name="Figures" sheetId="1" r:id="rId1"/>
    <sheet name="features" sheetId="7" r:id="rId2"/>
    <sheet name="educ" sheetId="9" r:id="rId3"/>
    <sheet name="Income" sheetId="5" r:id="rId4"/>
    <sheet name="Quotas" sheetId="8" r:id="rId5"/>
    <sheet name="Sources" sheetId="3" r:id="rId6"/>
    <sheet name="income_raw" sheetId="10" r:id="rId7"/>
    <sheet name="Policies" sheetId="6" r:id="rId8"/>
    <sheet name="Figures (2023)" sheetId="4" r:id="rId9"/>
    <sheet name="ReadMe" sheetId="2"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3" i="1" l="1"/>
  <c r="E33" i="1"/>
  <c r="F33" i="1"/>
  <c r="G33" i="1"/>
  <c r="H33" i="1"/>
  <c r="I33" i="1"/>
  <c r="J33" i="1"/>
  <c r="K33" i="1"/>
  <c r="L33" i="1"/>
  <c r="C33" i="1"/>
  <c r="D73" i="1" l="1"/>
  <c r="F73" i="1"/>
  <c r="O73" i="1" l="1"/>
  <c r="F34" i="1" l="1"/>
  <c r="E35" i="1"/>
  <c r="F35" i="1"/>
  <c r="G35" i="1"/>
  <c r="H35" i="1"/>
  <c r="I35" i="1"/>
  <c r="C34" i="1"/>
  <c r="D34" i="1"/>
  <c r="E34" i="1"/>
  <c r="G34" i="1"/>
  <c r="H34" i="1"/>
  <c r="I34" i="1"/>
  <c r="J35" i="1"/>
  <c r="K34" i="1"/>
  <c r="L35" i="1"/>
  <c r="M33" i="1"/>
  <c r="M34" i="1" s="1"/>
  <c r="C35" i="1"/>
  <c r="L34" i="1" l="1"/>
  <c r="M35" i="1"/>
  <c r="K35" i="1"/>
  <c r="D35" i="1"/>
  <c r="J34" i="1"/>
  <c r="C52" i="1" l="1"/>
  <c r="D52" i="1"/>
  <c r="E52" i="1"/>
  <c r="F52" i="1"/>
  <c r="G52" i="1"/>
  <c r="H52" i="1"/>
  <c r="I52" i="1"/>
  <c r="J52" i="1"/>
  <c r="K52" i="1"/>
  <c r="L52" i="1"/>
  <c r="M52" i="1"/>
  <c r="C53" i="1"/>
  <c r="D53" i="1"/>
  <c r="E53" i="1"/>
  <c r="F53" i="1"/>
  <c r="G53" i="1"/>
  <c r="H53" i="1"/>
  <c r="I53" i="1"/>
  <c r="J53" i="1"/>
  <c r="K53" i="1"/>
  <c r="L53" i="1"/>
  <c r="M53" i="1"/>
  <c r="B53" i="1"/>
  <c r="B52" i="1"/>
  <c r="C41" i="1"/>
  <c r="D41" i="1"/>
  <c r="E41" i="1"/>
  <c r="F41" i="1"/>
  <c r="G41" i="1"/>
  <c r="H41" i="1"/>
  <c r="I41" i="1"/>
  <c r="J41" i="1"/>
  <c r="J56" i="1" s="1"/>
  <c r="K41" i="1"/>
  <c r="L41" i="1"/>
  <c r="M41" i="1"/>
  <c r="B41" i="1"/>
  <c r="O31" i="4"/>
  <c r="M31" i="4"/>
  <c r="L31" i="4"/>
  <c r="K31" i="4"/>
  <c r="J31" i="4"/>
  <c r="I31" i="4"/>
  <c r="H31" i="4"/>
  <c r="G31" i="4"/>
  <c r="F31" i="4"/>
  <c r="E31" i="4"/>
  <c r="D31" i="4"/>
  <c r="C31" i="4"/>
  <c r="M28" i="4"/>
  <c r="L28" i="4"/>
  <c r="K28" i="4"/>
  <c r="J28" i="4"/>
  <c r="I28" i="4"/>
  <c r="H28" i="4"/>
  <c r="G28" i="4"/>
  <c r="F28" i="4"/>
  <c r="E28" i="4"/>
  <c r="D28" i="4"/>
  <c r="C28" i="4"/>
  <c r="O25" i="4"/>
  <c r="I25" i="4"/>
  <c r="H25" i="4"/>
  <c r="G25" i="4"/>
  <c r="F25" i="4"/>
  <c r="D25" i="4" l="1"/>
  <c r="E25" i="4"/>
  <c r="K25" i="4"/>
  <c r="C25" i="4"/>
  <c r="J25" i="4"/>
  <c r="L25" i="4"/>
  <c r="M25" i="4"/>
  <c r="I56" i="1"/>
  <c r="H56" i="1"/>
  <c r="G56" i="1"/>
  <c r="F56" i="1"/>
  <c r="E56" i="1"/>
  <c r="D56" i="1"/>
  <c r="C56" i="1"/>
  <c r="M56" i="1"/>
  <c r="L56" i="1"/>
  <c r="K56" i="1"/>
  <c r="P14" i="5"/>
  <c r="N13" i="5"/>
  <c r="N14" i="5"/>
  <c r="F2" i="5"/>
  <c r="F4" i="5"/>
  <c r="F10" i="5"/>
  <c r="F12" i="5"/>
  <c r="F3" i="10"/>
  <c r="F3" i="5" s="1"/>
  <c r="F4" i="10"/>
  <c r="F5" i="10"/>
  <c r="F5" i="5" s="1"/>
  <c r="F6" i="10"/>
  <c r="F6" i="5" s="1"/>
  <c r="F7" i="10"/>
  <c r="F7" i="5" s="1"/>
  <c r="F8" i="10"/>
  <c r="F8" i="5" s="1"/>
  <c r="F9" i="10"/>
  <c r="F9" i="5" s="1"/>
  <c r="F10" i="10"/>
  <c r="F11" i="10"/>
  <c r="F11" i="5" s="1"/>
  <c r="F12" i="10"/>
  <c r="F2" i="10"/>
  <c r="O3" i="5" l="1"/>
  <c r="C2" i="10"/>
  <c r="C2" i="5" s="1"/>
  <c r="K2" i="10"/>
  <c r="L2" i="5" s="1"/>
  <c r="C3" i="10"/>
  <c r="C3" i="5" s="1"/>
  <c r="G3" i="10"/>
  <c r="G3" i="5" s="1"/>
  <c r="C4" i="10"/>
  <c r="C4" i="5" s="1"/>
  <c r="K4" i="10"/>
  <c r="L4" i="5" s="1"/>
  <c r="C5" i="10"/>
  <c r="C5" i="5" s="1"/>
  <c r="C6" i="10"/>
  <c r="C6" i="5" s="1"/>
  <c r="C7" i="10"/>
  <c r="C7" i="5" s="1"/>
  <c r="K7" i="10"/>
  <c r="L7" i="5" s="1"/>
  <c r="C8" i="10"/>
  <c r="C8" i="5" s="1"/>
  <c r="C9" i="10"/>
  <c r="C9" i="5" s="1"/>
  <c r="K9" i="10"/>
  <c r="L9" i="5" s="1"/>
  <c r="C10" i="10"/>
  <c r="C10" i="5" s="1"/>
  <c r="C11" i="10"/>
  <c r="C11" i="5" s="1"/>
  <c r="C12" i="10"/>
  <c r="C12" i="5" s="1"/>
  <c r="K12" i="10"/>
  <c r="L12" i="5" s="1"/>
  <c r="B26" i="10"/>
  <c r="B2" i="10" s="1"/>
  <c r="B2" i="5" s="1"/>
  <c r="C26" i="10"/>
  <c r="D26" i="10"/>
  <c r="D5" i="10" s="1"/>
  <c r="D5" i="5" s="1"/>
  <c r="E26" i="10"/>
  <c r="E5" i="10" s="1"/>
  <c r="E5" i="5" s="1"/>
  <c r="F26" i="10"/>
  <c r="G26" i="10"/>
  <c r="H26" i="10"/>
  <c r="I26" i="10"/>
  <c r="J26" i="10"/>
  <c r="K26" i="10"/>
  <c r="K3" i="10" s="1"/>
  <c r="L3" i="5" s="1"/>
  <c r="G27" i="10"/>
  <c r="H27" i="10"/>
  <c r="I27" i="10"/>
  <c r="J27" i="10"/>
  <c r="G28" i="10"/>
  <c r="G8" i="10" s="1"/>
  <c r="G8" i="5" s="1"/>
  <c r="H28" i="10"/>
  <c r="H3" i="10" s="1"/>
  <c r="H3" i="5" s="1"/>
  <c r="N3" i="5" s="1"/>
  <c r="I28" i="10"/>
  <c r="I11" i="10" s="1"/>
  <c r="I11" i="5" s="1"/>
  <c r="J28" i="10"/>
  <c r="J6" i="10" s="1"/>
  <c r="J6" i="5" s="1"/>
  <c r="E4" i="10" l="1"/>
  <c r="E4" i="5" s="1"/>
  <c r="D4" i="10"/>
  <c r="D4" i="5" s="1"/>
  <c r="D9" i="10"/>
  <c r="D9" i="5" s="1"/>
  <c r="E8" i="10"/>
  <c r="E8" i="5" s="1"/>
  <c r="E12" i="10"/>
  <c r="E12" i="5" s="1"/>
  <c r="P3" i="5"/>
  <c r="D3" i="10"/>
  <c r="D3" i="5" s="1"/>
  <c r="E11" i="10"/>
  <c r="E11" i="5" s="1"/>
  <c r="G6" i="10"/>
  <c r="G6" i="5" s="1"/>
  <c r="E6" i="10"/>
  <c r="E6" i="5" s="1"/>
  <c r="E10" i="10"/>
  <c r="E10" i="5" s="1"/>
  <c r="D6" i="10"/>
  <c r="D6" i="5" s="1"/>
  <c r="E9" i="10"/>
  <c r="E9" i="5" s="1"/>
  <c r="G11" i="10"/>
  <c r="G11" i="5" s="1"/>
  <c r="D2" i="10"/>
  <c r="D2" i="5" s="1"/>
  <c r="D8" i="10"/>
  <c r="D8" i="5" s="1"/>
  <c r="E3" i="10"/>
  <c r="E3" i="5" s="1"/>
  <c r="D12" i="10"/>
  <c r="D12" i="5" s="1"/>
  <c r="E7" i="10"/>
  <c r="E7" i="5" s="1"/>
  <c r="D7" i="10"/>
  <c r="D7" i="5" s="1"/>
  <c r="D11" i="10"/>
  <c r="D11" i="5" s="1"/>
  <c r="K10" i="10"/>
  <c r="L10" i="5" s="1"/>
  <c r="D10" i="10"/>
  <c r="D10" i="5" s="1"/>
  <c r="H6" i="10"/>
  <c r="H6" i="5" s="1"/>
  <c r="B8" i="10"/>
  <c r="B8" i="5" s="1"/>
  <c r="H4" i="10"/>
  <c r="H4" i="5" s="1"/>
  <c r="B6" i="10"/>
  <c r="B6" i="5" s="1"/>
  <c r="I2" i="10"/>
  <c r="I2" i="5" s="1"/>
  <c r="G2" i="10"/>
  <c r="G2" i="5" s="1"/>
  <c r="J12" i="10"/>
  <c r="J12" i="5" s="1"/>
  <c r="J4" i="10"/>
  <c r="J4" i="5" s="1"/>
  <c r="B11" i="10"/>
  <c r="B11" i="5" s="1"/>
  <c r="B3" i="10"/>
  <c r="B3" i="5" s="1"/>
  <c r="G12" i="10"/>
  <c r="G12" i="5" s="1"/>
  <c r="I7" i="10"/>
  <c r="I7" i="5" s="1"/>
  <c r="H7" i="10"/>
  <c r="H7" i="5" s="1"/>
  <c r="G7" i="10"/>
  <c r="G7" i="5" s="1"/>
  <c r="J5" i="10"/>
  <c r="J5" i="5" s="1"/>
  <c r="E2" i="10"/>
  <c r="E2" i="5" s="1"/>
  <c r="I9" i="10"/>
  <c r="I9" i="5" s="1"/>
  <c r="I12" i="10"/>
  <c r="I12" i="5" s="1"/>
  <c r="I4" i="10"/>
  <c r="I4" i="5" s="1"/>
  <c r="K5" i="10"/>
  <c r="L5" i="5" s="1"/>
  <c r="K8" i="10"/>
  <c r="L8" i="5" s="1"/>
  <c r="B12" i="10"/>
  <c r="B12" i="5" s="1"/>
  <c r="H5" i="10"/>
  <c r="H5" i="5" s="1"/>
  <c r="B7" i="10"/>
  <c r="B7" i="5" s="1"/>
  <c r="J9" i="10"/>
  <c r="J9" i="5" s="1"/>
  <c r="G9" i="10"/>
  <c r="G9" i="5" s="1"/>
  <c r="H12" i="10"/>
  <c r="H12" i="5" s="1"/>
  <c r="J10" i="10"/>
  <c r="J10" i="5" s="1"/>
  <c r="H10" i="10"/>
  <c r="H10" i="5" s="1"/>
  <c r="B4" i="10"/>
  <c r="B4" i="5" s="1"/>
  <c r="K6" i="10"/>
  <c r="L6" i="5" s="1"/>
  <c r="I3" i="10"/>
  <c r="I3" i="5" s="1"/>
  <c r="I6" i="10"/>
  <c r="I6" i="5" s="1"/>
  <c r="B5" i="10"/>
  <c r="B5" i="5" s="1"/>
  <c r="H9" i="10"/>
  <c r="H9" i="5" s="1"/>
  <c r="J7" i="10"/>
  <c r="J7" i="5" s="1"/>
  <c r="G4" i="10"/>
  <c r="G4" i="5" s="1"/>
  <c r="J2" i="10"/>
  <c r="J2" i="5" s="1"/>
  <c r="I10" i="10"/>
  <c r="I10" i="5" s="1"/>
  <c r="B9" i="10"/>
  <c r="B9" i="5" s="1"/>
  <c r="H2" i="10"/>
  <c r="H2" i="5" s="1"/>
  <c r="G10" i="10"/>
  <c r="G10" i="5" s="1"/>
  <c r="I5" i="10"/>
  <c r="I5" i="5" s="1"/>
  <c r="J8" i="10"/>
  <c r="J8" i="5" s="1"/>
  <c r="K11" i="10"/>
  <c r="L11" i="5" s="1"/>
  <c r="I8" i="10"/>
  <c r="I8" i="5" s="1"/>
  <c r="G5" i="10"/>
  <c r="G5" i="5" s="1"/>
  <c r="J11" i="10"/>
  <c r="J11" i="5" s="1"/>
  <c r="H8" i="10"/>
  <c r="H8" i="5" s="1"/>
  <c r="J3" i="10"/>
  <c r="J3" i="5" s="1"/>
  <c r="H11" i="10"/>
  <c r="H11" i="5" s="1"/>
  <c r="B10" i="10"/>
  <c r="B10" i="5" s="1"/>
  <c r="O9" i="5" l="1"/>
  <c r="P9" i="5"/>
  <c r="N9" i="5"/>
  <c r="N4" i="5"/>
  <c r="O4" i="5"/>
  <c r="P4" i="5"/>
  <c r="O6" i="5"/>
  <c r="P6" i="5"/>
  <c r="N6" i="5"/>
  <c r="O7" i="5"/>
  <c r="P7" i="5"/>
  <c r="N7" i="5"/>
  <c r="P2" i="5"/>
  <c r="N2" i="5"/>
  <c r="O2" i="5"/>
  <c r="O5" i="5"/>
  <c r="P5" i="5"/>
  <c r="N5" i="5"/>
  <c r="N11" i="5"/>
  <c r="P11" i="5"/>
  <c r="O11" i="5"/>
  <c r="N8" i="5"/>
  <c r="P8" i="5"/>
  <c r="O8" i="5"/>
  <c r="N10" i="5"/>
  <c r="O10" i="5"/>
  <c r="P10" i="5"/>
  <c r="N12" i="5"/>
  <c r="P12" i="5"/>
  <c r="O12" i="5"/>
  <c r="L26" i="10"/>
  <c r="L5" i="10" l="1"/>
  <c r="M5" i="5" s="1"/>
  <c r="Q5" i="5" s="1"/>
  <c r="L6" i="10"/>
  <c r="M6" i="5" s="1"/>
  <c r="Q6" i="5" s="1"/>
  <c r="L9" i="10"/>
  <c r="M9" i="5" s="1"/>
  <c r="Q9" i="5" s="1"/>
  <c r="L4" i="10"/>
  <c r="M4" i="5" s="1"/>
  <c r="Q4" i="5" s="1"/>
  <c r="L7" i="10"/>
  <c r="M7" i="5" s="1"/>
  <c r="Q7" i="5" s="1"/>
  <c r="L8" i="10"/>
  <c r="M8" i="5" s="1"/>
  <c r="Q8" i="5" s="1"/>
  <c r="L10" i="10"/>
  <c r="M10" i="5" s="1"/>
  <c r="Q10" i="5" s="1"/>
  <c r="L11" i="10"/>
  <c r="M11" i="5" s="1"/>
  <c r="Q11" i="5" s="1"/>
  <c r="L3" i="10"/>
  <c r="M3" i="5" s="1"/>
  <c r="Q3" i="5" s="1"/>
  <c r="L12" i="10"/>
  <c r="M12" i="5" s="1"/>
  <c r="Q12" i="5" s="1"/>
  <c r="L2" i="10"/>
  <c r="M2" i="5" s="1"/>
  <c r="Q2" i="5" s="1"/>
  <c r="M96" i="4" l="1"/>
  <c r="J96" i="4"/>
  <c r="H96" i="4"/>
  <c r="G96" i="4"/>
  <c r="F96" i="4"/>
  <c r="E96" i="4"/>
  <c r="D96" i="4"/>
  <c r="C9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c r="D3" i="1"/>
  <c r="G3" i="1"/>
  <c r="H3" i="1"/>
  <c r="E3" i="1"/>
  <c r="C3" i="1"/>
  <c r="B59" i="1" l="1"/>
  <c r="B60" i="1"/>
  <c r="B58" i="1"/>
</calcChain>
</file>

<file path=xl/sharedStrings.xml><?xml version="1.0" encoding="utf-8"?>
<sst xmlns="http://schemas.openxmlformats.org/spreadsheetml/2006/main" count="3904" uniqueCount="2180">
  <si>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</si>
  <si>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</si>
  <si>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</si>
  <si>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</si>
  <si>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</si>
  <si>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</si>
  <si>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</si>
  <si>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</si>
  <si>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</si>
  <si>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</si>
  <si>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</si>
  <si>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</si>
  <si>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</si>
  <si>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</si>
  <si>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</si>
  <si>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</si>
  <si>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</si>
  <si>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</si>
  <si>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</si>
  <si>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</si>
  <si>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</si>
  <si>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</si>
  <si>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</si>
  <si>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</si>
  <si>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</si>
  <si>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</si>
  <si>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</si>
  <si>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</si>
  <si>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</si>
  <si>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</si>
  <si>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</si>
  <si>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</si>
  <si>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</si>
  <si>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</si>
  <si>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</si>
  <si>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</si>
  <si>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</si>
  <si>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</si>
  <si>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</si>
  <si>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</si>
  <si>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</si>
  <si>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</si>
  <si>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</si>
  <si>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</si>
  <si>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</si>
  <si>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</si>
  <si>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</si>
  <si>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</si>
  <si>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</si>
  <si>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</si>
  <si>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</si>
  <si>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</si>
  <si>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</si>
  <si>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</si>
  <si>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</si>
  <si>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</si>
  <si>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</si>
  <si>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</si>
  <si>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</si>
  <si>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</si>
  <si>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</si>
  <si>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</si>
  <si>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</si>
  <si>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</si>
  <si>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</si>
  <si>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</si>
  <si>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</si>
  <si>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</si>
  <si>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</si>
  <si>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</si>
  <si>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</si>
  <si>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</si>
  <si>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</si>
  <si>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</si>
  <si>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</si>
  <si>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</si>
  <si>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</si>
  <si>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</si>
  <si>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</si>
  <si>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</si>
  <si>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</si>
  <si>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</si>
  <si>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</si>
  <si>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</si>
  <si>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</si>
  <si>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</si>
  <si>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</si>
  <si>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</si>
  <si>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</si>
  <si>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</si>
  <si>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</si>
  <si>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</si>
  <si>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</si>
  <si>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</si>
  <si>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</si>
  <si>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</si>
  <si>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</si>
  <si>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</si>
  <si>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</si>
  <si>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</si>
  <si>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</si>
  <si>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</si>
  <si>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</si>
  <si>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</si>
  <si>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</si>
  <si>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</si>
  <si>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</si>
  <si>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</si>
  <si>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</si>
  <si>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</si>
  <si>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</si>
  <si>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</si>
  <si>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</si>
  <si>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</si>
  <si>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</si>
  <si>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</si>
  <si>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</si>
  <si>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</si>
  <si>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</si>
  <si>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</si>
  <si>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</si>
  <si>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</si>
  <si>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</si>
  <si>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</si>
  <si>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</si>
  <si>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</si>
  <si>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</si>
  <si>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</si>
  <si>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</si>
  <si>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</si>
  <si>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</si>
  <si>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</si>
  <si>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</si>
  <si>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</si>
  <si>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</si>
  <si>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</si>
  <si>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</si>
  <si>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</si>
  <si>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</si>
  <si>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</si>
  <si>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</si>
  <si>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</si>
  <si>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</si>
  <si>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</si>
  <si>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</si>
  <si>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</si>
  <si>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</si>
  <si>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</si>
  <si>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</si>
  <si>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</si>
  <si>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</si>
  <si>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</si>
  <si>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</si>
  <si>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</si>
  <si>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</si>
  <si>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</si>
  <si>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</si>
  <si>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</si>
  <si>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</si>
  <si>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</si>
  <si>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</si>
  <si>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</si>
  <si>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</si>
  <si>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</si>
  <si>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</si>
  <si>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</si>
  <si>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</si>
  <si>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</si>
  <si>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</si>
  <si>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</si>
  <si>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</si>
  <si>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</si>
  <si>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</si>
  <si>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</si>
  <si>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</si>
  <si>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</si>
  <si>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</si>
  <si>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</si>
  <si>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</si>
  <si>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</si>
  <si>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</si>
  <si>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</si>
  <si>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</si>
  <si>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</si>
  <si>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</si>
  <si>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</si>
  <si>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</si>
  <si>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</si>
  <si>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</si>
  <si>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</si>
  <si>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</si>
  <si>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</si>
  <si>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</si>
  <si>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</si>
  <si>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</si>
  <si>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</si>
  <si>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</si>
  <si>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</si>
  <si>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</si>
  <si>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</si>
  <si>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</si>
  <si>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</si>
  <si>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</si>
  <si>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</si>
  <si>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</si>
  <si>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</si>
  <si>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</si>
  <si>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</si>
  <si>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</si>
  <si>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</si>
  <si>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</si>
  <si>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</si>
  <si>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</si>
  <si>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</si>
  <si>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</si>
  <si>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</si>
  <si>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</si>
  <si>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</si>
  <si>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</si>
  <si>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</si>
  <si>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</si>
  <si>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</si>
  <si>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</si>
  <si>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</si>
  <si>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</si>
  <si>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</si>
  <si>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</si>
  <si>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</si>
  <si>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</si>
  <si>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</si>
  <si>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</si>
  <si>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</si>
  <si>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</si>
  <si>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</si>
  <si>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</si>
  <si>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</si>
  <si>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</si>
  <si>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</si>
  <si>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</si>
  <si>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</si>
  <si>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</si>
  <si>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</si>
  <si>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</si>
  <si>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</si>
  <si>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</si>
  <si>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</si>
  <si>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</si>
  <si>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</si>
  <si>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</si>
  <si>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</si>
  <si>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</si>
  <si>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</si>
  <si>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</si>
  <si>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</si>
  <si>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</si>
  <si>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</si>
  <si>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</si>
  <si>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</si>
  <si>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</si>
  <si>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</si>
  <si>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</si>
  <si>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</si>
  <si>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</si>
  <si>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</si>
  <si>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</si>
  <si>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</si>
  <si>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</si>
  <si>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</si>
  <si>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</si>
  <si>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</si>
  <si>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</si>
  <si>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</si>
  <si>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</si>
  <si>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</si>
  <si>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</si>
  <si>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700k</t>
  </si>
  <si>
    <t>100M</t>
  </si>
  <si>
    <t>13k</t>
  </si>
  <si>
    <t>85k</t>
  </si>
  <si>
    <t>Periodicity income (OECD project)</t>
  </si>
  <si>
    <t>Periodicity income (ChatGPT)</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</si>
  <si>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</si>
  <si>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</si>
  <si>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</si>
  <si>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</si>
  <si>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</si>
  <si>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</si>
  <si>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</si>
  <si>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</si>
  <si>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</si>
  <si>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</si>
  <si>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</si>
  <si>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</si>
  <si>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</si>
  <si>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</si>
  <si>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</si>
  <si>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</si>
  <si>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</si>
  <si>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</si>
  <si>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t>
  </si>
  <si>
    <t>econ_issues</t>
  </si>
  <si>
    <t>Économie</t>
  </si>
  <si>
    <t>Wirtschaftspolitik</t>
  </si>
  <si>
    <t>Asuntos económicos</t>
  </si>
  <si>
    <t>econ1</t>
  </si>
  <si>
    <t>econ2</t>
  </si>
  <si>
    <t>econ3</t>
  </si>
  <si>
    <t>econ4</t>
  </si>
  <si>
    <t>society_issues</t>
  </si>
  <si>
    <t>Gesellschaft</t>
  </si>
  <si>
    <t>Asuntos sociales</t>
  </si>
  <si>
    <t>soc1</t>
  </si>
  <si>
    <t>soc2</t>
  </si>
  <si>
    <t>climate_pol</t>
  </si>
  <si>
    <t>Climat</t>
  </si>
  <si>
    <t>Klimaschutz</t>
  </si>
  <si>
    <t>Política climática</t>
  </si>
  <si>
    <t>climate1</t>
  </si>
  <si>
    <t>climate2</t>
  </si>
  <si>
    <t>climate3</t>
  </si>
  <si>
    <t>tax_system</t>
  </si>
  <si>
    <t>Fiscalité</t>
  </si>
  <si>
    <t>Steuerpolitik</t>
  </si>
  <si>
    <t>Sistema fiscal</t>
  </si>
  <si>
    <t>tax1</t>
  </si>
  <si>
    <t>tax2</t>
  </si>
  <si>
    <t>foreign_policy</t>
  </si>
  <si>
    <t>Politique étrangère</t>
  </si>
  <si>
    <t>Außenpolitik</t>
  </si>
  <si>
    <t>Política exterior</t>
  </si>
  <si>
    <t>foreign1</t>
  </si>
  <si>
    <t>Plan mondial pour le climat</t>
  </si>
  <si>
    <t>foreign2</t>
  </si>
  <si>
    <t>foreign3</t>
  </si>
  <si>
    <t>Economic issues</t>
  </si>
  <si>
    <t>Climate policy</t>
  </si>
  <si>
    <t>Tax system</t>
  </si>
  <si>
    <t>Foreign policy</t>
  </si>
  <si>
    <t>IT-CH</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</si>
  <si>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</si>
  <si>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</si>
  <si>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</si>
  <si>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</si>
  <si>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</si>
  <si>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</si>
  <si>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</si>
  <si>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</si>
  <si>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</si>
  <si>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</si>
  <si>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</si>
  <si>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</si>
  <si>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</si>
  <si>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</si>
  <si>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</si>
  <si>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</si>
  <si>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</si>
  <si>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</si>
  <si>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</si>
  <si>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</si>
  <si>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</si>
  <si>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</si>
  <si>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</si>
  <si>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</si>
  <si>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</si>
  <si>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</si>
  <si>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</si>
  <si>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</si>
  <si>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</si>
  <si>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</si>
  <si>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</si>
  <si>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</si>
  <si>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</si>
  <si>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</si>
  <si>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</si>
  <si>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</si>
  <si>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</si>
  <si>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</si>
  <si>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</si>
  <si>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</si>
  <si>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</si>
  <si>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</si>
  <si>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</si>
  <si>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</si>
  <si>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</si>
  <si>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</si>
  <si>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</si>
  <si>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</si>
  <si>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</si>
  <si>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</si>
  <si>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</si>
  <si>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</si>
  <si>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</si>
  <si>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</si>
  <si>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</si>
  <si>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</si>
  <si>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</si>
  <si>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</si>
  <si>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</si>
  <si>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</si>
  <si>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</si>
  <si>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</si>
  <si>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</si>
  <si>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</si>
  <si>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</si>
  <si>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</si>
  <si>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</si>
  <si>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</si>
  <si>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</si>
  <si>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</si>
  <si>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</si>
  <si>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</si>
  <si>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</si>
  <si>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</si>
  <si>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</si>
  <si>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</si>
  <si>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</si>
  <si>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</si>
  <si>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</si>
  <si>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</si>
  <si>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</si>
  <si>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</si>
  <si>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</si>
  <si>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</si>
  <si>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</si>
  <si>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</si>
  <si>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</si>
  <si>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</si>
  <si>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</si>
  <si>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</si>
  <si>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</si>
  <si>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</si>
  <si>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</si>
  <si>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2023 Swiss federal election</t>
  </si>
  <si>
    <t>belief_nationality</t>
  </si>
  <si>
    <t>Europeans</t>
  </si>
  <si>
    <t>Revenu actuel</t>
  </si>
  <si>
    <t>Revenu après la redistribution mondiale</t>
  </si>
  <si>
    <t>100&amp;nbsp;€</t>
  </si>
  <si>
    <t>Degré de redistribution&amp;nbsp;:</t>
  </si>
  <si>
    <t>1 million d'euros</t>
  </si>
  <si>
    <t>PIB Français</t>
  </si>
  <si>
    <t>5 millions d'euros</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</si>
  <si>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</si>
  <si>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</si>
  <si>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</si>
  <si>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</si>
  <si>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</si>
  <si>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</si>
  <si>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</si>
  <si>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</si>
  <si>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</si>
  <si>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</si>
  <si>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</si>
  <si>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</si>
  <si>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</si>
  <si>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</si>
  <si>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</si>
  <si>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</si>
  <si>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</si>
  <si>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</si>
  <si>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</si>
  <si>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</si>
  <si>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</si>
  <si>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</si>
  <si>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</si>
  <si>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</si>
  <si>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</si>
  <si>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</si>
  <si>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</si>
  <si>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</si>
  <si>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</si>
  <si>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</si>
  <si>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</si>
  <si>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</si>
  <si>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</si>
  <si>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</si>
  <si>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</si>
  <si>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</si>
  <si>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</si>
  <si>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</si>
  <si>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</si>
  <si>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</si>
  <si>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</si>
  <si>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</si>
  <si>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</si>
  <si>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</si>
  <si>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</si>
  <si>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£100</t>
  </si>
  <si>
    <t>£1,500</t>
  </si>
  <si>
    <t>£10,000</t>
  </si>
  <si>
    <t>£80,000</t>
  </si>
  <si>
    <t>£90,000</t>
  </si>
  <si>
    <t>£100,000</t>
  </si>
  <si>
    <t>£1 million</t>
  </si>
  <si>
    <t>UK GDP</t>
  </si>
  <si>
    <t>British people</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</si>
  <si>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</si>
  <si>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</si>
  <si>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</si>
  <si>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</si>
  <si>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</si>
  <si>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</si>
  <si>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</si>
  <si>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</si>
  <si>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</si>
  <si>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</si>
  <si>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</si>
  <si>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</si>
  <si>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</si>
  <si>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</si>
  <si>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</si>
  <si>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</si>
  <si>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</si>
  <si>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</si>
  <si>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</si>
  <si>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</si>
  <si>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</si>
  <si>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</si>
  <si>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</si>
  <si>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</si>
  <si>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</si>
  <si>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</si>
  <si>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</si>
  <si>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Deutschland</t>
  </si>
  <si>
    <t>Italia</t>
  </si>
  <si>
    <t>Polska</t>
  </si>
  <si>
    <t>España</t>
  </si>
  <si>
    <t>日本</t>
  </si>
  <si>
    <t>Россия</t>
  </si>
  <si>
    <t>المملكة العربية السعودية</t>
  </si>
  <si>
    <t>die Schweiz</t>
  </si>
  <si>
    <t>la Suisse</t>
  </si>
  <si>
    <t>Svizzera</t>
  </si>
  <si>
    <t>20,000円</t>
  </si>
  <si>
    <t>Japan, the UK</t>
  </si>
  <si>
    <t>Countries participating in GCS high (on top of China, India, &lt;…&gt;, Canada, South Korea, as well as all Africa, Latin America, South-Asia and South-East Asia).</t>
  </si>
  <si>
    <t>Japan, das Vereinigte Königreich</t>
  </si>
  <si>
    <t>Japón, Reino Unido</t>
  </si>
  <si>
    <t>Европейский союз, Япония, Великобритания</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</si>
  <si>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</si>
  <si>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</si>
  <si>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</si>
  <si>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</si>
  <si>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</si>
  <si>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</si>
  <si>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</si>
  <si>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100&amp;nbsp;CHF</t>
  </si>
  <si>
    <t>85,000&amp;nbsp;CHF</t>
  </si>
  <si>
    <t>140,000&amp;nbsp;CHF</t>
  </si>
  <si>
    <t>10,000&amp;nbsp;CHF</t>
  </si>
  <si>
    <t>1,500&amp;nbsp;CHF</t>
  </si>
  <si>
    <t>1&amp;nbsp;million&amp;nbsp;CHF</t>
  </si>
  <si>
    <t>15&amp;nbsp;000&amp;nbsp;руб.</t>
  </si>
  <si>
    <t>100&amp;nbsp;000&amp;nbsp;руб.</t>
  </si>
  <si>
    <t>1,300万円</t>
  </si>
  <si>
    <t>1,200万円</t>
  </si>
  <si>
    <t>100万円</t>
  </si>
  <si>
    <t>15万円</t>
  </si>
  <si>
    <t>2,000万円</t>
  </si>
  <si>
    <t>Wealth tax (2% above 5M, 30% evasion/depreciation): revenue (in % of GNI)</t>
  </si>
  <si>
    <t>4 مليار ريال</t>
  </si>
  <si>
    <t>Wealth tax (2% above 5M, 30% evasion/depreciation): revenue (in billion dollar)</t>
  </si>
  <si>
    <t>£11 billion</t>
  </si>
  <si>
    <t>4兆円</t>
  </si>
  <si>
    <t>16 مليار ريال</t>
  </si>
  <si>
    <t>$514 billion</t>
  </si>
  <si>
    <t>CHF 14 Billionen</t>
  </si>
  <si>
    <t>14 milliards CHF</t>
  </si>
  <si>
    <t>LIC_revenue</t>
  </si>
  <si>
    <t>£1 billion</t>
  </si>
  <si>
    <t>CHF 1 billion</t>
  </si>
  <si>
    <t>2,000億円</t>
  </si>
  <si>
    <t>$1 billion</t>
  </si>
  <si>
    <t>5 Millionen Euro</t>
  </si>
  <si>
    <t>5 milioni di euro</t>
  </si>
  <si>
    <t>1 Milliarde Euro</t>
  </si>
  <si>
    <t>1 miliardo di euro</t>
  </si>
  <si>
    <t>1.000 millones de dólares</t>
  </si>
  <si>
    <t>1 milliard CHF</t>
  </si>
  <si>
    <t>1 milliard d'euros</t>
  </si>
  <si>
    <t>1 Million CHF</t>
  </si>
  <si>
    <t>5 Millionen CHF</t>
  </si>
  <si>
    <t>1 million CHF</t>
  </si>
  <si>
    <t>5 millions CHF</t>
  </si>
  <si>
    <t>100 миллионов рублей</t>
  </si>
  <si>
    <t>Einkommen nach globaler Umverteilung</t>
  </si>
  <si>
    <t>Grad der Umverteilung:</t>
  </si>
  <si>
    <t>Swiss GDP</t>
  </si>
  <si>
    <t>Swiss people</t>
  </si>
  <si>
    <t>Swiss</t>
  </si>
  <si>
    <t>Nicht-Teilnehmer</t>
  </si>
  <si>
    <t>Deutsche</t>
  </si>
  <si>
    <t>die Europäische Union</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</si>
  <si>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</si>
  <si>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</si>
  <si>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</si>
  <si>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</si>
  <si>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</si>
  <si>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</si>
  <si>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Non partecipante</t>
  </si>
  <si>
    <t>PIL italiano</t>
  </si>
  <si>
    <t>Grado di ridistribuzione:</t>
  </si>
  <si>
    <t>Reddito corrente</t>
  </si>
  <si>
    <t>Dochód bieżący</t>
  </si>
  <si>
    <t>Dochód po globalnej redystrybucji</t>
  </si>
  <si>
    <t>Stopień redystrybucji:</t>
  </si>
  <si>
    <t>W Polsce</t>
  </si>
  <si>
    <t>Polski PKB</t>
  </si>
  <si>
    <t>Nieuczestniczący</t>
  </si>
  <si>
    <t>Polacy</t>
  </si>
  <si>
    <t>Español</t>
  </si>
  <si>
    <t>No participante</t>
  </si>
  <si>
    <t>Grado de redistribución:</t>
  </si>
  <si>
    <t>Compartir quién pierde:</t>
  </si>
  <si>
    <t>Comparte quién se beneficia:</t>
  </si>
  <si>
    <t>Renta (después de impuestos y transferencias) de las personas adultas, de las más pobres a las más ricas</t>
  </si>
  <si>
    <t>Ingresos corrientes</t>
  </si>
  <si>
    <t>世界再分配後の所得</t>
  </si>
  <si>
    <t>再配分の程度：</t>
  </si>
  <si>
    <t>日本のGDP</t>
  </si>
  <si>
    <t>日本人</t>
  </si>
  <si>
    <t>アメリカ人</t>
  </si>
  <si>
    <t>この政策を採用する国（EU、ブラジル、韓国など）と採用しない国（米国、中国など）があるとしよう。</t>
  </si>
  <si>
    <t>Представьте себе, что некоторые страны (например, Европейский союз, Великобритания и Бразилия) принимают эту политику, а другие (например, США и Китай) - нет.</t>
  </si>
  <si>
    <t>Представьте себе, что все остальные страны с высоким уровнем дохода (такие как США, Европейский союз, Япония...) принимают эту политику, а некоторые страны со средним уровнем дохода (например, Китай) - нет.</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</si>
  <si>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</si>
  <si>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</si>
  <si>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</si>
  <si>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</si>
  <si>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российская федерация</t>
  </si>
  <si>
    <t>Русский</t>
  </si>
  <si>
    <t>Русский народ</t>
  </si>
  <si>
    <t>Не участник</t>
  </si>
  <si>
    <t>ВВП России</t>
  </si>
  <si>
    <t>Степень перераспределения:</t>
  </si>
  <si>
    <t>Делитесь, кому выгодно:</t>
  </si>
  <si>
    <t>Делитесь, кто проиграл:</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</si>
  <si>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</si>
  <si>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</si>
  <si>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</si>
  <si>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</si>
  <si>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</si>
  <si>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</si>
  <si>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درجة إعادة التوزيع:</t>
  </si>
  <si>
    <t>الناتج المحلي الإجمالي السعودي</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</si>
  <si>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</si>
  <si>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</si>
  <si>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Immaginiamo che alcuni Paesi (come l'Unione Europea, il Regno Unito e il Brasile) adottino questa politica e altri (come gli Stati Uniti e la Cina) no.</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</si>
  <si>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</si>
  <si>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</si>
  <si>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Schweizer</t>
  </si>
  <si>
    <t>Schweizer BIP</t>
  </si>
  <si>
    <t>PIL svizzero</t>
  </si>
  <si>
    <t>PIB suisse</t>
  </si>
  <si>
    <t>los Estados Unidos</t>
  </si>
  <si>
    <t>las elecciones presidenciales de 2024</t>
  </si>
  <si>
    <t>Europeos</t>
  </si>
  <si>
    <t>€/mois</t>
  </si>
  <si>
    <t>€/Monat</t>
  </si>
  <si>
    <t>€/mese</t>
  </si>
  <si>
    <t>€/mes</t>
  </si>
  <si>
    <t>руб./месяц</t>
  </si>
  <si>
    <t>CHF/an</t>
  </si>
  <si>
    <t>CHF/Jahr</t>
  </si>
  <si>
    <t>CHF/anno</t>
  </si>
  <si>
    <t>$/año</t>
  </si>
  <si>
    <t>period</t>
  </si>
  <si>
    <t>Adult pop 2020</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</si>
  <si>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</si>
  <si>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</si>
  <si>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</si>
  <si>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</si>
  <si>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</si>
  <si>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</si>
  <si>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</si>
  <si>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</si>
  <si>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</si>
  <si>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</si>
  <si>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</si>
  <si>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</si>
  <si>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</si>
  <si>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</si>
  <si>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</si>
  <si>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</si>
  <si>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</si>
  <si>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</si>
  <si>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</si>
  <si>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</si>
  <si>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</si>
  <si>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</si>
  <si>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</si>
  <si>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</si>
  <si>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</si>
  <si>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</si>
  <si>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</si>
  <si>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</si>
  <si>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</si>
  <si>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</si>
  <si>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</si>
  <si>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</si>
  <si>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Cities definition</t>
  </si>
  <si>
    <t>Towns and suburbs definition</t>
  </si>
  <si>
    <t>Rural definition</t>
  </si>
  <si>
    <t>Source</t>
  </si>
  <si>
    <t>Source alternative</t>
  </si>
  <si>
    <t>Grand pôle</t>
  </si>
  <si>
    <t>Couronne GP</t>
  </si>
  <si>
    <t>Autre</t>
  </si>
  <si>
    <t>https://ec.europa.eu/eurostat/web/degree-of-urbanisation/statistics-illustrated</t>
  </si>
  <si>
    <t>Town and Suburbs</t>
  </si>
  <si>
    <t>https://www.destatis.de/DE/Themen/Laender-Regionen/Regionales/Gemeindeverzeichnis/Administrativ/Archiv/GVAuszugJ/31122019_Auszug_GV.html https://ec.europa.eu/eurostat/ramon/miscellaneous/index.cfm?TargetUrl=DSP_DEGURBA</t>
  </si>
  <si>
    <t>Town &gt;20k</t>
  </si>
  <si>
    <t>Town &lt;20k</t>
  </si>
  <si>
    <t>?</t>
  </si>
  <si>
    <t>Large urban</t>
  </si>
  <si>
    <t>City or town</t>
  </si>
  <si>
    <t>Rural and other</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</si>
  <si>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</si>
  <si>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</si>
  <si>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1 Cities</t>
  </si>
  <si>
    <t>2 Towns and suburbs</t>
  </si>
  <si>
    <t>3 Rural areas</t>
  </si>
  <si>
    <t>https://gisco-services.ec.europa.eu/tercet/flat-files &gt; Various: https://gisco-services.ec.europa.eu/tercet/Various/PC_DGURBA_2018.zip</t>
  </si>
  <si>
    <t>https://www.ers.usda.gov/data-products/rural-urban-commuting-area-codes/</t>
  </si>
  <si>
    <t>education</t>
  </si>
  <si>
    <t>https://stats.oecd.org/Index.aspx?datasetcode=EAG_NEAC</t>
  </si>
  <si>
    <t>East</t>
  </si>
  <si>
    <t>Center</t>
  </si>
  <si>
    <t>South</t>
  </si>
  <si>
    <t>North</t>
  </si>
  <si>
    <t>Norht-West</t>
  </si>
  <si>
    <t>inactivity 15-64 2022Q3</t>
  </si>
  <si>
    <t>https://stats.oecd.org/index.aspx?queryid=35562#</t>
  </si>
  <si>
    <t>unemployment 15-64 2022-12</t>
  </si>
  <si>
    <t>Eu</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</si>
  <si>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</si>
  <si>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OECD (2021) https://stats.oecd.org/Index.aspx?datasetcode=EAG_NEAC</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</si>
  <si>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</si>
  <si>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</si>
  <si>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</si>
  <si>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</si>
  <si>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</si>
  <si>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</si>
  <si>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</si>
  <si>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</si>
  <si>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</si>
  <si>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</si>
  <si>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</si>
  <si>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</si>
  <si>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</si>
  <si>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</si>
  <si>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</si>
  <si>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</si>
  <si>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</si>
  <si>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</si>
  <si>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</si>
  <si>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</si>
  <si>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</si>
  <si>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</si>
  <si>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</si>
  <si>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</si>
  <si>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</si>
  <si>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</si>
  <si>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</si>
  <si>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</si>
  <si>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</si>
  <si>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</si>
  <si>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</si>
  <si>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</si>
  <si>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</si>
  <si>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</si>
  <si>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</si>
  <si>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</si>
  <si>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</si>
  <si>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</si>
  <si>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</si>
  <si>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</si>
  <si>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</si>
  <si>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</si>
  <si>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</si>
  <si>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</si>
  <si>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</si>
  <si>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</si>
  <si>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</si>
  <si>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</si>
  <si>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</si>
  <si>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</si>
  <si>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</si>
  <si>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</si>
  <si>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</si>
  <si>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</si>
  <si>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</si>
  <si>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</si>
  <si>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</si>
  <si>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</si>
  <si>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</si>
  <si>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</si>
  <si>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</si>
  <si>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</si>
  <si>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</si>
  <si>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</si>
  <si>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</si>
  <si>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</si>
  <si>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</si>
  <si>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</si>
  <si>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</si>
  <si>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</si>
  <si>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</si>
  <si>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</si>
  <si>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</si>
  <si>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</si>
  <si>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</si>
  <si>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</si>
  <si>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</si>
  <si>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</si>
  <si>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</si>
  <si>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</si>
  <si>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</si>
  <si>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</si>
  <si>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</si>
  <si>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</si>
  <si>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</si>
  <si>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</si>
  <si>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</si>
  <si>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</si>
  <si>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</si>
  <si>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</si>
  <si>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</si>
  <si>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</si>
  <si>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</si>
  <si>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</si>
  <si>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</si>
  <si>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</si>
  <si>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</si>
  <si>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</si>
  <si>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</si>
  <si>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</si>
  <si>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</si>
  <si>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</si>
  <si>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</si>
  <si>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</si>
  <si>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</si>
  <si>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</si>
  <si>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</si>
  <si>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</si>
  <si>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</si>
  <si>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</si>
  <si>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</si>
  <si>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</si>
  <si>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</si>
  <si>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</si>
  <si>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</si>
  <si>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</si>
  <si>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</si>
  <si>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</si>
  <si>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</si>
  <si>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</si>
  <si>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</si>
  <si>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</si>
  <si>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</si>
  <si>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</si>
  <si>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</si>
  <si>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</si>
  <si>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</si>
  <si>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</si>
  <si>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</si>
  <si>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</si>
  <si>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</si>
  <si>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</si>
  <si>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</si>
  <si>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</si>
  <si>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</si>
  <si>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</si>
  <si>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</si>
  <si>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</si>
  <si>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</si>
  <si>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</si>
  <si>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</si>
  <si>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</si>
  <si>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</si>
  <si>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</si>
  <si>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</si>
  <si>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</si>
  <si>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</si>
  <si>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</si>
  <si>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</si>
  <si>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</si>
  <si>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</si>
  <si>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</si>
  <si>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</si>
  <si>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</si>
  <si>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</si>
  <si>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</si>
  <si>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</si>
  <si>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</si>
  <si>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</si>
  <si>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</si>
  <si>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</si>
  <si>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</si>
  <si>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</si>
  <si>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</si>
  <si>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</si>
  <si>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</si>
  <si>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</si>
  <si>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</si>
  <si>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</si>
  <si>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</si>
  <si>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</si>
  <si>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</si>
  <si>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</si>
  <si>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</si>
  <si>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</si>
  <si>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</si>
  <si>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</si>
  <si>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</si>
  <si>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</si>
  <si>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</si>
  <si>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</si>
  <si>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</si>
  <si>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</si>
  <si>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</si>
  <si>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</si>
  <si>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</si>
  <si>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</si>
  <si>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</si>
  <si>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</si>
  <si>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</si>
  <si>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</si>
  <si>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</si>
  <si>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</si>
  <si>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</si>
  <si>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</si>
  <si>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</si>
  <si>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</si>
  <si>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</si>
  <si>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</si>
  <si>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</si>
  <si>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</si>
  <si>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</si>
  <si>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</si>
  <si>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</si>
  <si>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</si>
  <si>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</si>
  <si>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</si>
  <si>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</si>
  <si>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</si>
  <si>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</si>
  <si>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</si>
  <si>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</si>
  <si>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</si>
  <si>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</si>
  <si>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</si>
  <si>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</si>
  <si>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</si>
  <si>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</si>
  <si>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</si>
  <si>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</si>
  <si>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</si>
  <si>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初等教育以下</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</si>
  <si>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</si>
  <si>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</si>
  <si>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</si>
  <si>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</si>
  <si>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</si>
  <si>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</si>
  <si>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</si>
  <si>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</si>
  <si>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Proofreading, translation</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</si>
  <si>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</si>
  <si>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</si>
  <si>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</si>
  <si>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</si>
  <si>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</si>
  <si>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</si>
  <si>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</si>
  <si>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</si>
  <si>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</si>
  <si>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</si>
  <si>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</si>
  <si>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</si>
  <si>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</si>
  <si>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</si>
  <si>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</si>
  <si>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</si>
  <si>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</si>
  <si>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</si>
  <si>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</si>
  <si>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</si>
  <si>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</si>
  <si>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</si>
  <si>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</si>
  <si>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</si>
  <si>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</si>
  <si>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</si>
  <si>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</si>
  <si>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</si>
  <si>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</si>
  <si>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</si>
  <si>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</si>
  <si>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</si>
  <si>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</si>
  <si>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</si>
  <si>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</si>
  <si>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</si>
  <si>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</si>
  <si>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</si>
  <si>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</si>
  <si>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</si>
  <si>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</si>
  <si>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</si>
  <si>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</si>
  <si>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</si>
  <si>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</si>
  <si>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</si>
  <si>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</si>
  <si>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</si>
  <si>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</si>
  <si>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</si>
  <si>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</si>
  <si>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</si>
  <si>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</si>
  <si>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</si>
  <si>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</si>
  <si>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</si>
  <si>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</si>
  <si>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</si>
  <si>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</si>
  <si>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</si>
  <si>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</si>
  <si>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</si>
  <si>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</si>
  <si>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</si>
  <si>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</si>
  <si>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</si>
  <si>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</si>
  <si>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</si>
  <si>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</si>
  <si>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</si>
  <si>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</si>
  <si>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</si>
  <si>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</si>
  <si>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</si>
  <si>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</si>
  <si>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</si>
  <si>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</si>
  <si>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</si>
  <si>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</si>
  <si>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</si>
  <si>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</si>
  <si>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</si>
  <si>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</si>
  <si>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</si>
  <si>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</si>
  <si>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</si>
  <si>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</si>
  <si>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</si>
  <si>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</si>
  <si>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</si>
  <si>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</si>
  <si>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</si>
  <si>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</si>
  <si>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</si>
  <si>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</si>
  <si>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</si>
  <si>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</si>
  <si>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</si>
  <si>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</si>
  <si>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</si>
  <si>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</si>
  <si>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</si>
  <si>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</si>
  <si>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</si>
  <si>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</si>
  <si>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</si>
  <si>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netto</t>
  </si>
  <si>
    <t>neto</t>
  </si>
  <si>
    <t>чистый</t>
  </si>
  <si>
    <t>brut</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</si>
  <si>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</si>
  <si>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</si>
  <si>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</si>
  <si>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</si>
  <si>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</si>
  <si>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</si>
  <si>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</si>
  <si>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</si>
  <si>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</si>
  <si>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</si>
  <si>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</si>
  <si>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</si>
  <si>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</si>
  <si>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</si>
  <si>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</si>
  <si>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</si>
  <si>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</si>
  <si>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</si>
  <si>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</si>
  <si>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LCU per year</t>
  </si>
  <si>
    <t>PLN/miesiąc</t>
  </si>
  <si>
    <t>Dochód (po odliczeniu podatków i składek) dorosłych ludzi, od najbiedniejszych do najbogatszych</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</si>
  <si>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</si>
  <si>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</si>
  <si>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</si>
  <si>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</si>
  <si>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</si>
  <si>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</si>
  <si>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На графике ниже представлено предложение о перераспределении доходов по всему миру - от нынешнего распределения доходов, выделенного красным цветом, к новому, выделенному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</si>
  <si>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500&amp;nbsp;PLN</t>
  </si>
  <si>
    <t>TRUE</t>
  </si>
  <si>
    <t>FALSE</t>
  </si>
  <si>
    <t>10&amp;nbsp;000&amp;nbsp;PLN</t>
  </si>
  <si>
    <t>35&amp;nbsp;000&amp;nbsp;PLN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</si>
  <si>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</si>
  <si>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</si>
  <si>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</si>
  <si>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</si>
  <si>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</si>
  <si>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</si>
  <si>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</si>
  <si>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</si>
  <si>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</si>
  <si>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</si>
  <si>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</si>
  <si>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</si>
  <si>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</si>
  <si>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</si>
  <si>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</si>
  <si>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</si>
  <si>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</si>
  <si>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</si>
  <si>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</si>
  <si>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</si>
  <si>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</si>
  <si>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</si>
  <si>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</si>
  <si>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</si>
  <si>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</si>
  <si>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</si>
  <si>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</si>
  <si>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</si>
  <si>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</si>
  <si>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</si>
  <si>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</si>
  <si>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</si>
  <si>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</si>
  <si>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</si>
  <si>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</si>
  <si>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</si>
  <si>
    <t>105 (US mean pa all)</t>
  </si>
  <si>
    <t>Net cost of GCS pilot</t>
  </si>
  <si>
    <t>Mean net loss per adult in 2025, scenario: all, in $/month</t>
  </si>
  <si>
    <t>Mean net loss per adult in 2025, scenario: high, in $/month</t>
  </si>
  <si>
    <t>Median net loss per adult in 2025, scenario: all, in $/month</t>
  </si>
  <si>
    <t>Median net loss per adult in 2025, scenario: high, in $/month</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</si>
  <si>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</si>
  <si>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</si>
  <si>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</si>
  <si>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</si>
  <si>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</si>
  <si>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</si>
  <si>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</si>
  <si>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</si>
  <si>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£20</t>
  </si>
  <si>
    <t>3&amp;nbsp;000&amp;nbsp;руб.</t>
  </si>
  <si>
    <t>400 ريال</t>
  </si>
  <si>
    <t>Basic income per adult in 2025, scenario: all, in $/month</t>
  </si>
  <si>
    <t>Basic income per adult in 2025, scenario: high, in $/month</t>
  </si>
  <si>
    <t>Basic income per adult in 2025, scenario: all, in LCU/month</t>
  </si>
  <si>
    <t>Basic income per adult in 2025, scenario: high, in LCU/month</t>
  </si>
  <si>
    <t>20&amp;nbsp;€</t>
  </si>
  <si>
    <t>CHF&amp;nbsp;20</t>
  </si>
  <si>
    <t>3,500円</t>
  </si>
  <si>
    <t>130 ريال</t>
  </si>
  <si>
    <t>$35</t>
  </si>
  <si>
    <t>price_increase</t>
  </si>
  <si>
    <t>1&amp;nbsp;</t>
  </si>
  <si>
    <t>price_increase (in %)</t>
  </si>
  <si>
    <t>emissions_low_without</t>
  </si>
  <si>
    <t>Podstawowe lub brak</t>
  </si>
  <si>
    <t>Zasadnicze zawodowe</t>
  </si>
  <si>
    <t>Średnie zawodowe</t>
  </si>
  <si>
    <t>Średnie ogólne</t>
  </si>
  <si>
    <t>Policealne / pomaturalne</t>
  </si>
  <si>
    <t>Specjalistyczne / kolegium</t>
  </si>
  <si>
    <t>Wyższe licencjackie lub równorzędne</t>
  </si>
  <si>
    <t>Wyższe magisterskie lub więcej</t>
  </si>
  <si>
    <t>educ_1</t>
  </si>
  <si>
    <t>educ_2</t>
  </si>
  <si>
    <t>educ_3</t>
  </si>
  <si>
    <t>educ_4</t>
  </si>
  <si>
    <t>educ_5</t>
  </si>
  <si>
    <t>educ_6</t>
  </si>
  <si>
    <t>educ_7</t>
  </si>
  <si>
    <t>educ_8</t>
  </si>
  <si>
    <t>Niveau secondaire I</t>
  </si>
  <si>
    <t>Secondaire II sans diplôme</t>
  </si>
  <si>
    <t>Formation professionnelle initiale ou maturité professionnelle</t>
  </si>
  <si>
    <t>Maturité gymnasiale ou maturité spécialisée</t>
  </si>
  <si>
    <t>Formation continue</t>
  </si>
  <si>
    <t>Master ou plus</t>
  </si>
  <si>
    <t>Formazione professionale di base o diploma di maturità professionale</t>
  </si>
  <si>
    <t>Primary level or less</t>
  </si>
  <si>
    <t>Lower secondary level</t>
  </si>
  <si>
    <t>Secondary level II without qualification</t>
  </si>
  <si>
    <t>Basic vocational training or vocational baccalaureate</t>
  </si>
  <si>
    <t>Gymnasium baccalaureate or specialized baccalaureate</t>
  </si>
  <si>
    <t>Further education</t>
  </si>
  <si>
    <t>Master's degree or more</t>
  </si>
  <si>
    <t>Primaria o menos</t>
  </si>
  <si>
    <t>Octavo grado</t>
  </si>
  <si>
    <t>Algunos estudios secundarios</t>
  </si>
  <si>
    <t>Bachillerato ordinario/GED o credencial alternativa</t>
  </si>
  <si>
    <t>Formación profesional o estudios universitarios sin titulación</t>
  </si>
  <si>
    <t>Diplomatura o licenciatura universitaria de dos años (por ejemplo: AA, AS)</t>
  </si>
  <si>
    <t>Licenciatura (por ejemplo: BA, BS)</t>
  </si>
  <si>
    <t>Máster o superior (MA, MS, MEng, MEd, MSW, MBA, MD, DDS, DVM, LLB, JD, PhD)</t>
  </si>
  <si>
    <t>ISCED 0-1 (primary or less), cf. https://gpseducation.oecd.org/CountryProfile https://isced.uis.unesco.org/wp-content/uploads/sites/15/2021/07/UIS-ISCED-DiagramsCompare-OECDAnnex-final.pdf</t>
  </si>
  <si>
    <t>Zysk netto\nna osobę dorosłą\nw wyniku realizacji z\nGlobalnego Programu\nKlimatycznego\nw 2030 r.\n(w % PKB)</t>
  </si>
  <si>
    <t>unit_before</t>
  </si>
  <si>
    <t>unit_after</t>
  </si>
  <si>
    <t xml:space="preserve"> </t>
  </si>
  <si>
    <t xml:space="preserve">&amp;nbsp;€ </t>
  </si>
  <si>
    <t xml:space="preserve">&amp;nbsp;CHF </t>
  </si>
  <si>
    <t xml:space="preserve">&amp;nbsp;PLN </t>
  </si>
  <si>
    <t xml:space="preserve">万円 </t>
  </si>
  <si>
    <t xml:space="preserve">&amp;nbsp;руб. </t>
  </si>
  <si>
    <t xml:space="preserve"> ريال</t>
  </si>
  <si>
    <t>sample_size</t>
  </si>
  <si>
    <t>1&amp;nbsp;000</t>
  </si>
  <si>
    <t>1,000</t>
  </si>
  <si>
    <t>3,000</t>
  </si>
  <si>
    <t>amount_expenses</t>
  </si>
  <si>
    <t>CHF&amp;nbsp;35</t>
  </si>
  <si>
    <t>belief_loss</t>
  </si>
  <si>
    <t>$30</t>
  </si>
  <si>
    <t>&amp;nbsp;par mois</t>
  </si>
  <si>
    <t>&amp;nbsp;pro Monat</t>
  </si>
  <si>
    <t>&amp;nbsp;al mese</t>
  </si>
  <si>
    <t>&amp;nbsp;miesięcznie</t>
  </si>
  <si>
    <t>&amp;nbsp;al mes</t>
  </si>
  <si>
    <t>&amp;nbsp;per month</t>
  </si>
  <si>
    <t>&amp;nbsp;в месяц</t>
  </si>
  <si>
    <t>&amp;nbsp;في الشهر</t>
  </si>
  <si>
    <t>&amp;nbsp;per year</t>
  </si>
  <si>
    <t>national</t>
  </si>
  <si>
    <t>italiano</t>
  </si>
  <si>
    <t>Swiss person</t>
  </si>
  <si>
    <t>Suisse</t>
  </si>
  <si>
    <t>estadounidense</t>
  </si>
  <si>
    <t>lcu_400</t>
  </si>
  <si>
    <t>400&amp;nbsp;CHF</t>
  </si>
  <si>
    <t>$400</t>
  </si>
  <si>
    <t>lcu_250</t>
  </si>
  <si>
    <t>250&amp;nbsp;€</t>
  </si>
  <si>
    <t>250&amp;nbsp;CHF</t>
  </si>
  <si>
    <t>4万円</t>
  </si>
  <si>
    <t>$250</t>
  </si>
  <si>
    <t>name_gcs</t>
  </si>
  <si>
    <t>Globalny Program Klimatyczny</t>
  </si>
  <si>
    <t>Global Climate Scheme</t>
  </si>
  <si>
    <t>participating</t>
  </si>
  <si>
    <t>Pays participant</t>
  </si>
  <si>
    <t>Kraj uczestniczący</t>
  </si>
  <si>
    <t>Participating country</t>
  </si>
  <si>
    <t>potential_party</t>
  </si>
  <si>
    <t>Pays participant potentiel</t>
  </si>
  <si>
    <t>Potencjalny kraj uczestniczący</t>
  </si>
  <si>
    <t>Potential participating country</t>
  </si>
  <si>
    <t>RU23</t>
  </si>
  <si>
    <t>Rosstat cash disposable income</t>
  </si>
  <si>
    <t>tree</t>
  </si>
  <si>
    <t>chaque euro donné</t>
  </si>
  <si>
    <t>jeder gespendete Euro</t>
  </si>
  <si>
    <t>ogni euro donato</t>
  </si>
  <si>
    <t>every pound donated</t>
  </si>
  <si>
    <t>every Swiss Frank donated</t>
  </si>
  <si>
    <t>150円の寄付につき</t>
  </si>
  <si>
    <t>каждые 100 рублей пожертвований</t>
  </si>
  <si>
    <t>كل 4 ريالات يتم التبرع بها</t>
  </si>
  <si>
    <t>every dollar donated</t>
  </si>
  <si>
    <t>chaque Franc suisse donné</t>
  </si>
  <si>
    <t>currency</t>
  </si>
  <si>
    <t>euro</t>
  </si>
  <si>
    <t>pound</t>
  </si>
  <si>
    <t>Swiss Frank</t>
  </si>
  <si>
    <t>円</t>
  </si>
  <si>
    <t>рубль</t>
  </si>
  <si>
    <t>dollar</t>
  </si>
  <si>
    <t>Franc suisse</t>
  </si>
  <si>
    <t>period_custom</t>
  </si>
  <si>
    <t>Share Eu</t>
  </si>
  <si>
    <t>Outdated Cities</t>
  </si>
  <si>
    <t>Outdated Towns and suburbs</t>
  </si>
  <si>
    <t>Outdated Rural</t>
  </si>
  <si>
    <t>Pour quel candidat avez-vous vot&amp;eacute; aux &lt;span id="election"&gt;&amp;eacute;lections europ&amp;eacute;ennes de 2024&lt;/span&gt;</t>
  </si>
  <si>
    <t>Which candidate did you vote for in the &lt;span id="election"&gt;[election: 2024 European Parliament election]&lt;/span&gt;?</t>
  </si>
  <si>
    <t>ES-ES</t>
  </si>
  <si>
    <t>Japonię, Wielką Brytanię</t>
  </si>
  <si>
    <t>każde otrzymane 4 PLN</t>
  </si>
  <si>
    <t>https://data.worldbank.org/indicator/PA.NUS.PPPC.RF?most_recent_value_desc=true</t>
  </si>
  <si>
    <t>PPP conversion (2023, Price level ratio of PPP conversion factor (GDP) to market exchange rate)</t>
  </si>
  <si>
    <t>LCU to PPP dollar</t>
  </si>
  <si>
    <t>400 $PPP_2024 in LCU</t>
  </si>
  <si>
    <t>250 $PPP_2024 in LCU</t>
  </si>
  <si>
    <t>300&amp;nbsp;€</t>
  </si>
  <si>
    <t>200&amp;nbsp;€</t>
  </si>
  <si>
    <t>3万円</t>
  </si>
  <si>
    <t>13&amp;nbsp;000&amp;nbsp;руб.</t>
  </si>
  <si>
    <t>60k (80)</t>
  </si>
  <si>
    <t>61k (80)</t>
  </si>
  <si>
    <t>53k (80)</t>
  </si>
  <si>
    <t>158k (80k)</t>
  </si>
  <si>
    <t>49k (80k)</t>
  </si>
  <si>
    <t>58k (80k)</t>
  </si>
  <si>
    <t>12M (120k)</t>
  </si>
  <si>
    <t>2.5M (80k)</t>
  </si>
  <si>
    <t>Rajouter seuil revenu ?</t>
  </si>
  <si>
    <t>6k</t>
  </si>
  <si>
    <t>7k</t>
  </si>
  <si>
    <t>4.5k</t>
  </si>
  <si>
    <t>8M</t>
  </si>
  <si>
    <t>2.5M</t>
  </si>
  <si>
    <t>12M</t>
  </si>
  <si>
    <t>5&amp;nbsp;500&amp;nbsp;€</t>
  </si>
  <si>
    <t>4&amp;nbsp;000&amp;nbsp;€</t>
  </si>
  <si>
    <t>8&amp;nbsp;000&amp;nbsp;€</t>
  </si>
  <si>
    <t>13&amp;nbsp;000&amp;nbsp;PLN</t>
  </si>
  <si>
    <t>20&amp;nbsp;000&amp;nbsp;PLN</t>
  </si>
  <si>
    <t>17&amp;nbsp;500&amp;nbsp;PLN</t>
  </si>
  <si>
    <t>150&amp;nbsp;000&amp;nbsp;PLN</t>
  </si>
  <si>
    <t>3&amp;nbsp;500&amp;nbsp;€</t>
  </si>
  <si>
    <t>10&amp;nbsp;000&amp;nbsp;€</t>
  </si>
  <si>
    <t>£60,000</t>
  </si>
  <si>
    <t>£70,000</t>
  </si>
  <si>
    <t>£50,000</t>
  </si>
  <si>
    <t>£160,000</t>
  </si>
  <si>
    <t>95,000&amp;nbsp;CHF</t>
  </si>
  <si>
    <t>80,000&amp;nbsp;CHF</t>
  </si>
  <si>
    <t>160,000&amp;nbsp;CHF</t>
  </si>
  <si>
    <t>130,000&amp;nbsp;CHF</t>
  </si>
  <si>
    <t>250,000&amp;nbsp;CHF</t>
  </si>
  <si>
    <t>125,000&amp;nbsp;CHF</t>
  </si>
  <si>
    <t>£700,000</t>
  </si>
  <si>
    <t>50&amp;nbsp;000&amp;nbsp;€</t>
  </si>
  <si>
    <t>200&amp;nbsp;000&amp;nbsp;руб.</t>
  </si>
  <si>
    <t>300&amp;nbsp;000&amp;nbsp;руб.</t>
  </si>
  <si>
    <t>150&amp;nbsp;000&amp;nbsp;руб.</t>
  </si>
  <si>
    <t>400&amp;nbsp;000&amp;nbsp;руб.</t>
  </si>
  <si>
    <t>250&amp;nbsp;000&amp;nbsp;руб.</t>
  </si>
  <si>
    <t>2&amp;nbsp;500&amp;nbsp;000&amp;nbsp;руб.</t>
  </si>
  <si>
    <t>500&amp;nbsp;000&amp;nbsp;руб.</t>
  </si>
  <si>
    <t>14&amp;nbsp;000&amp;nbsp;PLN</t>
  </si>
  <si>
    <t>1&amp;nbsp;000&amp;nbsp;PLN</t>
  </si>
  <si>
    <t>150&amp;nbsp;PLN</t>
  </si>
  <si>
    <t>21&amp;nbsp;000&amp;nbsp;PLN</t>
  </si>
  <si>
    <t>800万円</t>
  </si>
  <si>
    <t>900万円</t>
  </si>
  <si>
    <t>750万円</t>
  </si>
  <si>
    <t>1,500万円</t>
  </si>
  <si>
    <t>1,000万円</t>
  </si>
  <si>
    <t>10,000万円</t>
  </si>
  <si>
    <t>Postal code system</t>
  </si>
  <si>
    <t>Outcode: 2 to 4 letters and digits (then space and another code)</t>
  </si>
  <si>
    <t>Outcode: 5-digit (then hyphen and 4-digit)</t>
  </si>
  <si>
    <t>NNNNN</t>
  </si>
  <si>
    <t>NN-NNN</t>
  </si>
  <si>
    <t>Postal code regex</t>
  </si>
  <si>
    <t>^[0-9-]{5,6}$</t>
  </si>
  <si>
    <t>^[0-9]{5}$</t>
  </si>
  <si>
    <t>^[a-zA-Z0-9]{2,4}$</t>
  </si>
  <si>
    <t>NNN-NNNN</t>
  </si>
  <si>
    <t>7 digits with a hyphen after the third; the last two are very precise (neighborhood)</t>
  </si>
  <si>
    <t>^[0-9]{6}$</t>
  </si>
  <si>
    <t>NNNNNN</t>
  </si>
  <si>
    <t>NNNN</t>
  </si>
  <si>
    <t>^[0-9]{4}$</t>
  </si>
  <si>
    <t>万円／年</t>
  </si>
  <si>
    <t>Income (after taxes and transfers) of adult individuals, from the poorest to the richest</t>
  </si>
  <si>
    <t>text_title_x</t>
  </si>
  <si>
    <t>Humains, du plus pauvre au plus riche</t>
  </si>
  <si>
    <t>Esseri umani, dai più poveri ai più ricchi</t>
  </si>
  <si>
    <t>Ludzi, od najbiedniejszych do najbogatszych</t>
  </si>
  <si>
    <t>Seres humanos, del más pobre al más rico</t>
  </si>
  <si>
    <t>Humans, from poorest to richest</t>
  </si>
  <si>
    <t>Люди, от самых бедных до самых богатых.</t>
  </si>
  <si>
    <t>text_title_y</t>
  </si>
  <si>
    <t>Revenu (€/mois, après impôts et transferts)</t>
  </si>
  <si>
    <t>Reddito (€/mese, al netto di tasse e trasferimenti)</t>
  </si>
  <si>
    <t>Dochód (PLN/miesiąc, po odliczeniu podatków i składek)</t>
  </si>
  <si>
    <t>Income (£/year, after taxes and transfers)</t>
  </si>
  <si>
    <t>Income (CHF/year, after taxes and transfers)</t>
  </si>
  <si>
    <t>所得（万円／年, 税引き後および移転後）</t>
  </si>
  <si>
    <t>Доход (руб./месяц, после уплаты налогов и трансфертов)</t>
  </si>
  <si>
    <t>Income ($/year, after taxes and transfers)</t>
  </si>
  <si>
    <t>Revenu (CHF/an, après impôts et transferts)</t>
  </si>
  <si>
    <t>Reddito (CHF/anno, al netto di tasse e trasferimenti)</t>
  </si>
  <si>
    <t>Renta ($/año, después de impuestos y transferencias)</t>
  </si>
  <si>
    <t>Proportion of winners:</t>
  </si>
  <si>
    <t>Proportion of losers:</t>
  </si>
  <si>
    <t>The graph below presents a proposal to redistribute incomes worldwide, from the current income distribution in red, to a new proposed one in green. Below are examples of how after-tax incomes would change after the proposed redistribution: ... Would you support or oppose this worldwide income redistribution?</t>
  </si>
  <si>
    <t>après impôts et prestations sociales</t>
  </si>
  <si>
    <t>nach Steuern und Sozialhilfe</t>
  </si>
  <si>
    <t>po odliczeniu podatk&amp;oacute;w i składek</t>
  </si>
  <si>
    <t>después de impuestos y prestaciones sociales</t>
  </si>
  <si>
    <t>British person</t>
  </si>
  <si>
    <t>In the United Kingdom</t>
  </si>
  <si>
    <t>In the United States</t>
  </si>
  <si>
    <t>0,2</t>
  </si>
  <si>
    <t>Non-Participant</t>
  </si>
  <si>
    <t>Suisses</t>
  </si>
  <si>
    <t>2024 United Kingdom general election</t>
  </si>
  <si>
    <t>Imagine that some countries (such as Brazil and those in the European Union) adopt this policy and others (such as the United States and China) do not.</t>
  </si>
  <si>
    <t>Eighth grade</t>
  </si>
  <si>
    <t>General Certificate of Secondary Education (GCSE)</t>
  </si>
  <si>
    <t>High school degree (A levels)</t>
  </si>
  <si>
    <t>Regular high school diploma/GED or an alternative credential</t>
  </si>
  <si>
    <t>Vocational training or some college education without degree</t>
  </si>
  <si>
    <t>Higher vocational education (Level 4+ Award, level 4+ Certificate, level 4+ Diploma, Higher Apprenticeship, etc.)</t>
  </si>
  <si>
    <t>złot&amp;oacute;wkę</t>
  </si>
  <si>
    <t>12</t>
  </si>
  <si>
    <t>1,6</t>
  </si>
  <si>
    <t>text_vote_didnt_vote</t>
  </si>
  <si>
    <t>M&amp;ecirc;me si vous n&amp;#39;avez pas vot&amp;eacute; aux &lt;span id="election"&gt;&amp;eacute;lections du Parlement europ&amp;eacute;en de 2024&lt;/span&gt;, veuillez indiquer le candidat pour lequel vous &amp;eacute;tiez le plus susceptible d&amp;#39;avoir vot&amp;eacute; ou qui repr&amp;eacute;sente plus fid&amp;egrave;lement vos opinions.</t>
  </si>
  <si>
    <t>Aunque no haya votado en las &lt;span id="election"&gt;[election: 2024 European Parliament election]&lt;/span&gt;, indique el candidato al que hubiera votado con más probabilidad o que represente mejor sus opiniones.</t>
  </si>
  <si>
    <t>Even if you did not vote in the &lt;span id="election"&gt;[election: 2024 European Parliament election]&lt;/span&gt;, please indicate the candidate that you were most likely to have voted for or who represents your views more closely.</t>
  </si>
  <si>
    <t>M&amp;ecirc;me si vous n&amp;#39;avez pas vot&amp;eacute; aux &lt;span id="election"&gt;&amp;eacute;lections du Parlement europ&amp;eacute;en de 2024&lt;/span&gt; , veuillez indiquer le candidat pour lequel vous &amp;eacute;tiez le plus susceptible d&amp;#39;avoir vot&amp;eacute; ou qui repr&amp;eacute;sente plus fid&amp;egrave;lement vos opinions.</t>
  </si>
  <si>
    <t>sum_name</t>
  </si>
  <si>
    <t>Total</t>
  </si>
  <si>
    <t>Gesamt</t>
  </si>
  <si>
    <t>Totale</t>
  </si>
  <si>
    <t>Suma</t>
  </si>
  <si>
    <t>合計</t>
  </si>
  <si>
    <t>Итого</t>
  </si>
  <si>
    <t>المجموع</t>
  </si>
  <si>
    <t>correspondence urbanization: https://ec.europa.eu/eurostat/web/gisco/geodata/administrative-units/postal-codes?utm_source=chatgpt.com</t>
  </si>
  <si>
    <t>https://ec.europa.eu/eurostat/web/gisco/geodata/administrative-units/postal-codes?utm_source=chatgpt.com</t>
  </si>
  <si>
    <t>Link urbanity</t>
  </si>
  <si>
    <t>https://wumarketing.eu.qualtrics.com/ControlPanel/File.php?F=F_sgeRionmpQvME6A</t>
  </si>
  <si>
    <t>https://wumarketing.eu.qualtrics.com/ControlPanel/File.php?F=F_uxFR5512uAFqYzj</t>
  </si>
  <si>
    <t>https://wumarketing.eu.qualtrics.com/ControlPanel/File.php?F=F_Z85BflUrhyaRwRQ</t>
  </si>
  <si>
    <t>https://wumarketing.eu.qualtrics.com/ControlPanel/File.php?F=F_sHuFpvqSPy8aIqK</t>
  </si>
  <si>
    <t>https://wumarketing.eu.qualtrics.com/ControlPanel/File.php?F=F_TnyYqOhx5l3ByWV</t>
  </si>
  <si>
    <t>https://wumarketing.eu.qualtrics.com/ControlPanel/File.php?F=F_IQgx02GEO8fNMtm</t>
  </si>
  <si>
    <t>Urbanity values (from densest to most rural)</t>
  </si>
  <si>
    <t>1; 2; 3</t>
  </si>
  <si>
    <t>1; [2-4]; NA</t>
  </si>
  <si>
    <t>Kto skorzysta:</t>
  </si>
  <si>
    <t>Some secondary education</t>
  </si>
  <si>
    <t>Vocational upper secondary (Level 3 Award, level 3 Certificate, level 3 Diploma, Advanced Apprenticeship, etc.)</t>
  </si>
  <si>
    <t>Cut federal spending by $1 trillion</t>
  </si>
  <si>
    <t>Raise the federal minimum wage to $15/hour</t>
  </si>
  <si>
    <t>Increase the Child and Dependent Care Tax Credit</t>
  </si>
  <si>
    <t>Social issues</t>
  </si>
  <si>
    <t>Enhance border security and limit immigration</t>
  </si>
  <si>
    <t>Ensure nationwide access to abortion as a constitutional right</t>
  </si>
  <si>
    <t>Rejoin the Paris Agreement</t>
  </si>
  <si>
    <t>Expedite the process for oil and gas drilling permits on federal land</t>
  </si>
  <si>
    <t>Extend the Trump tax cuts</t>
  </si>
  <si>
    <t>International tax on millionaires with 30% financing healthcare and education in low-income countries</t>
  </si>
  <si>
    <t>Cut development aid</t>
  </si>
  <si>
    <t>Negotiate an immediate ceasefire in Ukraine, recognize new Russian territories and withdraw support to Ukraine</t>
  </si>
  <si>
    <t>soc3</t>
  </si>
  <si>
    <t>soc4</t>
  </si>
  <si>
    <t>tax3</t>
  </si>
  <si>
    <t>30 hours of free childcare per week for working parents</t>
  </si>
  <si>
    <t>Raising the minimum wage to £15 per hour</t>
  </si>
  <si>
    <t>A 4-day working week</t>
  </si>
  <si>
    <t>Legal limit on migration and deportation to Rwanda</t>
  </si>
  <si>
    <t>Enforce neighbourhood policing through recruitment and new equipment</t>
  </si>
  <si>
    <t>Increase the Universal Credit for low-income households</t>
  </si>
  <si>
    <t>A ban on domestic flights for trips under three hours by train</t>
  </si>
  <si>
    <t>Fight tax avoidance by abolishing the non-domiciled tax status</t>
  </si>
  <si>
    <t>Deepen Brexit by removing or reforming EU-inherited laws</t>
  </si>
  <si>
    <t>Kwestie ekonomiczne</t>
  </si>
  <si>
    <t>Rozwój produkcji kolejowej i inwestycje w infrastrukturę</t>
  </si>
  <si>
    <t>Przeznaczenie 5% PKB na wydatki wojskowe do 2030 r</t>
  </si>
  <si>
    <t>Kwestie społeczne</t>
  </si>
  <si>
    <t>Przywrócenie praw reprodukcyjnych, w tym prawa do aborcji</t>
  </si>
  <si>
    <t>Złagodzenie restrykcji w zakresie zgromadzeń publicznych i protestów</t>
  </si>
  <si>
    <t>Wydłużony urlop rodzicielski, ulgi podatkowe na dzieci i możliwość pracy zdalnej</t>
  </si>
  <si>
    <t>Polityka klimatyczna</t>
  </si>
  <si>
    <t>Rezygnacja z węgla do 2035 r.</t>
  </si>
  <si>
    <t>Zakaz sprzedaży nowych samochodów z silnikiem spalinowym do 2035 r.</t>
  </si>
  <si>
    <t>System podatkowy</t>
  </si>
  <si>
    <t>Obniżenie podatków dla gospodarstw domowych o niskich dochodach poprzez zwiększenie kwoty wolnej od podatku</t>
  </si>
  <si>
    <t>Zwiększenie podatków od zysków dużych korporacji cyfrowych oraz firm zajmujących się paliwami kopalnymi</t>
  </si>
  <si>
    <t>Zwolnienie z podatku dochodowego dla seniorów opóźniających przejście na emeryturę</t>
  </si>
  <si>
    <t>Polityka zagraniczna</t>
  </si>
  <si>
    <t>Międzynarodowy podatek od milionerów, z 30% finansowaniem opieki zdrowotnej i edukacji w krajach o niskich dochodach</t>
  </si>
  <si>
    <t>Ograniczenie pomocy rozwojowej</t>
  </si>
  <si>
    <t>Zatrzymanie osób, którym odmówiono azylu, do czasu ich deportacji</t>
  </si>
  <si>
    <t>Healthcare plan: more appointments by utilising overtime employment, recruitment in mental care and dentistry coverage</t>
  </si>
  <si>
    <t>No immunity for crimes committed by a former president</t>
  </si>
  <si>
    <t>Investment in renewables and nuclear to achieve zero-emissions electricity in 2030</t>
  </si>
  <si>
    <t>ISCED 3 (Upper secondary) items in italic in features should be reversed in the data cleansing to come back to the order here</t>
  </si>
  <si>
    <t>Muhammad Rabi $100</t>
  </si>
  <si>
    <t>Jennet Myradowa $100 + $20?</t>
  </si>
  <si>
    <t>Hanae Sano $70 + $5?</t>
  </si>
  <si>
    <t>Monica Escaler $50</t>
  </si>
  <si>
    <t>Link dashboard</t>
  </si>
  <si>
    <t>https://wumarketing.fra1.qualtrics.com/public-quotas?SID=SV_0VNqQiSQBawsBfw&amp;GID=QG_sv1O2zq3iqVfPKy</t>
  </si>
  <si>
    <t>https://wumarketing.fra1.qualtrics.com/public-quotas?SID=SV_37SMZAbB0MdWtmK&amp;GID=QG_sv1O2zq3iqVfPKy</t>
  </si>
  <si>
    <t>https://wumarketing.fra1.qualtrics.com/public-quotas?SID=SV_8d0ASpxiGohlqBM&amp;GID=QG_sv1O2zq3iqVfPKy</t>
  </si>
  <si>
    <t>ريال سعودي/شهر</t>
  </si>
  <si>
    <t>الدخل (بعد خصم الضرائب والتحويلات) للبالغين من البشر، من الأفقر إلى الأغنى</t>
  </si>
  <si>
    <t>الأشخاص، من الأفقر إلى الأغنى</t>
  </si>
  <si>
    <t>الدخل ( ريال/شهر، بعد خصم الضرائب والتحويلات)</t>
  </si>
  <si>
    <t>نسبة المستفيدين:</t>
  </si>
  <si>
    <t>نسبة المتضررين:</t>
  </si>
  <si>
    <t>يعرض الرسم البياني أدناه مقترحًا لإعادة توزيع الدخل في كافة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كافة أنحاء العالم؟</t>
  </si>
  <si>
    <t>الإجمالي</t>
  </si>
  <si>
    <t>قبل خصم الضرائب</t>
  </si>
  <si>
    <t>المواطن السعودي</t>
  </si>
  <si>
    <t>130 ريال سعودي</t>
  </si>
  <si>
    <t>500 ريال سعودي</t>
  </si>
  <si>
    <t>الاتحاد الأوروبي واليابان والمملكة المتحدة</t>
  </si>
  <si>
    <t>&amp;nbsp;شهريًا</t>
  </si>
  <si>
    <t>800 ريال سعودي</t>
  </si>
  <si>
    <t>150 ريال سعودي</t>
  </si>
  <si>
    <t>1,000 ريال سعودي</t>
  </si>
  <si>
    <t>8,000 ريال سعودي</t>
  </si>
  <si>
    <t>10,000 ريال سعودي</t>
  </si>
  <si>
    <t>11,000 ريال سعودي</t>
  </si>
  <si>
    <t>12,000 ريال سعودي</t>
  </si>
  <si>
    <t>15,000 ريال سعودي</t>
  </si>
  <si>
    <t>16,000 ريال سعودي</t>
  </si>
  <si>
    <t>24,000 ريال سعودي</t>
  </si>
  <si>
    <t>130,000 ريال سعودي</t>
  </si>
  <si>
    <t>20 مليون ريال</t>
  </si>
  <si>
    <t>4 مليون ريال</t>
  </si>
  <si>
    <t>سعودي</t>
  </si>
  <si>
    <t>سعوديون</t>
  </si>
  <si>
    <t>تعليم ابتدائي أو أقل</t>
  </si>
  <si>
    <t>درجة بكالوريوس أو ما يُعادلها</t>
  </si>
  <si>
    <t>درجة ماجستير أو أعلى</t>
  </si>
  <si>
    <t>مخطط المناخ العالمي</t>
  </si>
  <si>
    <t>دولة مشاركة</t>
  </si>
  <si>
    <t>دولة محتمل مشاركتها</t>
  </si>
  <si>
    <t>ريـال سعودي</t>
  </si>
  <si>
    <t>na</t>
  </si>
  <si>
    <t>Aktuelles Einkommen</t>
  </si>
  <si>
    <t>Menschen, vom Ärmsten bis zum Reichsten</t>
  </si>
  <si>
    <t>Anteil der Begünstigten:</t>
  </si>
  <si>
    <t>Anteil der Benachteiligten:</t>
  </si>
  <si>
    <t>1 Million Euro</t>
  </si>
  <si>
    <t>Deutschen</t>
  </si>
  <si>
    <t>Stellen Sie sich vor, dass alle anderen Länder mit hohem Einkommen (wie die Vereinigten Staaten, die Europäische Union, Japan, usw.) diese Maßnahme einführen, während einige Länder mit mittlerem Einkommen (wie China) dies nicht tun.</t>
  </si>
  <si>
    <t>Stellen Sie sich vor, dass einige Länder (wie Frankreich, Spanien, das Vereinigte Königreich, Brasilien...) diese Maßnahme einführen, während andere (wie die Vereinigten Staaten und China) dies nicht tun.</t>
  </si>
  <si>
    <t>Euro</t>
  </si>
  <si>
    <t>Einkommen (nach Steuern und Transfers/Sozialleistungen/Umverteilung) erwachsener Personen, vom Ärmsten bis zum Reichsten</t>
  </si>
  <si>
    <t>Einkommen (€/Monat, nach Steuern und Sozialleistungen)</t>
  </si>
  <si>
    <t>Die folgende Grafik zeigt einen Vorschlag zur weltweiten Umverteilung aller Einkünfte – von der aktuellen Einkommensverteilung (rot) zu einer neuen Verteilung (grün). Unten sehen Sie Beispiele dafür, wie sich die Nettoeinkünfte nach der von Ihnen vorgeschlagenen Umverteilung verändern würden: ... Würden Sie diese weltweite Einkommensumverteilung unterstützen oder ablehnen?</t>
  </si>
  <si>
    <t>Reddito a seguito della redistribuzione globale</t>
  </si>
  <si>
    <t>Reddito (al netto di tasse e trasferimenti) degli individui adulti, dai più poveri ai più ricchi</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</si>
  <si>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</si>
  <si>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al netto delle imposte e del Welfare</t>
  </si>
  <si>
    <t>Immaginiamo che alcuni Paesi (come Germania, Francia, Spagna, Regno Unito, Brasile...) adottino questa politica e altri (come Stati Uniti e Cina) no.</t>
  </si>
  <si>
    <t>Laurea magistrale o livello di istruzione superiore</t>
  </si>
  <si>
    <t>Programma Globale per il Clima</t>
  </si>
  <si>
    <t>Svizzero</t>
  </si>
  <si>
    <t>Svizzeri</t>
  </si>
  <si>
    <t>svizzero</t>
  </si>
  <si>
    <t>Immaginiamo che tutti gli altri Paesi ad alto reddito (come gli Stati Uniti, l'Unione Europea, il Giappone...) adottino questa politica e che alcuni Paesi a medio reddito (come la Cina) non la adottino.</t>
  </si>
  <si>
    <t>ogni franco svizzero donato</t>
  </si>
  <si>
    <t>franco svizzero</t>
  </si>
  <si>
    <t>Ingresos después de la redistribución global</t>
  </si>
  <si>
    <t>年間</t>
  </si>
  <si>
    <t>Jährliche</t>
  </si>
  <si>
    <t>6.000 millones de Euros</t>
  </si>
  <si>
    <t>1.000 millones de Euros</t>
  </si>
  <si>
    <t>CHF 1 Billion</t>
  </si>
  <si>
    <t>5 millones de Euros</t>
  </si>
  <si>
    <t>1 milione di euro</t>
  </si>
  <si>
    <t>1 millón de Euros</t>
  </si>
  <si>
    <t>2024年 衆議院議員総選挙</t>
  </si>
  <si>
    <t>Stellen Sie sich vor, dass einige Länder (wie die Europäische Union, das Vereinigte Königreich und Brasilien) diese Massnahme einführen, während andere (wie die Vereinigten Staaten und China) dies nicht tun.</t>
  </si>
  <si>
    <t>2,000</t>
  </si>
  <si>
    <t>cada Euro donado</t>
  </si>
  <si>
    <t>jeder gespendete Schweizer Franken</t>
  </si>
  <si>
    <t>Schweizer Franken</t>
  </si>
  <si>
    <t>Por qué candidato votó en las &lt;span id="election"&gt;[election: 2024 European Parliament election]&lt;/span&gt;?</t>
  </si>
  <si>
    <t>Aunque no haya votado en las &lt;span id="election"&gt;[election: 2024 European Parliament election]&lt;/span&gt;, indique el candidato por el que hubiera votado con más probabilidad o que represente mejor sus opiniones.</t>
  </si>
  <si>
    <t>Einkommen (CHF/Jahr, nach Steuern und Sozialleistungen)</t>
  </si>
  <si>
    <t>Stellen Sie sich vor, dass alle anderen Länder mit hohem Einkommen (wie die Vereinigten Staaten, Japan, Frankreich, Italien, das Vereinigte Königreich usw.) diese Maßnahme einführen, während einige Länder mit mittlerem Einkommen (wie China) dies nicht tun.</t>
  </si>
  <si>
    <t>country_adjective2</t>
  </si>
  <si>
    <t>schweizer</t>
  </si>
  <si>
    <t>&amp;nbsp;par an</t>
  </si>
  <si>
    <t>&amp;nbsp;pro Jahr</t>
  </si>
  <si>
    <t>&amp;nbsp;all'anno</t>
  </si>
  <si>
    <t>&amp;nbsp;al año</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</si>
  <si>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globale?</t>
  </si>
  <si>
    <t>annuo</t>
  </si>
  <si>
    <t>$1 millón</t>
  </si>
  <si>
    <t>$5 millones</t>
  </si>
  <si>
    <t>Livello primario o inferiore</t>
  </si>
  <si>
    <t>Livello secondario I</t>
  </si>
  <si>
    <t>Livello secondario II senza qualifica</t>
  </si>
  <si>
    <t>Diploma di maturità liceale o di maturità specializzata</t>
  </si>
  <si>
    <t>Formazione continua</t>
  </si>
  <si>
    <t>Глобальная климатическая схема</t>
  </si>
  <si>
    <t>Страна-участница</t>
  </si>
  <si>
    <t>País participante</t>
  </si>
  <si>
    <t>Потенциальная страна-участница</t>
  </si>
  <si>
    <t>País participante potencial</t>
  </si>
  <si>
    <t>cada dólar donado</t>
  </si>
  <si>
    <t>¿Por cuál candidato votó en las &lt;span id="election"&gt;[election: 2024 European Parliament election]&lt;/span&gt;?</t>
  </si>
  <si>
    <t>Bachelor ou équivalent (Certificat fédéral de capacité, examen professionnel, examen de maîtrise, brevet fédéral, diplôme fédéral)</t>
  </si>
  <si>
    <t>Bachelor oder gleichwertig (Eidgenössische Fähigkeitszeugnis, Berufsprüfung, Höhere Fachprüfung, eidg. Fauchausweis, eidg. Diplom)</t>
  </si>
  <si>
    <t>Laurea triennale o equivalente (attestato federale di capacità, esame professionale, esame di maestria, attestato professionale federale, diploma federale)</t>
  </si>
  <si>
    <t>PIB español</t>
  </si>
  <si>
    <t>la Svizzera</t>
  </si>
  <si>
    <t>Bundestagswahl 2025</t>
  </si>
  <si>
    <t>الأمريكيين</t>
  </si>
  <si>
    <t>Bachelor's degree or equivalent (Advanced Federal Professional Examination, professional examination, federal certificate)</t>
  </si>
  <si>
    <t>Teilnehmendes Land</t>
  </si>
  <si>
    <t>Potentiell teilnehmendes Land</t>
  </si>
  <si>
    <t>Dólar</t>
  </si>
  <si>
    <t>Für welche Partei haben Sie bei der &lt;span id="election"&gt;[Wahl: Europawahl 2024]&lt;/span&gt; gestimmt?</t>
  </si>
  <si>
    <t>10000</t>
  </si>
  <si>
    <t>1000</t>
  </si>
  <si>
    <t>3000</t>
  </si>
  <si>
    <t>150</t>
  </si>
  <si>
    <t>30000</t>
  </si>
  <si>
    <t>12000</t>
  </si>
  <si>
    <t>50000</t>
  </si>
  <si>
    <t>600</t>
  </si>
  <si>
    <t>60000</t>
  </si>
  <si>
    <t>40000</t>
  </si>
  <si>
    <t>5000</t>
  </si>
  <si>
    <t>20000</t>
  </si>
  <si>
    <t>70000</t>
  </si>
  <si>
    <t>100000</t>
  </si>
  <si>
    <t>1500</t>
  </si>
  <si>
    <t>300000</t>
  </si>
  <si>
    <t>200</t>
  </si>
  <si>
    <t>250</t>
  </si>
  <si>
    <t>2500</t>
  </si>
  <si>
    <t>50</t>
  </si>
  <si>
    <t>25000</t>
  </si>
  <si>
    <t>33</t>
  </si>
  <si>
    <t>34</t>
  </si>
  <si>
    <t>36</t>
  </si>
  <si>
    <t>38</t>
  </si>
  <si>
    <t>35</t>
  </si>
  <si>
    <t>48</t>
  </si>
  <si>
    <t>25</t>
  </si>
  <si>
    <t>64</t>
  </si>
  <si>
    <t>57</t>
  </si>
  <si>
    <t>56</t>
  </si>
  <si>
    <t>59</t>
  </si>
  <si>
    <t>60</t>
  </si>
  <si>
    <t>58</t>
  </si>
  <si>
    <t>71</t>
  </si>
  <si>
    <t>72</t>
  </si>
  <si>
    <t>69</t>
  </si>
  <si>
    <t>77</t>
  </si>
  <si>
    <t>74</t>
  </si>
  <si>
    <t>87</t>
  </si>
  <si>
    <t>128</t>
  </si>
  <si>
    <t>154</t>
  </si>
  <si>
    <t>155</t>
  </si>
  <si>
    <t>118</t>
  </si>
  <si>
    <t>145</t>
  </si>
  <si>
    <t>10</t>
  </si>
  <si>
    <t>18</t>
  </si>
  <si>
    <t>16</t>
  </si>
  <si>
    <t>500</t>
  </si>
  <si>
    <t>Renta (€/mes, después de impuestos y transferencias</t>
  </si>
  <si>
    <t>35&amp;nbsp;€</t>
  </si>
  <si>
    <t>&amp;nbsp;月額</t>
  </si>
  <si>
    <t>españoles</t>
  </si>
  <si>
    <t>la Unión Europea</t>
  </si>
  <si>
    <t>elecciones al Parlamento Europeo de 2024</t>
  </si>
  <si>
    <t>estadounidenses</t>
  </si>
  <si>
    <t>Imagine que todos los demás países de renta alta (como Estados Unidos, Japón, Alemania, Francia, Reino Unido...) adoptan esta política y algunos países de renta media (como China) no lo hacen.</t>
  </si>
  <si>
    <t>Imagine que todos los demás países de renta alta (como la Unión Europea, Japón, Canadá...) adoptan esta política y algunos países de renta media (como China) no.</t>
  </si>
  <si>
    <t>Imagine que algunos países (como Alemania, Francia, el Reino Unido, Brasil...) adoptan esta política y otros (como Estados Unidos y China) no lo hacen.</t>
  </si>
  <si>
    <t>Imagine que algunos países (como la Unión Europea, el Reino Unido y Brasil) adoptan esta política y otros (como Japón, Canadá y China) no.</t>
  </si>
  <si>
    <t>Plan Climático Global</t>
  </si>
  <si>
    <t>Pour quel liste avez-vous vot&amp;eacute; aux &lt;span id="election"&gt;&amp;eacute;lections europ&amp;eacute;ennes de 2024&lt;/span&gt; ?</t>
  </si>
  <si>
    <t>£70</t>
  </si>
  <si>
    <t>330 ريال سعودي</t>
  </si>
  <si>
    <t>15&amp;nbsp;CHF</t>
  </si>
  <si>
    <t>$50 (JP, DE mean pc high)</t>
  </si>
  <si>
    <t>$40 (PL mean pc high)</t>
  </si>
  <si>
    <t>$90</t>
  </si>
  <si>
    <t>380 ريال سعودي</t>
  </si>
  <si>
    <t>£35</t>
  </si>
  <si>
    <t>$120</t>
  </si>
  <si>
    <t>EN-FR</t>
  </si>
  <si>
    <t>EN-DE</t>
  </si>
  <si>
    <t>EN-IT</t>
  </si>
  <si>
    <t>EN-PL</t>
  </si>
  <si>
    <t>EN-ES</t>
  </si>
  <si>
    <t>EN-JA</t>
  </si>
  <si>
    <t>Politica economica</t>
  </si>
  <si>
    <t>Strompreise durch Steuersenkungen um 12 % senken</t>
  </si>
  <si>
    <t>Lower electricity prices by 12% through tax reductions</t>
  </si>
  <si>
    <t>Increase the birth grant to up to €3,600 for newborns</t>
  </si>
  <si>
    <t>Expansion of rail production and infrastructure investment</t>
  </si>
  <si>
    <t>Fijar el salario mínimo en 1350€/mes</t>
  </si>
  <si>
    <t>Set the minimum wage at 1350€/month</t>
  </si>
  <si>
    <t>最低賃金を時給1,500円に引き上げる</t>
  </si>
  <si>
    <t>Raise the minimum wage to ¥1,500 per hour</t>
  </si>
  <si>
    <t>Augmenter le SMIC à 1600€ net par mois</t>
  </si>
  <si>
    <t>Mindestlohn bis 2026 auf 15 € erhöhen</t>
  </si>
  <si>
    <t>Raise the minimum wage to €15 by 2026</t>
  </si>
  <si>
    <t>Use unspent EU funds to exempt hiring companies from taxes</t>
  </si>
  <si>
    <t>Allocate 5% of GDP to military expenditures by 2030</t>
  </si>
  <si>
    <t>Reduce the workweek to 36 hours by 2030 without salary cut</t>
  </si>
  <si>
    <t>Provide child allowance of ¥15,000 per month for all children up to age 18</t>
  </si>
  <si>
    <t>Restaurer l'âge légal de départ à la retraite à 62 ans</t>
  </si>
  <si>
    <t>Invest €500 billion in strategic industries like steel, automotive, and defense</t>
  </si>
  <si>
    <t>Introduce a legal minimum wage at 10€ per hour</t>
  </si>
  <si>
    <t>Fomentar la flexibilidad horaria mediante un banco de horas</t>
  </si>
  <si>
    <t>Promote flexible working hours through a time bank</t>
  </si>
  <si>
    <t>Reduce working hours without reducing salaries</t>
  </si>
  <si>
    <t>Société</t>
  </si>
  <si>
    <t>Politica sociale</t>
  </si>
  <si>
    <t>Supprimer le droit du sol</t>
  </si>
  <si>
    <t>Einsatz elektronischer Fußfesseln zur Verfolgung von Gewalttätern gegen Frauen</t>
  </si>
  <si>
    <t>Use electronic ankle monitors to track violent offenders against women</t>
  </si>
  <si>
    <t>Legal limit on migration and process asylum requests outside the EU</t>
  </si>
  <si>
    <t>Restoring abortion rights</t>
  </si>
  <si>
    <t>Reforzar la regulación de las redes sociales en materia de transparencia, control de la desinformación e identidad verificada</t>
  </si>
  <si>
    <t>Strengthen social media regulation for transparency, misinformation control, and verified identity</t>
  </si>
  <si>
    <t>選挙区合併の廃止</t>
  </si>
  <si>
    <t>Eliminate electoral district mergers (gōku kaiketsu)</t>
  </si>
  <si>
    <t>Peines planchers pour les récidivistes et responsabilité pénale à 16 ans</t>
  </si>
  <si>
    <t>Impose mandatory sentences for repeat offenders, and lower the age of criminal responsibility to 16</t>
  </si>
  <si>
    <t>Offer a birth grant of €20,000 for newborns</t>
  </si>
  <si>
    <t>Riconoscere il matrimonio tra persone dello stesso sesso</t>
  </si>
  <si>
    <t>Recognize same-sex marriage</t>
  </si>
  <si>
    <t>Relax restrictions on public assembly and protest</t>
  </si>
  <si>
    <t>Educación de 0 a 3 años gratuita</t>
  </si>
  <si>
    <t>Free early education (from 0 to 3 years)</t>
  </si>
  <si>
    <t>同性婚を認める</t>
  </si>
  <si>
    <t>Recognize same-sex marraige</t>
  </si>
  <si>
    <t>Instaurer le Référendum d’Initiative Citoyenne (RIC)</t>
  </si>
  <si>
    <t>Establish the Citizens' Initiative Referendum (RIC)</t>
  </si>
  <si>
    <t>Restrict the fast-track path to German citizenship</t>
  </si>
  <si>
    <t>Introduce free and mandatory early education (until 3 years old)</t>
  </si>
  <si>
    <t>Extended parental leave, tax benefits for children, and remote work option</t>
  </si>
  <si>
    <t>Crear centros fuera de la UE para tramitar las solicitudes de asilo</t>
  </si>
  <si>
    <t>Create centers outside the EU to process asylum requests</t>
  </si>
  <si>
    <t>パートタイム労働者への年金受給資格の拡大</t>
  </si>
  <si>
    <t>Expand eligibility for pension coverage to part-time workers</t>
  </si>
  <si>
    <t>Promote women’s empowerment through reskilling, fair pay, and career continuity</t>
  </si>
  <si>
    <t>soc5</t>
  </si>
  <si>
    <t>Politica climatica</t>
  </si>
  <si>
    <t>Construire 14 nouveaux réacteurs nucléaires</t>
  </si>
  <si>
    <t>Build 14 new nuclear reactors</t>
  </si>
  <si>
    <t>Aufhebung des Heizungsgesetzes, das erneuerbare Energien vorschreibt</t>
  </si>
  <si>
    <t>Repeal the heating law that requires renewable energy</t>
  </si>
  <si>
    <t>Cancel the ban on new combustion-engine cars from 2035</t>
  </si>
  <si>
    <t>Phase out coal by 2035</t>
  </si>
  <si>
    <t>Ampliar los bonos sociales térmico y eléctrico</t>
  </si>
  <si>
    <t>Extend the social electricity voucher</t>
  </si>
  <si>
    <t>2030年までに再生可能エネルギーによる電力50％を達成</t>
  </si>
  <si>
    <t>Achieve 50% of electricity from renewable sources by 2030</t>
  </si>
  <si>
    <t>Raddoppiare la capacità di energia rinnovabile entro il 2030</t>
  </si>
  <si>
    <t>Double the capacity of renewable energy by 2030</t>
  </si>
  <si>
    <t>Ban the sale of new combustion-engine cars by 2035</t>
  </si>
  <si>
    <t>A national investment plan to enhance water management</t>
  </si>
  <si>
    <t>Invest 150,000 billion yen in the ecological transition</t>
  </si>
  <si>
    <t>Ban new combustion-engine cars from 2035</t>
  </si>
  <si>
    <t>Politica fiscale</t>
  </si>
  <si>
    <t>Tax-free bonuses of up to €10,000 per year</t>
  </si>
  <si>
    <t>Exempt from taxes overtime work and work of retired people</t>
  </si>
  <si>
    <t>Reduce the income tax on low-income households</t>
  </si>
  <si>
    <t>Reduce taxes on low-income households by increasing the tax-free income allowance</t>
  </si>
  <si>
    <t>Bajar el impuesto sobre la renta a la clase media y aumentarlo a los hogares ricos</t>
  </si>
  <si>
    <t>Lower the income tax on the middle class and increase it on rich households</t>
  </si>
  <si>
    <t>Abschaffung der Erbschaftssteuer</t>
  </si>
  <si>
    <t>Abolish the inheritance tax</t>
  </si>
  <si>
    <t>Sostituire l'imposta sul reddito con una flat tax del 15%.</t>
  </si>
  <si>
    <t>Replace the income tax by a 15% flat tax</t>
  </si>
  <si>
    <t>Suprimir el impuesto sobre el patrimonio y bajar los tipos del impuesto de sociedades</t>
  </si>
  <si>
    <t>Abolish the wealth tax and lower corporate tax rates</t>
  </si>
  <si>
    <t>中低所得世帯への消費税還付制度の導入</t>
  </si>
  <si>
    <t>Introduce a consumption tax refund system for low- and middle-income households</t>
  </si>
  <si>
    <t>Baisser l'impôt sur le revenu jusqu'à 4000€/mois net et l'augmenter au-delà</t>
  </si>
  <si>
    <t>Income tax exemption for seniors delaying retirement</t>
  </si>
  <si>
    <t>Reducir los impuestos en zonas rurales mediante la Ley de Fiscalidad Agraria</t>
  </si>
  <si>
    <t>Reduce taxation in rural areas through the Agricultural Taxation Act</t>
  </si>
  <si>
    <t>財政均衡を回復し、2025年までに財政黒字を達成する。</t>
  </si>
  <si>
    <t>Restore fiscal balance and achieve a budget surplus by 2025</t>
  </si>
  <si>
    <t>tax4</t>
  </si>
  <si>
    <t>Rétablir un impôt sur la fortune (ISF) renforcé</t>
  </si>
  <si>
    <t>Politica estera</t>
  </si>
  <si>
    <t>Taxe mondiale sur les millionnaires, dont 30 % pour financer la santé et l’éducation dans les pays à faible revenu</t>
  </si>
  <si>
    <t>Impuesto internacional a los millonarios con un 30% para financiar la sanidad y la educación en países de renta baja</t>
  </si>
  <si>
    <t>Réduire l’aide au développement</t>
  </si>
  <si>
    <t>Kürzung der Entwicklungshilfe</t>
  </si>
  <si>
    <t>Tagliare gli aiuti allo sviluppo</t>
  </si>
  <si>
    <t>Reducir la ayuda al desarrollo a los países de renta baja</t>
  </si>
  <si>
    <t>Doubler le budget militaire d'ici 2030</t>
  </si>
  <si>
    <t>Double military budget by 2030</t>
  </si>
  <si>
    <t>Die Ukraine militärisch und finanziell unterstützen</t>
  </si>
  <si>
    <t>Support Ukraine militarily and financially</t>
  </si>
  <si>
    <t>Develop a common EU defense</t>
  </si>
  <si>
    <t>Detention of rejected asylum seekers until they can be deported</t>
  </si>
  <si>
    <t>Aumentar el apoyo a Ucrania y mantener las sanciones a Rusia</t>
  </si>
  <si>
    <t>Increase support for Ukraine and maintain sanctions on Russia</t>
  </si>
  <si>
    <t>北朝鮮の核・ミサイル計画の完全な廃棄を要求する。</t>
  </si>
  <si>
    <t>Demand the complete dismantlement of North Korea’s nuclear and missile programs</t>
  </si>
  <si>
    <t>foreign4</t>
  </si>
  <si>
    <t>Translation</t>
  </si>
  <si>
    <t>Giulia Calabretta $45</t>
  </si>
  <si>
    <t>Steven Beckert $60</t>
  </si>
  <si>
    <t>Ewa $150+$10</t>
  </si>
  <si>
    <t>EN-CH</t>
  </si>
  <si>
    <t>Stopper la croissance du secteur public et réduire les coûts administratifs</t>
  </si>
  <si>
    <t>Das Wachstum des öffentlichen Sektors stoppen und die Verwaltungskosten senken</t>
  </si>
  <si>
    <t>Stop public sector growth and cut administrative costs</t>
  </si>
  <si>
    <t>Fermare la crescita del settore pubblico e tagliare i costi amministrativi</t>
  </si>
  <si>
    <t>Déréglementer et flexibiliser le marché du travail</t>
  </si>
  <si>
    <t>Deregulierung und Flexibilisierung des Arbeitsmarktes</t>
  </si>
  <si>
    <t>Deregulate and flexibilize the labor market</t>
  </si>
  <si>
    <t>Plafonner les primes d'assurance maladie à 10 % du revenu du ménage</t>
  </si>
  <si>
    <t>Cap health insurance premiums at 10% of household income</t>
  </si>
  <si>
    <t>Augmenter les rentes en introduisant un 13e mois de versement de l'AVS</t>
  </si>
  <si>
    <t>Increase pensions by introducing a 13th month of AVS payment</t>
  </si>
  <si>
    <t>Beschleunigte Verfahren zur Erlangung der deutschen Staatsangehörigkeit einschränken</t>
  </si>
  <si>
    <t>Réduire le coût des services de garde d'enfants pour les parents grâce à une aide nationale</t>
  </si>
  <si>
    <t>Senkung der Kinderbetreuungskosten für Eltern durch nationale Unterstützung</t>
  </si>
  <si>
    <t>Reduce cost of childcare for parents through national support</t>
  </si>
  <si>
    <t>Phase out combustion engine cars by 2040</t>
  </si>
  <si>
    <t>Eliminazione graduale delle auto con motore a combustione entro il 2040</t>
  </si>
  <si>
    <t>Remplacer les systèmes de chauffage à base de combustibles fossiles par des énergies renouvelables</t>
  </si>
  <si>
    <t>Substitute fossil fuel heating systems with renewables</t>
  </si>
  <si>
    <t>Neuwagen mit Verbrennungsmotor ab 2035 verbieten.</t>
  </si>
  <si>
    <t>Supprimer l'imposition de la valeur locative pour favoriser l'accès à la propriété</t>
  </si>
  <si>
    <t>Abolish rental value taxation to support property ownership</t>
  </si>
  <si>
    <t>Abolire la tassazione del valore locativo per sostenere la proprietà immobiliare</t>
  </si>
  <si>
    <t>Augmenter les droits de succession sur les grandes fortunes</t>
  </si>
  <si>
    <t>Increase inheritance taxes on large fortunes</t>
  </si>
  <si>
    <t>Introduire une imposition indépendante de l’état civil pour mettre fin aux pénalités de mariage</t>
  </si>
  <si>
    <t>Introduce individualized taxation to end marriage penalties</t>
  </si>
  <si>
    <t>Introdurre una tassazione personalizzata per porre fine alle sanzioni matrimoniali</t>
  </si>
  <si>
    <t>Rejoindre l'UE</t>
  </si>
  <si>
    <t>Join the EU</t>
  </si>
  <si>
    <t>Percentuale dei vincitori:</t>
  </si>
  <si>
    <t>Percentuale dei perdenti:</t>
  </si>
  <si>
    <t>20&amp;nbsp;CHF</t>
  </si>
  <si>
    <t>45&amp;nbsp;€</t>
  </si>
  <si>
    <t>65&amp;nbsp;€</t>
  </si>
  <si>
    <t>35&amp;nbsp;CHF</t>
  </si>
  <si>
    <t>100&amp;nbsp;franchi svizzeri</t>
  </si>
  <si>
    <t>400&amp;nbsp;franchi svizzeri</t>
  </si>
  <si>
    <t>250&amp;nbsp;franchi svizzeri</t>
  </si>
  <si>
    <t>14 miliardi di franchi svizzeri</t>
  </si>
  <si>
    <t>1 miliardo di franchi svizzeri</t>
  </si>
  <si>
    <t>5 milioni di franchi svizzeri</t>
  </si>
  <si>
    <t>1 milione di franchi svizzeri</t>
  </si>
  <si>
    <t>不参加国</t>
  </si>
  <si>
    <t>Polaków</t>
  </si>
  <si>
    <t>السعوديين</t>
  </si>
  <si>
    <t>地球規模の気候対策制度</t>
  </si>
  <si>
    <t>参加国</t>
  </si>
  <si>
    <t>参加の可能性がある国</t>
  </si>
  <si>
    <t>&lt;span id="election"&gt;[選挙：2024年欧州議会選挙]&lt;/span&gt;で投票しなかった場合でも、最も投票した可能性の高い政党、またはあなたの考えに近い政党をお答えください。</t>
  </si>
  <si>
    <t>Für welche Partei haben Sie bei der &lt;span id="election"&gt;[Wahl: Europawahl 2024]&lt;/span&gt; gestimmt (Zweitstimme)?</t>
  </si>
  <si>
    <t>Per quale partito hai votato alle &lt;span id="election"&gt;[election: elezioni del Parlamento europeo del 2024]&lt;/span&gt;?</t>
  </si>
  <si>
    <t>Na kt&amp;oacute;rą partię głosował(a) Pan/Pani w &lt;span id="election"&gt;wyborach do Parlamentu Europejskiego w 2024 r.&lt;/span&gt;?</t>
  </si>
  <si>
    <t>&lt;span id="election"&gt;[選挙：2024年欧州議会選挙]&lt;/span&gt;ではどの政党に投票しましたか？</t>
  </si>
  <si>
    <t>Per quale partito hai votato alle &lt;span id="election"&gt;[elezioni: elezioni del Parlamento europeo del 2024]&lt;/span&gt;?</t>
  </si>
  <si>
    <t>Auch wenn Sie nicht an den &lt;span id="election"&gt;[election: 2024 European Parliament election]&lt;/span&gt; teilgenommen haben, geben Sie bitte die Partei an, die Sie am ehesten gewählt hätten oder die Ihre Ansichten am ehesten vertritt.</t>
  </si>
  <si>
    <t>Anche se non hai votato alle &lt;span id="election"&gt;[elezioni: elezioni del Parlamento europeo del 2024]&lt;/span&gt;, ti preghiamo di indicare il partito per il quale avresti probabilmente votato o che rappresenta al meglio le tue opinioni.</t>
  </si>
  <si>
    <t>Nawet jeśli nie głosował(a) Pan/Pani w &lt;span id="election"&gt;wyborach do Parlamentu Europejskiego w 2024 r.&lt;/span&gt;, prosimy o wskazanie partii, na kt&amp;oacute;rą najprawdopodobniej oddał(a)by Pan/Pani głos, lub kt&amp;oacute;ra najlepiej odzwierciedla Pana/Pani poglądy.</t>
  </si>
  <si>
    <t>\n\nGanancia neta por adulto\nsegún el\nPlan Climático Global\nen 2030 (en % del PIB)</t>
  </si>
  <si>
    <t>to</t>
  </si>
  <si>
    <t>から</t>
  </si>
  <si>
    <t>1.5億円</t>
  </si>
  <si>
    <t>\n \nNettogewinn pro\nErwachsenem infolge des\nglobalen Klimaprogramms\nim Jahr 2030 (in % des BIP)</t>
  </si>
  <si>
    <t>\n\nЧистая прибыль\nна одного взрослого человека\nпосле реализации\nГлобальной климатической схемы\nв 2030 году (в % от ВВП)</t>
  </si>
  <si>
    <t>\n\nGain ou perte par adulte\nsuite au\nPlan mondial pour le climat\nen 2030 (en % du PIB)</t>
  </si>
  <si>
    <t>他のすべての高所得国（米国、EU、韓国など）がこの政策を採用し、一部の中所得国（中国など）が採用しないとします。</t>
  </si>
  <si>
    <t>成人1人あたりの\n経済的な純増減額。\n地球規模の\n気候対策制度に基づく、\n2030年時点の数値\n（GDPに対する％）</t>
  </si>
  <si>
    <t>كراشم ريغ</t>
  </si>
  <si>
    <t>\n\nGuadagno netto per adulto\na seguito del\nProgramma Globale per il Clima\nnel 2030 (in % del PIL)</t>
  </si>
  <si>
    <t>text_vote_voted</t>
  </si>
  <si>
    <t>al lordo delle imposte</t>
  </si>
  <si>
    <t>il Giappone, il Regno Unito</t>
  </si>
  <si>
    <t>&amp;nbsp;年額</t>
  </si>
  <si>
    <t>\n \nGain ou perte par adulte\nsuite au\nPlan mondial pour le climat\nen 2030 (en % du PIB)</t>
  </si>
  <si>
    <t>الناتج المحلي الإجمالي(n\)بالنسبة المئوية من n\في عام 0302n\بعد مخطط المناخ العالميn\لكل شخص بالغn\صافي المكاسب</t>
  </si>
  <si>
    <t>à</t>
  </si>
  <si>
    <t>bis</t>
  </si>
  <si>
    <t>do</t>
  </si>
  <si>
    <t>a</t>
  </si>
  <si>
    <t>ىلإ</t>
  </si>
  <si>
    <t>Certificato di Specializzazione Tecnica Superiore (IFTS)</t>
  </si>
  <si>
    <t>Diploma di Tecnico Superiore (ITS)</t>
  </si>
  <si>
    <t>80&amp;nbsp;€</t>
  </si>
  <si>
    <t>340 PLN</t>
  </si>
  <si>
    <t>75&amp;nbsp;CHF</t>
  </si>
  <si>
    <t>13,000円</t>
  </si>
  <si>
    <t>7&amp;nbsp;500&amp;nbsp;руб.</t>
  </si>
  <si>
    <t>45 milliards d'euros</t>
  </si>
  <si>
    <t>40 Milliarden Euro</t>
  </si>
  <si>
    <t>10 miliardi di euro</t>
  </si>
  <si>
    <t>5 mld PLN</t>
  </si>
  <si>
    <t>CHF 13 billion</t>
  </si>
  <si>
    <t>1800 миллиардов рублей</t>
  </si>
  <si>
    <t>90 миллиардов рублей</t>
  </si>
  <si>
    <t>750&amp;nbsp;PLN</t>
  </si>
  <si>
    <t>450&amp;nbsp;PLN</t>
  </si>
  <si>
    <t>£250</t>
  </si>
  <si>
    <t>£150</t>
  </si>
  <si>
    <t>6&amp;nbsp;500&amp;nbsp;руб.</t>
  </si>
  <si>
    <t>75&amp;nbsp;franchi svizzeri</t>
  </si>
  <si>
    <t>xe.com, Aprl 2, 2025</t>
  </si>
  <si>
    <t>10&amp;nbsp;€</t>
  </si>
  <si>
    <t>7,000円</t>
  </si>
  <si>
    <t>2&amp;nbsp;500&amp;nbsp;руб.</t>
  </si>
  <si>
    <t>85&amp;nbsp;PLN</t>
  </si>
  <si>
    <t>£15</t>
  </si>
  <si>
    <t>235&amp;nbsp;PLN</t>
  </si>
  <si>
    <t>10,000円</t>
  </si>
  <si>
    <t>3,000円</t>
  </si>
  <si>
    <t>5&amp;nbsp;500&amp;nbsp;руб.</t>
  </si>
  <si>
    <t>$125</t>
  </si>
  <si>
    <t>510 ريال سعودي</t>
  </si>
  <si>
    <t>400 миллионов рублей</t>
  </si>
  <si>
    <t>7億円</t>
  </si>
  <si>
    <t>5 million CHF</t>
  </si>
  <si>
    <t>£4 million</t>
  </si>
  <si>
    <t>欧州連合、英国</t>
  </si>
  <si>
    <t>再分配前の所得</t>
  </si>
  <si>
    <t>受益者のシェア：</t>
  </si>
  <si>
    <t>負担者のシェア：</t>
  </si>
  <si>
    <t>Paese partecipante</t>
  </si>
  <si>
    <t>Paese potenzialmente partecipante</t>
  </si>
  <si>
    <t>1.07991361</t>
  </si>
  <si>
    <t>0.25839793</t>
  </si>
  <si>
    <t>1.29366106</t>
  </si>
  <si>
    <t>1.11607143</t>
  </si>
  <si>
    <t>0.00671141</t>
  </si>
  <si>
    <t>0.0118624</t>
  </si>
  <si>
    <t>0.26666667</t>
  </si>
  <si>
    <t>Would rehire translator</t>
  </si>
  <si>
    <t>expensive</t>
  </si>
  <si>
    <t>No</t>
  </si>
  <si>
    <t>Slow but yes</t>
  </si>
  <si>
    <t>Yes!</t>
  </si>
  <si>
    <t>No!</t>
  </si>
  <si>
    <t>EN-SA</t>
  </si>
  <si>
    <t>SAR&amp;nbsp;</t>
  </si>
  <si>
    <t>SAR/month</t>
  </si>
  <si>
    <t>Income (SAR/year, after taxes and transfers)</t>
  </si>
  <si>
    <t>Saudi</t>
  </si>
  <si>
    <t>SAR&amp;nbsp;130</t>
  </si>
  <si>
    <t>SAR&amp;nbsp;380</t>
  </si>
  <si>
    <t>SAR&amp;nbsp;510</t>
  </si>
  <si>
    <t>SAR&amp;nbsp;500</t>
  </si>
  <si>
    <t>SAR&amp;nbsp;800</t>
  </si>
  <si>
    <t>SAR&amp;nbsp;150</t>
  </si>
  <si>
    <t>SAR&amp;nbsp;1,000</t>
  </si>
  <si>
    <t>SAR&amp;nbsp;8,000</t>
  </si>
  <si>
    <t>SAR&amp;nbsp;10,000</t>
  </si>
  <si>
    <t>SAR&amp;nbsp;11,000</t>
  </si>
  <si>
    <t>SAR&amp;nbsp;12,000</t>
  </si>
  <si>
    <t>SAR&amp;nbsp;15,000</t>
  </si>
  <si>
    <t>SAR&amp;nbsp;16,000</t>
  </si>
  <si>
    <t>SAR&amp;nbsp;24,000</t>
  </si>
  <si>
    <t>SAR&amp;nbsp;130,000</t>
  </si>
  <si>
    <t>In Saudi Arabia</t>
  </si>
  <si>
    <t>Saudi Arabia's GDP</t>
  </si>
  <si>
    <t>SAR&amp;nbsp;16 billion</t>
  </si>
  <si>
    <t>SAR&amp;nbsp;20 million</t>
  </si>
  <si>
    <t>SAR&amp;nbsp;4 million</t>
  </si>
  <si>
    <t>Saudis</t>
  </si>
  <si>
    <t>(Note that we consider Saudi Arabia to be a developed country in this question.)</t>
  </si>
  <si>
    <t>(Since some items refer to "developed countries", note that we consider Saudi Arabia to be a developed country in this question.)</t>
  </si>
  <si>
    <t>SAR&amp;nbsp;330</t>
  </si>
  <si>
    <t>Bachelor's degree or equivalent</t>
  </si>
  <si>
    <t>Master's degree or higher</t>
  </si>
  <si>
    <t>Saudi riyal</t>
  </si>
  <si>
    <t>Yes (good ideas to change questions but many typos)</t>
  </si>
  <si>
    <t>Zweitausbildung oder Fachhochschulreife</t>
  </si>
  <si>
    <t>Nettoeinkommen</t>
  </si>
  <si>
    <t>Bruttoeinkommen</t>
  </si>
  <si>
    <t>deutschen BIP</t>
  </si>
  <si>
    <t>globales Klimaprogramm</t>
  </si>
  <si>
    <t>stop</t>
  </si>
  <si>
    <t>Bachelor oder Fachschulabschluss</t>
  </si>
  <si>
    <t>経済問題</t>
  </si>
  <si>
    <t>Incrementare l'assegno di nascita fino a 3.600 euro per i neonati</t>
  </si>
  <si>
    <t>Destinare i fondi UE non utilizzati all'esenzione fiscale per le aziende che assumono</t>
  </si>
  <si>
    <t>18歳までの子ども全員に月額15,000円の子ども手当を支給する</t>
  </si>
  <si>
    <t>Deregolamentare e rendere più flessibile il mercato del lavoro</t>
  </si>
  <si>
    <t>Introdurre un salario minimo a norma di legge di 10€ all'ora</t>
  </si>
  <si>
    <t>Begrenzung der Krankenkassenprämien auf 10 % des Haushaltseinkommens</t>
  </si>
  <si>
    <t>Mettere un tetto ai premi di assicurazione sanitaria al 10% del reddito familiare</t>
  </si>
  <si>
    <t>Riduzione dell'orario di lavoro senza ridurre gli stipendi</t>
  </si>
  <si>
    <t>社会問題</t>
  </si>
  <si>
    <t>Imporre un limite legale della migrazione in Italia e trattare le richieste di asilo al di fuori dell'UE</t>
  </si>
  <si>
    <t>Rentenerhöhung durch Einführung eines 13. AHV-Monats.</t>
  </si>
  <si>
    <t>Aumentare le pensioni con l'introduzione di una tredicesima mensilità dell'AVS</t>
  </si>
  <si>
    <t>Introdurre l'istruzione in età della prima infanzia gratuita e obbligatoria (fino ai 3 anni)</t>
  </si>
  <si>
    <t>Ridurre il costo per i genitori dell'assistenza all'infanzia attraverso un sostegno a livello nazionale</t>
  </si>
  <si>
    <t>リスキル、公正な賃金、キャリアの継続性を通じて女性のエンパワーメントを促進する</t>
  </si>
  <si>
    <t>Políticas climáticas</t>
  </si>
  <si>
    <t>気候政策</t>
  </si>
  <si>
    <t>Annullare il divieto di nuove auto con motore a combustione a partire dal 2035</t>
  </si>
  <si>
    <t>Schrittweise Abschaffung von Autos mit Verbrennungsmotor bis 2040</t>
  </si>
  <si>
    <t>エコロジカル・トランジションに150兆円を投資</t>
  </si>
  <si>
    <t>Fossile Heizsysteme durch erneuerbare Energien ersetzen</t>
  </si>
  <si>
    <t>Sostituire i sistemi di riscaldamento alimentati tramite combustibili fossili con le energie rinnovabili</t>
  </si>
  <si>
    <t>税制</t>
  </si>
  <si>
    <t>Riduzione dell'imposta sul reddito per i nuclei familiari a basso reddito</t>
  </si>
  <si>
    <t>Abschaffung der Eigenmietwert-Besteuerung um den Erwerb von Wohneigentum zu unterstützen.</t>
  </si>
  <si>
    <t>Erhöhung der Erbschaftssteuer auf grosse Vermögen</t>
  </si>
  <si>
    <t>Aumentare le tasse di successione sui grandi patrimoni</t>
  </si>
  <si>
    <t>Komplette Wiedereinführung der Schuldenbremse</t>
  </si>
  <si>
    <t>Fully reinstate the debt brake</t>
  </si>
  <si>
    <t>Individualbesteuerung einführen, um die Heiratsstrafe abzuschaffen.</t>
  </si>
  <si>
    <t>Foreign policies</t>
  </si>
  <si>
    <t>外交政策</t>
  </si>
  <si>
    <t>Aussenpolitik</t>
  </si>
  <si>
    <t>Tassa internazionale sui milionari, il cui 30% finanzierebbe l'assistenza sanitaria e l'istruzione nei Paesi a basso reddito</t>
  </si>
  <si>
    <t>富裕層への国際課税を実施し、その30%を低所得国の医療・教育に充てる</t>
  </si>
  <si>
    <t>政府開発援助を削減する</t>
  </si>
  <si>
    <t>Sviluppare una difesa militare comune europea</t>
  </si>
  <si>
    <t>Der EU beitreten</t>
  </si>
  <si>
    <t>Aderire all'Unione Europea</t>
  </si>
  <si>
    <t>514.000 millones de dólares</t>
  </si>
  <si>
    <t>deutsche</t>
  </si>
  <si>
    <t>US-Amerikaner</t>
  </si>
  <si>
    <t>español</t>
  </si>
  <si>
    <t>Les Français</t>
  </si>
  <si>
    <t>Los españoles</t>
  </si>
  <si>
    <t>svizzeri</t>
  </si>
  <si>
    <t>Middle school (or some high school)</t>
  </si>
  <si>
    <t>General secondary education</t>
  </si>
  <si>
    <t>Industrial secondary and buildings institutes</t>
  </si>
  <si>
    <t>Associate diploma</t>
  </si>
  <si>
    <t>Technical or vocational education institutes and colleges or intermediate general diploma of community colleges</t>
  </si>
  <si>
    <t>Repeal all Trump import tariff increases</t>
  </si>
  <si>
    <t>Recortar el gasto federal en 1 billón de dólares</t>
  </si>
  <si>
    <t>Aumentar el salario mínimo federal a 15 dólares la hora.</t>
  </si>
  <si>
    <t>Aumentar el crédito fiscal por cuidado de hijos y dependientes</t>
  </si>
  <si>
    <t>Aumentar la seguridad fronteriza y limitar la inmigración</t>
  </si>
  <si>
    <t>Garantizar en todo el país el acceso al aborto como derecho constitucional</t>
  </si>
  <si>
    <t>Despliegue de tropas estadounidenses contra los cárteles de la droga en México</t>
  </si>
  <si>
    <t>No inmunidad para los delitos cometidos por un ex presidente</t>
  </si>
  <si>
    <t>Reincorporación al Acuerdo de París</t>
  </si>
  <si>
    <t>Agilizar el proceso para los permisos de perforación de petróleo y gas en terrenos federales</t>
  </si>
  <si>
    <t>Derogar todas las subidas de aranceles a la importación de Trump</t>
  </si>
  <si>
    <t>Elevar el tipo impositivo de las plusvalías al 28% para las personas físicas que ganen más de un millón de dólares</t>
  </si>
  <si>
    <t>Impuesto internacional a los millonarios con un 30% que financie la sanidad y la educación en países de renta baja</t>
  </si>
  <si>
    <t>Recortar la ayuda al desarrollo</t>
  </si>
  <si>
    <t>Negociar un alto el fuego inmediato en Ucrania, reconocer nuevos territorios rusos y retirar el apoyo a Ucrania</t>
  </si>
  <si>
    <t>Prolongar los recortes de impuestos de Trump</t>
  </si>
  <si>
    <t>Indexer totalement les retraites sur l’inflation</t>
  </si>
  <si>
    <t>Höhere Steuern für die reichsten 1% zur Finanzierung von höherem Kindergeld, Bürgergeld und Mindestrente</t>
  </si>
  <si>
    <t>Introdurre una tassa sugli immigrati</t>
  </si>
  <si>
    <t>Introduce a tax on immigrants</t>
  </si>
  <si>
    <t>Einführung einer Steuer auf Einwanderer</t>
  </si>
  <si>
    <t>Abolish the inheritance tax for estates under £2 million</t>
  </si>
  <si>
    <t>Abolish business rates</t>
  </si>
  <si>
    <t>Elementary education or below</t>
  </si>
  <si>
    <t>Secondary education</t>
  </si>
  <si>
    <t>Upper secondary school or Specialized training college, without certificate of completion</t>
  </si>
  <si>
    <t xml:space="preserve">High School Graduation </t>
  </si>
  <si>
    <t>Specialized training college graduation</t>
  </si>
  <si>
    <t>Associate Degree or Junior College Degree</t>
  </si>
  <si>
    <t>Bachelor's degree</t>
  </si>
  <si>
    <t>تعليم متوسط أو عدم إتمام الثانوية العامة</t>
  </si>
  <si>
    <t>حاصل على الثانوية العامة</t>
  </si>
  <si>
    <t>المعاهد الصناعية الثانوية (صناعية أو عمارة وتشييد)</t>
  </si>
  <si>
    <t>دبلوم متوسط (دراسة لمدة عام واحد بعد إتمام الثانوية العامة)</t>
  </si>
  <si>
    <t>دبلوم الكليات التقنية أو المهنية (دراسة لمدة عامين أو ثلاثة بعد إتمام الثانوية العامة)</t>
  </si>
  <si>
    <t>中等教育</t>
  </si>
  <si>
    <t>高等学校または専門学校（修了証書なし）</t>
  </si>
  <si>
    <t>専門学校卒業</t>
  </si>
  <si>
    <t>準学士号または短期大学卒業</t>
  </si>
  <si>
    <t>修士号以上</t>
  </si>
  <si>
    <t>ISCED 3 (Upper secondary) here given in hierarchical order / in educ and features given in an order that improves comparability between countries</t>
  </si>
  <si>
    <t>Some high school (without diploma)</t>
  </si>
  <si>
    <t>https://isced.uis.unesco.org/wp-content/uploads/sites/15/uis_isced_uploads/9156d7e81e595d0cd460b6a6d397d278.jpg https://isced.uis.unesco.org/wp-content/uploads/sites/15/2021/07/UIS-ISCED-DiagramsCompare-OECDAnnex-final.pdf</t>
  </si>
  <si>
    <t>Mapping education</t>
  </si>
  <si>
    <t>https://gpseducation.oecd.org/CountryProfile</t>
  </si>
  <si>
    <t>OECD 2020 https://data-explorer.oecd.org/vis?tenant=archive&amp;df[ds]=DisseminateArchiveDMZ&amp;df[id]=DF_EAG_NEAC&amp;df[ag]=OECD&amp;dq=.L5T8%2BL3T4%2BL0T2.T.Y25T64..VALUE.NEAC_SHARE_EA&amp;pd=2020%2C2025&amp;to[TIME_PERIOD]=false&amp;vw=tb</t>
  </si>
  <si>
    <t>0-1 Primary or less</t>
  </si>
  <si>
    <t>2 Medium school</t>
  </si>
  <si>
    <t>2 Some high school</t>
  </si>
  <si>
    <t>3 High school diploma</t>
  </si>
  <si>
    <t>3-4 Vocational training</t>
  </si>
  <si>
    <t>5 Short-cycle tertiary</t>
  </si>
  <si>
    <t>6 Bachelor's</t>
  </si>
  <si>
    <t>7-8 Master's or higher</t>
  </si>
  <si>
    <t>Middle school or Some high school without diploma</t>
  </si>
  <si>
    <t>Vocational high school (such as industrial or buildings secondary education)</t>
  </si>
  <si>
    <t>Regular high school diploma</t>
  </si>
  <si>
    <t>Associate diploma (1 year training after high school)</t>
  </si>
  <si>
    <t>Technical or vocational college degree (2 or 3 years after high school)</t>
  </si>
  <si>
    <t>Regions, urba</t>
  </si>
  <si>
    <t>Survey</t>
  </si>
  <si>
    <t>Link survey</t>
  </si>
  <si>
    <t>https://wumarketing.eu.qualtrics.com/jfe/form/SV_9zYf0DvbEpHKR8i</t>
  </si>
  <si>
    <t>https://wumarketing.eu.qualtrics.com/jfe/form/SV_afw9kz4YewaN7QG</t>
  </si>
  <si>
    <t>https://wumarketing.eu.qualtrics.com/jfe/form/SV_cZ52qX9ipvH7P7w</t>
  </si>
  <si>
    <t>https://wumarketing.eu.qualtrics.com/jfe/form/SV_b6ZU32MP9Ht7eu2</t>
  </si>
  <si>
    <t>https://wumarketing.eu.qualtrics.com/jfe/form/SV_0O3bOQX0lwXkUKy</t>
  </si>
  <si>
    <t>https://wumarketing.eu.qualtrics.com/jfe/form/SV_3WvOixQ97VmCbgq</t>
  </si>
  <si>
    <t>https://wumarketing.eu.qualtrics.com/jfe/form/SV_8umwqvm8ZuG1iNU</t>
  </si>
  <si>
    <t>Taxes on the profits of large digital corporations and fossil fuel companies</t>
  </si>
  <si>
    <t>Introduire un impôt sur les immigrants</t>
  </si>
  <si>
    <t>Increase taxes (on income and inheritance) on the richest and reduce them on the poorest</t>
  </si>
  <si>
    <t>Inactivity 25-64</t>
  </si>
  <si>
    <t>Unemployment 25-64</t>
  </si>
  <si>
    <t>Employment 25-64</t>
  </si>
  <si>
    <t>Employment %</t>
  </si>
  <si>
    <t>DEGURBA</t>
  </si>
  <si>
    <t>The Degree of urbanisation (DEGURBA) is a classification that indicates the character of an area. Based on the share of local population living in urban clusters and in urban centres, it classifies Local Administrative Units level 2 (LAU2 or communes) into three types of area: Cities (densely populated areas) Towns and suburbs (intermediate density areas) Rural areas (thinly populated areas)</t>
  </si>
  <si>
    <t>Cities with rights status</t>
  </si>
  <si>
    <t>Gminas without cities with powiat statu</t>
  </si>
  <si>
    <t>Statistics Poland - Local Data Bank</t>
  </si>
  <si>
    <t>If the Municipality type is a "shi" or "ku"</t>
  </si>
  <si>
    <t>If the municipality type is a "cho", "machi", "mura", or "son"</t>
  </si>
  <si>
    <t>"Clarifying criteria have been established for granting the status of a municipal district: the territory of a municipal district includes one or more cities and/or other urban settlements that are not municipal entities, where at least two-thirds of the population of the municipal district resides. Additionally, the territory of the municipal district may also include areas of rural settlements that are not municipal entities, as well as areas designated for the development of social, transport, and other infrastructure for the municipal district, the area of which cannot exceed twice the size of the territories of the cities and/or other urban settlements included in the municipal district. The population density within the territory of the municipal district must be at least five times greater than the average population density in the Russian Federation."</t>
  </si>
  <si>
    <t>Cities &gt; 5K</t>
  </si>
  <si>
    <t>Glossary of Statistical Terms Details</t>
  </si>
  <si>
    <t>Saudi Arabia : Pop Non Saudi by origin</t>
  </si>
  <si>
    <t>Total 2022</t>
  </si>
  <si>
    <t>13.382.962</t>
  </si>
  <si>
    <t>Asie : 55,5 % (47,3 % Asie du Sud : Bangladesh 15,8 %, Inde 14,1 %, Pakistan 13,6 % ////// Asie du Sud-Est 8,1 %)</t>
  </si>
  <si>
    <t>Afrique : 23,2 % (dont 17,9 % Afrique de l’Ouest, 3,6 % Afrique de l’Est)</t>
  </si>
  <si>
    <t>Moyen-Orient : 20,4 % (Yémen 13,5 %, Syrie 3 %, Jordanie 2 %, Palestine 1 %)</t>
  </si>
  <si>
    <t>成人の所得（税引き後および移転後）（最貧困層から最富裕層まで）</t>
  </si>
  <si>
    <t>貧困層から富裕層までの人々</t>
  </si>
  <si>
    <t>最富裕層への（所得税と相続税の）増税と最貧困層への減税</t>
  </si>
  <si>
    <t>以下のグラフは、現在の所得分布（赤）から新しい所得分布（緑）へと、世界的に所得を再分配するという提案を示しています。以下には、提案された再分配後に税引後所得がどのように変化するかの例が示されています：あなたはこのような世界的な所得再分配に賛成ですか、それとも反対ですか？</t>
  </si>
  <si>
    <t>https://wumarketing.eu.qualtrics.com/jfe/form/SV_1Tk5AIAKfPTpAsm?Q_Language=EN-GB</t>
  </si>
  <si>
    <t>https://wumarketing.eu.qualtrics.com/ControlPanel/File.php?F=F_hM9mXNm2q6goqqL</t>
  </si>
  <si>
    <t>https://wumarketing.eu.qualtrics.com/ControlPanel/File.php?F=F_ArWXRqJkwotjYKJ</t>
  </si>
  <si>
    <t>https://wumarketing.eu.qualtrics.com/ControlPanel/File.php?F=F_mBgp77TRTm4DFHF</t>
  </si>
  <si>
    <t>https://wumarketing.eu.qualtrics.com/jfe/form/SV_9RmI2eyvNw8grdA?Q_Language=PL</t>
  </si>
  <si>
    <t>https://wumarketing.eu.qualtrics.com/jfe/form/SV_cun2bQgZRF8hKxE?Q_Language=EN </t>
  </si>
  <si>
    <t>https://wumarketing.fra1.qualtrics.com/public-quotas?SID=SV_cZ52qX9ipvH7P7w&amp;GID=QG_sv1O2zq3iqVfPKy</t>
  </si>
  <si>
    <t>https://wumarketing.fra1.qualtrics.com/public-quotas?SID=SV_afw9kz4YewaN7QG&amp;GID=QG_sv1O2zq3iqVfPKy</t>
  </si>
  <si>
    <t>https://wumarketing.fra1.qualtrics.com/public-quotas?SID=SV_4Jik0UENxYhbSHY&amp;GID=QG_sv1O2zq3iqVfPKy</t>
  </si>
  <si>
    <t>https://wumarketing.fra1.qualtrics.com/public-quotas?SID=SV_0O3bOQX0lwXkUKy&amp;GID=QG_sv1O2zq3iqVfPKy</t>
  </si>
  <si>
    <t>https://wumarketing.fra1.qualtrics.com/public-quotas?SID=SV_3WvOixQ97VmCbgq&amp;GID=QG_sv1O2zq3iqVfPKy</t>
  </si>
  <si>
    <t>https://wumarketing.fra1.qualtrics.com/public-quotas?SID=SV_b6ZU32MP9Ht7eu2&amp;GID=QG_sv1O2zq3iqVfPKy</t>
  </si>
  <si>
    <t>https://wumarketing.fra1.qualtrics.com/public-quotas?SID=SV_9zYf0DvbEpHKR8i&amp;GID=QG_sv1O2zq3iqVfPKy</t>
  </si>
  <si>
    <t>1; 2</t>
  </si>
  <si>
    <t>Exonérer d’impôt sur le revenu les jeunes de moins de 30 ans</t>
  </si>
  <si>
    <t>Taxe mondiale sur les millionnaires, dont 30 % financerait la santé et l’éducation dans les pays à bas revenus</t>
  </si>
  <si>
    <t>Fully index pensions to inflation</t>
  </si>
  <si>
    <t>Raise the minimum wage to 1,600 euros net per month</t>
  </si>
  <si>
    <t>Restore the legal retirement age to 62</t>
  </si>
  <si>
    <t>Abolish birthright citizenship</t>
  </si>
  <si>
    <t>Abolish Low Emission Zones (ZFE) that restrict car access in cities</t>
  </si>
  <si>
    <t>Supprimer les Zones à Faibles Émissions (ZFE)</t>
  </si>
  <si>
    <t>Défiscaliser les primes jusqu’à 10 000 € par an</t>
  </si>
  <si>
    <t>Reduce income tax up to €4,000/month net and increase it above that.</t>
  </si>
  <si>
    <t xml:space="preserve">Exempt individuals under 30 from income tax </t>
  </si>
  <si>
    <t>Reinstate a reinforced wealth tax</t>
  </si>
  <si>
    <t>500 Milliarden Euro in strategische Sektoren wie Stahl, Automobilindustrie und Verteidigung investieren</t>
  </si>
  <si>
    <t>20.000 € staatlicher Zuschuss bei Geburt eines Kindes</t>
  </si>
  <si>
    <t>Higher taxes for the richest 1% to finance higher child benefit, citizen's income and minimum pension</t>
  </si>
  <si>
    <t>Keine Steuern auf Überstunden und Arbeit im Rentenalter</t>
  </si>
  <si>
    <t>Internationale Millionärssteuer mit 30 % zur Finanzierung von Gesundheit und Bildung in Ländern mit niedrigem Einkommen</t>
  </si>
  <si>
    <t>Un plan nacional de inversiones para mejorar la gestión del agua</t>
  </si>
  <si>
    <t>Reducir la semana laboral a 36 horas antes de 2030 sin merma salaria</t>
  </si>
  <si>
    <t>Deploy U.S. troops against drug cartels in Mexico</t>
  </si>
  <si>
    <t>Raise the capital gains tax rate to 28% for individuals earning over $1 million</t>
  </si>
  <si>
    <t>Éliminer progressivement les voitures à moteur à combustion d'ici à 2040</t>
  </si>
  <si>
    <t>Proporción de ganadores:</t>
  </si>
  <si>
    <t>Proporción de perdedores:</t>
  </si>
  <si>
    <t>Proportion de gagnants:</t>
  </si>
  <si>
    <t>Proportion de perdants:</t>
  </si>
  <si>
    <t>Imagine that all other high-income countries (such as the the European Union, Japan, Canada...) adopt this policy and some middle-income countries (such as China) do not.</t>
  </si>
  <si>
    <t>Imagine that some countries (such as the European Union, the United Kingdom, and Brazil) adopt this policy and others (such as Japan, Canada and China) do not.</t>
  </si>
  <si>
    <t>SAR&amp;nbsp;4 billion</t>
  </si>
  <si>
    <t>تخيّل أن جميع الدول الأخرى ذات الدخل المرتفع (كالولايات المتحدة والاتحاد الأوروبي واليابان ...) تتبنى هذه السياسة، بينما ترفضها بعض الدول ذات الدخل المتوسط (كالصين).</t>
  </si>
  <si>
    <t>تخيّل أن بعض الدول (كالاتحاد الأوروبي والمملكة المتحدة والبرازيل) تتبنى هذه السياسة، بينما ترفضها دول أخرى (كالولايات المتحدة والصين).</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</si>
</sst>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00"/>
    <numFmt numFmtId="166" formatCode="[$-409]dd\-mmm\-yy;@"/>
    <numFmt numFmtId="167" formatCode="#\ ###\ ###\ ##0;\-#\ ###\ ###\ ##0;0"/>
    <numFmt numFmtId="168" formatCode="0.0%"/>
  </numFmts>
  <fonts count="24"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sz val="11"/>
      <name val="Calibri"/>
      <family val="2"/>
      <scheme val="minor"/>
    </font>
    <font>
      <sz val="10"/>
      <color rgb="FF000000"/>
      <name val="Arial"/>
      <family val="2"/>
    </font>
    <font>
      <sz val="10"/>
      <color theme="1"/>
      <name val="Arial"/>
      <family val="2"/>
    </font>
    <font>
      <sz val="11"/>
      <color theme="1"/>
      <name val="Calibri"/>
      <family val="2"/>
    </font>
    <font>
      <u/>
      <sz val="11"/>
      <color theme="10"/>
      <name val="Calibri"/>
      <family val="2"/>
      <scheme val="minor"/>
    </font>
    <font>
      <sz val="11"/>
      <color indexed="8"/>
      <name val="Calibri"/>
      <family val="2"/>
      <scheme val="minor"/>
    </font>
    <font>
      <i/>
      <sz val="11"/>
      <name val="Calibri"/>
      <family val="2"/>
      <scheme val="minor"/>
    </font>
    <font>
      <sz val="11"/>
      <color rgb="FF181A1B"/>
      <name val="Calibri"/>
      <family val="2"/>
      <scheme val="minor"/>
    </font>
    <font>
      <b/>
      <sz val="11"/>
      <color rgb="FF181A1B"/>
      <name val="Calibri"/>
      <family val="2"/>
      <scheme val="minor"/>
    </font>
    <font>
      <b/>
      <i/>
      <sz val="11"/>
      <name val="Calibri"/>
      <family val="2"/>
      <scheme val="minor"/>
    </font>
    <font>
      <sz val="10"/>
      <color rgb="FF181A1B"/>
      <name val="Arial"/>
      <family val="2"/>
    </font>
    <font>
      <b/>
      <sz val="11"/>
      <color theme="1"/>
      <name val="Calibri"/>
      <family val="2"/>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9" fontId="1" fillId="0" borderId="0" applyFont="0" applyFill="0" applyBorder="0" applyAlignment="0" applyProtection="0"/>
    <xf numFmtId="0" fontId="16" fillId="0" borderId="0" applyNumberFormat="0" applyFill="0" applyBorder="0" applyAlignment="0" applyProtection="0"/>
  </cellStyleXfs>
  <cellXfs count="88">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0" fontId="12" fillId="0" borderId="0" xfId="0" applyFont="1"/>
    <xf numFmtId="9" fontId="12" fillId="0" borderId="0" xfId="0" applyNumberFormat="1" applyFont="1"/>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2" fillId="0" borderId="0" xfId="0" applyNumberFormat="1" applyFont="1"/>
    <xf numFmtId="9" fontId="12" fillId="0" borderId="0" xfId="1" applyFont="1"/>
    <xf numFmtId="1" fontId="13" fillId="0" borderId="0" xfId="0" applyNumberFormat="1" applyFont="1" applyBorder="1" applyAlignment="1">
      <alignment horizontal="right" wrapText="1"/>
    </xf>
    <xf numFmtId="0" fontId="14" fillId="0" borderId="0" xfId="0" applyFont="1"/>
    <xf numFmtId="1" fontId="13" fillId="0" borderId="0" xfId="0" applyNumberFormat="1" applyFont="1" applyFill="1" applyBorder="1" applyAlignment="1">
      <alignment vertical="center"/>
    </xf>
    <xf numFmtId="9" fontId="2" fillId="0" borderId="0" xfId="1" applyFont="1"/>
    <xf numFmtId="0" fontId="11" fillId="0" borderId="0" xfId="0" applyFont="1"/>
    <xf numFmtId="1" fontId="13" fillId="0" borderId="0" xfId="0" applyNumberFormat="1" applyFont="1" applyFill="1" applyBorder="1" applyAlignment="1">
      <alignment horizontal="left"/>
    </xf>
    <xf numFmtId="0" fontId="0" fillId="0" borderId="0" xfId="0" applyBorder="1"/>
    <xf numFmtId="0" fontId="14" fillId="0" borderId="0" xfId="0" applyFont="1" applyBorder="1" applyAlignment="1">
      <alignment wrapText="1"/>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68" fontId="0" fillId="0" borderId="0" xfId="1" applyNumberFormat="1" applyFont="1"/>
    <xf numFmtId="49" fontId="2" fillId="0" borderId="0" xfId="0" applyNumberFormat="1" applyFont="1"/>
    <xf numFmtId="0" fontId="0" fillId="0" borderId="0" xfId="0" applyAlignment="1"/>
    <xf numFmtId="0" fontId="16" fillId="0" borderId="0" xfId="2"/>
    <xf numFmtId="2" fontId="0" fillId="0" borderId="0" xfId="0" applyNumberFormat="1" applyFont="1" applyAlignment="1"/>
    <xf numFmtId="49" fontId="0" fillId="0" borderId="0" xfId="0" applyNumberFormat="1" applyFont="1"/>
    <xf numFmtId="49" fontId="17" fillId="0" borderId="0" xfId="0" applyNumberFormat="1" applyFont="1"/>
    <xf numFmtId="16" fontId="0" fillId="0" borderId="0" xfId="0" applyNumberFormat="1"/>
    <xf numFmtId="0" fontId="12" fillId="0" borderId="0" xfId="0" applyNumberFormat="1" applyFont="1"/>
    <xf numFmtId="0" fontId="18" fillId="0" borderId="0" xfId="0" applyFont="1"/>
    <xf numFmtId="49" fontId="0" fillId="0" borderId="0" xfId="0" applyNumberFormat="1" applyFont="1" applyAlignment="1"/>
    <xf numFmtId="49" fontId="0" fillId="0" borderId="0" xfId="0" applyNumberFormat="1" applyFont="1" applyBorder="1"/>
    <xf numFmtId="49" fontId="0" fillId="0" borderId="0" xfId="0" applyNumberFormat="1" applyBorder="1"/>
    <xf numFmtId="49" fontId="15" fillId="0" borderId="0" xfId="0" applyNumberFormat="1" applyFont="1" applyBorder="1" applyAlignment="1">
      <alignment wrapText="1"/>
    </xf>
    <xf numFmtId="49" fontId="15" fillId="0" borderId="0" xfId="0" applyNumberFormat="1" applyFont="1" applyBorder="1" applyAlignment="1">
      <alignment horizontal="right" wrapText="1"/>
    </xf>
    <xf numFmtId="49" fontId="11" fillId="0" borderId="0" xfId="0" applyNumberFormat="1" applyFont="1"/>
    <xf numFmtId="49" fontId="11" fillId="0" borderId="0" xfId="0" applyNumberFormat="1" applyFont="1" applyAlignment="1"/>
    <xf numFmtId="0" fontId="19" fillId="0" borderId="0" xfId="0" applyFont="1"/>
    <xf numFmtId="0" fontId="20" fillId="0" borderId="0" xfId="0" applyFont="1"/>
    <xf numFmtId="0" fontId="6" fillId="0" borderId="0" xfId="0" applyFont="1" applyAlignment="1"/>
    <xf numFmtId="0" fontId="11" fillId="0" borderId="0" xfId="0" applyFont="1" applyAlignment="1"/>
    <xf numFmtId="164" fontId="11" fillId="0" borderId="0" xfId="0" applyNumberFormat="1" applyFont="1"/>
    <xf numFmtId="164" fontId="6" fillId="0" borderId="0" xfId="0" applyNumberFormat="1" applyFont="1"/>
    <xf numFmtId="2" fontId="11" fillId="0" borderId="0" xfId="0" applyNumberFormat="1" applyFont="1"/>
    <xf numFmtId="164" fontId="11" fillId="0" borderId="0" xfId="0" applyNumberFormat="1" applyFont="1" applyAlignment="1"/>
    <xf numFmtId="1" fontId="6" fillId="0" borderId="0" xfId="0" applyNumberFormat="1" applyFont="1"/>
    <xf numFmtId="0" fontId="21" fillId="0" borderId="0" xfId="0" applyFont="1"/>
    <xf numFmtId="0" fontId="22" fillId="0" borderId="0" xfId="0" applyFont="1"/>
    <xf numFmtId="0" fontId="23" fillId="0" borderId="1" xfId="0" applyFont="1" applyBorder="1" applyAlignment="1">
      <alignment wrapText="1"/>
    </xf>
    <xf numFmtId="9" fontId="0" fillId="0" borderId="0" xfId="0" applyNumberFormat="1"/>
    <xf numFmtId="49" fontId="0" fillId="0" borderId="0" xfId="0" applyNumberFormat="1" applyAlignment="1"/>
    <xf numFmtId="0" fontId="2" fillId="0" borderId="0" xfId="0" applyFont="1" applyAlignment="1">
      <alignment horizontal="center"/>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worldbank.org/indicator/PA.NUS.PPPC.RF?most_recent_value_desc=tru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7"/>
  <sheetViews>
    <sheetView zoomScale="115" zoomScaleNormal="115" workbookViewId="0">
      <pane ySplit="1" topLeftCell="A68" activePane="bottomLeft" state="frozen"/>
      <selection activeCell="B55" sqref="B55"/>
      <selection pane="bottomLeft" activeCell="G80" sqref="G80"/>
    </sheetView>
  </sheetViews>
  <sheetFormatPr baseColWidth="10" defaultColWidth="9.109375" defaultRowHeight="14.4" x14ac:dyDescent="0.3"/>
  <cols>
    <col min="1" max="1" width="53.109375" style="1" customWidth="1"/>
    <col min="2" max="2" width="10.44140625" customWidth="1"/>
    <col min="3" max="3" width="10" customWidth="1"/>
    <col min="4" max="8" width="11.44140625" bestFit="1" customWidth="1"/>
    <col min="9" max="9" width="10.44140625" customWidth="1"/>
    <col min="10" max="11" width="12.44140625" bestFit="1" customWidth="1"/>
    <col min="12" max="12" width="11.44140625" bestFit="1" customWidth="1"/>
    <col min="13" max="13" width="12.44140625" bestFit="1" customWidth="1"/>
    <col min="14" max="15" width="10.44140625" bestFit="1" customWidth="1"/>
    <col min="16" max="16" width="11.44140625" bestFit="1" customWidth="1"/>
    <col min="17" max="17" width="10.44140625" bestFit="1" customWidth="1"/>
    <col min="18" max="18" width="9.44140625" bestFit="1" customWidth="1"/>
  </cols>
  <sheetData>
    <row r="1" spans="1:24" s="1" customFormat="1" x14ac:dyDescent="0.3">
      <c r="A1" s="1" t="s">
        <v>0</v>
      </c>
      <c r="B1" s="1" t="s">
        <v>249</v>
      </c>
      <c r="C1" s="1" t="s">
        <v>8</v>
      </c>
      <c r="D1" s="1" t="s">
        <v>1</v>
      </c>
      <c r="E1" s="1" t="s">
        <v>2</v>
      </c>
      <c r="F1" s="1" t="s">
        <v>3</v>
      </c>
      <c r="G1" s="1" t="s">
        <v>4</v>
      </c>
      <c r="H1" s="1" t="s">
        <v>5</v>
      </c>
      <c r="I1" s="1" t="s">
        <v>244</v>
      </c>
      <c r="J1" s="1" t="s">
        <v>6</v>
      </c>
      <c r="K1" s="1" t="s">
        <v>190</v>
      </c>
      <c r="L1" s="1" t="s">
        <v>191</v>
      </c>
      <c r="M1" s="1" t="s">
        <v>7</v>
      </c>
      <c r="N1" s="1" t="s">
        <v>254</v>
      </c>
      <c r="O1" s="1" t="s">
        <v>1146</v>
      </c>
    </row>
    <row r="2" spans="1:24" s="1" customFormat="1" x14ac:dyDescent="0.3">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x14ac:dyDescent="0.3">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x14ac:dyDescent="0.3">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x14ac:dyDescent="0.3">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x14ac:dyDescent="0.3">
      <c r="A6" s="1" t="s">
        <v>250</v>
      </c>
      <c r="B6" s="32" t="s">
        <v>474</v>
      </c>
      <c r="C6" s="32" t="s">
        <v>475</v>
      </c>
      <c r="D6" s="32" t="s">
        <v>476</v>
      </c>
      <c r="E6" s="32" t="s">
        <v>474</v>
      </c>
      <c r="F6" s="32" t="s">
        <v>474</v>
      </c>
      <c r="G6" s="32" t="s">
        <v>477</v>
      </c>
      <c r="H6" s="32" t="s">
        <v>479</v>
      </c>
      <c r="I6" s="32" t="s">
        <v>478</v>
      </c>
      <c r="J6" s="32" t="s">
        <v>472</v>
      </c>
      <c r="K6" s="32" t="s">
        <v>478</v>
      </c>
      <c r="L6" s="32" t="s">
        <v>478</v>
      </c>
      <c r="M6" s="32" t="s">
        <v>473</v>
      </c>
      <c r="N6" s="2"/>
      <c r="O6" s="2"/>
      <c r="P6" s="2"/>
      <c r="Q6" s="2"/>
      <c r="R6" s="2"/>
    </row>
    <row r="7" spans="1:24" x14ac:dyDescent="0.3">
      <c r="A7" s="1" t="s">
        <v>285</v>
      </c>
      <c r="B7" s="32">
        <v>8</v>
      </c>
      <c r="C7" s="32"/>
      <c r="D7" s="32"/>
      <c r="E7" s="32"/>
      <c r="F7" s="32"/>
      <c r="G7" s="32"/>
      <c r="H7" s="32">
        <v>1</v>
      </c>
      <c r="I7" s="32">
        <v>0.1</v>
      </c>
      <c r="J7" s="32">
        <v>3</v>
      </c>
      <c r="K7" s="32">
        <v>4.47</v>
      </c>
      <c r="L7" s="32">
        <v>2</v>
      </c>
      <c r="M7" s="32">
        <v>15</v>
      </c>
      <c r="N7" s="2" t="s">
        <v>255</v>
      </c>
      <c r="O7" s="2"/>
      <c r="P7" s="2"/>
      <c r="Q7" s="2"/>
      <c r="R7" s="2"/>
    </row>
    <row r="8" spans="1:24" x14ac:dyDescent="0.3">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x14ac:dyDescent="0.3">
      <c r="A9" s="1" t="s">
        <v>256</v>
      </c>
      <c r="B9" s="32">
        <v>126</v>
      </c>
      <c r="C9" s="32">
        <v>126</v>
      </c>
      <c r="D9" s="32">
        <v>126</v>
      </c>
      <c r="E9" s="32">
        <v>126</v>
      </c>
      <c r="F9" s="32">
        <v>126</v>
      </c>
      <c r="G9" s="32">
        <v>126</v>
      </c>
      <c r="H9" s="32">
        <v>152</v>
      </c>
      <c r="I9" s="32">
        <v>152</v>
      </c>
      <c r="J9" s="32">
        <v>152</v>
      </c>
      <c r="K9" s="32">
        <v>153</v>
      </c>
      <c r="L9" s="32">
        <v>153</v>
      </c>
      <c r="M9" s="32">
        <v>153</v>
      </c>
      <c r="N9" s="1" t="s">
        <v>286</v>
      </c>
      <c r="O9" s="2"/>
      <c r="P9" s="2"/>
      <c r="Q9" s="2"/>
      <c r="R9" s="2"/>
    </row>
    <row r="10" spans="1:24" x14ac:dyDescent="0.3">
      <c r="A10" s="1" t="s">
        <v>267</v>
      </c>
      <c r="B10" s="2"/>
      <c r="C10" s="32">
        <v>5</v>
      </c>
      <c r="D10" s="32">
        <v>10</v>
      </c>
      <c r="E10" s="32">
        <v>5</v>
      </c>
      <c r="F10" s="32">
        <v>4</v>
      </c>
      <c r="G10" s="32">
        <v>5</v>
      </c>
      <c r="H10" s="32">
        <v>5</v>
      </c>
      <c r="I10" s="32">
        <v>18</v>
      </c>
      <c r="J10" s="32">
        <v>10</v>
      </c>
      <c r="K10" s="32">
        <v>4</v>
      </c>
      <c r="L10" s="32">
        <v>16</v>
      </c>
      <c r="M10" s="32">
        <v>18</v>
      </c>
      <c r="N10" s="2"/>
    </row>
    <row r="11" spans="1:24" x14ac:dyDescent="0.3">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v>0.05</v>
      </c>
      <c r="P11" s="12"/>
      <c r="Q11" s="12"/>
      <c r="R11" s="12"/>
    </row>
    <row r="12" spans="1:24" x14ac:dyDescent="0.3">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x14ac:dyDescent="0.3">
      <c r="A13" s="1" t="s">
        <v>259</v>
      </c>
      <c r="B13" s="31"/>
      <c r="C13" s="32">
        <v>0.7</v>
      </c>
      <c r="D13" s="32">
        <v>1.7</v>
      </c>
      <c r="E13" s="32">
        <v>1.1000000000000001</v>
      </c>
      <c r="F13" s="32">
        <v>1.4</v>
      </c>
      <c r="G13" s="32">
        <v>1</v>
      </c>
      <c r="H13" s="32">
        <v>1</v>
      </c>
      <c r="I13" s="32">
        <v>0.8</v>
      </c>
      <c r="J13" s="32">
        <v>1.4</v>
      </c>
      <c r="K13" s="32">
        <v>1.9</v>
      </c>
      <c r="L13" s="32">
        <v>5</v>
      </c>
      <c r="M13" s="32">
        <v>3.2</v>
      </c>
      <c r="N13" s="2" t="s">
        <v>257</v>
      </c>
      <c r="O13" s="53">
        <v>0.02</v>
      </c>
      <c r="P13" s="2"/>
      <c r="Q13" s="2"/>
      <c r="R13" s="2"/>
    </row>
    <row r="14" spans="1:24" s="48" customFormat="1" x14ac:dyDescent="0.3">
      <c r="A14" s="8" t="s">
        <v>509</v>
      </c>
      <c r="B14" s="75"/>
      <c r="C14" s="76"/>
      <c r="D14" s="76" t="s">
        <v>144</v>
      </c>
      <c r="E14" s="76" t="s">
        <v>510</v>
      </c>
      <c r="F14" s="76"/>
      <c r="G14" s="76"/>
      <c r="H14" s="76"/>
      <c r="I14" s="76"/>
      <c r="J14" s="76"/>
      <c r="K14" s="76" t="s">
        <v>510</v>
      </c>
      <c r="L14" s="76"/>
      <c r="M14" s="76"/>
    </row>
    <row r="15" spans="1:24" s="48" customFormat="1" x14ac:dyDescent="0.3">
      <c r="A15" s="8" t="s">
        <v>956</v>
      </c>
      <c r="B15" s="75"/>
      <c r="C15" s="76"/>
      <c r="D15" s="76"/>
      <c r="E15" s="76"/>
      <c r="F15" s="76" t="s">
        <v>957</v>
      </c>
      <c r="G15" s="76"/>
      <c r="H15" s="76"/>
      <c r="I15" s="76"/>
      <c r="J15" s="76"/>
      <c r="K15" s="76"/>
      <c r="L15" s="76"/>
      <c r="M15" s="76"/>
      <c r="N15" s="77"/>
      <c r="O15" s="77"/>
      <c r="P15" s="78"/>
      <c r="Q15" s="77"/>
      <c r="R15" s="78"/>
      <c r="S15" s="77"/>
      <c r="T15" s="77"/>
      <c r="U15" s="77"/>
      <c r="V15" s="77"/>
      <c r="W15" s="77"/>
      <c r="X15" s="77"/>
    </row>
    <row r="16" spans="1:24" s="48" customFormat="1" x14ac:dyDescent="0.3">
      <c r="A16" s="8" t="s">
        <v>279</v>
      </c>
      <c r="B16" s="79"/>
      <c r="C16" s="77" t="s">
        <v>144</v>
      </c>
      <c r="D16" s="77" t="s">
        <v>166</v>
      </c>
      <c r="E16" s="77" t="s">
        <v>166</v>
      </c>
      <c r="F16" s="77" t="s">
        <v>144</v>
      </c>
      <c r="G16" s="77" t="s">
        <v>166</v>
      </c>
      <c r="H16" s="77" t="s">
        <v>166</v>
      </c>
      <c r="I16" s="77"/>
      <c r="J16" s="77" t="s">
        <v>166</v>
      </c>
      <c r="K16" s="80"/>
      <c r="L16" s="77"/>
      <c r="M16" s="77" t="s">
        <v>166</v>
      </c>
      <c r="O16" s="79"/>
      <c r="P16" s="79"/>
      <c r="Q16" s="79"/>
      <c r="R16" s="79"/>
    </row>
    <row r="17" spans="1:18" s="48" customFormat="1" x14ac:dyDescent="0.3">
      <c r="A17" s="8" t="s">
        <v>280</v>
      </c>
      <c r="B17" s="79"/>
      <c r="C17" s="77" t="s">
        <v>970</v>
      </c>
      <c r="D17" s="77" t="s">
        <v>971</v>
      </c>
      <c r="E17" s="78" t="s">
        <v>970</v>
      </c>
      <c r="F17" s="77" t="s">
        <v>970</v>
      </c>
      <c r="G17" s="78" t="s">
        <v>970</v>
      </c>
      <c r="H17" s="77" t="s">
        <v>971</v>
      </c>
      <c r="I17" s="77" t="s">
        <v>971</v>
      </c>
      <c r="J17" s="77" t="s">
        <v>971</v>
      </c>
      <c r="K17" s="77" t="s">
        <v>970</v>
      </c>
      <c r="L17" s="77" t="s">
        <v>972</v>
      </c>
      <c r="M17" s="77" t="s">
        <v>971</v>
      </c>
      <c r="O17" s="79"/>
      <c r="P17" s="79"/>
      <c r="Q17" s="79"/>
      <c r="R17" s="79"/>
    </row>
    <row r="18" spans="1:18" x14ac:dyDescent="0.3">
      <c r="A18" s="1" t="s">
        <v>973</v>
      </c>
      <c r="B18" s="21"/>
      <c r="C18" s="19" t="s">
        <v>1042</v>
      </c>
      <c r="D18" s="19" t="s">
        <v>1043</v>
      </c>
      <c r="E18" s="19" t="s">
        <v>1042</v>
      </c>
      <c r="F18" s="19" t="s">
        <v>1042</v>
      </c>
      <c r="G18" s="19" t="s">
        <v>1044</v>
      </c>
      <c r="H18" s="19" t="s">
        <v>1045</v>
      </c>
      <c r="I18" s="19" t="s">
        <v>1046</v>
      </c>
      <c r="J18" s="19" t="s">
        <v>1047</v>
      </c>
      <c r="K18" s="19" t="s">
        <v>1053</v>
      </c>
      <c r="L18" s="19" t="s">
        <v>1041</v>
      </c>
      <c r="M18" s="19" t="s">
        <v>1052</v>
      </c>
      <c r="N18" s="2"/>
      <c r="O18" s="12"/>
      <c r="P18" s="12"/>
      <c r="Q18" s="12"/>
      <c r="R18" s="12"/>
    </row>
    <row r="19" spans="1:18" x14ac:dyDescent="0.3">
      <c r="A19" s="1" t="s">
        <v>1071</v>
      </c>
      <c r="B19" s="21"/>
      <c r="C19" s="19" t="s">
        <v>1072</v>
      </c>
      <c r="D19" s="19" t="s">
        <v>1072</v>
      </c>
      <c r="E19" s="19" t="s">
        <v>1072</v>
      </c>
      <c r="F19" s="19" t="s">
        <v>1072</v>
      </c>
      <c r="G19" s="19" t="s">
        <v>1072</v>
      </c>
      <c r="H19" s="19" t="s">
        <v>1073</v>
      </c>
      <c r="I19" s="19" t="s">
        <v>1073</v>
      </c>
      <c r="J19" s="19" t="s">
        <v>1073</v>
      </c>
      <c r="K19" s="19" t="s">
        <v>1072</v>
      </c>
      <c r="L19" s="19" t="s">
        <v>1073</v>
      </c>
      <c r="M19" s="19" t="s">
        <v>1073</v>
      </c>
      <c r="N19" s="2"/>
      <c r="O19" s="12"/>
      <c r="P19" s="12"/>
      <c r="Q19" s="12"/>
      <c r="R19" s="12"/>
    </row>
    <row r="20" spans="1:18" x14ac:dyDescent="0.3">
      <c r="A20" s="1" t="s">
        <v>1037</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x14ac:dyDescent="0.3">
      <c r="A21" s="1" t="s">
        <v>1054</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x14ac:dyDescent="0.3">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x14ac:dyDescent="0.3">
      <c r="A23" s="1" t="s">
        <v>270</v>
      </c>
      <c r="B23" s="18"/>
      <c r="C23" s="36" t="s">
        <v>77</v>
      </c>
      <c r="D23" s="36" t="s">
        <v>77</v>
      </c>
      <c r="E23" s="36" t="s">
        <v>1319</v>
      </c>
      <c r="F23" s="36" t="s">
        <v>277</v>
      </c>
      <c r="G23" s="36" t="s">
        <v>68</v>
      </c>
      <c r="H23" s="6" t="s">
        <v>69</v>
      </c>
      <c r="I23" s="6" t="s">
        <v>278</v>
      </c>
      <c r="J23" s="6" t="s">
        <v>1320</v>
      </c>
      <c r="K23" s="4" t="s">
        <v>37</v>
      </c>
      <c r="L23" s="6" t="s">
        <v>46</v>
      </c>
      <c r="M23" s="6" t="s">
        <v>67</v>
      </c>
      <c r="N23" s="10"/>
      <c r="O23" s="10"/>
      <c r="P23" s="10"/>
      <c r="Q23" s="10"/>
      <c r="R23" s="10"/>
    </row>
    <row r="24" spans="1:18" x14ac:dyDescent="0.3">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x14ac:dyDescent="0.3">
      <c r="A25" s="1" t="s">
        <v>272</v>
      </c>
      <c r="B25" s="2"/>
      <c r="C25" s="6" t="s">
        <v>453</v>
      </c>
      <c r="D25" s="6" t="s">
        <v>453</v>
      </c>
      <c r="E25" s="6" t="s">
        <v>1318</v>
      </c>
      <c r="F25" s="6" t="s">
        <v>50</v>
      </c>
      <c r="G25" s="6" t="s">
        <v>1317</v>
      </c>
      <c r="H25" s="6" t="s">
        <v>64</v>
      </c>
      <c r="I25" s="6" t="s">
        <v>26</v>
      </c>
      <c r="J25" s="6" t="s">
        <v>1322</v>
      </c>
      <c r="K25" s="4" t="s">
        <v>31</v>
      </c>
      <c r="L25" s="6" t="s">
        <v>52</v>
      </c>
      <c r="M25" s="6" t="s">
        <v>43</v>
      </c>
      <c r="N25" s="1"/>
    </row>
    <row r="26" spans="1:18" x14ac:dyDescent="0.3">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x14ac:dyDescent="0.3">
      <c r="A27" s="1" t="s">
        <v>274</v>
      </c>
      <c r="B27" s="2"/>
      <c r="C27" s="6" t="s">
        <v>69</v>
      </c>
      <c r="D27" s="6" t="s">
        <v>69</v>
      </c>
      <c r="E27" s="6" t="s">
        <v>69</v>
      </c>
      <c r="F27" s="6" t="s">
        <v>36</v>
      </c>
      <c r="G27" s="6" t="s">
        <v>49</v>
      </c>
      <c r="H27" s="6" t="s">
        <v>275</v>
      </c>
      <c r="I27" s="6" t="s">
        <v>30</v>
      </c>
      <c r="J27" s="6" t="s">
        <v>276</v>
      </c>
      <c r="K27" s="6" t="s">
        <v>1321</v>
      </c>
      <c r="L27" s="6" t="s">
        <v>26</v>
      </c>
      <c r="M27" s="6" t="s">
        <v>30</v>
      </c>
      <c r="N27" s="1"/>
    </row>
    <row r="28" spans="1:18" x14ac:dyDescent="0.3">
      <c r="A28" s="1" t="s">
        <v>1316</v>
      </c>
      <c r="B28" s="2"/>
      <c r="C28" t="s">
        <v>1308</v>
      </c>
      <c r="D28" t="s">
        <v>1309</v>
      </c>
      <c r="E28" t="s">
        <v>1310</v>
      </c>
      <c r="F28" t="s">
        <v>1311</v>
      </c>
      <c r="G28" t="s">
        <v>1312</v>
      </c>
      <c r="H28" t="s">
        <v>1313</v>
      </c>
      <c r="J28" s="4" t="s">
        <v>1314</v>
      </c>
      <c r="K28" t="s">
        <v>1315</v>
      </c>
      <c r="L28" s="6"/>
      <c r="M28" s="6"/>
      <c r="N28" s="1"/>
    </row>
    <row r="29" spans="1:18" x14ac:dyDescent="0.3">
      <c r="A29" s="1" t="s">
        <v>419</v>
      </c>
      <c r="B29" s="2"/>
      <c r="C29" s="2"/>
      <c r="D29" s="2"/>
      <c r="E29" s="2"/>
      <c r="F29" s="2"/>
      <c r="G29" s="2"/>
      <c r="H29" s="2"/>
      <c r="I29" s="2"/>
      <c r="J29" s="2"/>
      <c r="L29" s="6" t="s">
        <v>421</v>
      </c>
      <c r="M29" s="6" t="s">
        <v>420</v>
      </c>
      <c r="N29" s="1"/>
    </row>
    <row r="30" spans="1:18" x14ac:dyDescent="0.3">
      <c r="B30" s="2"/>
      <c r="C30" s="2"/>
      <c r="D30" s="2"/>
      <c r="E30" s="2"/>
      <c r="F30" s="2"/>
      <c r="G30" s="2"/>
      <c r="H30" s="2"/>
      <c r="I30" s="2"/>
      <c r="J30" s="2"/>
      <c r="K30" s="2"/>
      <c r="L30" s="2"/>
      <c r="M30" s="2"/>
      <c r="N30" s="1"/>
    </row>
    <row r="31" spans="1:18" x14ac:dyDescent="0.3">
      <c r="A31" s="1" t="s">
        <v>522</v>
      </c>
      <c r="B31" s="2">
        <v>0.92600000000000005</v>
      </c>
      <c r="C31" s="2">
        <v>0.92600000000000005</v>
      </c>
      <c r="D31" s="2">
        <v>0.92600000000000005</v>
      </c>
      <c r="E31" s="2">
        <v>0.92600000000000005</v>
      </c>
      <c r="F31" s="2">
        <v>3.87</v>
      </c>
      <c r="G31" s="2">
        <v>0.92600000000000005</v>
      </c>
      <c r="H31" s="2">
        <v>0.77300000000000002</v>
      </c>
      <c r="I31" s="2">
        <v>0.9</v>
      </c>
      <c r="J31" s="2">
        <v>149</v>
      </c>
      <c r="K31" s="2">
        <v>84.3</v>
      </c>
      <c r="L31" s="2">
        <v>3.75</v>
      </c>
      <c r="M31" s="32">
        <v>1</v>
      </c>
      <c r="N31" s="2" t="s">
        <v>1912</v>
      </c>
      <c r="O31" s="2"/>
      <c r="P31" s="2"/>
      <c r="Q31" s="2"/>
      <c r="R31" s="2"/>
    </row>
    <row r="32" spans="1:18" x14ac:dyDescent="0.3">
      <c r="A32" s="1" t="s">
        <v>1300</v>
      </c>
      <c r="B32" s="32"/>
      <c r="C32" s="32">
        <v>0.77</v>
      </c>
      <c r="D32" s="32">
        <v>0.79</v>
      </c>
      <c r="E32" s="32">
        <v>0.68</v>
      </c>
      <c r="F32" s="32">
        <v>0.47</v>
      </c>
      <c r="G32" s="32">
        <v>0.63</v>
      </c>
      <c r="H32" s="32">
        <v>0.85</v>
      </c>
      <c r="I32" s="32">
        <v>1.1100000000000001</v>
      </c>
      <c r="J32" s="32">
        <v>0.68</v>
      </c>
      <c r="K32" s="32">
        <v>0.31</v>
      </c>
      <c r="L32" s="32">
        <v>0.53</v>
      </c>
      <c r="M32" s="32">
        <v>1</v>
      </c>
      <c r="N32" s="59" t="s">
        <v>1299</v>
      </c>
      <c r="O32" s="2"/>
      <c r="P32" s="2"/>
      <c r="Q32" s="2"/>
      <c r="R32" s="2"/>
    </row>
    <row r="33" spans="1:18" x14ac:dyDescent="0.3">
      <c r="A33" s="1" t="s">
        <v>1301</v>
      </c>
      <c r="B33" s="32"/>
      <c r="C33" s="60">
        <f>C32*C31</f>
        <v>0.7130200000000001</v>
      </c>
      <c r="D33" s="60">
        <f t="shared" ref="D33:L33" si="0">D32*D31</f>
        <v>0.73154000000000008</v>
      </c>
      <c r="E33" s="60">
        <f t="shared" si="0"/>
        <v>0.62968000000000013</v>
      </c>
      <c r="F33" s="60">
        <f t="shared" si="0"/>
        <v>1.8189</v>
      </c>
      <c r="G33" s="60">
        <f t="shared" si="0"/>
        <v>0.58338000000000001</v>
      </c>
      <c r="H33" s="60">
        <f t="shared" si="0"/>
        <v>0.65705000000000002</v>
      </c>
      <c r="I33" s="60">
        <f t="shared" si="0"/>
        <v>0.99900000000000011</v>
      </c>
      <c r="J33" s="60">
        <f t="shared" si="0"/>
        <v>101.32000000000001</v>
      </c>
      <c r="K33" s="60">
        <f t="shared" si="0"/>
        <v>26.132999999999999</v>
      </c>
      <c r="L33" s="60">
        <f t="shared" si="0"/>
        <v>1.9875</v>
      </c>
      <c r="M33" s="60">
        <f>M31*M32</f>
        <v>1</v>
      </c>
      <c r="N33" s="2"/>
      <c r="O33" s="2"/>
      <c r="P33" s="2"/>
      <c r="Q33" s="2"/>
      <c r="R33" s="2"/>
    </row>
    <row r="34" spans="1:18" x14ac:dyDescent="0.3">
      <c r="A34" s="1" t="s">
        <v>1302</v>
      </c>
      <c r="B34" s="32"/>
      <c r="C34" s="35">
        <f>400*C33</f>
        <v>285.20800000000003</v>
      </c>
      <c r="D34" s="35">
        <f t="shared" ref="D34:M34" si="1">400*D33</f>
        <v>292.61600000000004</v>
      </c>
      <c r="E34" s="35">
        <f t="shared" si="1"/>
        <v>251.87200000000004</v>
      </c>
      <c r="F34" s="35">
        <f t="shared" si="1"/>
        <v>727.56</v>
      </c>
      <c r="G34" s="35">
        <f t="shared" si="1"/>
        <v>233.352</v>
      </c>
      <c r="H34" s="35">
        <f t="shared" si="1"/>
        <v>262.82</v>
      </c>
      <c r="I34" s="35">
        <f t="shared" si="1"/>
        <v>399.6</v>
      </c>
      <c r="J34" s="35">
        <f t="shared" si="1"/>
        <v>40528</v>
      </c>
      <c r="K34" s="35">
        <f t="shared" si="1"/>
        <v>10453.199999999999</v>
      </c>
      <c r="L34" s="35">
        <f t="shared" si="1"/>
        <v>795</v>
      </c>
      <c r="M34" s="35">
        <f t="shared" si="1"/>
        <v>400</v>
      </c>
      <c r="N34" s="2"/>
      <c r="O34" s="2"/>
      <c r="P34" s="2"/>
      <c r="Q34" s="2"/>
      <c r="R34" s="2"/>
    </row>
    <row r="35" spans="1:18" x14ac:dyDescent="0.3">
      <c r="A35" s="1" t="s">
        <v>1303</v>
      </c>
      <c r="B35" s="32"/>
      <c r="C35" s="35">
        <f>250*C33</f>
        <v>178.25500000000002</v>
      </c>
      <c r="D35" s="35">
        <f t="shared" ref="D35:M35" si="2">250*D33</f>
        <v>182.88500000000002</v>
      </c>
      <c r="E35" s="35">
        <f t="shared" si="2"/>
        <v>157.42000000000004</v>
      </c>
      <c r="F35" s="35">
        <f t="shared" si="2"/>
        <v>454.72499999999997</v>
      </c>
      <c r="G35" s="35">
        <f t="shared" si="2"/>
        <v>145.845</v>
      </c>
      <c r="H35" s="35">
        <f t="shared" si="2"/>
        <v>164.26250000000002</v>
      </c>
      <c r="I35" s="35">
        <f t="shared" si="2"/>
        <v>249.75000000000003</v>
      </c>
      <c r="J35" s="35">
        <f t="shared" si="2"/>
        <v>25330.000000000004</v>
      </c>
      <c r="K35" s="35">
        <f t="shared" si="2"/>
        <v>6533.25</v>
      </c>
      <c r="L35" s="35">
        <f t="shared" si="2"/>
        <v>496.875</v>
      </c>
      <c r="M35" s="35">
        <f t="shared" si="2"/>
        <v>250</v>
      </c>
      <c r="N35" s="2"/>
      <c r="O35" s="2"/>
      <c r="P35" s="2"/>
      <c r="Q35" s="2"/>
      <c r="R35" s="2"/>
    </row>
    <row r="36" spans="1:18" x14ac:dyDescent="0.3">
      <c r="A36" s="1" t="s">
        <v>535</v>
      </c>
      <c r="B36" t="s">
        <v>534</v>
      </c>
      <c r="C36" t="s">
        <v>482</v>
      </c>
      <c r="D36" t="s">
        <v>482</v>
      </c>
      <c r="E36" t="s">
        <v>482</v>
      </c>
      <c r="F36" t="s">
        <v>482</v>
      </c>
      <c r="G36" t="s">
        <v>483</v>
      </c>
      <c r="H36" t="s">
        <v>481</v>
      </c>
      <c r="I36" t="s">
        <v>484</v>
      </c>
      <c r="J36" t="s">
        <v>481</v>
      </c>
      <c r="K36" t="s">
        <v>481</v>
      </c>
      <c r="L36" t="s">
        <v>481</v>
      </c>
      <c r="R36" s="7"/>
    </row>
    <row r="37" spans="1:18" x14ac:dyDescent="0.3">
      <c r="A37" s="1" t="s">
        <v>561</v>
      </c>
      <c r="B37" s="2"/>
      <c r="C37" s="2">
        <v>48</v>
      </c>
      <c r="D37" s="2">
        <v>43</v>
      </c>
      <c r="E37" s="2">
        <v>11</v>
      </c>
      <c r="F37" s="2">
        <v>1</v>
      </c>
      <c r="G37" s="2">
        <v>6</v>
      </c>
      <c r="H37" s="2">
        <v>14</v>
      </c>
      <c r="I37" s="2">
        <v>15</v>
      </c>
      <c r="J37" s="2">
        <v>26</v>
      </c>
      <c r="K37" s="2">
        <v>21</v>
      </c>
      <c r="L37" s="2">
        <v>4</v>
      </c>
      <c r="M37" s="2">
        <v>514</v>
      </c>
    </row>
    <row r="38" spans="1:18" x14ac:dyDescent="0.3">
      <c r="A38" s="1" t="s">
        <v>559</v>
      </c>
      <c r="B38" s="6"/>
      <c r="C38" s="19">
        <v>1.6</v>
      </c>
      <c r="D38" s="19">
        <v>0.9</v>
      </c>
      <c r="E38" s="19">
        <v>0.5</v>
      </c>
      <c r="F38" s="19">
        <v>0.2</v>
      </c>
      <c r="G38" s="19">
        <v>0.4</v>
      </c>
      <c r="H38" s="19">
        <v>0.4</v>
      </c>
      <c r="I38" s="19">
        <v>1.8</v>
      </c>
      <c r="J38" s="19">
        <v>0.5</v>
      </c>
      <c r="K38" s="19">
        <v>1</v>
      </c>
      <c r="L38" s="19">
        <v>0.4</v>
      </c>
      <c r="M38" s="19">
        <v>1.9</v>
      </c>
      <c r="N38" s="7"/>
      <c r="O38" s="7"/>
      <c r="P38" s="7"/>
      <c r="Q38" s="7"/>
      <c r="R38" s="7"/>
    </row>
    <row r="39" spans="1:18" x14ac:dyDescent="0.3">
      <c r="B39" s="6"/>
      <c r="C39" s="6"/>
      <c r="D39" s="6"/>
      <c r="E39" s="6"/>
      <c r="F39" s="6"/>
      <c r="G39" s="6"/>
      <c r="H39" s="6"/>
      <c r="I39" s="6"/>
      <c r="J39" s="6"/>
      <c r="K39" s="2"/>
      <c r="L39" s="6"/>
      <c r="M39" s="2"/>
      <c r="N39" s="7"/>
      <c r="O39" s="7"/>
      <c r="P39" s="7"/>
      <c r="Q39" s="7"/>
      <c r="R39" s="7"/>
    </row>
    <row r="40" spans="1:18" x14ac:dyDescent="0.3">
      <c r="A40" s="1" t="s">
        <v>367</v>
      </c>
      <c r="B40" s="6" t="s">
        <v>1234</v>
      </c>
      <c r="C40" s="57" t="s">
        <v>1156</v>
      </c>
      <c r="D40" s="57" t="s">
        <v>1160</v>
      </c>
      <c r="E40" s="57" t="s">
        <v>1161</v>
      </c>
      <c r="F40" s="57" t="s">
        <v>1353</v>
      </c>
      <c r="G40" s="74" t="s">
        <v>1913</v>
      </c>
      <c r="H40" s="57" t="s">
        <v>1162</v>
      </c>
      <c r="I40" s="1" t="s">
        <v>1682</v>
      </c>
      <c r="J40" s="1" t="s">
        <v>1914</v>
      </c>
      <c r="K40" s="1" t="s">
        <v>1915</v>
      </c>
      <c r="L40" s="1" t="s">
        <v>1164</v>
      </c>
      <c r="M40" s="1" t="s">
        <v>1685</v>
      </c>
      <c r="N40" s="39"/>
      <c r="O40" s="39"/>
      <c r="P40" s="39"/>
      <c r="Q40" s="39"/>
      <c r="R40" s="7"/>
    </row>
    <row r="41" spans="1:18" x14ac:dyDescent="0.3">
      <c r="A41" s="1" t="s">
        <v>1159</v>
      </c>
      <c r="B41" s="6">
        <f t="shared" ref="B41:M41" si="3">B43*B31</f>
        <v>24.076000000000001</v>
      </c>
      <c r="C41" s="6">
        <f t="shared" si="3"/>
        <v>15.742000000000001</v>
      </c>
      <c r="D41" s="6">
        <f t="shared" si="3"/>
        <v>44.448</v>
      </c>
      <c r="E41" s="6">
        <f t="shared" si="3"/>
        <v>16.667999999999999</v>
      </c>
      <c r="F41" s="6">
        <f t="shared" si="3"/>
        <v>150.93</v>
      </c>
      <c r="G41" s="6">
        <f t="shared" si="3"/>
        <v>12.038</v>
      </c>
      <c r="H41" s="6">
        <f t="shared" si="3"/>
        <v>18.552</v>
      </c>
      <c r="I41" s="6">
        <f t="shared" si="3"/>
        <v>12.6</v>
      </c>
      <c r="J41" s="6">
        <f t="shared" si="3"/>
        <v>7152</v>
      </c>
      <c r="K41" s="6">
        <f t="shared" si="3"/>
        <v>2529</v>
      </c>
      <c r="L41" s="6">
        <f t="shared" si="3"/>
        <v>378.75</v>
      </c>
      <c r="M41" s="6">
        <f t="shared" si="3"/>
        <v>88</v>
      </c>
      <c r="N41" s="39"/>
      <c r="O41" s="39"/>
      <c r="P41" s="39"/>
      <c r="Q41" s="39"/>
      <c r="R41" s="7"/>
    </row>
    <row r="42" spans="1:18" s="48" customFormat="1" x14ac:dyDescent="0.3">
      <c r="A42" s="8" t="s">
        <v>1149</v>
      </c>
      <c r="B42" s="36"/>
      <c r="C42" s="36"/>
      <c r="D42" s="36"/>
      <c r="E42" s="36"/>
      <c r="F42" s="36" t="s">
        <v>1684</v>
      </c>
      <c r="G42" s="36"/>
      <c r="H42" s="48" t="s">
        <v>1683</v>
      </c>
      <c r="I42" s="36"/>
      <c r="J42" s="36"/>
      <c r="L42" s="36"/>
      <c r="M42" s="48" t="s">
        <v>1148</v>
      </c>
      <c r="N42" s="81"/>
      <c r="O42" s="81"/>
      <c r="P42" s="81"/>
      <c r="Q42" s="81"/>
      <c r="R42" s="81"/>
    </row>
    <row r="43" spans="1:18" x14ac:dyDescent="0.3">
      <c r="A43" s="1" t="s">
        <v>1158</v>
      </c>
      <c r="B43">
        <v>26</v>
      </c>
      <c r="C43" s="2">
        <v>17</v>
      </c>
      <c r="D43" s="2">
        <v>48</v>
      </c>
      <c r="E43" s="2">
        <v>18</v>
      </c>
      <c r="F43" s="2">
        <v>39</v>
      </c>
      <c r="G43" s="2">
        <v>13</v>
      </c>
      <c r="H43" s="2">
        <v>24</v>
      </c>
      <c r="I43" s="2">
        <v>14</v>
      </c>
      <c r="J43" s="2">
        <v>48</v>
      </c>
      <c r="K43" s="2">
        <v>30</v>
      </c>
      <c r="L43" s="2">
        <v>101</v>
      </c>
      <c r="M43" s="2">
        <v>88</v>
      </c>
    </row>
    <row r="44" spans="1:18" s="48" customFormat="1" x14ac:dyDescent="0.3">
      <c r="A44" s="8" t="s">
        <v>1150</v>
      </c>
      <c r="B44" s="48">
        <v>19</v>
      </c>
      <c r="C44" s="48">
        <v>7</v>
      </c>
      <c r="D44" s="48">
        <v>43</v>
      </c>
      <c r="E44" s="48">
        <v>7</v>
      </c>
      <c r="F44" s="48">
        <v>35</v>
      </c>
      <c r="G44" s="48">
        <v>3</v>
      </c>
      <c r="H44" s="48">
        <v>16</v>
      </c>
      <c r="I44" s="48">
        <v>4</v>
      </c>
      <c r="J44" s="48">
        <v>41</v>
      </c>
      <c r="K44" s="48">
        <v>37</v>
      </c>
      <c r="L44" s="48">
        <v>133</v>
      </c>
      <c r="M44" s="48">
        <v>107</v>
      </c>
    </row>
    <row r="45" spans="1:18" s="48" customFormat="1" x14ac:dyDescent="0.3">
      <c r="A45" s="8" t="s">
        <v>1151</v>
      </c>
      <c r="B45" s="8">
        <v>31</v>
      </c>
      <c r="C45" s="48">
        <v>20</v>
      </c>
      <c r="D45" s="48">
        <v>56</v>
      </c>
      <c r="E45" s="48">
        <v>20</v>
      </c>
      <c r="F45" s="48">
        <v>46</v>
      </c>
      <c r="G45" s="48">
        <v>15</v>
      </c>
      <c r="H45" s="48">
        <v>29</v>
      </c>
      <c r="I45" s="48">
        <v>16</v>
      </c>
      <c r="J45" s="48">
        <v>55</v>
      </c>
    </row>
    <row r="46" spans="1:18" s="48" customFormat="1" x14ac:dyDescent="0.3">
      <c r="A46" s="8" t="s">
        <v>1152</v>
      </c>
      <c r="K46" s="48">
        <v>29</v>
      </c>
      <c r="L46" s="48">
        <v>116</v>
      </c>
      <c r="M46" s="48">
        <v>92</v>
      </c>
    </row>
    <row r="47" spans="1:18" s="48" customFormat="1" x14ac:dyDescent="0.3">
      <c r="A47" s="8" t="s">
        <v>1153</v>
      </c>
      <c r="C47" s="48">
        <v>15</v>
      </c>
      <c r="D47" s="48">
        <v>47</v>
      </c>
      <c r="E47" s="48">
        <v>15</v>
      </c>
      <c r="F47" s="48">
        <v>37</v>
      </c>
      <c r="G47" s="48">
        <v>10</v>
      </c>
      <c r="H47" s="48">
        <v>23</v>
      </c>
      <c r="I47" s="48">
        <v>11</v>
      </c>
      <c r="J47" s="48">
        <v>46</v>
      </c>
    </row>
    <row r="48" spans="1:18" x14ac:dyDescent="0.3">
      <c r="A48" s="1" t="s">
        <v>1154</v>
      </c>
      <c r="B48">
        <v>16</v>
      </c>
      <c r="C48">
        <v>6</v>
      </c>
      <c r="D48">
        <v>37</v>
      </c>
      <c r="E48">
        <v>6</v>
      </c>
      <c r="F48">
        <v>30</v>
      </c>
      <c r="G48">
        <v>3</v>
      </c>
      <c r="H48">
        <v>13</v>
      </c>
      <c r="I48">
        <v>3</v>
      </c>
      <c r="J48">
        <v>36</v>
      </c>
      <c r="K48" s="1">
        <v>30</v>
      </c>
      <c r="L48" s="1">
        <v>101</v>
      </c>
      <c r="M48" s="1">
        <v>88</v>
      </c>
    </row>
    <row r="49" spans="1:18" x14ac:dyDescent="0.3">
      <c r="A49" s="1" t="s">
        <v>1155</v>
      </c>
      <c r="B49" s="1">
        <v>26</v>
      </c>
      <c r="C49" s="1">
        <v>17</v>
      </c>
      <c r="D49" s="1">
        <v>48</v>
      </c>
      <c r="E49" s="1">
        <v>18</v>
      </c>
      <c r="F49" s="1">
        <v>39</v>
      </c>
      <c r="G49" s="1">
        <v>13</v>
      </c>
      <c r="H49" s="1">
        <v>24</v>
      </c>
      <c r="I49" s="1">
        <v>14</v>
      </c>
      <c r="J49" s="1">
        <v>48</v>
      </c>
    </row>
    <row r="50" spans="1:18" x14ac:dyDescent="0.3">
      <c r="A50" s="1" t="s">
        <v>1165</v>
      </c>
      <c r="B50" s="4">
        <v>35.74</v>
      </c>
      <c r="C50" s="4">
        <v>35.74</v>
      </c>
      <c r="D50" s="4">
        <v>35.74</v>
      </c>
      <c r="E50" s="4">
        <v>35.74</v>
      </c>
      <c r="F50" s="4">
        <v>35.74</v>
      </c>
      <c r="G50" s="4">
        <v>35.74</v>
      </c>
      <c r="H50" s="4">
        <v>35.74</v>
      </c>
      <c r="I50" s="4">
        <v>35.74</v>
      </c>
      <c r="J50" s="4">
        <v>35.74</v>
      </c>
      <c r="K50" s="4">
        <v>35.74</v>
      </c>
      <c r="L50" s="4">
        <v>35.74</v>
      </c>
      <c r="M50" s="4">
        <v>35.74</v>
      </c>
    </row>
    <row r="51" spans="1:18" x14ac:dyDescent="0.3">
      <c r="A51" s="1" t="s">
        <v>1166</v>
      </c>
      <c r="B51" s="4">
        <v>22.308</v>
      </c>
      <c r="C51" s="4">
        <v>22.308</v>
      </c>
      <c r="D51" s="4">
        <v>22.308</v>
      </c>
      <c r="E51" s="4">
        <v>22.308</v>
      </c>
      <c r="F51" s="4">
        <v>22.308</v>
      </c>
      <c r="G51" s="4">
        <v>22.308</v>
      </c>
      <c r="H51" s="4">
        <v>22.308</v>
      </c>
      <c r="I51" s="4">
        <v>22.308</v>
      </c>
      <c r="J51" s="4">
        <v>22.308</v>
      </c>
      <c r="K51" s="4">
        <v>22.308</v>
      </c>
      <c r="L51" s="4">
        <v>22.308</v>
      </c>
      <c r="M51" s="4">
        <v>22.308</v>
      </c>
    </row>
    <row r="52" spans="1:18" x14ac:dyDescent="0.3">
      <c r="A52" s="1" t="s">
        <v>1167</v>
      </c>
      <c r="B52" s="4">
        <f t="shared" ref="B52:M52" si="4">B50*B31</f>
        <v>33.095240000000004</v>
      </c>
      <c r="C52" s="4">
        <f t="shared" si="4"/>
        <v>33.095240000000004</v>
      </c>
      <c r="D52" s="4">
        <f t="shared" si="4"/>
        <v>33.095240000000004</v>
      </c>
      <c r="E52" s="4">
        <f t="shared" si="4"/>
        <v>33.095240000000004</v>
      </c>
      <c r="F52" s="4">
        <f t="shared" si="4"/>
        <v>138.31380000000001</v>
      </c>
      <c r="G52" s="4">
        <f t="shared" si="4"/>
        <v>33.095240000000004</v>
      </c>
      <c r="H52" s="4">
        <f t="shared" si="4"/>
        <v>27.627020000000002</v>
      </c>
      <c r="I52" s="4">
        <f t="shared" si="4"/>
        <v>32.166000000000004</v>
      </c>
      <c r="J52" s="4">
        <f t="shared" si="4"/>
        <v>5325.26</v>
      </c>
      <c r="K52" s="7">
        <f t="shared" si="4"/>
        <v>3012.8820000000001</v>
      </c>
      <c r="L52" s="7">
        <f t="shared" si="4"/>
        <v>134.02500000000001</v>
      </c>
      <c r="M52" s="7">
        <f t="shared" si="4"/>
        <v>35.74</v>
      </c>
    </row>
    <row r="53" spans="1:18" x14ac:dyDescent="0.3">
      <c r="A53" s="1" t="s">
        <v>1168</v>
      </c>
      <c r="B53" s="4">
        <f t="shared" ref="B53:M53" si="5">B51*B31</f>
        <v>20.657208000000001</v>
      </c>
      <c r="C53" s="7">
        <f t="shared" si="5"/>
        <v>20.657208000000001</v>
      </c>
      <c r="D53" s="7">
        <f t="shared" si="5"/>
        <v>20.657208000000001</v>
      </c>
      <c r="E53" s="7">
        <f t="shared" si="5"/>
        <v>20.657208000000001</v>
      </c>
      <c r="F53" s="7">
        <f t="shared" si="5"/>
        <v>86.331959999999995</v>
      </c>
      <c r="G53" s="7">
        <f t="shared" si="5"/>
        <v>20.657208000000001</v>
      </c>
      <c r="H53" s="7">
        <f t="shared" si="5"/>
        <v>17.244084000000001</v>
      </c>
      <c r="I53" s="7">
        <f t="shared" si="5"/>
        <v>20.077200000000001</v>
      </c>
      <c r="J53" s="7">
        <f t="shared" si="5"/>
        <v>3323.8919999999998</v>
      </c>
      <c r="K53" s="4">
        <f t="shared" si="5"/>
        <v>1880.5644</v>
      </c>
      <c r="L53" s="4">
        <f t="shared" si="5"/>
        <v>83.655000000000001</v>
      </c>
      <c r="M53" s="4">
        <f t="shared" si="5"/>
        <v>22.308</v>
      </c>
    </row>
    <row r="54" spans="1:18" x14ac:dyDescent="0.3">
      <c r="A54" s="1" t="s">
        <v>365</v>
      </c>
      <c r="B54" s="4"/>
      <c r="C54" s="39" t="s">
        <v>1169</v>
      </c>
      <c r="D54" s="39" t="s">
        <v>1157</v>
      </c>
      <c r="E54" s="39" t="s">
        <v>1157</v>
      </c>
      <c r="F54" s="39" t="s">
        <v>1916</v>
      </c>
      <c r="G54" s="39" t="s">
        <v>1157</v>
      </c>
      <c r="H54" s="39" t="s">
        <v>1917</v>
      </c>
      <c r="I54" t="s">
        <v>1170</v>
      </c>
      <c r="J54" t="s">
        <v>1171</v>
      </c>
      <c r="K54" t="s">
        <v>1163</v>
      </c>
      <c r="L54" t="s">
        <v>1172</v>
      </c>
      <c r="M54" t="s">
        <v>1173</v>
      </c>
    </row>
    <row r="55" spans="1:18" x14ac:dyDescent="0.3">
      <c r="A55" s="1" t="s">
        <v>1176</v>
      </c>
      <c r="B55" s="4"/>
      <c r="C55" s="39" t="s">
        <v>1175</v>
      </c>
      <c r="D55" s="39" t="s">
        <v>1123</v>
      </c>
      <c r="E55" s="39" t="s">
        <v>1127</v>
      </c>
      <c r="F55" s="39" t="s">
        <v>1123</v>
      </c>
      <c r="G55" s="39" t="s">
        <v>1127</v>
      </c>
      <c r="H55" s="39" t="s">
        <v>1127</v>
      </c>
      <c r="I55" s="39">
        <v>1</v>
      </c>
      <c r="J55" s="39">
        <v>2</v>
      </c>
      <c r="K55" s="39" t="s">
        <v>1123</v>
      </c>
      <c r="L55" s="39" t="s">
        <v>1129</v>
      </c>
      <c r="M55" s="39" t="s">
        <v>1123</v>
      </c>
    </row>
    <row r="56" spans="1:18" x14ac:dyDescent="0.3">
      <c r="A56" s="2" t="s">
        <v>1231</v>
      </c>
      <c r="B56" s="35"/>
      <c r="C56" s="35">
        <f t="shared" ref="C56:J56" si="6">C41+C53</f>
        <v>36.399208000000002</v>
      </c>
      <c r="D56" s="35">
        <f t="shared" si="6"/>
        <v>65.105208000000005</v>
      </c>
      <c r="E56" s="35">
        <f t="shared" si="6"/>
        <v>37.325208000000003</v>
      </c>
      <c r="F56" s="35">
        <f t="shared" si="6"/>
        <v>237.26195999999999</v>
      </c>
      <c r="G56" s="35">
        <f t="shared" si="6"/>
        <v>32.695208000000001</v>
      </c>
      <c r="H56" s="35">
        <f t="shared" si="6"/>
        <v>35.796084</v>
      </c>
      <c r="I56" s="35">
        <f t="shared" si="6"/>
        <v>32.677199999999999</v>
      </c>
      <c r="J56" s="35">
        <f t="shared" si="6"/>
        <v>10475.892</v>
      </c>
      <c r="K56" s="35">
        <f>K41+K52</f>
        <v>5541.8819999999996</v>
      </c>
      <c r="L56" s="35">
        <f>L41+L52</f>
        <v>512.77499999999998</v>
      </c>
      <c r="M56" s="35">
        <f>M41+M52</f>
        <v>123.74000000000001</v>
      </c>
    </row>
    <row r="57" spans="1:18" x14ac:dyDescent="0.3">
      <c r="A57"/>
      <c r="B57" s="2"/>
    </row>
    <row r="58" spans="1:18" x14ac:dyDescent="0.3">
      <c r="A58" s="1" t="s">
        <v>757</v>
      </c>
      <c r="B58" s="35">
        <f>(C$3*C58+D$3*D58+E$3*E58+F$3*F58+G$3*G58+H$3*H58+I$3*I58)/5000</f>
        <v>20.4313</v>
      </c>
      <c r="C58" s="35">
        <v>16.3</v>
      </c>
      <c r="D58" s="35">
        <v>16.7</v>
      </c>
      <c r="E58" s="35">
        <v>34.5</v>
      </c>
      <c r="F58" s="35">
        <v>5.7</v>
      </c>
      <c r="G58" s="35">
        <v>35.799999999999997</v>
      </c>
      <c r="H58" s="35">
        <v>17.8</v>
      </c>
      <c r="I58" s="35">
        <v>13.7</v>
      </c>
      <c r="J58" s="35"/>
      <c r="K58" s="4"/>
      <c r="L58" s="6"/>
      <c r="M58" s="35">
        <v>8</v>
      </c>
      <c r="N58" s="2"/>
      <c r="O58" s="2"/>
      <c r="P58" s="2"/>
      <c r="Q58" s="2"/>
      <c r="R58" s="2"/>
    </row>
    <row r="59" spans="1:18" x14ac:dyDescent="0.3">
      <c r="A59" s="1" t="s">
        <v>758</v>
      </c>
      <c r="B59" s="35">
        <f>(C$3*C59+D$3*D59+E$3*E59+F$3*F59+G$3*G59+H$3*H59+I$3*I59)/5000</f>
        <v>40.694020000000009</v>
      </c>
      <c r="C59" s="6">
        <v>41.2</v>
      </c>
      <c r="D59" s="6">
        <v>49.9</v>
      </c>
      <c r="E59" s="6">
        <v>43.9</v>
      </c>
      <c r="F59" s="6">
        <v>56.4</v>
      </c>
      <c r="G59" s="6">
        <v>22.7</v>
      </c>
      <c r="H59" s="6">
        <v>29.5</v>
      </c>
      <c r="I59" s="6">
        <v>40.200000000000003</v>
      </c>
      <c r="J59" s="6"/>
      <c r="K59" s="4"/>
      <c r="L59" s="6"/>
      <c r="M59" s="6">
        <v>41.3</v>
      </c>
      <c r="N59" s="10"/>
      <c r="O59" s="10"/>
      <c r="P59" s="10"/>
      <c r="Q59" s="10"/>
    </row>
    <row r="60" spans="1:18" x14ac:dyDescent="0.3">
      <c r="A60" s="1" t="s">
        <v>759</v>
      </c>
      <c r="B60" s="35">
        <f>(C$3*C60+D$3*D60+E$3*E60+F$3*F60+G$3*G60+H$3*H60+I$3*I60)/5000</f>
        <v>38.83728</v>
      </c>
      <c r="C60" s="6">
        <v>42.4</v>
      </c>
      <c r="D60" s="6">
        <v>33.4</v>
      </c>
      <c r="E60" s="6">
        <v>21.6</v>
      </c>
      <c r="F60" s="6">
        <v>37.9</v>
      </c>
      <c r="G60" s="6">
        <v>41.4</v>
      </c>
      <c r="H60" s="6">
        <v>52.7</v>
      </c>
      <c r="I60" s="6">
        <v>46</v>
      </c>
      <c r="J60" s="6">
        <v>56</v>
      </c>
      <c r="K60" s="4"/>
      <c r="L60" s="6"/>
      <c r="M60" s="6">
        <v>50.7</v>
      </c>
    </row>
    <row r="61" spans="1:18" x14ac:dyDescent="0.3">
      <c r="B61" s="40"/>
      <c r="C61" s="23"/>
      <c r="D61" s="23"/>
      <c r="E61" s="23"/>
      <c r="F61" s="23"/>
      <c r="G61" s="23"/>
      <c r="H61" s="23"/>
      <c r="I61" s="30"/>
      <c r="J61" s="23"/>
      <c r="M61" s="23"/>
      <c r="N61" s="2"/>
      <c r="O61" s="2"/>
      <c r="P61" s="2"/>
      <c r="Q61" s="2"/>
      <c r="R61" s="2"/>
    </row>
    <row r="62" spans="1:18" x14ac:dyDescent="0.3">
      <c r="B62" s="32"/>
      <c r="C62" s="32"/>
      <c r="E62" s="32"/>
      <c r="F62" s="32"/>
      <c r="G62" s="32"/>
      <c r="H62" s="32"/>
      <c r="I62" s="32"/>
      <c r="J62" s="32"/>
      <c r="M62" s="32"/>
      <c r="N62" s="2"/>
      <c r="O62" s="2"/>
      <c r="P62" s="2"/>
      <c r="Q62" s="2"/>
      <c r="R62" s="2"/>
    </row>
    <row r="63" spans="1:18" x14ac:dyDescent="0.3">
      <c r="A63" s="1" t="s">
        <v>1216</v>
      </c>
      <c r="B63" s="2"/>
      <c r="C63" t="s">
        <v>767</v>
      </c>
      <c r="D63" s="32" t="s">
        <v>743</v>
      </c>
      <c r="E63" s="32" t="s">
        <v>936</v>
      </c>
      <c r="F63" s="2" t="s">
        <v>1178</v>
      </c>
      <c r="G63" t="s">
        <v>773</v>
      </c>
      <c r="H63" t="s">
        <v>749</v>
      </c>
      <c r="I63" s="2" t="s">
        <v>947</v>
      </c>
      <c r="J63" s="2" t="s">
        <v>958</v>
      </c>
      <c r="K63" s="2" t="s">
        <v>959</v>
      </c>
      <c r="L63" s="2" t="s">
        <v>1532</v>
      </c>
      <c r="M63" s="2" t="s">
        <v>760</v>
      </c>
    </row>
    <row r="64" spans="1:18" x14ac:dyDescent="0.3">
      <c r="A64" s="1" t="s">
        <v>737</v>
      </c>
      <c r="B64" s="2"/>
      <c r="C64" t="s">
        <v>768</v>
      </c>
      <c r="D64" t="s">
        <v>744</v>
      </c>
      <c r="E64" s="2" t="s">
        <v>806</v>
      </c>
      <c r="F64" s="2" t="s">
        <v>1179</v>
      </c>
      <c r="G64" t="s">
        <v>774</v>
      </c>
      <c r="H64" t="s">
        <v>750</v>
      </c>
      <c r="I64" t="s">
        <v>911</v>
      </c>
      <c r="J64" s="2" t="s">
        <v>2074</v>
      </c>
      <c r="K64" s="2" t="s">
        <v>960</v>
      </c>
      <c r="L64" s="2" t="s">
        <v>2069</v>
      </c>
      <c r="M64" s="2" t="s">
        <v>761</v>
      </c>
    </row>
    <row r="65" spans="1:18" x14ac:dyDescent="0.3">
      <c r="A65" s="1" t="s">
        <v>781</v>
      </c>
      <c r="B65" s="2"/>
      <c r="C65" t="s">
        <v>950</v>
      </c>
      <c r="D65" t="s">
        <v>745</v>
      </c>
      <c r="E65" s="2" t="s">
        <v>943</v>
      </c>
      <c r="F65" s="2" t="s">
        <v>1180</v>
      </c>
      <c r="G65" t="s">
        <v>775</v>
      </c>
      <c r="H65" t="s">
        <v>751</v>
      </c>
      <c r="I65" t="s">
        <v>948</v>
      </c>
      <c r="J65" s="2" t="s">
        <v>2075</v>
      </c>
      <c r="K65" s="2" t="s">
        <v>965</v>
      </c>
      <c r="L65" s="2"/>
      <c r="M65" s="2" t="s">
        <v>762</v>
      </c>
    </row>
    <row r="66" spans="1:18" x14ac:dyDescent="0.3">
      <c r="A66" s="1" t="s">
        <v>2079</v>
      </c>
      <c r="B66" s="2"/>
      <c r="C66" t="s">
        <v>769</v>
      </c>
      <c r="D66" t="s">
        <v>939</v>
      </c>
      <c r="G66" t="s">
        <v>776</v>
      </c>
      <c r="H66" t="s">
        <v>752</v>
      </c>
      <c r="I66" s="2" t="s">
        <v>951</v>
      </c>
      <c r="J66" s="2" t="s">
        <v>2076</v>
      </c>
      <c r="K66" s="2" t="s">
        <v>966</v>
      </c>
      <c r="L66" s="2" t="s">
        <v>2071</v>
      </c>
      <c r="M66" s="2" t="s">
        <v>763</v>
      </c>
    </row>
    <row r="67" spans="1:18" x14ac:dyDescent="0.3">
      <c r="A67" s="1" t="s">
        <v>1494</v>
      </c>
      <c r="B67" s="32"/>
      <c r="C67" t="s">
        <v>949</v>
      </c>
      <c r="D67" t="s">
        <v>746</v>
      </c>
      <c r="E67" s="2" t="s">
        <v>944</v>
      </c>
      <c r="F67" s="2" t="s">
        <v>1181</v>
      </c>
      <c r="G67" t="s">
        <v>777</v>
      </c>
      <c r="H67" t="s">
        <v>753</v>
      </c>
      <c r="I67" s="32" t="s">
        <v>952</v>
      </c>
      <c r="J67" s="32" t="s">
        <v>819</v>
      </c>
      <c r="K67" s="2" t="s">
        <v>963</v>
      </c>
      <c r="L67" s="2" t="s">
        <v>2070</v>
      </c>
      <c r="M67" s="32" t="s">
        <v>764</v>
      </c>
      <c r="N67" s="2"/>
      <c r="O67" s="2"/>
      <c r="P67" s="2"/>
      <c r="Q67" s="2"/>
      <c r="R67" s="2"/>
    </row>
    <row r="68" spans="1:18" x14ac:dyDescent="0.3">
      <c r="A68" s="1" t="s">
        <v>739</v>
      </c>
      <c r="B68" s="2"/>
      <c r="D68" t="s">
        <v>938</v>
      </c>
      <c r="E68" s="32" t="s">
        <v>945</v>
      </c>
      <c r="F68" s="2" t="s">
        <v>1182</v>
      </c>
      <c r="K68" s="2"/>
      <c r="L68" s="2" t="s">
        <v>2072</v>
      </c>
      <c r="M68" s="32" t="s">
        <v>896</v>
      </c>
    </row>
    <row r="69" spans="1:18" x14ac:dyDescent="0.3">
      <c r="A69" s="1" t="s">
        <v>740</v>
      </c>
      <c r="B69" s="2"/>
      <c r="C69" t="s">
        <v>770</v>
      </c>
      <c r="E69" s="32" t="s">
        <v>946</v>
      </c>
      <c r="F69" s="32" t="s">
        <v>1183</v>
      </c>
      <c r="G69" t="s">
        <v>778</v>
      </c>
      <c r="H69" t="s">
        <v>756</v>
      </c>
      <c r="I69" t="s">
        <v>955</v>
      </c>
      <c r="J69" t="s">
        <v>2077</v>
      </c>
      <c r="K69" s="32" t="s">
        <v>964</v>
      </c>
      <c r="L69" s="2" t="s">
        <v>2073</v>
      </c>
      <c r="M69" s="32" t="s">
        <v>940</v>
      </c>
    </row>
    <row r="70" spans="1:18" x14ac:dyDescent="0.3">
      <c r="A70" s="1" t="s">
        <v>741</v>
      </c>
      <c r="B70" s="32"/>
      <c r="C70" t="s">
        <v>771</v>
      </c>
      <c r="D70" t="s">
        <v>1986</v>
      </c>
      <c r="E70" s="2" t="s">
        <v>942</v>
      </c>
      <c r="F70" s="32" t="s">
        <v>1184</v>
      </c>
      <c r="G70" t="s">
        <v>779</v>
      </c>
      <c r="H70" t="s">
        <v>755</v>
      </c>
      <c r="I70" t="s">
        <v>953</v>
      </c>
      <c r="J70" s="32" t="s">
        <v>887</v>
      </c>
      <c r="K70" t="s">
        <v>961</v>
      </c>
      <c r="L70" s="2" t="s">
        <v>1533</v>
      </c>
      <c r="M70" s="32" t="s">
        <v>765</v>
      </c>
      <c r="N70" s="2"/>
      <c r="O70" s="2"/>
      <c r="P70" s="2"/>
      <c r="Q70" s="2"/>
      <c r="R70" s="2"/>
    </row>
    <row r="71" spans="1:18" x14ac:dyDescent="0.3">
      <c r="A71" s="1" t="s">
        <v>748</v>
      </c>
      <c r="B71" s="2"/>
      <c r="C71" t="s">
        <v>772</v>
      </c>
      <c r="D71" t="s">
        <v>747</v>
      </c>
      <c r="E71" s="2" t="s">
        <v>937</v>
      </c>
      <c r="F71" s="32" t="s">
        <v>1185</v>
      </c>
      <c r="G71" t="s">
        <v>780</v>
      </c>
      <c r="H71" t="s">
        <v>754</v>
      </c>
      <c r="I71" t="s">
        <v>954</v>
      </c>
      <c r="J71" s="32" t="s">
        <v>2078</v>
      </c>
      <c r="K71" s="32" t="s">
        <v>962</v>
      </c>
      <c r="L71" s="2" t="s">
        <v>1534</v>
      </c>
      <c r="M71" s="32" t="s">
        <v>766</v>
      </c>
    </row>
    <row r="72" spans="1:18" x14ac:dyDescent="0.3">
      <c r="B72" s="2"/>
      <c r="C72" s="2"/>
      <c r="D72" s="2"/>
      <c r="E72" s="2"/>
      <c r="F72" s="2"/>
      <c r="G72" s="2"/>
      <c r="H72" s="2"/>
      <c r="I72" s="2"/>
      <c r="J72" s="2"/>
      <c r="L72" s="6"/>
      <c r="M72" s="2"/>
    </row>
    <row r="73" spans="1:18" x14ac:dyDescent="0.3">
      <c r="B73" s="2"/>
      <c r="C73" s="2"/>
      <c r="D73" s="2">
        <f>52.24+16.68</f>
        <v>68.92</v>
      </c>
      <c r="E73" s="2">
        <v>51.73</v>
      </c>
      <c r="F73" s="2">
        <f>161.44+15.24</f>
        <v>176.68</v>
      </c>
      <c r="G73" s="2">
        <v>58.68</v>
      </c>
      <c r="H73" s="2">
        <v>65.040000000000006</v>
      </c>
      <c r="I73" s="2"/>
      <c r="J73" s="2">
        <v>80.16</v>
      </c>
      <c r="K73" s="2">
        <v>112.4</v>
      </c>
      <c r="L73" s="19">
        <v>112.4</v>
      </c>
      <c r="M73" s="2"/>
      <c r="O73">
        <f>SUM(D73:L73)</f>
        <v>726.01</v>
      </c>
    </row>
    <row r="74" spans="1:18" x14ac:dyDescent="0.3">
      <c r="A74" s="1" t="s">
        <v>967</v>
      </c>
      <c r="D74" s="2" t="s">
        <v>1809</v>
      </c>
      <c r="E74" s="2" t="s">
        <v>1808</v>
      </c>
      <c r="F74" s="2" t="s">
        <v>1810</v>
      </c>
      <c r="G74" s="2" t="s">
        <v>1498</v>
      </c>
      <c r="H74" s="2" t="s">
        <v>968</v>
      </c>
      <c r="J74" s="2" t="s">
        <v>1497</v>
      </c>
      <c r="K74" t="s">
        <v>1496</v>
      </c>
      <c r="L74" t="s">
        <v>1495</v>
      </c>
    </row>
    <row r="75" spans="1:18" x14ac:dyDescent="0.3">
      <c r="A75" s="1" t="s">
        <v>1941</v>
      </c>
      <c r="D75" s="2" t="s">
        <v>1979</v>
      </c>
      <c r="E75" s="2" t="s">
        <v>1945</v>
      </c>
      <c r="F75" s="2" t="s">
        <v>1942</v>
      </c>
      <c r="G75" s="2" t="s">
        <v>1946</v>
      </c>
      <c r="H75" s="2" t="s">
        <v>1943</v>
      </c>
      <c r="J75" s="2" t="s">
        <v>1944</v>
      </c>
      <c r="L75" t="s">
        <v>1945</v>
      </c>
    </row>
    <row r="76" spans="1:18" x14ac:dyDescent="0.3">
      <c r="A76" s="1" t="s">
        <v>1366</v>
      </c>
      <c r="C76" t="s">
        <v>1368</v>
      </c>
      <c r="D76" t="s">
        <v>1368</v>
      </c>
      <c r="E76" t="s">
        <v>1368</v>
      </c>
      <c r="F76" s="48" t="s">
        <v>1367</v>
      </c>
      <c r="G76" t="s">
        <v>1368</v>
      </c>
      <c r="H76" s="48" t="s">
        <v>1369</v>
      </c>
      <c r="I76" s="48" t="s">
        <v>1375</v>
      </c>
      <c r="J76" s="48" t="s">
        <v>1371</v>
      </c>
      <c r="K76" s="48" t="s">
        <v>1372</v>
      </c>
      <c r="L76" t="s">
        <v>1368</v>
      </c>
      <c r="M76" t="s">
        <v>1368</v>
      </c>
    </row>
    <row r="77" spans="1:18" x14ac:dyDescent="0.3">
      <c r="A77" s="1" t="s">
        <v>1361</v>
      </c>
      <c r="B77" s="2"/>
      <c r="C77" t="s">
        <v>1364</v>
      </c>
      <c r="D77" t="s">
        <v>1364</v>
      </c>
      <c r="E77" t="s">
        <v>1364</v>
      </c>
      <c r="F77" s="2" t="s">
        <v>1365</v>
      </c>
      <c r="G77" t="s">
        <v>1364</v>
      </c>
      <c r="H77" s="2" t="s">
        <v>1362</v>
      </c>
      <c r="I77" s="2" t="s">
        <v>1374</v>
      </c>
      <c r="J77" t="s">
        <v>1370</v>
      </c>
      <c r="K77" t="s">
        <v>1373</v>
      </c>
      <c r="L77" t="s">
        <v>1363</v>
      </c>
      <c r="M77" t="s">
        <v>1364</v>
      </c>
      <c r="N77" t="s">
        <v>1434</v>
      </c>
    </row>
    <row r="78" spans="1:18" x14ac:dyDescent="0.3">
      <c r="A78" s="1" t="s">
        <v>1443</v>
      </c>
      <c r="B78" s="2"/>
      <c r="C78" s="63" t="s">
        <v>1444</v>
      </c>
      <c r="D78" s="63" t="s">
        <v>1444</v>
      </c>
      <c r="E78" s="63" t="s">
        <v>1444</v>
      </c>
      <c r="F78" s="63" t="s">
        <v>1444</v>
      </c>
      <c r="G78" s="63" t="s">
        <v>1444</v>
      </c>
      <c r="H78" s="63" t="s">
        <v>1444</v>
      </c>
      <c r="I78" s="63" t="s">
        <v>1444</v>
      </c>
      <c r="J78" s="63" t="s">
        <v>2148</v>
      </c>
      <c r="M78" s="63" t="s">
        <v>1445</v>
      </c>
    </row>
    <row r="79" spans="1:18" x14ac:dyDescent="0.3">
      <c r="A79" s="1" t="s">
        <v>1436</v>
      </c>
      <c r="B79" s="2"/>
      <c r="C79" t="s">
        <v>1437</v>
      </c>
      <c r="D79" t="s">
        <v>1438</v>
      </c>
      <c r="E79" t="s">
        <v>2136</v>
      </c>
      <c r="F79" t="s">
        <v>1439</v>
      </c>
      <c r="G79" t="s">
        <v>1440</v>
      </c>
      <c r="H79" t="s">
        <v>1441</v>
      </c>
      <c r="I79" t="s">
        <v>2137</v>
      </c>
      <c r="J79" t="s">
        <v>2138</v>
      </c>
      <c r="M79" t="s">
        <v>1442</v>
      </c>
    </row>
    <row r="80" spans="1:18" x14ac:dyDescent="0.3">
      <c r="A80" s="1" t="s">
        <v>1499</v>
      </c>
      <c r="B80" s="2"/>
      <c r="C80" t="s">
        <v>2141</v>
      </c>
      <c r="D80" t="s">
        <v>2142</v>
      </c>
      <c r="E80" t="s">
        <v>2143</v>
      </c>
      <c r="F80" s="2" t="s">
        <v>1502</v>
      </c>
      <c r="G80" t="s">
        <v>2144</v>
      </c>
      <c r="H80" s="2" t="s">
        <v>1501</v>
      </c>
      <c r="I80" t="s">
        <v>2145</v>
      </c>
      <c r="J80" t="s">
        <v>2146</v>
      </c>
      <c r="L80" t="s">
        <v>2147</v>
      </c>
      <c r="M80" s="2" t="s">
        <v>1500</v>
      </c>
    </row>
    <row r="81" spans="1:18" s="4" customFormat="1" x14ac:dyDescent="0.3">
      <c r="A81" s="4" t="s">
        <v>1807</v>
      </c>
      <c r="C81" s="4">
        <v>2</v>
      </c>
      <c r="D81" s="4">
        <v>2</v>
      </c>
      <c r="E81" s="4">
        <v>2</v>
      </c>
      <c r="F81" s="4">
        <v>2</v>
      </c>
      <c r="G81" s="4">
        <v>2</v>
      </c>
      <c r="H81" s="4">
        <v>2</v>
      </c>
      <c r="J81" s="4">
        <v>2</v>
      </c>
      <c r="L81" s="4">
        <v>2</v>
      </c>
      <c r="M81" s="4">
        <v>2</v>
      </c>
    </row>
    <row r="82" spans="1:18" x14ac:dyDescent="0.3">
      <c r="A82" s="1" t="s">
        <v>2098</v>
      </c>
      <c r="B82" s="2"/>
      <c r="C82" s="2">
        <v>1</v>
      </c>
      <c r="D82" s="2">
        <v>1</v>
      </c>
      <c r="E82" s="2">
        <v>1</v>
      </c>
      <c r="F82" s="2">
        <v>1</v>
      </c>
      <c r="G82" s="2">
        <v>1</v>
      </c>
      <c r="H82" s="2">
        <v>1</v>
      </c>
      <c r="I82" s="2">
        <v>1</v>
      </c>
      <c r="J82" s="2">
        <v>1</v>
      </c>
      <c r="L82" s="2">
        <v>1</v>
      </c>
      <c r="M82" s="2">
        <v>1</v>
      </c>
    </row>
    <row r="83" spans="1:18" x14ac:dyDescent="0.3">
      <c r="A83" s="1" t="s">
        <v>2099</v>
      </c>
      <c r="B83" s="32"/>
      <c r="C83" s="32">
        <v>0.5</v>
      </c>
      <c r="D83" s="32">
        <v>0.5</v>
      </c>
      <c r="E83" s="32">
        <v>0.5</v>
      </c>
      <c r="F83" s="32"/>
      <c r="G83" s="32">
        <v>0.5</v>
      </c>
      <c r="H83" s="32"/>
      <c r="I83" s="32">
        <v>0.5</v>
      </c>
      <c r="J83" s="32">
        <v>0.5</v>
      </c>
      <c r="L83" s="2">
        <v>0.5</v>
      </c>
      <c r="M83" s="32"/>
    </row>
    <row r="84" spans="1:18" x14ac:dyDescent="0.3">
      <c r="A84" s="1" t="s">
        <v>2100</v>
      </c>
      <c r="C84" t="s">
        <v>2103</v>
      </c>
      <c r="D84" t="s">
        <v>2102</v>
      </c>
      <c r="E84" t="s">
        <v>2107</v>
      </c>
      <c r="F84" t="s">
        <v>2139</v>
      </c>
      <c r="G84" t="s">
        <v>2105</v>
      </c>
      <c r="H84" t="s">
        <v>2135</v>
      </c>
      <c r="I84" t="s">
        <v>2106</v>
      </c>
      <c r="J84" t="s">
        <v>2104</v>
      </c>
      <c r="L84" t="s">
        <v>2101</v>
      </c>
      <c r="M84" t="s">
        <v>2140</v>
      </c>
    </row>
    <row r="85" spans="1:18" x14ac:dyDescent="0.3">
      <c r="B85" s="2"/>
      <c r="C85" s="2"/>
      <c r="D85" s="2"/>
      <c r="E85" s="2"/>
      <c r="F85" s="2"/>
      <c r="G85" s="2"/>
      <c r="H85" s="2"/>
      <c r="I85" s="2"/>
      <c r="J85" s="5"/>
      <c r="L85" s="6"/>
      <c r="M85" s="2"/>
      <c r="N85" s="6"/>
      <c r="O85" s="2"/>
      <c r="P85" s="2"/>
      <c r="Q85" s="2"/>
      <c r="R85" s="2"/>
    </row>
    <row r="86" spans="1:18" x14ac:dyDescent="0.3">
      <c r="B86" s="2"/>
      <c r="C86" s="2"/>
      <c r="D86" s="2"/>
      <c r="E86" s="2"/>
      <c r="F86" s="2"/>
      <c r="G86" s="2"/>
      <c r="H86" s="2"/>
      <c r="I86" s="2"/>
      <c r="J86" s="2"/>
      <c r="L86" s="2"/>
      <c r="M86" s="2"/>
      <c r="N86" s="1"/>
      <c r="O86" s="1"/>
      <c r="Q86" s="1"/>
    </row>
    <row r="87" spans="1:18" x14ac:dyDescent="0.3">
      <c r="B87" s="18"/>
      <c r="C87" s="18"/>
      <c r="D87" s="18"/>
      <c r="E87" s="18"/>
      <c r="F87" s="18"/>
      <c r="G87" s="18"/>
      <c r="H87" s="18"/>
      <c r="I87" s="18"/>
      <c r="J87" s="18"/>
      <c r="L87" s="18"/>
      <c r="M87" s="18"/>
      <c r="N87" s="10"/>
      <c r="O87" s="10"/>
      <c r="P87" s="10"/>
      <c r="Q87" s="10"/>
    </row>
    <row r="88" spans="1:18" x14ac:dyDescent="0.3">
      <c r="B88" s="18"/>
      <c r="C88" s="18"/>
      <c r="D88" s="18"/>
      <c r="E88" s="18"/>
      <c r="F88" s="18"/>
      <c r="G88" s="18"/>
      <c r="H88" s="18"/>
      <c r="I88" s="18"/>
      <c r="J88" s="18"/>
      <c r="L88" s="18"/>
      <c r="M88" s="18"/>
    </row>
    <row r="89" spans="1:18" x14ac:dyDescent="0.3">
      <c r="B89" s="18"/>
      <c r="C89" s="18"/>
      <c r="D89" s="18"/>
      <c r="E89" s="18"/>
      <c r="F89" s="18"/>
      <c r="G89" s="18"/>
      <c r="H89" s="18"/>
      <c r="I89" s="18"/>
      <c r="J89" s="18"/>
      <c r="L89" s="18"/>
      <c r="M89" s="18"/>
    </row>
    <row r="90" spans="1:18" s="1" customFormat="1" x14ac:dyDescent="0.3"/>
    <row r="91" spans="1:18" s="1" customFormat="1" x14ac:dyDescent="0.3">
      <c r="B91" s="31"/>
      <c r="C91" s="31"/>
      <c r="D91" s="31"/>
      <c r="E91" s="31"/>
      <c r="F91" s="31"/>
      <c r="G91" s="31"/>
      <c r="H91" s="31"/>
      <c r="I91" s="31"/>
      <c r="J91" s="31"/>
      <c r="M91" s="31"/>
    </row>
    <row r="92" spans="1:18" x14ac:dyDescent="0.3">
      <c r="B92" s="24"/>
      <c r="C92" s="24"/>
      <c r="D92" s="24"/>
      <c r="E92" s="24"/>
      <c r="F92" s="24"/>
      <c r="G92" s="24"/>
      <c r="H92" s="24"/>
      <c r="I92" s="24"/>
      <c r="J92" s="24"/>
      <c r="L92" s="25"/>
      <c r="M92" s="24"/>
    </row>
    <row r="93" spans="1:18" x14ac:dyDescent="0.3">
      <c r="A93" s="22"/>
      <c r="B93" s="24"/>
      <c r="C93" s="24"/>
      <c r="D93" s="24"/>
      <c r="E93" s="24"/>
      <c r="F93" s="24"/>
      <c r="G93" s="24"/>
      <c r="H93" s="24"/>
      <c r="I93" s="24"/>
      <c r="J93" s="24"/>
      <c r="L93" s="25"/>
      <c r="M93" s="24"/>
    </row>
    <row r="94" spans="1:18" x14ac:dyDescent="0.3">
      <c r="A94" s="22"/>
      <c r="B94" s="24"/>
      <c r="C94" s="24"/>
      <c r="D94" s="24"/>
      <c r="E94" s="24"/>
      <c r="F94" s="24"/>
      <c r="G94" s="24"/>
      <c r="H94" s="24"/>
      <c r="I94" s="24"/>
      <c r="J94" s="24"/>
      <c r="L94" s="25"/>
      <c r="M94" s="24"/>
    </row>
    <row r="95" spans="1:18" x14ac:dyDescent="0.3">
      <c r="A95" s="22"/>
      <c r="C95" s="18"/>
    </row>
    <row r="96" spans="1:18" x14ac:dyDescent="0.3">
      <c r="A96" s="3"/>
      <c r="B96" s="2"/>
      <c r="C96" s="2"/>
      <c r="D96" s="2"/>
      <c r="E96" s="2"/>
      <c r="F96" s="2"/>
      <c r="G96" s="2"/>
      <c r="H96" s="2"/>
      <c r="I96" s="2"/>
      <c r="J96" s="2"/>
      <c r="L96" s="2"/>
      <c r="M96" s="2"/>
    </row>
    <row r="97" spans="1:18" x14ac:dyDescent="0.3">
      <c r="A97" s="3"/>
      <c r="B97" s="2"/>
      <c r="C97" s="2"/>
      <c r="D97" s="2"/>
      <c r="E97" s="2"/>
      <c r="F97" s="2"/>
      <c r="G97" s="2"/>
      <c r="H97" s="2"/>
      <c r="I97" s="2"/>
      <c r="J97" s="2"/>
      <c r="L97" s="2"/>
      <c r="M97" s="2"/>
    </row>
    <row r="98" spans="1:18" x14ac:dyDescent="0.3">
      <c r="A98" s="3"/>
      <c r="B98" s="2"/>
      <c r="C98" s="2"/>
      <c r="D98" s="2"/>
      <c r="E98" s="2"/>
      <c r="F98" s="2"/>
      <c r="G98" s="2"/>
      <c r="H98" s="2"/>
      <c r="I98" s="2"/>
      <c r="J98" s="2"/>
      <c r="L98" s="2"/>
      <c r="M98" s="2"/>
    </row>
    <row r="99" spans="1:18" x14ac:dyDescent="0.3">
      <c r="A99" s="3"/>
      <c r="B99" s="31"/>
      <c r="C99" s="31"/>
      <c r="D99" s="31"/>
      <c r="E99" s="31"/>
      <c r="F99" s="31"/>
      <c r="G99" s="31"/>
      <c r="H99" s="31"/>
      <c r="I99" s="31"/>
      <c r="J99" s="31"/>
      <c r="L99" s="2"/>
      <c r="M99" s="31"/>
    </row>
    <row r="100" spans="1:18" x14ac:dyDescent="0.3">
      <c r="A100" s="2"/>
      <c r="B100" s="2"/>
      <c r="C100" s="2"/>
      <c r="D100" s="2"/>
      <c r="E100" s="2"/>
      <c r="F100" s="2"/>
      <c r="G100" s="2"/>
      <c r="H100" s="2"/>
      <c r="I100" s="2"/>
      <c r="J100" s="2"/>
      <c r="L100" s="2"/>
      <c r="M100" s="2"/>
    </row>
    <row r="101" spans="1:18" x14ac:dyDescent="0.3">
      <c r="A101" s="2"/>
      <c r="B101" s="2"/>
      <c r="C101" s="2"/>
      <c r="D101" s="2"/>
      <c r="E101" s="2"/>
      <c r="F101" s="2"/>
      <c r="G101" s="2"/>
      <c r="H101" s="2"/>
      <c r="I101" s="2"/>
      <c r="J101" s="2"/>
      <c r="L101" s="2"/>
      <c r="M101" s="2"/>
    </row>
    <row r="102" spans="1:18" x14ac:dyDescent="0.3">
      <c r="A102" s="2"/>
      <c r="B102" s="2"/>
      <c r="C102" s="2"/>
      <c r="D102" s="2"/>
      <c r="E102" s="2"/>
      <c r="F102" s="2"/>
      <c r="G102" s="2"/>
      <c r="H102" s="2"/>
      <c r="I102" s="2"/>
      <c r="J102" s="2"/>
      <c r="L102" s="2"/>
      <c r="M102" s="2"/>
      <c r="N102" s="2"/>
      <c r="O102" s="2"/>
      <c r="P102" s="2"/>
      <c r="Q102" s="2"/>
      <c r="R102" s="2"/>
    </row>
    <row r="103" spans="1:18" x14ac:dyDescent="0.3">
      <c r="A103" s="2"/>
      <c r="B103" s="2"/>
      <c r="C103" s="2"/>
      <c r="D103" s="2"/>
      <c r="E103" s="2"/>
      <c r="F103" s="2"/>
      <c r="G103" s="2"/>
      <c r="H103" s="2"/>
      <c r="I103" s="2"/>
      <c r="J103" s="2"/>
      <c r="L103" s="2"/>
      <c r="M103" s="2"/>
      <c r="N103" s="2"/>
      <c r="O103" s="2"/>
      <c r="P103" s="2"/>
      <c r="Q103" s="2"/>
      <c r="R103" s="2"/>
    </row>
    <row r="104" spans="1:18" x14ac:dyDescent="0.3">
      <c r="A104" s="2"/>
      <c r="B104" s="2"/>
      <c r="C104" s="2"/>
      <c r="D104" s="2"/>
      <c r="E104" s="2"/>
      <c r="F104" s="2"/>
      <c r="G104" s="2"/>
      <c r="H104" s="2"/>
      <c r="I104" s="2"/>
      <c r="J104" s="2"/>
      <c r="L104" s="2"/>
      <c r="M104" s="2"/>
    </row>
    <row r="105" spans="1:18" x14ac:dyDescent="0.3">
      <c r="A105" s="2"/>
      <c r="B105" s="2"/>
      <c r="C105" s="2"/>
      <c r="D105" s="2"/>
      <c r="E105" s="2"/>
      <c r="F105" s="2"/>
      <c r="G105" s="2"/>
      <c r="H105" s="2"/>
      <c r="I105" s="2"/>
      <c r="J105" s="2"/>
      <c r="L105" s="2"/>
      <c r="M105" s="2"/>
    </row>
    <row r="106" spans="1:18" x14ac:dyDescent="0.3">
      <c r="A106" s="2"/>
      <c r="B106" s="2"/>
      <c r="C106" s="2"/>
      <c r="D106" s="2"/>
      <c r="E106" s="2"/>
      <c r="F106" s="2"/>
      <c r="G106" s="2"/>
      <c r="H106" s="2"/>
      <c r="I106" s="2"/>
      <c r="J106" s="2"/>
      <c r="L106" s="2"/>
      <c r="M106" s="2"/>
    </row>
    <row r="107" spans="1:18" x14ac:dyDescent="0.3">
      <c r="A107" s="2"/>
      <c r="B107" s="2"/>
      <c r="C107" s="2"/>
      <c r="D107" s="2"/>
      <c r="E107" s="2"/>
      <c r="F107" s="2"/>
      <c r="G107" s="2"/>
      <c r="H107" s="2"/>
      <c r="I107" s="2"/>
      <c r="J107" s="2"/>
      <c r="L107" s="2"/>
      <c r="M107" s="2"/>
    </row>
    <row r="108" spans="1:18" x14ac:dyDescent="0.3">
      <c r="A108" s="2"/>
      <c r="B108" s="2"/>
      <c r="C108" s="2"/>
      <c r="D108" s="2"/>
      <c r="E108" s="2"/>
      <c r="F108" s="2"/>
      <c r="G108" s="2"/>
      <c r="H108" s="2"/>
      <c r="I108" s="2"/>
      <c r="J108" s="2"/>
      <c r="L108" s="2"/>
      <c r="M108" s="2"/>
    </row>
    <row r="109" spans="1:18" x14ac:dyDescent="0.3">
      <c r="A109" s="2"/>
      <c r="B109" s="2"/>
      <c r="C109" s="2"/>
      <c r="D109" s="2"/>
      <c r="E109" s="2"/>
      <c r="F109" s="2"/>
      <c r="G109" s="2"/>
      <c r="H109" s="2"/>
      <c r="I109" s="2"/>
      <c r="J109" s="2"/>
      <c r="L109" s="2"/>
      <c r="M109" s="2"/>
      <c r="N109" s="2"/>
      <c r="O109" s="2"/>
    </row>
    <row r="110" spans="1:18" x14ac:dyDescent="0.3">
      <c r="A110" s="2"/>
      <c r="B110" s="2"/>
      <c r="C110" s="2"/>
      <c r="D110" s="2"/>
      <c r="E110" s="2"/>
      <c r="F110" s="2"/>
      <c r="G110" s="2"/>
      <c r="H110" s="2"/>
      <c r="I110" s="2"/>
      <c r="J110" s="2"/>
      <c r="L110" s="2"/>
      <c r="M110" s="2"/>
      <c r="N110" s="1"/>
      <c r="O110" s="2"/>
      <c r="R110" s="8"/>
    </row>
    <row r="111" spans="1:18" x14ac:dyDescent="0.3">
      <c r="A111" s="2"/>
      <c r="B111" s="19"/>
      <c r="C111" s="19"/>
      <c r="D111" s="19"/>
      <c r="E111" s="19"/>
      <c r="F111" s="19"/>
      <c r="G111" s="19"/>
      <c r="H111" s="19"/>
      <c r="I111" s="19"/>
      <c r="J111" s="19"/>
      <c r="L111" s="19"/>
      <c r="M111" s="19"/>
      <c r="N111" s="9"/>
      <c r="O111" s="9"/>
      <c r="P111" s="9"/>
      <c r="Q111" s="9"/>
      <c r="R111" s="9"/>
    </row>
    <row r="112" spans="1:18" x14ac:dyDescent="0.3">
      <c r="A112" s="2"/>
      <c r="B112" s="6"/>
      <c r="C112" s="6"/>
      <c r="D112" s="6"/>
      <c r="E112" s="6"/>
      <c r="F112" s="6"/>
      <c r="G112" s="6"/>
      <c r="H112" s="6"/>
      <c r="I112" s="6"/>
      <c r="J112" s="6"/>
      <c r="L112" s="6"/>
      <c r="M112" s="6"/>
      <c r="N112" s="4"/>
      <c r="O112" s="4"/>
      <c r="P112" s="4"/>
      <c r="Q112" s="4"/>
      <c r="R112" s="4"/>
    </row>
    <row r="113" spans="1:18" x14ac:dyDescent="0.3">
      <c r="A113" s="2"/>
      <c r="B113" s="20"/>
      <c r="C113" s="14"/>
      <c r="D113" s="20"/>
      <c r="E113" s="20"/>
      <c r="F113" s="20"/>
      <c r="G113" s="20"/>
      <c r="H113" s="20"/>
      <c r="I113" s="20"/>
      <c r="J113" s="20"/>
      <c r="L113" s="11"/>
      <c r="M113" s="20"/>
      <c r="N113" s="13"/>
      <c r="O113" s="13"/>
      <c r="P113" s="13"/>
      <c r="Q113" s="13"/>
      <c r="R113" s="13"/>
    </row>
    <row r="114" spans="1:18" x14ac:dyDescent="0.3">
      <c r="A114" s="2"/>
      <c r="B114" s="6"/>
      <c r="C114" s="11"/>
      <c r="D114" s="6"/>
      <c r="E114" s="6"/>
      <c r="F114" s="6"/>
      <c r="G114" s="6"/>
      <c r="H114" s="6"/>
      <c r="I114" s="6"/>
      <c r="J114" s="6"/>
      <c r="L114" s="2"/>
      <c r="M114" s="6"/>
      <c r="O114" s="4"/>
    </row>
    <row r="115" spans="1:18" x14ac:dyDescent="0.3">
      <c r="A115" s="16"/>
      <c r="B115" s="2"/>
      <c r="C115" s="2"/>
      <c r="D115" s="2"/>
      <c r="E115" s="2"/>
      <c r="F115" s="2"/>
      <c r="G115" s="2"/>
      <c r="H115" s="2"/>
      <c r="I115" s="2"/>
      <c r="J115" s="2"/>
      <c r="M115" s="2"/>
    </row>
    <row r="118" spans="1:18" x14ac:dyDescent="0.3">
      <c r="L118" s="2"/>
    </row>
    <row r="157" s="17" customFormat="1" x14ac:dyDescent="0.3"/>
  </sheetData>
  <hyperlinks>
    <hyperlink ref="N32" r:id="rId1"/>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8671875" defaultRowHeight="14.4" x14ac:dyDescent="0.3"/>
  <sheetData>
    <row r="1" spans="1:1" x14ac:dyDescent="0.3">
      <c r="A1" t="s">
        <v>210</v>
      </c>
    </row>
    <row r="2" spans="1:1" x14ac:dyDescent="0.3">
      <c r="A2" t="s">
        <v>230</v>
      </c>
    </row>
    <row r="5" spans="1:1" x14ac:dyDescent="0.3">
      <c r="A5" t="s">
        <v>227</v>
      </c>
    </row>
    <row r="6" spans="1:1" x14ac:dyDescent="0.3">
      <c r="A6" t="s">
        <v>228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
  <sheetViews>
    <sheetView tabSelected="1" zoomScale="115" zoomScaleNormal="115" workbookViewId="0">
      <pane ySplit="1" topLeftCell="A71" activePane="bottomLeft" state="frozen"/>
      <selection activeCell="K25" sqref="K25"/>
      <selection pane="bottomLeft" activeCell="C91" sqref="C91"/>
    </sheetView>
  </sheetViews>
  <sheetFormatPr baseColWidth="10" defaultRowHeight="14.4" x14ac:dyDescent="0.3"/>
  <cols>
    <col min="1" max="1" width="22.6640625" customWidth="1"/>
  </cols>
  <sheetData>
    <row r="1" spans="1:18" x14ac:dyDescent="0.3">
      <c r="A1" s="39"/>
      <c r="B1" s="57" t="s">
        <v>22</v>
      </c>
      <c r="C1" s="57" t="s">
        <v>17</v>
      </c>
      <c r="D1" s="57" t="s">
        <v>18</v>
      </c>
      <c r="E1" s="57" t="s">
        <v>19</v>
      </c>
      <c r="F1" s="57" t="s">
        <v>1296</v>
      </c>
      <c r="G1" s="57" t="s">
        <v>361</v>
      </c>
      <c r="H1" s="57" t="s">
        <v>264</v>
      </c>
      <c r="I1" s="57" t="s">
        <v>364</v>
      </c>
      <c r="J1" s="57" t="s">
        <v>265</v>
      </c>
      <c r="K1" s="57" t="s">
        <v>1947</v>
      </c>
      <c r="L1" s="57" t="s">
        <v>360</v>
      </c>
      <c r="M1" s="57" t="s">
        <v>363</v>
      </c>
      <c r="N1" s="57" t="s">
        <v>359</v>
      </c>
      <c r="O1" s="57" t="s">
        <v>358</v>
      </c>
      <c r="P1" s="57" t="s">
        <v>338</v>
      </c>
      <c r="Q1" s="57" t="s">
        <v>362</v>
      </c>
      <c r="R1" s="57" t="s">
        <v>1985</v>
      </c>
    </row>
    <row r="2" spans="1:18" s="1" customFormat="1" x14ac:dyDescent="0.3">
      <c r="A2" s="57" t="s">
        <v>666</v>
      </c>
      <c r="B2" s="57" t="s">
        <v>118</v>
      </c>
      <c r="C2" s="57" t="s">
        <v>118</v>
      </c>
      <c r="D2" s="57" t="s">
        <v>118</v>
      </c>
      <c r="E2" s="57" t="s">
        <v>118</v>
      </c>
      <c r="F2" s="57" t="s">
        <v>118</v>
      </c>
      <c r="G2" s="57" t="s">
        <v>117</v>
      </c>
      <c r="H2" s="57" t="s">
        <v>117</v>
      </c>
      <c r="I2" s="57" t="s">
        <v>117</v>
      </c>
      <c r="J2" s="57" t="s">
        <v>118</v>
      </c>
      <c r="K2" s="57" t="s">
        <v>118</v>
      </c>
      <c r="L2" s="57" t="s">
        <v>118</v>
      </c>
      <c r="M2" s="57" t="s">
        <v>117</v>
      </c>
      <c r="N2" s="57" t="s">
        <v>117</v>
      </c>
      <c r="O2" s="57" t="s">
        <v>117</v>
      </c>
      <c r="P2" s="57" t="s">
        <v>117</v>
      </c>
      <c r="Q2" s="1" t="s">
        <v>117</v>
      </c>
    </row>
    <row r="3" spans="1:18" s="1" customFormat="1" x14ac:dyDescent="0.3">
      <c r="A3" s="57" t="s">
        <v>1289</v>
      </c>
      <c r="B3" s="57" t="s">
        <v>1419</v>
      </c>
      <c r="C3" s="57" t="s">
        <v>1419</v>
      </c>
      <c r="D3" s="57" t="s">
        <v>1419</v>
      </c>
      <c r="E3" s="57" t="s">
        <v>1419</v>
      </c>
      <c r="F3" s="57" t="s">
        <v>1419</v>
      </c>
      <c r="G3" s="57" t="s">
        <v>1127</v>
      </c>
      <c r="H3" s="57" t="s">
        <v>1127</v>
      </c>
      <c r="I3" s="57" t="s">
        <v>1618</v>
      </c>
      <c r="J3" s="57" t="s">
        <v>1419</v>
      </c>
      <c r="K3" s="57" t="s">
        <v>1419</v>
      </c>
      <c r="L3" s="57" t="s">
        <v>1419</v>
      </c>
      <c r="M3" s="57" t="s">
        <v>1127</v>
      </c>
      <c r="N3" s="57" t="s">
        <v>1127</v>
      </c>
      <c r="O3" s="57" t="s">
        <v>1127</v>
      </c>
      <c r="P3" s="57" t="s">
        <v>1127</v>
      </c>
      <c r="Q3" s="1">
        <v>1</v>
      </c>
    </row>
    <row r="4" spans="1:18" x14ac:dyDescent="0.3">
      <c r="A4" s="39" t="s">
        <v>339</v>
      </c>
      <c r="B4" s="39" t="s">
        <v>1619</v>
      </c>
      <c r="C4" s="39" t="s">
        <v>1619</v>
      </c>
      <c r="D4" s="39" t="s">
        <v>1619</v>
      </c>
      <c r="E4" s="39" t="s">
        <v>1620</v>
      </c>
      <c r="F4" s="39" t="s">
        <v>1619</v>
      </c>
      <c r="G4" s="39" t="s">
        <v>1618</v>
      </c>
      <c r="H4" s="39" t="s">
        <v>1618</v>
      </c>
      <c r="I4" s="39" t="s">
        <v>1621</v>
      </c>
      <c r="J4" s="39" t="s">
        <v>1622</v>
      </c>
      <c r="K4" s="39" t="s">
        <v>1620</v>
      </c>
      <c r="L4" s="39" t="s">
        <v>1620</v>
      </c>
      <c r="M4" s="39" t="s">
        <v>1618</v>
      </c>
      <c r="N4" s="39" t="s">
        <v>1618</v>
      </c>
      <c r="O4" s="39" t="s">
        <v>1618</v>
      </c>
      <c r="P4" s="39" t="s">
        <v>1618</v>
      </c>
      <c r="Q4">
        <v>10000</v>
      </c>
    </row>
    <row r="5" spans="1:18" x14ac:dyDescent="0.3">
      <c r="A5" s="39" t="s">
        <v>341</v>
      </c>
      <c r="B5" s="39" t="s">
        <v>1620</v>
      </c>
      <c r="C5" s="39" t="s">
        <v>1620</v>
      </c>
      <c r="D5" s="39" t="s">
        <v>1620</v>
      </c>
      <c r="E5" s="39" t="s">
        <v>1623</v>
      </c>
      <c r="F5" s="39" t="s">
        <v>1620</v>
      </c>
      <c r="G5" s="39" t="s">
        <v>1622</v>
      </c>
      <c r="H5" s="39" t="s">
        <v>1624</v>
      </c>
      <c r="I5" s="39" t="s">
        <v>1625</v>
      </c>
      <c r="J5" s="39" t="s">
        <v>1626</v>
      </c>
      <c r="K5" s="39" t="s">
        <v>1623</v>
      </c>
      <c r="L5" s="39" t="s">
        <v>1623</v>
      </c>
      <c r="M5" s="39" t="s">
        <v>1627</v>
      </c>
      <c r="N5" s="39" t="s">
        <v>1624</v>
      </c>
      <c r="O5" s="39" t="s">
        <v>1624</v>
      </c>
      <c r="P5" s="39" t="s">
        <v>1624</v>
      </c>
      <c r="Q5">
        <v>40000</v>
      </c>
    </row>
    <row r="6" spans="1:18" x14ac:dyDescent="0.3">
      <c r="A6" s="39" t="s">
        <v>342</v>
      </c>
      <c r="B6" s="39" t="s">
        <v>1628</v>
      </c>
      <c r="C6" s="39" t="s">
        <v>1628</v>
      </c>
      <c r="D6" s="39" t="s">
        <v>1628</v>
      </c>
      <c r="E6" s="39" t="s">
        <v>1629</v>
      </c>
      <c r="F6" s="39" t="s">
        <v>1628</v>
      </c>
      <c r="G6" s="39" t="s">
        <v>1624</v>
      </c>
      <c r="H6" s="39" t="s">
        <v>1630</v>
      </c>
      <c r="I6" s="39" t="s">
        <v>1619</v>
      </c>
      <c r="J6" s="39" t="s">
        <v>1631</v>
      </c>
      <c r="K6" s="39" t="s">
        <v>1629</v>
      </c>
      <c r="L6" s="39" t="s">
        <v>1629</v>
      </c>
      <c r="M6" s="39" t="s">
        <v>1626</v>
      </c>
      <c r="N6" s="39" t="s">
        <v>1630</v>
      </c>
      <c r="O6" s="39" t="s">
        <v>1630</v>
      </c>
      <c r="P6" s="39" t="s">
        <v>1630</v>
      </c>
      <c r="Q6">
        <v>60000</v>
      </c>
    </row>
    <row r="7" spans="1:18" x14ac:dyDescent="0.3">
      <c r="A7" s="39" t="s">
        <v>343</v>
      </c>
      <c r="B7" s="39" t="s">
        <v>1618</v>
      </c>
      <c r="C7" s="39" t="s">
        <v>1618</v>
      </c>
      <c r="D7" s="39" t="s">
        <v>1618</v>
      </c>
      <c r="E7" s="39" t="s">
        <v>1624</v>
      </c>
      <c r="F7" s="39" t="s">
        <v>1618</v>
      </c>
      <c r="G7" s="39" t="s">
        <v>1631</v>
      </c>
      <c r="H7" s="39" t="s">
        <v>1631</v>
      </c>
      <c r="I7" s="39" t="s">
        <v>1632</v>
      </c>
      <c r="J7" s="39" t="s">
        <v>1633</v>
      </c>
      <c r="K7" s="39" t="s">
        <v>1624</v>
      </c>
      <c r="L7" s="39" t="s">
        <v>1624</v>
      </c>
      <c r="M7" s="39" t="s">
        <v>1631</v>
      </c>
      <c r="N7" s="39" t="s">
        <v>1631</v>
      </c>
      <c r="O7" s="39" t="s">
        <v>1631</v>
      </c>
      <c r="P7" s="39" t="s">
        <v>1631</v>
      </c>
      <c r="Q7">
        <v>100000</v>
      </c>
    </row>
    <row r="8" spans="1:18" x14ac:dyDescent="0.3">
      <c r="A8" s="39" t="s">
        <v>340</v>
      </c>
      <c r="B8" s="39" t="s">
        <v>1934</v>
      </c>
      <c r="C8" s="39" t="s">
        <v>1934</v>
      </c>
      <c r="D8" s="39" t="s">
        <v>1934</v>
      </c>
      <c r="E8" s="39" t="s">
        <v>1935</v>
      </c>
      <c r="F8" s="39" t="s">
        <v>1934</v>
      </c>
      <c r="G8" s="39" t="s">
        <v>1936</v>
      </c>
      <c r="H8" s="39" t="s">
        <v>1937</v>
      </c>
      <c r="I8" s="39" t="s">
        <v>1938</v>
      </c>
      <c r="J8" s="39" t="s">
        <v>1939</v>
      </c>
      <c r="K8" s="39" t="s">
        <v>1940</v>
      </c>
      <c r="L8" s="39" t="s">
        <v>1940</v>
      </c>
      <c r="M8" s="39" t="s">
        <v>1127</v>
      </c>
      <c r="N8" s="39" t="s">
        <v>1937</v>
      </c>
      <c r="O8" s="39" t="s">
        <v>1937</v>
      </c>
      <c r="P8" s="39" t="s">
        <v>1937</v>
      </c>
      <c r="Q8">
        <v>1</v>
      </c>
    </row>
    <row r="9" spans="1:18" x14ac:dyDescent="0.3">
      <c r="A9" s="61" t="s">
        <v>347</v>
      </c>
      <c r="B9" s="39" t="s">
        <v>657</v>
      </c>
      <c r="C9" s="39" t="s">
        <v>658</v>
      </c>
      <c r="D9" s="39" t="s">
        <v>659</v>
      </c>
      <c r="E9" s="39" t="s">
        <v>1098</v>
      </c>
      <c r="F9" s="39" t="s">
        <v>660</v>
      </c>
      <c r="G9" s="39" t="s">
        <v>345</v>
      </c>
      <c r="H9" s="39" t="s">
        <v>640</v>
      </c>
      <c r="I9" s="39" t="s">
        <v>1376</v>
      </c>
      <c r="J9" s="39" t="s">
        <v>661</v>
      </c>
      <c r="K9" s="39" t="s">
        <v>1949</v>
      </c>
      <c r="L9" s="39" t="s">
        <v>1503</v>
      </c>
      <c r="M9" s="39" t="s">
        <v>344</v>
      </c>
      <c r="N9" s="39" t="s">
        <v>662</v>
      </c>
      <c r="O9" s="39" t="s">
        <v>663</v>
      </c>
      <c r="P9" s="39" t="s">
        <v>664</v>
      </c>
      <c r="Q9" t="s">
        <v>665</v>
      </c>
    </row>
    <row r="10" spans="1:18" x14ac:dyDescent="0.3">
      <c r="A10" s="61" t="s">
        <v>348</v>
      </c>
      <c r="B10" s="39" t="s">
        <v>435</v>
      </c>
      <c r="C10" s="39" t="s">
        <v>1540</v>
      </c>
      <c r="D10" s="39" t="s">
        <v>602</v>
      </c>
      <c r="E10" s="39" t="s">
        <v>603</v>
      </c>
      <c r="F10" s="39" t="s">
        <v>616</v>
      </c>
      <c r="G10" s="39" t="s">
        <v>354</v>
      </c>
      <c r="H10" s="39" t="s">
        <v>354</v>
      </c>
      <c r="I10" s="39" t="s">
        <v>1929</v>
      </c>
      <c r="J10" s="39" t="s">
        <v>639</v>
      </c>
      <c r="K10" s="39" t="s">
        <v>354</v>
      </c>
      <c r="L10" s="39" t="s">
        <v>641</v>
      </c>
      <c r="M10" s="39" t="s">
        <v>354</v>
      </c>
      <c r="N10" s="39" t="s">
        <v>435</v>
      </c>
      <c r="O10" s="39" t="s">
        <v>1540</v>
      </c>
      <c r="P10" s="39" t="s">
        <v>602</v>
      </c>
      <c r="Q10" t="s">
        <v>616</v>
      </c>
    </row>
    <row r="11" spans="1:18" x14ac:dyDescent="0.3">
      <c r="A11" s="61" t="s">
        <v>349</v>
      </c>
      <c r="B11" s="39" t="s">
        <v>436</v>
      </c>
      <c r="C11" s="39" t="s">
        <v>585</v>
      </c>
      <c r="D11" s="39" t="s">
        <v>1552</v>
      </c>
      <c r="E11" s="39" t="s">
        <v>604</v>
      </c>
      <c r="F11" s="39" t="s">
        <v>1565</v>
      </c>
      <c r="G11" s="39" t="s">
        <v>346</v>
      </c>
      <c r="H11" s="39" t="s">
        <v>346</v>
      </c>
      <c r="I11" s="39" t="s">
        <v>617</v>
      </c>
      <c r="J11" s="39" t="s">
        <v>638</v>
      </c>
      <c r="K11" s="39" t="s">
        <v>346</v>
      </c>
      <c r="L11" s="39" t="s">
        <v>642</v>
      </c>
      <c r="M11" s="39" t="s">
        <v>346</v>
      </c>
      <c r="N11" s="39" t="s">
        <v>436</v>
      </c>
      <c r="O11" s="39" t="s">
        <v>585</v>
      </c>
      <c r="P11" s="39" t="s">
        <v>1552</v>
      </c>
      <c r="Q11" t="s">
        <v>1565</v>
      </c>
    </row>
    <row r="12" spans="1:18" x14ac:dyDescent="0.3">
      <c r="A12" s="61" t="s">
        <v>350</v>
      </c>
      <c r="B12" s="39" t="s">
        <v>496</v>
      </c>
      <c r="C12" s="39" t="s">
        <v>1549</v>
      </c>
      <c r="D12" s="39" t="s">
        <v>1553</v>
      </c>
      <c r="E12" s="39" t="s">
        <v>1099</v>
      </c>
      <c r="F12" s="39" t="s">
        <v>615</v>
      </c>
      <c r="G12" s="39" t="s">
        <v>1377</v>
      </c>
      <c r="H12" s="39" t="s">
        <v>486</v>
      </c>
      <c r="I12" s="39" t="s">
        <v>2131</v>
      </c>
      <c r="J12" s="39" t="s">
        <v>637</v>
      </c>
      <c r="K12" s="39" t="s">
        <v>1377</v>
      </c>
      <c r="L12" s="39" t="s">
        <v>1504</v>
      </c>
      <c r="M12" s="39" t="s">
        <v>1377</v>
      </c>
      <c r="N12" s="39" t="s">
        <v>496</v>
      </c>
      <c r="O12" s="39" t="s">
        <v>1549</v>
      </c>
      <c r="P12" s="39" t="s">
        <v>1553</v>
      </c>
      <c r="Q12" t="s">
        <v>615</v>
      </c>
    </row>
    <row r="13" spans="1:18" x14ac:dyDescent="0.3">
      <c r="A13" s="61" t="s">
        <v>1378</v>
      </c>
      <c r="B13" s="39" t="s">
        <v>1379</v>
      </c>
      <c r="C13" s="39" t="s">
        <v>1541</v>
      </c>
      <c r="D13" s="39" t="s">
        <v>1380</v>
      </c>
      <c r="E13" s="39" t="s">
        <v>1381</v>
      </c>
      <c r="F13" s="39" t="s">
        <v>1382</v>
      </c>
      <c r="G13" s="39" t="s">
        <v>1383</v>
      </c>
      <c r="H13" s="39" t="s">
        <v>1383</v>
      </c>
      <c r="I13" s="39" t="s">
        <v>2132</v>
      </c>
      <c r="J13" s="39" t="s">
        <v>1384</v>
      </c>
      <c r="K13" s="39" t="s">
        <v>1383</v>
      </c>
      <c r="L13" s="39" t="s">
        <v>1505</v>
      </c>
      <c r="M13" s="39" t="s">
        <v>1383</v>
      </c>
      <c r="N13" s="39" t="s">
        <v>1379</v>
      </c>
      <c r="O13" s="39" t="s">
        <v>1541</v>
      </c>
      <c r="P13" s="39" t="s">
        <v>1380</v>
      </c>
      <c r="Q13" t="s">
        <v>1382</v>
      </c>
    </row>
    <row r="14" spans="1:18" x14ac:dyDescent="0.3">
      <c r="A14" s="61" t="s">
        <v>1385</v>
      </c>
      <c r="B14" s="39" t="s">
        <v>1386</v>
      </c>
      <c r="C14" s="39" t="s">
        <v>1550</v>
      </c>
      <c r="D14" s="39" t="s">
        <v>1387</v>
      </c>
      <c r="E14" s="39" t="s">
        <v>1388</v>
      </c>
      <c r="F14" s="39" t="s">
        <v>1667</v>
      </c>
      <c r="G14" s="39" t="s">
        <v>1389</v>
      </c>
      <c r="H14" s="39" t="s">
        <v>1390</v>
      </c>
      <c r="I14" s="39" t="s">
        <v>1391</v>
      </c>
      <c r="J14" s="39" t="s">
        <v>1392</v>
      </c>
      <c r="K14" s="39" t="s">
        <v>1950</v>
      </c>
      <c r="L14" s="39" t="s">
        <v>1506</v>
      </c>
      <c r="M14" s="39" t="s">
        <v>1393</v>
      </c>
      <c r="N14" s="39" t="s">
        <v>1394</v>
      </c>
      <c r="O14" s="39" t="s">
        <v>1582</v>
      </c>
      <c r="P14" s="39" t="s">
        <v>1395</v>
      </c>
      <c r="Q14" t="s">
        <v>1396</v>
      </c>
    </row>
    <row r="15" spans="1:18" x14ac:dyDescent="0.3">
      <c r="A15" s="61" t="s">
        <v>351</v>
      </c>
      <c r="B15" s="39" t="s">
        <v>2173</v>
      </c>
      <c r="C15" s="39" t="s">
        <v>1542</v>
      </c>
      <c r="D15" s="39" t="s">
        <v>1842</v>
      </c>
      <c r="E15" s="39" t="s">
        <v>1446</v>
      </c>
      <c r="F15" s="39" t="s">
        <v>2171</v>
      </c>
      <c r="G15" s="39" t="s">
        <v>1397</v>
      </c>
      <c r="H15" s="39" t="s">
        <v>1397</v>
      </c>
      <c r="I15" s="39" t="s">
        <v>1930</v>
      </c>
      <c r="J15" s="39" t="s">
        <v>635</v>
      </c>
      <c r="K15" s="39" t="s">
        <v>1397</v>
      </c>
      <c r="L15" s="39" t="s">
        <v>1507</v>
      </c>
      <c r="M15" s="39" t="s">
        <v>1397</v>
      </c>
      <c r="N15" s="39" t="s">
        <v>2173</v>
      </c>
      <c r="O15" s="39" t="s">
        <v>1542</v>
      </c>
      <c r="P15" s="39" t="s">
        <v>1842</v>
      </c>
      <c r="Q15" t="s">
        <v>614</v>
      </c>
    </row>
    <row r="16" spans="1:18" x14ac:dyDescent="0.3">
      <c r="A16" s="61" t="s">
        <v>352</v>
      </c>
      <c r="B16" s="39" t="s">
        <v>2174</v>
      </c>
      <c r="C16" s="39" t="s">
        <v>1543</v>
      </c>
      <c r="D16" s="39" t="s">
        <v>1843</v>
      </c>
      <c r="E16" s="39" t="s">
        <v>1100</v>
      </c>
      <c r="F16" s="39" t="s">
        <v>2172</v>
      </c>
      <c r="G16" s="39" t="s">
        <v>1398</v>
      </c>
      <c r="H16" s="39" t="s">
        <v>1398</v>
      </c>
      <c r="I16" s="39" t="s">
        <v>1931</v>
      </c>
      <c r="J16" s="39" t="s">
        <v>636</v>
      </c>
      <c r="K16" s="39" t="s">
        <v>1398</v>
      </c>
      <c r="L16" s="39" t="s">
        <v>1508</v>
      </c>
      <c r="M16" s="39" t="s">
        <v>1398</v>
      </c>
      <c r="N16" s="39" t="s">
        <v>2174</v>
      </c>
      <c r="O16" s="39" t="s">
        <v>1543</v>
      </c>
      <c r="P16" s="39" t="s">
        <v>1843</v>
      </c>
      <c r="Q16" t="s">
        <v>613</v>
      </c>
    </row>
    <row r="17" spans="1:18" x14ac:dyDescent="0.3">
      <c r="A17" s="39" t="s">
        <v>353</v>
      </c>
      <c r="B17" s="39" t="s">
        <v>438</v>
      </c>
      <c r="C17" s="39" t="s">
        <v>586</v>
      </c>
      <c r="D17" s="39" t="s">
        <v>601</v>
      </c>
      <c r="E17" s="39" t="s">
        <v>605</v>
      </c>
      <c r="F17" s="39" t="s">
        <v>612</v>
      </c>
      <c r="G17" s="39" t="s">
        <v>355</v>
      </c>
      <c r="H17" s="39" t="s">
        <v>355</v>
      </c>
      <c r="I17" s="39" t="s">
        <v>618</v>
      </c>
      <c r="J17" s="39" t="s">
        <v>634</v>
      </c>
      <c r="K17" s="39" t="s">
        <v>355</v>
      </c>
      <c r="L17" s="39" t="s">
        <v>643</v>
      </c>
      <c r="M17" s="39" t="s">
        <v>355</v>
      </c>
      <c r="N17" s="39" t="s">
        <v>438</v>
      </c>
      <c r="O17" s="39" t="s">
        <v>586</v>
      </c>
      <c r="P17" s="39" t="s">
        <v>601</v>
      </c>
      <c r="Q17" t="s">
        <v>612</v>
      </c>
    </row>
    <row r="18" spans="1:18" x14ac:dyDescent="0.3">
      <c r="A18" s="39" t="s">
        <v>1101</v>
      </c>
      <c r="B18" s="39" t="s">
        <v>1102</v>
      </c>
      <c r="C18" s="39" t="s">
        <v>1551</v>
      </c>
      <c r="D18" s="39" t="s">
        <v>1554</v>
      </c>
      <c r="E18" s="39" t="s">
        <v>1103</v>
      </c>
      <c r="F18" s="39" t="s">
        <v>1104</v>
      </c>
      <c r="G18" s="39" t="s">
        <v>1399</v>
      </c>
      <c r="H18" s="39" t="s">
        <v>1105</v>
      </c>
      <c r="I18" s="86" t="s">
        <v>2134</v>
      </c>
      <c r="J18" s="39" t="s">
        <v>1106</v>
      </c>
      <c r="K18" s="39" t="s">
        <v>1399</v>
      </c>
      <c r="L18" s="39" t="s">
        <v>1509</v>
      </c>
      <c r="M18" s="39" t="s">
        <v>1399</v>
      </c>
      <c r="N18" s="39" t="s">
        <v>1102</v>
      </c>
      <c r="O18" s="39" t="s">
        <v>1551</v>
      </c>
      <c r="P18" s="39" t="s">
        <v>1590</v>
      </c>
      <c r="Q18" t="s">
        <v>1104</v>
      </c>
    </row>
    <row r="19" spans="1:18" x14ac:dyDescent="0.3">
      <c r="A19" s="61" t="s">
        <v>356</v>
      </c>
      <c r="B19" s="61" t="s">
        <v>1619</v>
      </c>
      <c r="C19" s="61" t="s">
        <v>1619</v>
      </c>
      <c r="D19" s="61" t="s">
        <v>1619</v>
      </c>
      <c r="E19" s="61" t="s">
        <v>1628</v>
      </c>
      <c r="F19" s="61" t="s">
        <v>1619</v>
      </c>
      <c r="G19" s="61" t="s">
        <v>1618</v>
      </c>
      <c r="H19" s="61" t="s">
        <v>1618</v>
      </c>
      <c r="I19" s="61" t="s">
        <v>1634</v>
      </c>
      <c r="J19" s="61" t="s">
        <v>1631</v>
      </c>
      <c r="K19" s="61" t="s">
        <v>1628</v>
      </c>
      <c r="L19" s="61" t="s">
        <v>1628</v>
      </c>
      <c r="M19" s="61" t="s">
        <v>1618</v>
      </c>
      <c r="N19" s="61" t="s">
        <v>1618</v>
      </c>
      <c r="O19" s="61" t="s">
        <v>1618</v>
      </c>
      <c r="P19" s="61" t="s">
        <v>1618</v>
      </c>
      <c r="Q19" s="12">
        <v>10000</v>
      </c>
      <c r="R19" s="12"/>
    </row>
    <row r="20" spans="1:18" x14ac:dyDescent="0.3">
      <c r="A20" s="39" t="s">
        <v>357</v>
      </c>
      <c r="B20" s="39" t="s">
        <v>1635</v>
      </c>
      <c r="C20" s="39" t="s">
        <v>1635</v>
      </c>
      <c r="D20" s="39" t="s">
        <v>1635</v>
      </c>
      <c r="E20" s="61" t="s">
        <v>1619</v>
      </c>
      <c r="F20" s="39" t="s">
        <v>1635</v>
      </c>
      <c r="G20" s="39" t="s">
        <v>1636</v>
      </c>
      <c r="H20" s="39" t="s">
        <v>1636</v>
      </c>
      <c r="I20" s="39" t="s">
        <v>1637</v>
      </c>
      <c r="J20" s="39" t="s">
        <v>1638</v>
      </c>
      <c r="K20" s="39" t="s">
        <v>1619</v>
      </c>
      <c r="L20" s="39" t="s">
        <v>1619</v>
      </c>
      <c r="M20" s="39" t="s">
        <v>1636</v>
      </c>
      <c r="N20" s="39" t="s">
        <v>1636</v>
      </c>
      <c r="O20" s="39" t="s">
        <v>1636</v>
      </c>
      <c r="P20" s="39" t="s">
        <v>1636</v>
      </c>
      <c r="Q20">
        <v>2500</v>
      </c>
    </row>
    <row r="21" spans="1:18" x14ac:dyDescent="0.3">
      <c r="A21" s="61" t="s">
        <v>1081</v>
      </c>
      <c r="B21" s="39" t="s">
        <v>1072</v>
      </c>
      <c r="C21" s="39" t="s">
        <v>1981</v>
      </c>
      <c r="D21" s="39" t="s">
        <v>1074</v>
      </c>
      <c r="E21" s="39" t="s">
        <v>1074</v>
      </c>
      <c r="F21" s="39" t="s">
        <v>1075</v>
      </c>
      <c r="G21" s="39" t="s">
        <v>1073</v>
      </c>
      <c r="H21" s="39" t="s">
        <v>1073</v>
      </c>
      <c r="I21" s="39" t="s">
        <v>1080</v>
      </c>
      <c r="J21" s="39" t="s">
        <v>1076</v>
      </c>
      <c r="K21" s="39" t="s">
        <v>1073</v>
      </c>
      <c r="L21" s="39" t="s">
        <v>1510</v>
      </c>
      <c r="M21" s="39" t="s">
        <v>1073</v>
      </c>
      <c r="N21" s="39" t="s">
        <v>1077</v>
      </c>
      <c r="O21" s="39" t="s">
        <v>1982</v>
      </c>
      <c r="P21" s="39" t="s">
        <v>1078</v>
      </c>
      <c r="Q21" t="s">
        <v>1079</v>
      </c>
    </row>
    <row r="22" spans="1:18" x14ac:dyDescent="0.3">
      <c r="A22" s="61" t="s">
        <v>1082</v>
      </c>
      <c r="B22" s="39" t="s">
        <v>1400</v>
      </c>
      <c r="C22" s="39" t="s">
        <v>1401</v>
      </c>
      <c r="D22" s="39" t="s">
        <v>1555</v>
      </c>
      <c r="E22" s="39" t="s">
        <v>1402</v>
      </c>
      <c r="F22" s="39" t="s">
        <v>1403</v>
      </c>
      <c r="G22" s="39" t="s">
        <v>1083</v>
      </c>
      <c r="H22" s="39" t="s">
        <v>1083</v>
      </c>
      <c r="I22" s="39" t="s">
        <v>1093</v>
      </c>
      <c r="J22" s="39" t="s">
        <v>1092</v>
      </c>
      <c r="K22" s="39" t="s">
        <v>1083</v>
      </c>
      <c r="L22" s="39" t="s">
        <v>1511</v>
      </c>
      <c r="M22" s="39" t="s">
        <v>1083</v>
      </c>
      <c r="N22" s="39" t="s">
        <v>1088</v>
      </c>
      <c r="O22" s="39" t="s">
        <v>1086</v>
      </c>
      <c r="P22" s="39" t="s">
        <v>1882</v>
      </c>
      <c r="Q22" t="s">
        <v>1084</v>
      </c>
    </row>
    <row r="23" spans="1:18" x14ac:dyDescent="0.3">
      <c r="A23" s="57" t="s">
        <v>1096</v>
      </c>
      <c r="B23" s="39" t="s">
        <v>1059</v>
      </c>
      <c r="C23" s="39" t="s">
        <v>1060</v>
      </c>
      <c r="D23" s="39" t="s">
        <v>1061</v>
      </c>
      <c r="E23" s="57" t="s">
        <v>1062</v>
      </c>
      <c r="F23" s="62" t="s">
        <v>1063</v>
      </c>
      <c r="G23" s="39" t="s">
        <v>166</v>
      </c>
      <c r="H23" s="62" t="s">
        <v>166</v>
      </c>
      <c r="I23" s="39" t="s">
        <v>1566</v>
      </c>
      <c r="J23" s="39" t="s">
        <v>1068</v>
      </c>
      <c r="K23" s="39" t="s">
        <v>144</v>
      </c>
      <c r="L23" s="39" t="s">
        <v>1069</v>
      </c>
      <c r="M23" s="39" t="s">
        <v>166</v>
      </c>
      <c r="N23" s="39" t="s">
        <v>1070</v>
      </c>
      <c r="O23" s="39" t="s">
        <v>1567</v>
      </c>
      <c r="P23" s="39" t="s">
        <v>1591</v>
      </c>
      <c r="Q23" t="s">
        <v>1066</v>
      </c>
    </row>
    <row r="24" spans="1:18" x14ac:dyDescent="0.3">
      <c r="A24" s="61" t="s">
        <v>1244</v>
      </c>
      <c r="B24" s="39" t="s">
        <v>443</v>
      </c>
      <c r="C24" s="39" t="s">
        <v>591</v>
      </c>
      <c r="D24" s="39" t="s">
        <v>598</v>
      </c>
      <c r="E24" s="39" t="s">
        <v>609</v>
      </c>
      <c r="F24" s="62" t="s">
        <v>610</v>
      </c>
      <c r="G24" s="39" t="s">
        <v>1404</v>
      </c>
      <c r="H24" s="62" t="s">
        <v>1246</v>
      </c>
      <c r="I24" s="39" t="s">
        <v>620</v>
      </c>
      <c r="J24" s="39" t="s">
        <v>631</v>
      </c>
      <c r="K24" s="39" t="s">
        <v>1951</v>
      </c>
      <c r="L24" s="39" t="s">
        <v>1512</v>
      </c>
      <c r="M24" s="39" t="s">
        <v>417</v>
      </c>
      <c r="N24" s="39" t="s">
        <v>1247</v>
      </c>
      <c r="O24" s="39" t="s">
        <v>650</v>
      </c>
      <c r="P24" s="39" t="s">
        <v>1559</v>
      </c>
      <c r="Q24" t="s">
        <v>1248</v>
      </c>
    </row>
    <row r="25" spans="1:18" x14ac:dyDescent="0.3">
      <c r="A25" s="61" t="s">
        <v>365</v>
      </c>
      <c r="B25" s="39" t="s">
        <v>1169</v>
      </c>
      <c r="C25" s="39" t="s">
        <v>1169</v>
      </c>
      <c r="D25" s="39" t="s">
        <v>1169</v>
      </c>
      <c r="E25" s="39" t="s">
        <v>1916</v>
      </c>
      <c r="F25" s="62" t="s">
        <v>1169</v>
      </c>
      <c r="G25" s="39" t="s">
        <v>1917</v>
      </c>
      <c r="H25" s="62" t="s">
        <v>1170</v>
      </c>
      <c r="I25" s="39" t="s">
        <v>1920</v>
      </c>
      <c r="J25" s="39" t="s">
        <v>1163</v>
      </c>
      <c r="K25" s="39" t="s">
        <v>1952</v>
      </c>
      <c r="L25" s="39" t="s">
        <v>1513</v>
      </c>
      <c r="M25" s="39" t="s">
        <v>1173</v>
      </c>
      <c r="N25" s="39" t="s">
        <v>1844</v>
      </c>
      <c r="O25" s="39" t="s">
        <v>1844</v>
      </c>
      <c r="P25" s="39" t="s">
        <v>1844</v>
      </c>
      <c r="Q25" t="s">
        <v>1173</v>
      </c>
    </row>
    <row r="26" spans="1:18" x14ac:dyDescent="0.3">
      <c r="A26" s="61" t="s">
        <v>367</v>
      </c>
      <c r="B26" s="39" t="s">
        <v>1156</v>
      </c>
      <c r="C26" s="39" t="s">
        <v>1845</v>
      </c>
      <c r="D26" s="39" t="s">
        <v>1156</v>
      </c>
      <c r="E26" s="39" t="s">
        <v>1353</v>
      </c>
      <c r="F26" s="62" t="s">
        <v>1156</v>
      </c>
      <c r="G26" s="39" t="s">
        <v>1162</v>
      </c>
      <c r="H26" s="62" t="s">
        <v>1682</v>
      </c>
      <c r="I26" s="39" t="s">
        <v>1914</v>
      </c>
      <c r="J26" s="39" t="s">
        <v>1915</v>
      </c>
      <c r="K26" s="39" t="s">
        <v>1953</v>
      </c>
      <c r="L26" s="39" t="s">
        <v>1686</v>
      </c>
      <c r="M26" s="39" t="s">
        <v>1685</v>
      </c>
      <c r="N26" s="39" t="s">
        <v>1682</v>
      </c>
      <c r="O26" s="39" t="s">
        <v>1682</v>
      </c>
      <c r="P26" s="39" t="s">
        <v>1682</v>
      </c>
      <c r="Q26" t="s">
        <v>1685</v>
      </c>
    </row>
    <row r="27" spans="1:18" x14ac:dyDescent="0.3">
      <c r="A27" s="61" t="s">
        <v>1174</v>
      </c>
      <c r="B27" s="39" t="s">
        <v>1175</v>
      </c>
      <c r="C27" s="39" t="s">
        <v>1123</v>
      </c>
      <c r="D27" s="39" t="s">
        <v>1127</v>
      </c>
      <c r="E27" s="39" t="s">
        <v>1123</v>
      </c>
      <c r="F27" s="62" t="s">
        <v>1127</v>
      </c>
      <c r="G27" s="39" t="s">
        <v>1127</v>
      </c>
      <c r="H27" s="62" t="s">
        <v>1127</v>
      </c>
      <c r="I27" s="39" t="s">
        <v>1123</v>
      </c>
      <c r="J27" s="39" t="s">
        <v>1123</v>
      </c>
      <c r="K27" s="39" t="s">
        <v>1129</v>
      </c>
      <c r="L27" s="39" t="s">
        <v>1129</v>
      </c>
      <c r="M27" s="39" t="s">
        <v>1123</v>
      </c>
      <c r="N27" s="39" t="s">
        <v>1127</v>
      </c>
      <c r="O27" s="39" t="s">
        <v>1127</v>
      </c>
      <c r="P27" s="39" t="s">
        <v>1127</v>
      </c>
      <c r="Q27">
        <v>2</v>
      </c>
    </row>
    <row r="28" spans="1:18" x14ac:dyDescent="0.3">
      <c r="A28" s="61" t="s">
        <v>1231</v>
      </c>
      <c r="B28" s="39" t="s">
        <v>1668</v>
      </c>
      <c r="C28" s="39" t="s">
        <v>1846</v>
      </c>
      <c r="D28" s="39" t="s">
        <v>1668</v>
      </c>
      <c r="E28" s="39" t="s">
        <v>1918</v>
      </c>
      <c r="F28" s="39" t="s">
        <v>1668</v>
      </c>
      <c r="G28" s="39" t="s">
        <v>1687</v>
      </c>
      <c r="H28" s="39" t="s">
        <v>1232</v>
      </c>
      <c r="I28" s="39" t="s">
        <v>1919</v>
      </c>
      <c r="J28" s="39" t="s">
        <v>1921</v>
      </c>
      <c r="K28" s="39" t="s">
        <v>1954</v>
      </c>
      <c r="L28" s="39" t="s">
        <v>1923</v>
      </c>
      <c r="M28" s="39" t="s">
        <v>1922</v>
      </c>
      <c r="N28" s="39" t="s">
        <v>1847</v>
      </c>
      <c r="O28" s="39" t="s">
        <v>1847</v>
      </c>
      <c r="P28" s="39" t="s">
        <v>1847</v>
      </c>
      <c r="Q28" t="s">
        <v>1688</v>
      </c>
    </row>
    <row r="29" spans="1:18" x14ac:dyDescent="0.3">
      <c r="A29" s="61" t="s">
        <v>368</v>
      </c>
      <c r="B29" s="39" t="s">
        <v>437</v>
      </c>
      <c r="C29" s="39" t="s">
        <v>437</v>
      </c>
      <c r="D29" s="39" t="s">
        <v>437</v>
      </c>
      <c r="E29" s="39" t="s">
        <v>1107</v>
      </c>
      <c r="F29" s="39" t="s">
        <v>437</v>
      </c>
      <c r="G29" s="39" t="s">
        <v>487</v>
      </c>
      <c r="H29" s="39" t="s">
        <v>544</v>
      </c>
      <c r="I29" s="39" t="s">
        <v>533</v>
      </c>
      <c r="J29" s="39" t="s">
        <v>545</v>
      </c>
      <c r="K29" s="39" t="s">
        <v>1955</v>
      </c>
      <c r="L29" s="39" t="s">
        <v>1514</v>
      </c>
      <c r="M29" s="39" t="s">
        <v>458</v>
      </c>
      <c r="N29" s="39" t="s">
        <v>546</v>
      </c>
      <c r="O29" s="39" t="s">
        <v>546</v>
      </c>
      <c r="P29" s="39" t="s">
        <v>1848</v>
      </c>
      <c r="Q29" t="s">
        <v>458</v>
      </c>
    </row>
    <row r="30" spans="1:18" x14ac:dyDescent="0.3">
      <c r="A30" s="61" t="s">
        <v>369</v>
      </c>
      <c r="B30" s="66" t="s">
        <v>370</v>
      </c>
      <c r="C30" s="66" t="s">
        <v>523</v>
      </c>
      <c r="D30" s="66" t="s">
        <v>524</v>
      </c>
      <c r="E30" s="66" t="s">
        <v>525</v>
      </c>
      <c r="F30" s="66" t="s">
        <v>526</v>
      </c>
      <c r="G30" s="39" t="s">
        <v>424</v>
      </c>
      <c r="H30" s="39" t="s">
        <v>244</v>
      </c>
      <c r="I30" s="39" t="s">
        <v>527</v>
      </c>
      <c r="J30" s="39" t="s">
        <v>528</v>
      </c>
      <c r="K30" s="39" t="s">
        <v>191</v>
      </c>
      <c r="L30" s="39" t="s">
        <v>529</v>
      </c>
      <c r="M30" s="39" t="s">
        <v>425</v>
      </c>
      <c r="N30" s="39" t="s">
        <v>531</v>
      </c>
      <c r="O30" s="39" t="s">
        <v>530</v>
      </c>
      <c r="P30" s="39" t="s">
        <v>532</v>
      </c>
      <c r="Q30" t="s">
        <v>654</v>
      </c>
    </row>
    <row r="31" spans="1:18" x14ac:dyDescent="0.3">
      <c r="A31" s="61" t="s">
        <v>372</v>
      </c>
      <c r="B31" s="66" t="s">
        <v>1108</v>
      </c>
      <c r="C31" s="66" t="s">
        <v>1108</v>
      </c>
      <c r="D31" s="66" t="s">
        <v>1108</v>
      </c>
      <c r="E31" s="66" t="s">
        <v>1108</v>
      </c>
      <c r="F31" s="66" t="s">
        <v>1108</v>
      </c>
      <c r="G31" s="66" t="s">
        <v>1108</v>
      </c>
      <c r="H31" s="66" t="s">
        <v>1109</v>
      </c>
      <c r="I31" s="66" t="s">
        <v>1108</v>
      </c>
      <c r="J31" s="39" t="s">
        <v>1108</v>
      </c>
      <c r="K31" s="39" t="s">
        <v>1109</v>
      </c>
      <c r="L31" s="39" t="s">
        <v>1109</v>
      </c>
      <c r="M31" s="39" t="s">
        <v>1108</v>
      </c>
      <c r="N31" s="39" t="s">
        <v>1109</v>
      </c>
      <c r="O31" s="39" t="s">
        <v>1109</v>
      </c>
      <c r="P31" s="39" t="s">
        <v>1109</v>
      </c>
      <c r="Q31" t="s">
        <v>1108</v>
      </c>
    </row>
    <row r="32" spans="1:18" x14ac:dyDescent="0.3">
      <c r="A32" s="61" t="s">
        <v>371</v>
      </c>
      <c r="B32" s="66" t="s">
        <v>1639</v>
      </c>
      <c r="C32" s="66" t="s">
        <v>1639</v>
      </c>
      <c r="D32" s="66" t="s">
        <v>1639</v>
      </c>
      <c r="E32" s="66" t="s">
        <v>1639</v>
      </c>
      <c r="F32" s="66" t="s">
        <v>1639</v>
      </c>
      <c r="G32" s="66" t="s">
        <v>1640</v>
      </c>
      <c r="H32" s="66" t="s">
        <v>1639</v>
      </c>
      <c r="I32" s="66" t="s">
        <v>1641</v>
      </c>
      <c r="J32" s="39" t="s">
        <v>1642</v>
      </c>
      <c r="K32" s="39" t="s">
        <v>1643</v>
      </c>
      <c r="L32" s="39" t="s">
        <v>1643</v>
      </c>
      <c r="M32" s="39" t="s">
        <v>1644</v>
      </c>
      <c r="N32" s="39" t="s">
        <v>1639</v>
      </c>
      <c r="O32" s="39" t="s">
        <v>1639</v>
      </c>
      <c r="P32" s="39" t="s">
        <v>1639</v>
      </c>
      <c r="Q32">
        <v>48</v>
      </c>
    </row>
    <row r="33" spans="1:26" x14ac:dyDescent="0.3">
      <c r="A33" s="61" t="s">
        <v>1177</v>
      </c>
      <c r="B33" s="39" t="s">
        <v>1645</v>
      </c>
      <c r="C33" s="39" t="s">
        <v>1645</v>
      </c>
      <c r="D33" s="39" t="s">
        <v>1645</v>
      </c>
      <c r="E33" s="39" t="s">
        <v>1645</v>
      </c>
      <c r="F33" s="39" t="s">
        <v>1645</v>
      </c>
      <c r="G33" s="39" t="s">
        <v>1639</v>
      </c>
      <c r="H33" s="39" t="s">
        <v>1639</v>
      </c>
      <c r="I33" s="39" t="s">
        <v>1639</v>
      </c>
      <c r="J33" s="39" t="s">
        <v>1639</v>
      </c>
      <c r="K33" s="39" t="s">
        <v>1639</v>
      </c>
      <c r="L33" s="39" t="s">
        <v>1639</v>
      </c>
      <c r="M33" s="39" t="s">
        <v>1639</v>
      </c>
      <c r="N33" s="39" t="s">
        <v>1639</v>
      </c>
      <c r="O33" s="39" t="s">
        <v>1639</v>
      </c>
      <c r="P33" s="39" t="s">
        <v>1639</v>
      </c>
      <c r="Q33">
        <v>33</v>
      </c>
    </row>
    <row r="34" spans="1:26" x14ac:dyDescent="0.3">
      <c r="A34" s="61" t="s">
        <v>373</v>
      </c>
      <c r="B34" s="66" t="s">
        <v>1646</v>
      </c>
      <c r="C34" s="66" t="s">
        <v>1646</v>
      </c>
      <c r="D34" s="66" t="s">
        <v>1646</v>
      </c>
      <c r="E34" s="66" t="s">
        <v>1646</v>
      </c>
      <c r="F34" s="66" t="s">
        <v>1646</v>
      </c>
      <c r="G34" s="66" t="s">
        <v>1647</v>
      </c>
      <c r="H34" s="66" t="s">
        <v>1648</v>
      </c>
      <c r="I34" s="66" t="s">
        <v>1649</v>
      </c>
      <c r="J34" s="39" t="s">
        <v>1650</v>
      </c>
      <c r="K34" s="39" t="s">
        <v>1651</v>
      </c>
      <c r="L34" s="39" t="s">
        <v>1651</v>
      </c>
      <c r="M34" s="39" t="s">
        <v>1652</v>
      </c>
      <c r="N34" s="39" t="s">
        <v>1648</v>
      </c>
      <c r="O34" s="39" t="s">
        <v>1648</v>
      </c>
      <c r="P34" s="39" t="s">
        <v>1648</v>
      </c>
      <c r="Q34">
        <v>71</v>
      </c>
    </row>
    <row r="35" spans="1:26" x14ac:dyDescent="0.3">
      <c r="A35" s="61" t="s">
        <v>459</v>
      </c>
      <c r="B35" s="66" t="s">
        <v>1646</v>
      </c>
      <c r="C35" s="66" t="s">
        <v>1646</v>
      </c>
      <c r="D35" s="66" t="s">
        <v>1646</v>
      </c>
      <c r="E35" s="66" t="s">
        <v>1646</v>
      </c>
      <c r="F35" s="66" t="s">
        <v>1646</v>
      </c>
      <c r="G35" s="66" t="s">
        <v>1652</v>
      </c>
      <c r="H35" s="66" t="s">
        <v>1653</v>
      </c>
      <c r="I35" s="66" t="s">
        <v>1654</v>
      </c>
      <c r="J35" s="39" t="s">
        <v>1653</v>
      </c>
      <c r="K35" s="39" t="s">
        <v>1653</v>
      </c>
      <c r="L35" s="39" t="s">
        <v>1653</v>
      </c>
      <c r="M35" s="39" t="s">
        <v>1653</v>
      </c>
      <c r="N35" s="39" t="s">
        <v>1653</v>
      </c>
      <c r="O35" s="39" t="s">
        <v>1653</v>
      </c>
      <c r="P35" s="39" t="s">
        <v>1653</v>
      </c>
      <c r="Q35">
        <v>72</v>
      </c>
    </row>
    <row r="36" spans="1:26" s="50" customFormat="1" x14ac:dyDescent="0.3">
      <c r="A36" s="67" t="s">
        <v>374</v>
      </c>
      <c r="B36" s="68" t="s">
        <v>1653</v>
      </c>
      <c r="C36" s="68" t="s">
        <v>1653</v>
      </c>
      <c r="D36" s="68" t="s">
        <v>1653</v>
      </c>
      <c r="E36" s="68" t="s">
        <v>1653</v>
      </c>
      <c r="F36" s="68" t="s">
        <v>1653</v>
      </c>
      <c r="G36" s="68" t="s">
        <v>1653</v>
      </c>
      <c r="H36" s="68" t="s">
        <v>1653</v>
      </c>
      <c r="I36" s="68" t="s">
        <v>1653</v>
      </c>
      <c r="J36" s="68" t="s">
        <v>1655</v>
      </c>
      <c r="K36" s="68" t="s">
        <v>1656</v>
      </c>
      <c r="L36" s="68" t="s">
        <v>1656</v>
      </c>
      <c r="M36" s="68" t="s">
        <v>1657</v>
      </c>
      <c r="N36" s="68" t="s">
        <v>1653</v>
      </c>
      <c r="O36" s="68" t="s">
        <v>1653</v>
      </c>
      <c r="P36" s="68" t="s">
        <v>1653</v>
      </c>
      <c r="Q36" s="50">
        <v>87</v>
      </c>
    </row>
    <row r="37" spans="1:26" s="50" customFormat="1" x14ac:dyDescent="0.3">
      <c r="A37" s="69" t="s">
        <v>460</v>
      </c>
      <c r="B37" s="69" t="s">
        <v>1658</v>
      </c>
      <c r="C37" s="69" t="s">
        <v>1658</v>
      </c>
      <c r="D37" s="69" t="s">
        <v>1658</v>
      </c>
      <c r="E37" s="69" t="s">
        <v>1658</v>
      </c>
      <c r="F37" s="69" t="s">
        <v>1658</v>
      </c>
      <c r="G37" s="69" t="s">
        <v>1659</v>
      </c>
      <c r="H37" s="69" t="s">
        <v>1659</v>
      </c>
      <c r="I37" s="69" t="s">
        <v>1659</v>
      </c>
      <c r="J37" s="69" t="s">
        <v>1660</v>
      </c>
      <c r="K37" s="70" t="s">
        <v>1660</v>
      </c>
      <c r="L37" s="69" t="s">
        <v>1660</v>
      </c>
      <c r="M37" s="69" t="s">
        <v>1660</v>
      </c>
      <c r="N37" s="69" t="s">
        <v>1659</v>
      </c>
      <c r="O37" s="69" t="s">
        <v>1659</v>
      </c>
      <c r="P37" s="69" t="s">
        <v>1659</v>
      </c>
      <c r="Q37" s="51">
        <v>155</v>
      </c>
      <c r="R37" s="51"/>
      <c r="S37" s="51"/>
      <c r="T37" s="51"/>
      <c r="U37" s="51"/>
      <c r="V37" s="51"/>
      <c r="W37" s="51"/>
      <c r="X37" s="51"/>
      <c r="Y37" s="51"/>
      <c r="Z37" s="51"/>
    </row>
    <row r="38" spans="1:26" s="50" customFormat="1" x14ac:dyDescent="0.3">
      <c r="A38" s="67" t="s">
        <v>485</v>
      </c>
      <c r="B38" s="68" t="s">
        <v>1661</v>
      </c>
      <c r="C38" s="68" t="s">
        <v>1661</v>
      </c>
      <c r="D38" s="68" t="s">
        <v>1661</v>
      </c>
      <c r="E38" s="68" t="s">
        <v>1661</v>
      </c>
      <c r="F38" s="68" t="s">
        <v>1661</v>
      </c>
      <c r="G38" s="68" t="s">
        <v>1662</v>
      </c>
      <c r="H38" s="68" t="s">
        <v>1662</v>
      </c>
      <c r="I38" s="68" t="s">
        <v>1662</v>
      </c>
      <c r="J38" s="68" t="s">
        <v>1662</v>
      </c>
      <c r="K38" s="68" t="s">
        <v>1662</v>
      </c>
      <c r="L38" s="68" t="s">
        <v>1662</v>
      </c>
      <c r="M38" s="68" t="s">
        <v>1662</v>
      </c>
      <c r="N38" s="68" t="s">
        <v>1662</v>
      </c>
      <c r="O38" s="68" t="s">
        <v>1662</v>
      </c>
      <c r="P38" s="68" t="s">
        <v>1662</v>
      </c>
      <c r="Q38" s="50">
        <v>145</v>
      </c>
    </row>
    <row r="39" spans="1:26" x14ac:dyDescent="0.3">
      <c r="A39" s="61" t="s">
        <v>480</v>
      </c>
      <c r="B39" s="66" t="s">
        <v>497</v>
      </c>
      <c r="C39" s="66" t="s">
        <v>536</v>
      </c>
      <c r="D39" s="66" t="s">
        <v>1883</v>
      </c>
      <c r="E39" s="66" t="s">
        <v>1297</v>
      </c>
      <c r="F39" s="66" t="s">
        <v>537</v>
      </c>
      <c r="G39" s="66" t="s">
        <v>483</v>
      </c>
      <c r="H39" s="66" t="s">
        <v>481</v>
      </c>
      <c r="I39" s="66" t="s">
        <v>1928</v>
      </c>
      <c r="J39" s="66" t="s">
        <v>538</v>
      </c>
      <c r="K39" s="66" t="s">
        <v>481</v>
      </c>
      <c r="L39" s="66" t="s">
        <v>1515</v>
      </c>
      <c r="M39" s="66" t="s">
        <v>481</v>
      </c>
      <c r="N39" s="66" t="s">
        <v>540</v>
      </c>
      <c r="O39" s="66" t="s">
        <v>541</v>
      </c>
      <c r="P39" s="66" t="s">
        <v>539</v>
      </c>
      <c r="Q39" t="s">
        <v>542</v>
      </c>
    </row>
    <row r="40" spans="1:26" x14ac:dyDescent="0.3">
      <c r="A40" s="61" t="s">
        <v>366</v>
      </c>
      <c r="B40" s="61" t="s">
        <v>1235</v>
      </c>
      <c r="C40" s="61" t="s">
        <v>1236</v>
      </c>
      <c r="D40" s="61" t="s">
        <v>1237</v>
      </c>
      <c r="E40" s="61" t="s">
        <v>1238</v>
      </c>
      <c r="F40" s="61" t="s">
        <v>1239</v>
      </c>
      <c r="G40" s="61" t="s">
        <v>1240</v>
      </c>
      <c r="H40" s="61" t="s">
        <v>1240</v>
      </c>
      <c r="I40" s="61" t="s">
        <v>1669</v>
      </c>
      <c r="J40" s="66" t="s">
        <v>1241</v>
      </c>
      <c r="K40" s="61" t="s">
        <v>1240</v>
      </c>
      <c r="L40" s="61" t="s">
        <v>1516</v>
      </c>
      <c r="M40" s="61" t="s">
        <v>1240</v>
      </c>
      <c r="N40" s="61" t="s">
        <v>1235</v>
      </c>
      <c r="O40" s="61" t="s">
        <v>1236</v>
      </c>
      <c r="P40" s="61" t="s">
        <v>1237</v>
      </c>
      <c r="Q40" t="s">
        <v>1239</v>
      </c>
    </row>
    <row r="41" spans="1:26" x14ac:dyDescent="0.3">
      <c r="A41" s="61" t="s">
        <v>375</v>
      </c>
      <c r="B41" s="66" t="s">
        <v>1235</v>
      </c>
      <c r="C41" s="66" t="s">
        <v>1236</v>
      </c>
      <c r="D41" s="66" t="s">
        <v>1237</v>
      </c>
      <c r="E41" s="66" t="s">
        <v>1238</v>
      </c>
      <c r="F41" s="66" t="s">
        <v>1239</v>
      </c>
      <c r="G41" s="66" t="s">
        <v>1243</v>
      </c>
      <c r="H41" s="66" t="s">
        <v>1243</v>
      </c>
      <c r="I41" s="66" t="s">
        <v>1884</v>
      </c>
      <c r="J41" s="66" t="s">
        <v>1241</v>
      </c>
      <c r="K41" s="66" t="s">
        <v>1240</v>
      </c>
      <c r="L41" s="66" t="s">
        <v>1242</v>
      </c>
      <c r="M41" s="66" t="s">
        <v>1243</v>
      </c>
      <c r="N41" s="66" t="s">
        <v>1586</v>
      </c>
      <c r="O41" s="66" t="s">
        <v>1587</v>
      </c>
      <c r="P41" s="66" t="s">
        <v>1588</v>
      </c>
      <c r="Q41" t="s">
        <v>1589</v>
      </c>
    </row>
    <row r="42" spans="1:26" x14ac:dyDescent="0.3">
      <c r="A42" s="61" t="s">
        <v>382</v>
      </c>
      <c r="B42" s="66" t="s">
        <v>1128</v>
      </c>
      <c r="C42" s="66" t="s">
        <v>1663</v>
      </c>
      <c r="D42" s="66" t="s">
        <v>1128</v>
      </c>
      <c r="E42" s="66" t="s">
        <v>1124</v>
      </c>
      <c r="F42" s="66" t="s">
        <v>1128</v>
      </c>
      <c r="G42" s="66" t="s">
        <v>1128</v>
      </c>
      <c r="H42" s="66" t="s">
        <v>1664</v>
      </c>
      <c r="I42" s="66" t="s">
        <v>1663</v>
      </c>
      <c r="J42" s="66" t="s">
        <v>1124</v>
      </c>
      <c r="K42" s="66" t="s">
        <v>1665</v>
      </c>
      <c r="L42" s="66" t="s">
        <v>1665</v>
      </c>
      <c r="M42" s="66" t="s">
        <v>1664</v>
      </c>
      <c r="N42" s="66" t="s">
        <v>1664</v>
      </c>
      <c r="O42" s="66" t="s">
        <v>1664</v>
      </c>
      <c r="P42" s="66" t="s">
        <v>1664</v>
      </c>
      <c r="Q42">
        <v>18</v>
      </c>
    </row>
    <row r="43" spans="1:26" x14ac:dyDescent="0.3">
      <c r="A43" s="61" t="s">
        <v>385</v>
      </c>
      <c r="B43" s="39" t="s">
        <v>1123</v>
      </c>
      <c r="C43" s="39" t="s">
        <v>1124</v>
      </c>
      <c r="D43" s="39" t="s">
        <v>1129</v>
      </c>
      <c r="E43" s="39" t="s">
        <v>1124</v>
      </c>
      <c r="F43" s="39" t="s">
        <v>1129</v>
      </c>
      <c r="G43" s="39" t="s">
        <v>1129</v>
      </c>
      <c r="H43" s="39" t="s">
        <v>1129</v>
      </c>
      <c r="I43" s="39" t="s">
        <v>1124</v>
      </c>
      <c r="J43" s="39" t="s">
        <v>1128</v>
      </c>
      <c r="K43" s="39" t="s">
        <v>1419</v>
      </c>
      <c r="L43" s="39" t="s">
        <v>1419</v>
      </c>
      <c r="M43" s="39" t="s">
        <v>1126</v>
      </c>
      <c r="N43" s="39" t="s">
        <v>1129</v>
      </c>
      <c r="O43" s="39" t="s">
        <v>1129</v>
      </c>
      <c r="P43" s="39" t="s">
        <v>1129</v>
      </c>
      <c r="Q43">
        <v>8</v>
      </c>
    </row>
    <row r="44" spans="1:26" x14ac:dyDescent="0.3">
      <c r="A44" s="61" t="s">
        <v>383</v>
      </c>
      <c r="B44" s="39" t="s">
        <v>1123</v>
      </c>
      <c r="C44" s="39" t="s">
        <v>1124</v>
      </c>
      <c r="D44" s="39" t="s">
        <v>1123</v>
      </c>
      <c r="E44" s="39" t="s">
        <v>1123</v>
      </c>
      <c r="F44" s="39" t="s">
        <v>1123</v>
      </c>
      <c r="G44" s="39" t="s">
        <v>1124</v>
      </c>
      <c r="H44" s="39" t="s">
        <v>1124</v>
      </c>
      <c r="I44" s="39" t="s">
        <v>1124</v>
      </c>
      <c r="J44" s="39" t="s">
        <v>1123</v>
      </c>
      <c r="K44" s="39" t="s">
        <v>1125</v>
      </c>
      <c r="L44" s="39" t="s">
        <v>1125</v>
      </c>
      <c r="M44" s="39" t="s">
        <v>1126</v>
      </c>
      <c r="N44" s="39" t="s">
        <v>1124</v>
      </c>
      <c r="O44" s="39" t="s">
        <v>1124</v>
      </c>
      <c r="P44" s="39" t="s">
        <v>1124</v>
      </c>
      <c r="Q44">
        <v>8</v>
      </c>
    </row>
    <row r="45" spans="1:26" x14ac:dyDescent="0.3">
      <c r="A45" s="61" t="s">
        <v>384</v>
      </c>
      <c r="B45" s="39" t="s">
        <v>1127</v>
      </c>
      <c r="C45" s="39" t="s">
        <v>1123</v>
      </c>
      <c r="D45" s="39" t="s">
        <v>1127</v>
      </c>
      <c r="E45" s="39" t="s">
        <v>1127</v>
      </c>
      <c r="F45" s="39" t="s">
        <v>1127</v>
      </c>
      <c r="G45" s="39" t="s">
        <v>1127</v>
      </c>
      <c r="H45" s="39" t="s">
        <v>1127</v>
      </c>
      <c r="I45" s="39" t="s">
        <v>1127</v>
      </c>
      <c r="J45" s="39" t="s">
        <v>1123</v>
      </c>
      <c r="K45" s="39" t="s">
        <v>1128</v>
      </c>
      <c r="L45" s="39" t="s">
        <v>1128</v>
      </c>
      <c r="M45" s="39" t="s">
        <v>1129</v>
      </c>
      <c r="N45" s="39" t="s">
        <v>1127</v>
      </c>
      <c r="O45" s="39" t="s">
        <v>1127</v>
      </c>
      <c r="P45" s="39" t="s">
        <v>1127</v>
      </c>
      <c r="Q45">
        <v>3</v>
      </c>
    </row>
    <row r="46" spans="1:26" x14ac:dyDescent="0.3">
      <c r="A46" s="61" t="s">
        <v>1249</v>
      </c>
      <c r="B46" s="39" t="s">
        <v>1304</v>
      </c>
      <c r="C46" s="39" t="s">
        <v>1304</v>
      </c>
      <c r="D46" s="39" t="s">
        <v>1253</v>
      </c>
      <c r="E46" s="39" t="s">
        <v>1906</v>
      </c>
      <c r="F46" s="39" t="s">
        <v>1253</v>
      </c>
      <c r="G46" s="39" t="s">
        <v>1908</v>
      </c>
      <c r="H46" s="39" t="s">
        <v>1250</v>
      </c>
      <c r="I46" s="61" t="s">
        <v>1255</v>
      </c>
      <c r="J46" s="39" t="s">
        <v>1307</v>
      </c>
      <c r="K46" s="39" t="s">
        <v>1956</v>
      </c>
      <c r="L46" s="39" t="s">
        <v>1517</v>
      </c>
      <c r="M46" s="39" t="s">
        <v>1251</v>
      </c>
      <c r="N46" s="39" t="s">
        <v>1250</v>
      </c>
      <c r="O46" s="39" t="s">
        <v>1250</v>
      </c>
      <c r="P46" s="39" t="s">
        <v>1849</v>
      </c>
      <c r="Q46" t="s">
        <v>1251</v>
      </c>
    </row>
    <row r="47" spans="1:26" x14ac:dyDescent="0.3">
      <c r="A47" s="61" t="s">
        <v>1252</v>
      </c>
      <c r="B47" s="39" t="s">
        <v>1305</v>
      </c>
      <c r="C47" s="39" t="s">
        <v>1305</v>
      </c>
      <c r="D47" s="39" t="s">
        <v>543</v>
      </c>
      <c r="E47" s="39" t="s">
        <v>1907</v>
      </c>
      <c r="F47" s="39" t="s">
        <v>543</v>
      </c>
      <c r="G47" s="39" t="s">
        <v>1909</v>
      </c>
      <c r="H47" s="39" t="s">
        <v>1254</v>
      </c>
      <c r="I47" s="61" t="s">
        <v>1306</v>
      </c>
      <c r="J47" s="39" t="s">
        <v>1910</v>
      </c>
      <c r="K47" s="39" t="s">
        <v>1955</v>
      </c>
      <c r="L47" s="39" t="s">
        <v>1514</v>
      </c>
      <c r="M47" s="39" t="s">
        <v>1256</v>
      </c>
      <c r="N47" s="39" t="s">
        <v>1254</v>
      </c>
      <c r="O47" s="39" t="s">
        <v>1254</v>
      </c>
      <c r="P47" s="39" t="s">
        <v>1850</v>
      </c>
      <c r="Q47" t="s">
        <v>1256</v>
      </c>
    </row>
    <row r="48" spans="1:26" x14ac:dyDescent="0.3">
      <c r="A48" s="61" t="s">
        <v>379</v>
      </c>
      <c r="B48" s="61" t="s">
        <v>543</v>
      </c>
      <c r="C48" s="61" t="s">
        <v>543</v>
      </c>
      <c r="D48" s="61" t="s">
        <v>543</v>
      </c>
      <c r="E48" s="61" t="s">
        <v>1353</v>
      </c>
      <c r="F48" s="61" t="s">
        <v>543</v>
      </c>
      <c r="G48" s="61" t="s">
        <v>488</v>
      </c>
      <c r="H48" s="61" t="s">
        <v>550</v>
      </c>
      <c r="I48" s="61" t="s">
        <v>557</v>
      </c>
      <c r="J48" s="61" t="s">
        <v>552</v>
      </c>
      <c r="K48" s="39" t="s">
        <v>1957</v>
      </c>
      <c r="L48" s="39" t="s">
        <v>1518</v>
      </c>
      <c r="M48" s="39" t="s">
        <v>392</v>
      </c>
      <c r="N48" s="39" t="s">
        <v>550</v>
      </c>
      <c r="O48" s="39" t="s">
        <v>550</v>
      </c>
      <c r="P48" s="39" t="s">
        <v>550</v>
      </c>
      <c r="Q48" t="s">
        <v>392</v>
      </c>
    </row>
    <row r="49" spans="1:17" x14ac:dyDescent="0.3">
      <c r="A49" s="61" t="s">
        <v>403</v>
      </c>
      <c r="B49" s="61" t="s">
        <v>543</v>
      </c>
      <c r="C49" s="61" t="s">
        <v>543</v>
      </c>
      <c r="D49" s="61" t="s">
        <v>543</v>
      </c>
      <c r="E49" s="61" t="s">
        <v>1353</v>
      </c>
      <c r="F49" s="61" t="s">
        <v>543</v>
      </c>
      <c r="G49" s="61" t="s">
        <v>488</v>
      </c>
      <c r="H49" s="61" t="s">
        <v>550</v>
      </c>
      <c r="I49" s="61" t="s">
        <v>557</v>
      </c>
      <c r="J49" s="61" t="s">
        <v>552</v>
      </c>
      <c r="K49" s="39" t="s">
        <v>1957</v>
      </c>
      <c r="L49" s="39" t="s">
        <v>1518</v>
      </c>
      <c r="M49" s="39" t="s">
        <v>392</v>
      </c>
      <c r="N49" s="39" t="s">
        <v>550</v>
      </c>
      <c r="O49" s="39" t="s">
        <v>550</v>
      </c>
      <c r="P49" s="39" t="s">
        <v>550</v>
      </c>
      <c r="Q49" t="s">
        <v>392</v>
      </c>
    </row>
    <row r="50" spans="1:17" x14ac:dyDescent="0.3">
      <c r="A50" s="61" t="s">
        <v>378</v>
      </c>
      <c r="B50" s="61" t="s">
        <v>450</v>
      </c>
      <c r="C50" s="61" t="s">
        <v>450</v>
      </c>
      <c r="D50" s="61" t="s">
        <v>450</v>
      </c>
      <c r="E50" s="61" t="s">
        <v>1352</v>
      </c>
      <c r="F50" s="61" t="s">
        <v>450</v>
      </c>
      <c r="G50" s="61" t="s">
        <v>489</v>
      </c>
      <c r="H50" s="61" t="s">
        <v>549</v>
      </c>
      <c r="I50" s="61" t="s">
        <v>556</v>
      </c>
      <c r="J50" s="61" t="s">
        <v>553</v>
      </c>
      <c r="K50" s="39" t="s">
        <v>1958</v>
      </c>
      <c r="L50" s="39" t="s">
        <v>1519</v>
      </c>
      <c r="M50" s="39" t="s">
        <v>393</v>
      </c>
      <c r="N50" s="39" t="s">
        <v>549</v>
      </c>
      <c r="O50" s="39" t="s">
        <v>549</v>
      </c>
      <c r="P50" s="39" t="s">
        <v>549</v>
      </c>
      <c r="Q50" t="s">
        <v>393</v>
      </c>
    </row>
    <row r="51" spans="1:17" x14ac:dyDescent="0.3">
      <c r="A51" s="61" t="s">
        <v>391</v>
      </c>
      <c r="B51" s="61" t="s">
        <v>450</v>
      </c>
      <c r="C51" s="61" t="s">
        <v>450</v>
      </c>
      <c r="D51" s="61" t="s">
        <v>450</v>
      </c>
      <c r="E51" s="61" t="s">
        <v>1352</v>
      </c>
      <c r="F51" s="61" t="s">
        <v>450</v>
      </c>
      <c r="G51" s="61" t="s">
        <v>489</v>
      </c>
      <c r="H51" s="61" t="s">
        <v>549</v>
      </c>
      <c r="I51" s="61" t="s">
        <v>556</v>
      </c>
      <c r="J51" s="61" t="s">
        <v>553</v>
      </c>
      <c r="K51" s="39" t="s">
        <v>1958</v>
      </c>
      <c r="L51" s="39" t="s">
        <v>1519</v>
      </c>
      <c r="M51" s="39" t="s">
        <v>393</v>
      </c>
      <c r="N51" s="39" t="s">
        <v>549</v>
      </c>
      <c r="O51" s="39" t="s">
        <v>549</v>
      </c>
      <c r="P51" s="39" t="s">
        <v>549</v>
      </c>
      <c r="Q51" t="s">
        <v>393</v>
      </c>
    </row>
    <row r="52" spans="1:17" s="1" customFormat="1" x14ac:dyDescent="0.3">
      <c r="A52" s="61" t="s">
        <v>389</v>
      </c>
      <c r="B52" s="61" t="s">
        <v>451</v>
      </c>
      <c r="C52" s="61" t="s">
        <v>451</v>
      </c>
      <c r="D52" s="61" t="s">
        <v>1324</v>
      </c>
      <c r="E52" s="61" t="s">
        <v>1110</v>
      </c>
      <c r="F52" s="61" t="s">
        <v>1330</v>
      </c>
      <c r="G52" s="61" t="s">
        <v>1334</v>
      </c>
      <c r="H52" s="61" t="s">
        <v>1337</v>
      </c>
      <c r="I52" s="61" t="s">
        <v>1357</v>
      </c>
      <c r="J52" s="61" t="s">
        <v>1346</v>
      </c>
      <c r="K52" s="61" t="s">
        <v>1959</v>
      </c>
      <c r="L52" s="61" t="s">
        <v>1520</v>
      </c>
      <c r="M52" s="61" t="s">
        <v>394</v>
      </c>
      <c r="N52" s="61" t="s">
        <v>1337</v>
      </c>
      <c r="O52" s="61" t="s">
        <v>1337</v>
      </c>
      <c r="P52" s="61" t="s">
        <v>1337</v>
      </c>
      <c r="Q52" s="1" t="s">
        <v>394</v>
      </c>
    </row>
    <row r="53" spans="1:17" x14ac:dyDescent="0.3">
      <c r="A53" s="61" t="s">
        <v>386</v>
      </c>
      <c r="B53" s="61" t="s">
        <v>447</v>
      </c>
      <c r="C53" s="61" t="s">
        <v>447</v>
      </c>
      <c r="D53" s="61" t="s">
        <v>451</v>
      </c>
      <c r="E53" s="61" t="s">
        <v>1326</v>
      </c>
      <c r="F53" s="61" t="s">
        <v>1324</v>
      </c>
      <c r="G53" s="61" t="s">
        <v>1332</v>
      </c>
      <c r="H53" s="61" t="s">
        <v>547</v>
      </c>
      <c r="I53" s="61" t="s">
        <v>1355</v>
      </c>
      <c r="J53" s="61" t="s">
        <v>1344</v>
      </c>
      <c r="K53" s="39" t="s">
        <v>1960</v>
      </c>
      <c r="L53" s="39" t="s">
        <v>1521</v>
      </c>
      <c r="M53" s="39" t="s">
        <v>395</v>
      </c>
      <c r="N53" s="39" t="s">
        <v>547</v>
      </c>
      <c r="O53" s="39" t="s">
        <v>547</v>
      </c>
      <c r="P53" s="39" t="s">
        <v>547</v>
      </c>
      <c r="Q53" t="s">
        <v>395</v>
      </c>
    </row>
    <row r="54" spans="1:17" x14ac:dyDescent="0.3">
      <c r="A54" s="61" t="s">
        <v>387</v>
      </c>
      <c r="B54" s="61" t="s">
        <v>448</v>
      </c>
      <c r="C54" s="61" t="s">
        <v>448</v>
      </c>
      <c r="D54" s="61" t="s">
        <v>1323</v>
      </c>
      <c r="E54" s="61" t="s">
        <v>1351</v>
      </c>
      <c r="F54" s="61" t="s">
        <v>447</v>
      </c>
      <c r="G54" s="61" t="s">
        <v>1333</v>
      </c>
      <c r="H54" s="61" t="s">
        <v>1336</v>
      </c>
      <c r="I54" s="61" t="s">
        <v>1356</v>
      </c>
      <c r="J54" s="61" t="s">
        <v>1345</v>
      </c>
      <c r="K54" s="39" t="s">
        <v>1961</v>
      </c>
      <c r="L54" s="39" t="s">
        <v>1522</v>
      </c>
      <c r="M54" s="39" t="s">
        <v>396</v>
      </c>
      <c r="N54" s="39" t="s">
        <v>1336</v>
      </c>
      <c r="O54" s="39" t="s">
        <v>1336</v>
      </c>
      <c r="P54" s="39" t="s">
        <v>1336</v>
      </c>
      <c r="Q54" t="s">
        <v>396</v>
      </c>
    </row>
    <row r="55" spans="1:17" s="1" customFormat="1" x14ac:dyDescent="0.3">
      <c r="A55" s="61" t="s">
        <v>381</v>
      </c>
      <c r="B55" s="61" t="s">
        <v>455</v>
      </c>
      <c r="C55" s="61" t="s">
        <v>455</v>
      </c>
      <c r="D55" s="61" t="s">
        <v>455</v>
      </c>
      <c r="E55" s="61" t="s">
        <v>1328</v>
      </c>
      <c r="F55" s="61" t="s">
        <v>447</v>
      </c>
      <c r="G55" s="61" t="s">
        <v>490</v>
      </c>
      <c r="H55" s="61" t="s">
        <v>1341</v>
      </c>
      <c r="I55" s="61" t="s">
        <v>1359</v>
      </c>
      <c r="J55" s="61" t="s">
        <v>1348</v>
      </c>
      <c r="K55" s="61" t="s">
        <v>1962</v>
      </c>
      <c r="L55" s="61" t="s">
        <v>1523</v>
      </c>
      <c r="M55" s="61" t="s">
        <v>397</v>
      </c>
      <c r="N55" s="61" t="s">
        <v>1341</v>
      </c>
      <c r="O55" s="61" t="s">
        <v>1341</v>
      </c>
      <c r="P55" s="61" t="s">
        <v>1341</v>
      </c>
      <c r="Q55" s="1" t="s">
        <v>397</v>
      </c>
    </row>
    <row r="56" spans="1:17" x14ac:dyDescent="0.3">
      <c r="A56" s="61" t="s">
        <v>376</v>
      </c>
      <c r="B56" s="61" t="s">
        <v>454</v>
      </c>
      <c r="C56" s="61" t="s">
        <v>454</v>
      </c>
      <c r="D56" s="61" t="s">
        <v>454</v>
      </c>
      <c r="E56" s="61" t="s">
        <v>1327</v>
      </c>
      <c r="F56" s="61" t="s">
        <v>448</v>
      </c>
      <c r="G56" s="61" t="s">
        <v>491</v>
      </c>
      <c r="H56" s="61" t="s">
        <v>1339</v>
      </c>
      <c r="I56" s="61" t="s">
        <v>555</v>
      </c>
      <c r="J56" s="61" t="s">
        <v>1345</v>
      </c>
      <c r="K56" s="39" t="s">
        <v>1963</v>
      </c>
      <c r="L56" s="39" t="s">
        <v>1524</v>
      </c>
      <c r="M56" s="39" t="s">
        <v>398</v>
      </c>
      <c r="N56" s="39" t="s">
        <v>1339</v>
      </c>
      <c r="O56" s="39" t="s">
        <v>1339</v>
      </c>
      <c r="P56" s="39" t="s">
        <v>1339</v>
      </c>
      <c r="Q56" t="s">
        <v>398</v>
      </c>
    </row>
    <row r="57" spans="1:17" x14ac:dyDescent="0.3">
      <c r="A57" s="61" t="s">
        <v>377</v>
      </c>
      <c r="B57" s="61" t="s">
        <v>456</v>
      </c>
      <c r="C57" s="61" t="s">
        <v>456</v>
      </c>
      <c r="D57" s="61" t="s">
        <v>456</v>
      </c>
      <c r="E57" s="61" t="s">
        <v>1354</v>
      </c>
      <c r="F57" s="61" t="s">
        <v>455</v>
      </c>
      <c r="G57" s="61" t="s">
        <v>492</v>
      </c>
      <c r="H57" s="61" t="s">
        <v>548</v>
      </c>
      <c r="I57" s="61" t="s">
        <v>554</v>
      </c>
      <c r="J57" s="61" t="s">
        <v>1347</v>
      </c>
      <c r="K57" s="39" t="s">
        <v>1964</v>
      </c>
      <c r="L57" s="39" t="s">
        <v>1525</v>
      </c>
      <c r="M57" s="39" t="s">
        <v>399</v>
      </c>
      <c r="N57" s="39" t="s">
        <v>548</v>
      </c>
      <c r="O57" s="39" t="s">
        <v>548</v>
      </c>
      <c r="P57" s="39" t="s">
        <v>548</v>
      </c>
      <c r="Q57" t="s">
        <v>399</v>
      </c>
    </row>
    <row r="58" spans="1:17" x14ac:dyDescent="0.3">
      <c r="A58" s="61" t="s">
        <v>390</v>
      </c>
      <c r="B58" s="61" t="s">
        <v>452</v>
      </c>
      <c r="C58" s="61" t="s">
        <v>452</v>
      </c>
      <c r="D58" s="61" t="s">
        <v>1325</v>
      </c>
      <c r="E58" s="61" t="s">
        <v>1327</v>
      </c>
      <c r="F58" s="61" t="s">
        <v>455</v>
      </c>
      <c r="G58" s="61" t="s">
        <v>492</v>
      </c>
      <c r="H58" s="61" t="s">
        <v>1338</v>
      </c>
      <c r="I58" s="61" t="s">
        <v>1358</v>
      </c>
      <c r="J58" s="61" t="s">
        <v>1345</v>
      </c>
      <c r="K58" s="39" t="s">
        <v>1964</v>
      </c>
      <c r="L58" s="39" t="s">
        <v>1525</v>
      </c>
      <c r="M58" s="39" t="s">
        <v>400</v>
      </c>
      <c r="N58" s="39" t="s">
        <v>1338</v>
      </c>
      <c r="O58" s="39" t="s">
        <v>1338</v>
      </c>
      <c r="P58" s="39" t="s">
        <v>1338</v>
      </c>
      <c r="Q58" t="s">
        <v>400</v>
      </c>
    </row>
    <row r="59" spans="1:17" s="1" customFormat="1" x14ac:dyDescent="0.3">
      <c r="A59" s="61" t="s">
        <v>380</v>
      </c>
      <c r="B59" s="61" t="s">
        <v>457</v>
      </c>
      <c r="C59" s="61" t="s">
        <v>457</v>
      </c>
      <c r="D59" s="61" t="s">
        <v>457</v>
      </c>
      <c r="E59" s="61" t="s">
        <v>1111</v>
      </c>
      <c r="F59" s="61" t="s">
        <v>1331</v>
      </c>
      <c r="G59" s="61" t="s">
        <v>1335</v>
      </c>
      <c r="H59" s="61" t="s">
        <v>1340</v>
      </c>
      <c r="I59" s="61" t="s">
        <v>558</v>
      </c>
      <c r="J59" s="61" t="s">
        <v>1350</v>
      </c>
      <c r="K59" s="61" t="s">
        <v>1965</v>
      </c>
      <c r="L59" s="61" t="s">
        <v>1526</v>
      </c>
      <c r="M59" s="61" t="s">
        <v>401</v>
      </c>
      <c r="N59" s="61" t="s">
        <v>1340</v>
      </c>
      <c r="O59" s="61" t="s">
        <v>1340</v>
      </c>
      <c r="P59" s="61" t="s">
        <v>1340</v>
      </c>
      <c r="Q59" s="1" t="s">
        <v>401</v>
      </c>
    </row>
    <row r="60" spans="1:17" x14ac:dyDescent="0.3">
      <c r="A60" s="61" t="s">
        <v>388</v>
      </c>
      <c r="B60" s="39" t="s">
        <v>449</v>
      </c>
      <c r="C60" s="39" t="s">
        <v>449</v>
      </c>
      <c r="D60" s="39" t="s">
        <v>449</v>
      </c>
      <c r="E60" s="39" t="s">
        <v>1329</v>
      </c>
      <c r="F60" s="39" t="s">
        <v>1343</v>
      </c>
      <c r="G60" s="39" t="s">
        <v>1342</v>
      </c>
      <c r="H60" s="39" t="s">
        <v>551</v>
      </c>
      <c r="I60" s="39" t="s">
        <v>1360</v>
      </c>
      <c r="J60" s="39" t="s">
        <v>1349</v>
      </c>
      <c r="K60" s="39" t="s">
        <v>1966</v>
      </c>
      <c r="L60" s="39" t="s">
        <v>1527</v>
      </c>
      <c r="M60" s="39" t="s">
        <v>402</v>
      </c>
      <c r="N60" s="39" t="s">
        <v>551</v>
      </c>
      <c r="O60" s="39" t="s">
        <v>551</v>
      </c>
      <c r="P60" s="39" t="s">
        <v>551</v>
      </c>
      <c r="Q60" t="s">
        <v>1592</v>
      </c>
    </row>
    <row r="61" spans="1:17" x14ac:dyDescent="0.3">
      <c r="A61" s="61" t="s">
        <v>404</v>
      </c>
      <c r="B61" s="39" t="s">
        <v>405</v>
      </c>
      <c r="C61" s="39" t="s">
        <v>511</v>
      </c>
      <c r="D61" s="39" t="s">
        <v>512</v>
      </c>
      <c r="E61" s="39" t="s">
        <v>606</v>
      </c>
      <c r="F61" s="39" t="s">
        <v>513</v>
      </c>
      <c r="G61" s="39" t="s">
        <v>1405</v>
      </c>
      <c r="H61" s="39" t="s">
        <v>514</v>
      </c>
      <c r="I61" s="39" t="s">
        <v>515</v>
      </c>
      <c r="J61" s="39" t="s">
        <v>516</v>
      </c>
      <c r="K61" s="39" t="s">
        <v>1967</v>
      </c>
      <c r="L61" s="39" t="s">
        <v>517</v>
      </c>
      <c r="M61" s="39" t="s">
        <v>1406</v>
      </c>
      <c r="N61" s="39" t="s">
        <v>518</v>
      </c>
      <c r="O61" s="39" t="s">
        <v>519</v>
      </c>
      <c r="P61" s="39" t="s">
        <v>520</v>
      </c>
      <c r="Q61" t="s">
        <v>521</v>
      </c>
    </row>
    <row r="62" spans="1:17" x14ac:dyDescent="0.3">
      <c r="A62" s="61" t="s">
        <v>406</v>
      </c>
      <c r="B62" s="39" t="s">
        <v>440</v>
      </c>
      <c r="C62" s="39" t="s">
        <v>1983</v>
      </c>
      <c r="D62" s="39" t="s">
        <v>600</v>
      </c>
      <c r="E62" s="39" t="s">
        <v>607</v>
      </c>
      <c r="F62" s="39" t="s">
        <v>1609</v>
      </c>
      <c r="G62" s="39" t="s">
        <v>494</v>
      </c>
      <c r="H62" s="39" t="s">
        <v>587</v>
      </c>
      <c r="I62" s="39" t="s">
        <v>619</v>
      </c>
      <c r="J62" s="39" t="s">
        <v>633</v>
      </c>
      <c r="K62" s="39" t="s">
        <v>1968</v>
      </c>
      <c r="L62" s="39" t="s">
        <v>644</v>
      </c>
      <c r="M62" s="39" t="s">
        <v>409</v>
      </c>
      <c r="N62" s="39" t="s">
        <v>653</v>
      </c>
      <c r="O62" s="39" t="s">
        <v>651</v>
      </c>
      <c r="P62" s="39" t="s">
        <v>652</v>
      </c>
      <c r="Q62" t="s">
        <v>409</v>
      </c>
    </row>
    <row r="63" spans="1:17" ht="15" customHeight="1" x14ac:dyDescent="0.3">
      <c r="A63" s="61" t="s">
        <v>407</v>
      </c>
      <c r="B63" s="39" t="s">
        <v>1899</v>
      </c>
      <c r="C63" s="39" t="s">
        <v>1900</v>
      </c>
      <c r="D63" s="39" t="s">
        <v>1901</v>
      </c>
      <c r="E63" s="39" t="s">
        <v>1902</v>
      </c>
      <c r="F63" s="39" t="s">
        <v>1568</v>
      </c>
      <c r="G63" s="39" t="s">
        <v>562</v>
      </c>
      <c r="H63" s="39" t="s">
        <v>1903</v>
      </c>
      <c r="I63" s="39" t="s">
        <v>563</v>
      </c>
      <c r="J63" s="39" t="s">
        <v>1904</v>
      </c>
      <c r="K63" s="39" t="s">
        <v>1969</v>
      </c>
      <c r="L63" s="39" t="s">
        <v>564</v>
      </c>
      <c r="M63" s="39" t="s">
        <v>565</v>
      </c>
      <c r="N63" s="39" t="s">
        <v>567</v>
      </c>
      <c r="O63" s="39" t="s">
        <v>566</v>
      </c>
      <c r="P63" s="39" t="s">
        <v>1851</v>
      </c>
      <c r="Q63" t="s">
        <v>2027</v>
      </c>
    </row>
    <row r="64" spans="1:17" x14ac:dyDescent="0.3">
      <c r="A64" s="61" t="s">
        <v>568</v>
      </c>
      <c r="B64" s="39" t="s">
        <v>579</v>
      </c>
      <c r="C64" s="39" t="s">
        <v>575</v>
      </c>
      <c r="D64" s="39" t="s">
        <v>576</v>
      </c>
      <c r="E64" s="39" t="s">
        <v>1112</v>
      </c>
      <c r="F64" s="39" t="s">
        <v>1569</v>
      </c>
      <c r="G64" s="39" t="s">
        <v>569</v>
      </c>
      <c r="H64" s="39" t="s">
        <v>570</v>
      </c>
      <c r="I64" s="39" t="s">
        <v>571</v>
      </c>
      <c r="J64" s="39" t="s">
        <v>1905</v>
      </c>
      <c r="K64" s="39" t="s">
        <v>2177</v>
      </c>
      <c r="L64" s="39" t="s">
        <v>560</v>
      </c>
      <c r="M64" s="39" t="s">
        <v>572</v>
      </c>
      <c r="N64" s="39" t="s">
        <v>578</v>
      </c>
      <c r="O64" s="39" t="s">
        <v>1570</v>
      </c>
      <c r="P64" s="39" t="s">
        <v>1852</v>
      </c>
      <c r="Q64" t="s">
        <v>577</v>
      </c>
    </row>
    <row r="65" spans="1:17" x14ac:dyDescent="0.3">
      <c r="A65" s="61" t="s">
        <v>411</v>
      </c>
      <c r="B65" s="39" t="s">
        <v>1420</v>
      </c>
      <c r="C65" s="39" t="s">
        <v>1127</v>
      </c>
      <c r="D65" s="39" t="s">
        <v>989</v>
      </c>
      <c r="E65" s="39" t="s">
        <v>1407</v>
      </c>
      <c r="F65" s="39" t="s">
        <v>988</v>
      </c>
      <c r="G65" s="39" t="s">
        <v>988</v>
      </c>
      <c r="H65" s="39" t="s">
        <v>1123</v>
      </c>
      <c r="I65" s="39" t="s">
        <v>989</v>
      </c>
      <c r="J65" s="39" t="s">
        <v>1127</v>
      </c>
      <c r="K65" s="39" t="s">
        <v>988</v>
      </c>
      <c r="L65" s="39" t="s">
        <v>988</v>
      </c>
      <c r="M65" s="39" t="s">
        <v>1123</v>
      </c>
      <c r="N65" s="39" t="s">
        <v>1123</v>
      </c>
      <c r="O65" s="39" t="s">
        <v>1123</v>
      </c>
      <c r="P65" s="39" t="s">
        <v>1123</v>
      </c>
      <c r="Q65">
        <v>2</v>
      </c>
    </row>
    <row r="66" spans="1:17" x14ac:dyDescent="0.3">
      <c r="A66" s="61" t="s">
        <v>408</v>
      </c>
      <c r="B66" s="39" t="s">
        <v>441</v>
      </c>
      <c r="C66" s="39" t="s">
        <v>573</v>
      </c>
      <c r="D66" s="39" t="s">
        <v>574</v>
      </c>
      <c r="E66" s="39" t="s">
        <v>1113</v>
      </c>
      <c r="F66" s="39" t="s">
        <v>1571</v>
      </c>
      <c r="G66" s="39" t="s">
        <v>1927</v>
      </c>
      <c r="H66" s="39" t="s">
        <v>1926</v>
      </c>
      <c r="I66" s="39" t="s">
        <v>1925</v>
      </c>
      <c r="J66" s="39" t="s">
        <v>1924</v>
      </c>
      <c r="K66" s="39" t="s">
        <v>1970</v>
      </c>
      <c r="L66" s="39" t="s">
        <v>1528</v>
      </c>
      <c r="M66" s="39" t="s">
        <v>410</v>
      </c>
      <c r="N66" s="39" t="s">
        <v>583</v>
      </c>
      <c r="O66" s="39" t="s">
        <v>581</v>
      </c>
      <c r="P66" s="39" t="s">
        <v>1853</v>
      </c>
      <c r="Q66" t="s">
        <v>1593</v>
      </c>
    </row>
    <row r="67" spans="1:17" x14ac:dyDescent="0.3">
      <c r="A67" s="61" t="s">
        <v>412</v>
      </c>
      <c r="B67" s="39" t="s">
        <v>439</v>
      </c>
      <c r="C67" s="39" t="s">
        <v>1544</v>
      </c>
      <c r="D67" s="39" t="s">
        <v>1572</v>
      </c>
      <c r="E67" s="39" t="s">
        <v>1114</v>
      </c>
      <c r="F67" s="39" t="s">
        <v>1573</v>
      </c>
      <c r="G67" s="39" t="s">
        <v>493</v>
      </c>
      <c r="H67" s="39" t="s">
        <v>402</v>
      </c>
      <c r="I67" s="39" t="s">
        <v>1873</v>
      </c>
      <c r="J67" s="39" t="s">
        <v>584</v>
      </c>
      <c r="K67" s="39" t="s">
        <v>1971</v>
      </c>
      <c r="L67" s="39" t="s">
        <v>1529</v>
      </c>
      <c r="M67" s="39" t="s">
        <v>402</v>
      </c>
      <c r="N67" s="39" t="s">
        <v>582</v>
      </c>
      <c r="O67" s="39" t="s">
        <v>580</v>
      </c>
      <c r="P67" s="39" t="s">
        <v>1854</v>
      </c>
      <c r="Q67" t="s">
        <v>1592</v>
      </c>
    </row>
    <row r="68" spans="1:17" x14ac:dyDescent="0.3">
      <c r="A68" s="61" t="s">
        <v>414</v>
      </c>
      <c r="B68" s="39" t="s">
        <v>1885</v>
      </c>
      <c r="C68" s="39" t="s">
        <v>1874</v>
      </c>
      <c r="D68" s="39" t="s">
        <v>1880</v>
      </c>
      <c r="E68" s="39" t="s">
        <v>1217</v>
      </c>
      <c r="F68" s="39" t="s">
        <v>1870</v>
      </c>
      <c r="G68" s="39" t="s">
        <v>413</v>
      </c>
      <c r="H68" s="39" t="s">
        <v>413</v>
      </c>
      <c r="I68" s="73" t="s">
        <v>1878</v>
      </c>
      <c r="J68" s="39" t="s">
        <v>1875</v>
      </c>
      <c r="K68" s="39" t="s">
        <v>413</v>
      </c>
      <c r="L68" s="39" t="s">
        <v>1886</v>
      </c>
      <c r="M68" s="39" t="s">
        <v>413</v>
      </c>
      <c r="N68" s="39" t="s">
        <v>1876</v>
      </c>
      <c r="O68" s="39" t="s">
        <v>1874</v>
      </c>
      <c r="P68" s="39" t="s">
        <v>1880</v>
      </c>
      <c r="Q68" t="s">
        <v>1870</v>
      </c>
    </row>
    <row r="69" spans="1:17" x14ac:dyDescent="0.3">
      <c r="A69" s="61" t="s">
        <v>1871</v>
      </c>
      <c r="B69" s="39" t="s">
        <v>1887</v>
      </c>
      <c r="C69" s="39" t="s">
        <v>1888</v>
      </c>
      <c r="D69" s="39" t="s">
        <v>299</v>
      </c>
      <c r="E69" s="39" t="s">
        <v>1889</v>
      </c>
      <c r="F69" s="39" t="s">
        <v>1890</v>
      </c>
      <c r="G69" s="39" t="s">
        <v>1871</v>
      </c>
      <c r="H69" s="39" t="s">
        <v>1871</v>
      </c>
      <c r="I69" s="73" t="s">
        <v>1872</v>
      </c>
      <c r="J69" s="39" t="s">
        <v>299</v>
      </c>
      <c r="K69" s="39" t="s">
        <v>1871</v>
      </c>
      <c r="L69" s="39" t="s">
        <v>1891</v>
      </c>
      <c r="M69" s="39" t="s">
        <v>1871</v>
      </c>
      <c r="N69" s="39" t="s">
        <v>1887</v>
      </c>
      <c r="O69" s="39" t="s">
        <v>1888</v>
      </c>
      <c r="P69" s="39" t="s">
        <v>299</v>
      </c>
      <c r="Q69" t="s">
        <v>1890</v>
      </c>
    </row>
    <row r="70" spans="1:17" x14ac:dyDescent="0.3">
      <c r="A70" s="61" t="s">
        <v>415</v>
      </c>
      <c r="B70" s="39" t="s">
        <v>442</v>
      </c>
      <c r="C70" s="39" t="s">
        <v>590</v>
      </c>
      <c r="D70" s="39" t="s">
        <v>599</v>
      </c>
      <c r="E70" s="39" t="s">
        <v>608</v>
      </c>
      <c r="F70" s="39" t="s">
        <v>611</v>
      </c>
      <c r="G70" s="39" t="s">
        <v>1408</v>
      </c>
      <c r="H70" s="39" t="s">
        <v>442</v>
      </c>
      <c r="I70" s="39" t="s">
        <v>1855</v>
      </c>
      <c r="J70" s="39" t="s">
        <v>632</v>
      </c>
      <c r="K70" s="39" t="s">
        <v>1408</v>
      </c>
      <c r="L70" s="39" t="s">
        <v>1879</v>
      </c>
      <c r="M70" s="39" t="s">
        <v>1408</v>
      </c>
      <c r="N70" s="39" t="s">
        <v>442</v>
      </c>
      <c r="O70" s="39" t="s">
        <v>590</v>
      </c>
      <c r="P70" s="39" t="s">
        <v>599</v>
      </c>
      <c r="Q70" t="s">
        <v>611</v>
      </c>
    </row>
    <row r="71" spans="1:17" ht="12.6" customHeight="1" x14ac:dyDescent="0.3">
      <c r="A71" s="61" t="s">
        <v>416</v>
      </c>
      <c r="B71" s="39" t="s">
        <v>443</v>
      </c>
      <c r="C71" s="39" t="s">
        <v>1545</v>
      </c>
      <c r="D71" s="39" t="s">
        <v>597</v>
      </c>
      <c r="E71" s="39" t="s">
        <v>1856</v>
      </c>
      <c r="F71" s="39" t="s">
        <v>1670</v>
      </c>
      <c r="G71" s="39" t="s">
        <v>495</v>
      </c>
      <c r="H71" s="39" t="s">
        <v>588</v>
      </c>
      <c r="I71" s="39" t="s">
        <v>620</v>
      </c>
      <c r="J71" s="39" t="s">
        <v>631</v>
      </c>
      <c r="K71" s="39" t="s">
        <v>1972</v>
      </c>
      <c r="L71" s="39" t="s">
        <v>1857</v>
      </c>
      <c r="M71" s="39" t="s">
        <v>418</v>
      </c>
      <c r="N71" s="39" t="s">
        <v>1409</v>
      </c>
      <c r="O71" s="39" t="s">
        <v>650</v>
      </c>
      <c r="P71" s="39" t="s">
        <v>1560</v>
      </c>
      <c r="Q71" t="s">
        <v>1673</v>
      </c>
    </row>
    <row r="72" spans="1:17" x14ac:dyDescent="0.3">
      <c r="A72" s="61" t="s">
        <v>422</v>
      </c>
      <c r="B72" s="39" t="s">
        <v>443</v>
      </c>
      <c r="C72" s="39" t="s">
        <v>591</v>
      </c>
      <c r="D72" s="39" t="s">
        <v>1245</v>
      </c>
      <c r="E72" s="39" t="s">
        <v>1115</v>
      </c>
      <c r="F72" s="39" t="s">
        <v>2030</v>
      </c>
      <c r="G72" s="39" t="s">
        <v>1404</v>
      </c>
      <c r="H72" s="39" t="s">
        <v>589</v>
      </c>
      <c r="I72" s="39" t="s">
        <v>620</v>
      </c>
      <c r="J72" s="39" t="s">
        <v>630</v>
      </c>
      <c r="K72" s="39" t="s">
        <v>1951</v>
      </c>
      <c r="L72" s="39" t="s">
        <v>1530</v>
      </c>
      <c r="M72" s="39" t="s">
        <v>417</v>
      </c>
      <c r="N72" s="39" t="s">
        <v>1247</v>
      </c>
      <c r="O72" t="s">
        <v>650</v>
      </c>
      <c r="P72" s="39" t="s">
        <v>1561</v>
      </c>
      <c r="Q72" t="s">
        <v>1248</v>
      </c>
    </row>
    <row r="73" spans="1:17" x14ac:dyDescent="0.3">
      <c r="A73" s="61" t="s">
        <v>426</v>
      </c>
      <c r="B73" s="39" t="s">
        <v>2031</v>
      </c>
      <c r="C73" s="39" t="s">
        <v>591</v>
      </c>
      <c r="D73" s="39" t="s">
        <v>597</v>
      </c>
      <c r="E73" s="39" t="s">
        <v>609</v>
      </c>
      <c r="F73" s="39" t="s">
        <v>2032</v>
      </c>
      <c r="G73" s="39" t="s">
        <v>495</v>
      </c>
      <c r="H73" s="39" t="s">
        <v>589</v>
      </c>
      <c r="I73" s="39" t="s">
        <v>620</v>
      </c>
      <c r="J73" s="39" t="s">
        <v>630</v>
      </c>
      <c r="K73" s="39" t="s">
        <v>1972</v>
      </c>
      <c r="L73" s="39" t="s">
        <v>1531</v>
      </c>
      <c r="M73" s="39" t="s">
        <v>427</v>
      </c>
      <c r="N73" s="39" t="s">
        <v>1409</v>
      </c>
      <c r="O73" s="39" t="s">
        <v>650</v>
      </c>
      <c r="P73" s="39" t="s">
        <v>2033</v>
      </c>
      <c r="Q73" t="s">
        <v>1673</v>
      </c>
    </row>
    <row r="74" spans="1:17" x14ac:dyDescent="0.3">
      <c r="A74" s="61" t="s">
        <v>423</v>
      </c>
      <c r="B74" s="39" t="s">
        <v>444</v>
      </c>
      <c r="C74" s="39" t="s">
        <v>592</v>
      </c>
      <c r="D74" s="39" t="s">
        <v>596</v>
      </c>
      <c r="E74" s="39" t="s">
        <v>1116</v>
      </c>
      <c r="F74" s="39" t="s">
        <v>1671</v>
      </c>
      <c r="G74" s="39" t="s">
        <v>424</v>
      </c>
      <c r="H74" s="39" t="s">
        <v>244</v>
      </c>
      <c r="I74" s="39" t="s">
        <v>527</v>
      </c>
      <c r="J74" s="39" t="s">
        <v>629</v>
      </c>
      <c r="K74" s="39" t="s">
        <v>191</v>
      </c>
      <c r="L74" s="39" t="s">
        <v>529</v>
      </c>
      <c r="M74" s="39" t="s">
        <v>425</v>
      </c>
      <c r="N74" s="39" t="s">
        <v>531</v>
      </c>
      <c r="O74" s="39" t="s">
        <v>530</v>
      </c>
      <c r="P74" s="39" t="s">
        <v>1610</v>
      </c>
      <c r="Q74" t="s">
        <v>654</v>
      </c>
    </row>
    <row r="75" spans="1:17" x14ac:dyDescent="0.3">
      <c r="A75" s="61" t="s">
        <v>428</v>
      </c>
      <c r="B75" s="39"/>
      <c r="C75" s="39"/>
      <c r="D75" s="39"/>
      <c r="E75" s="39" t="s">
        <v>1117</v>
      </c>
      <c r="F75" s="39"/>
      <c r="G75" s="39"/>
      <c r="H75" s="39"/>
      <c r="I75" s="39"/>
      <c r="J75" s="39" t="s">
        <v>628</v>
      </c>
      <c r="K75" s="39" t="s">
        <v>1973</v>
      </c>
      <c r="L75" s="39" t="s">
        <v>645</v>
      </c>
      <c r="M75" s="39"/>
      <c r="N75" s="39"/>
      <c r="O75" s="39"/>
      <c r="P75" s="39"/>
    </row>
    <row r="76" spans="1:17" x14ac:dyDescent="0.3">
      <c r="A76" s="61" t="s">
        <v>429</v>
      </c>
      <c r="B76" s="39"/>
      <c r="C76" s="39"/>
      <c r="D76" s="39"/>
      <c r="E76" s="39" t="s">
        <v>1118</v>
      </c>
      <c r="F76" s="39"/>
      <c r="G76" s="39"/>
      <c r="H76" s="39"/>
      <c r="I76" s="39"/>
      <c r="J76" s="39" t="s">
        <v>627</v>
      </c>
      <c r="K76" s="39" t="s">
        <v>1974</v>
      </c>
      <c r="L76" s="39" t="s">
        <v>646</v>
      </c>
      <c r="M76" s="39"/>
      <c r="N76" s="39"/>
      <c r="O76" s="39"/>
      <c r="P76" s="39"/>
    </row>
    <row r="77" spans="1:17" x14ac:dyDescent="0.3">
      <c r="A77" s="61" t="s">
        <v>430</v>
      </c>
      <c r="B77" s="39" t="s">
        <v>445</v>
      </c>
      <c r="C77" s="39" t="s">
        <v>1611</v>
      </c>
      <c r="D77" s="39" t="s">
        <v>595</v>
      </c>
      <c r="E77" s="39" t="s">
        <v>1119</v>
      </c>
      <c r="F77" s="39" t="s">
        <v>1672</v>
      </c>
      <c r="G77" s="39" t="s">
        <v>1410</v>
      </c>
      <c r="H77" s="39" t="s">
        <v>432</v>
      </c>
      <c r="I77" s="39" t="s">
        <v>1574</v>
      </c>
      <c r="J77" s="39" t="s">
        <v>626</v>
      </c>
      <c r="K77" s="39" t="s">
        <v>1539</v>
      </c>
      <c r="L77" s="39" t="s">
        <v>1539</v>
      </c>
      <c r="M77" s="39" t="s">
        <v>431</v>
      </c>
      <c r="N77" s="39" t="s">
        <v>507</v>
      </c>
      <c r="O77" s="39" t="s">
        <v>508</v>
      </c>
      <c r="P77" s="39" t="s">
        <v>506</v>
      </c>
      <c r="Q77" t="s">
        <v>655</v>
      </c>
    </row>
    <row r="78" spans="1:17" x14ac:dyDescent="0.3">
      <c r="A78" s="61" t="s">
        <v>433</v>
      </c>
      <c r="B78" s="39" t="s">
        <v>446</v>
      </c>
      <c r="C78" s="39" t="s">
        <v>2029</v>
      </c>
      <c r="D78" s="39" t="s">
        <v>594</v>
      </c>
      <c r="E78" s="39" t="s">
        <v>1120</v>
      </c>
      <c r="F78" s="39" t="s">
        <v>1673</v>
      </c>
      <c r="G78" s="39" t="s">
        <v>427</v>
      </c>
      <c r="H78" s="39" t="s">
        <v>427</v>
      </c>
      <c r="I78" s="39" t="s">
        <v>621</v>
      </c>
      <c r="J78" s="39" t="s">
        <v>625</v>
      </c>
      <c r="K78" s="39" t="s">
        <v>427</v>
      </c>
      <c r="L78" s="39" t="s">
        <v>1612</v>
      </c>
      <c r="M78" s="39" t="s">
        <v>434</v>
      </c>
      <c r="N78" s="39" t="s">
        <v>446</v>
      </c>
      <c r="O78" s="39" t="s">
        <v>2029</v>
      </c>
      <c r="P78" s="39" t="s">
        <v>594</v>
      </c>
      <c r="Q78" t="s">
        <v>656</v>
      </c>
    </row>
    <row r="79" spans="1:17" x14ac:dyDescent="0.3">
      <c r="A79" s="61" t="s">
        <v>1233</v>
      </c>
      <c r="B79" s="39" t="s">
        <v>1894</v>
      </c>
      <c r="C79" s="39" t="s">
        <v>1894</v>
      </c>
      <c r="D79" s="39" t="s">
        <v>1894</v>
      </c>
      <c r="E79" s="39" t="s">
        <v>1895</v>
      </c>
      <c r="F79" s="39" t="s">
        <v>1894</v>
      </c>
      <c r="G79" s="39" t="s">
        <v>1680</v>
      </c>
      <c r="H79" s="39" t="s">
        <v>1896</v>
      </c>
      <c r="I79" s="39" t="s">
        <v>1897</v>
      </c>
      <c r="J79" s="39" t="s">
        <v>1898</v>
      </c>
      <c r="K79" s="39" t="s">
        <v>1975</v>
      </c>
      <c r="L79" s="39" t="s">
        <v>1681</v>
      </c>
      <c r="M79" s="39" t="s">
        <v>1234</v>
      </c>
      <c r="N79" s="39" t="s">
        <v>1896</v>
      </c>
      <c r="O79" s="39" t="s">
        <v>1896</v>
      </c>
      <c r="P79" s="39" t="s">
        <v>1911</v>
      </c>
      <c r="Q79" t="s">
        <v>1234</v>
      </c>
    </row>
    <row r="80" spans="1:17" x14ac:dyDescent="0.3">
      <c r="A80" s="61" t="s">
        <v>463</v>
      </c>
      <c r="B80" s="39" t="s">
        <v>467</v>
      </c>
      <c r="C80" s="39" t="s">
        <v>466</v>
      </c>
      <c r="D80" s="39" t="s">
        <v>465</v>
      </c>
      <c r="E80" s="39" t="s">
        <v>465</v>
      </c>
      <c r="F80" s="39" t="s">
        <v>465</v>
      </c>
      <c r="G80" s="39" t="s">
        <v>468</v>
      </c>
      <c r="H80" s="39" t="s">
        <v>469</v>
      </c>
      <c r="I80" s="39" t="s">
        <v>470</v>
      </c>
      <c r="J80" s="39" t="s">
        <v>469</v>
      </c>
      <c r="K80" s="39" t="s">
        <v>469</v>
      </c>
      <c r="L80" s="39" t="s">
        <v>469</v>
      </c>
      <c r="M80" s="39" t="s">
        <v>471</v>
      </c>
      <c r="N80" s="39" t="s">
        <v>469</v>
      </c>
      <c r="O80" s="39" t="s">
        <v>469</v>
      </c>
      <c r="P80" s="39" t="s">
        <v>469</v>
      </c>
      <c r="Q80" t="s">
        <v>2175</v>
      </c>
    </row>
    <row r="81" spans="1:17" x14ac:dyDescent="0.3">
      <c r="A81" s="39" t="s">
        <v>461</v>
      </c>
      <c r="B81" s="39" t="s">
        <v>498</v>
      </c>
      <c r="C81" s="39" t="s">
        <v>1583</v>
      </c>
      <c r="D81" s="39" t="s">
        <v>593</v>
      </c>
      <c r="E81" s="39" t="s">
        <v>1121</v>
      </c>
      <c r="F81" s="39" t="s">
        <v>1674</v>
      </c>
      <c r="G81" s="39" t="s">
        <v>468</v>
      </c>
      <c r="H81" s="39" t="s">
        <v>469</v>
      </c>
      <c r="I81" s="39" t="s">
        <v>1877</v>
      </c>
      <c r="J81" s="39" t="s">
        <v>624</v>
      </c>
      <c r="K81" s="39" t="s">
        <v>469</v>
      </c>
      <c r="L81" s="39" t="s">
        <v>2178</v>
      </c>
      <c r="M81" s="39" t="s">
        <v>471</v>
      </c>
      <c r="N81" s="39" t="s">
        <v>649</v>
      </c>
      <c r="O81" s="39" t="s">
        <v>1546</v>
      </c>
      <c r="P81" s="39" t="s">
        <v>1562</v>
      </c>
      <c r="Q81" t="s">
        <v>1675</v>
      </c>
    </row>
    <row r="82" spans="1:17" x14ac:dyDescent="0.3">
      <c r="A82" s="39" t="s">
        <v>464</v>
      </c>
      <c r="B82" s="39" t="s">
        <v>503</v>
      </c>
      <c r="C82" s="39" t="s">
        <v>502</v>
      </c>
      <c r="D82" s="39" t="s">
        <v>501</v>
      </c>
      <c r="E82" s="39" t="s">
        <v>501</v>
      </c>
      <c r="F82" s="39" t="s">
        <v>501</v>
      </c>
      <c r="G82" s="39" t="s">
        <v>1411</v>
      </c>
      <c r="H82" s="39" t="s">
        <v>505</v>
      </c>
      <c r="I82" s="39" t="s">
        <v>500</v>
      </c>
      <c r="J82" s="39" t="s">
        <v>505</v>
      </c>
      <c r="K82" s="39" t="s">
        <v>505</v>
      </c>
      <c r="L82" s="39" t="s">
        <v>505</v>
      </c>
      <c r="M82" s="39" t="s">
        <v>499</v>
      </c>
      <c r="N82" s="39" t="s">
        <v>505</v>
      </c>
      <c r="O82" s="39" t="s">
        <v>505</v>
      </c>
      <c r="P82" s="39" t="s">
        <v>505</v>
      </c>
      <c r="Q82" t="s">
        <v>2176</v>
      </c>
    </row>
    <row r="83" spans="1:17" x14ac:dyDescent="0.3">
      <c r="A83" s="39" t="s">
        <v>462</v>
      </c>
      <c r="B83" s="39" t="s">
        <v>504</v>
      </c>
      <c r="C83" s="66" t="s">
        <v>1547</v>
      </c>
      <c r="D83" s="66" t="s">
        <v>1556</v>
      </c>
      <c r="E83" s="61" t="s">
        <v>1122</v>
      </c>
      <c r="F83" s="39" t="s">
        <v>1676</v>
      </c>
      <c r="G83" s="39" t="s">
        <v>1411</v>
      </c>
      <c r="H83" s="61" t="s">
        <v>505</v>
      </c>
      <c r="I83" s="61" t="s">
        <v>622</v>
      </c>
      <c r="J83" s="61" t="s">
        <v>623</v>
      </c>
      <c r="K83" s="61" t="s">
        <v>505</v>
      </c>
      <c r="L83" s="61" t="s">
        <v>2179</v>
      </c>
      <c r="M83" s="39" t="s">
        <v>499</v>
      </c>
      <c r="N83" s="61" t="s">
        <v>648</v>
      </c>
      <c r="O83" s="39" t="s">
        <v>1575</v>
      </c>
      <c r="P83" s="39" t="s">
        <v>647</v>
      </c>
      <c r="Q83" t="s">
        <v>1677</v>
      </c>
    </row>
    <row r="84" spans="1:17" x14ac:dyDescent="0.3">
      <c r="A84" s="39" t="s">
        <v>1186</v>
      </c>
      <c r="B84" s="39" t="s">
        <v>767</v>
      </c>
      <c r="C84" s="39" t="s">
        <v>743</v>
      </c>
      <c r="D84" s="61" t="s">
        <v>936</v>
      </c>
      <c r="E84" s="61" t="s">
        <v>1178</v>
      </c>
      <c r="F84" s="39" t="s">
        <v>773</v>
      </c>
      <c r="G84" s="39" t="s">
        <v>749</v>
      </c>
      <c r="H84" s="39" t="s">
        <v>1201</v>
      </c>
      <c r="I84" s="61" t="s">
        <v>958</v>
      </c>
      <c r="J84" s="61" t="s">
        <v>959</v>
      </c>
      <c r="K84" s="39" t="s">
        <v>749</v>
      </c>
      <c r="L84" s="61" t="s">
        <v>1532</v>
      </c>
      <c r="M84" s="39" t="s">
        <v>760</v>
      </c>
      <c r="N84" s="39" t="s">
        <v>767</v>
      </c>
      <c r="O84" s="39" t="s">
        <v>947</v>
      </c>
      <c r="P84" s="39" t="s">
        <v>1594</v>
      </c>
      <c r="Q84" t="s">
        <v>1208</v>
      </c>
    </row>
    <row r="85" spans="1:17" x14ac:dyDescent="0.3">
      <c r="A85" s="39" t="s">
        <v>1187</v>
      </c>
      <c r="B85" s="39" t="s">
        <v>768</v>
      </c>
      <c r="C85" s="39" t="s">
        <v>744</v>
      </c>
      <c r="D85" s="61" t="s">
        <v>806</v>
      </c>
      <c r="E85" s="61" t="s">
        <v>1179</v>
      </c>
      <c r="F85" s="39" t="s">
        <v>774</v>
      </c>
      <c r="G85" s="39" t="s">
        <v>1447</v>
      </c>
      <c r="H85" s="39" t="s">
        <v>1202</v>
      </c>
      <c r="I85" s="61" t="s">
        <v>2074</v>
      </c>
      <c r="J85" s="61" t="s">
        <v>960</v>
      </c>
      <c r="K85" s="61" t="s">
        <v>2093</v>
      </c>
      <c r="L85" s="61" t="s">
        <v>2069</v>
      </c>
      <c r="M85" s="39" t="s">
        <v>1412</v>
      </c>
      <c r="N85" s="39" t="s">
        <v>1194</v>
      </c>
      <c r="O85" s="39" t="s">
        <v>911</v>
      </c>
      <c r="P85" s="39" t="s">
        <v>1595</v>
      </c>
      <c r="Q85" t="s">
        <v>1209</v>
      </c>
    </row>
    <row r="86" spans="1:17" x14ac:dyDescent="0.3">
      <c r="A86" s="39" t="s">
        <v>1188</v>
      </c>
      <c r="B86" s="71" t="s">
        <v>950</v>
      </c>
      <c r="C86" s="71" t="s">
        <v>745</v>
      </c>
      <c r="D86" s="72" t="s">
        <v>943</v>
      </c>
      <c r="E86" s="61" t="s">
        <v>1180</v>
      </c>
      <c r="F86" s="71" t="s">
        <v>775</v>
      </c>
      <c r="G86" s="39" t="s">
        <v>1413</v>
      </c>
      <c r="H86" s="66" t="s">
        <v>1203</v>
      </c>
      <c r="I86" s="66" t="s">
        <v>2075</v>
      </c>
      <c r="J86" s="61" t="s">
        <v>965</v>
      </c>
      <c r="K86" s="61" t="s">
        <v>2094</v>
      </c>
      <c r="L86" s="66" t="s">
        <v>2071</v>
      </c>
      <c r="M86" s="39" t="s">
        <v>2080</v>
      </c>
      <c r="N86" s="66" t="s">
        <v>1195</v>
      </c>
      <c r="O86" s="39" t="s">
        <v>948</v>
      </c>
      <c r="P86" s="39" t="s">
        <v>1596</v>
      </c>
      <c r="Q86" t="s">
        <v>1210</v>
      </c>
    </row>
    <row r="87" spans="1:17" x14ac:dyDescent="0.3">
      <c r="A87" s="39" t="s">
        <v>1189</v>
      </c>
      <c r="B87" s="71" t="s">
        <v>949</v>
      </c>
      <c r="C87" s="71" t="s">
        <v>746</v>
      </c>
      <c r="D87" s="71" t="s">
        <v>944</v>
      </c>
      <c r="E87" s="61" t="s">
        <v>1181</v>
      </c>
      <c r="F87" s="71" t="s">
        <v>777</v>
      </c>
      <c r="G87" s="39" t="s">
        <v>1414</v>
      </c>
      <c r="H87" s="61" t="s">
        <v>1205</v>
      </c>
      <c r="I87" s="61" t="s">
        <v>819</v>
      </c>
      <c r="J87" s="61" t="s">
        <v>963</v>
      </c>
      <c r="K87" s="39" t="s">
        <v>2095</v>
      </c>
      <c r="L87" s="61" t="s">
        <v>2070</v>
      </c>
      <c r="M87" s="39" t="s">
        <v>1415</v>
      </c>
      <c r="N87" s="61" t="s">
        <v>1197</v>
      </c>
      <c r="O87" s="39" t="s">
        <v>952</v>
      </c>
      <c r="P87" s="39" t="s">
        <v>1597</v>
      </c>
      <c r="Q87" t="s">
        <v>1211</v>
      </c>
    </row>
    <row r="88" spans="1:17" x14ac:dyDescent="0.3">
      <c r="A88" s="39" t="s">
        <v>1190</v>
      </c>
      <c r="B88" s="39" t="s">
        <v>769</v>
      </c>
      <c r="C88" s="39" t="s">
        <v>939</v>
      </c>
      <c r="D88" s="66" t="s">
        <v>1892</v>
      </c>
      <c r="E88" s="66" t="s">
        <v>1182</v>
      </c>
      <c r="F88" s="39" t="s">
        <v>776</v>
      </c>
      <c r="G88" s="39" t="s">
        <v>1448</v>
      </c>
      <c r="H88" s="39" t="s">
        <v>1204</v>
      </c>
      <c r="I88" s="66" t="s">
        <v>2076</v>
      </c>
      <c r="J88" s="66" t="s">
        <v>966</v>
      </c>
      <c r="K88" s="61" t="s">
        <v>2096</v>
      </c>
      <c r="L88" s="66" t="s">
        <v>2072</v>
      </c>
      <c r="M88" s="39" t="s">
        <v>1416</v>
      </c>
      <c r="N88" s="39" t="s">
        <v>1196</v>
      </c>
      <c r="O88" s="39" t="s">
        <v>951</v>
      </c>
      <c r="P88" s="39" t="s">
        <v>1200</v>
      </c>
      <c r="Q88" t="s">
        <v>1212</v>
      </c>
    </row>
    <row r="89" spans="1:17" x14ac:dyDescent="0.3">
      <c r="A89" s="39" t="s">
        <v>1191</v>
      </c>
      <c r="B89" s="39" t="s">
        <v>770</v>
      </c>
      <c r="C89" s="39" t="s">
        <v>1980</v>
      </c>
      <c r="D89" s="61" t="s">
        <v>1893</v>
      </c>
      <c r="E89" s="66" t="s">
        <v>1183</v>
      </c>
      <c r="F89" s="39" t="s">
        <v>778</v>
      </c>
      <c r="G89" s="39" t="s">
        <v>1417</v>
      </c>
      <c r="H89" s="39" t="s">
        <v>1206</v>
      </c>
      <c r="I89" s="66" t="s">
        <v>2077</v>
      </c>
      <c r="J89" s="39" t="s">
        <v>964</v>
      </c>
      <c r="K89" s="39" t="s">
        <v>2097</v>
      </c>
      <c r="L89" s="66" t="s">
        <v>2073</v>
      </c>
      <c r="M89" s="39" t="s">
        <v>940</v>
      </c>
      <c r="N89" s="39" t="s">
        <v>1198</v>
      </c>
      <c r="O89" s="39" t="s">
        <v>955</v>
      </c>
      <c r="P89" s="39" t="s">
        <v>1598</v>
      </c>
      <c r="Q89" t="s">
        <v>1213</v>
      </c>
    </row>
    <row r="90" spans="1:17" x14ac:dyDescent="0.3">
      <c r="A90" s="39" t="s">
        <v>1192</v>
      </c>
      <c r="B90" s="39" t="s">
        <v>771</v>
      </c>
      <c r="C90" t="s">
        <v>1986</v>
      </c>
      <c r="D90" s="61" t="s">
        <v>942</v>
      </c>
      <c r="E90" s="66" t="s">
        <v>1184</v>
      </c>
      <c r="F90" s="39" t="s">
        <v>779</v>
      </c>
      <c r="G90" s="39" t="s">
        <v>755</v>
      </c>
      <c r="H90" s="39" t="s">
        <v>1613</v>
      </c>
      <c r="I90" s="66" t="s">
        <v>887</v>
      </c>
      <c r="J90" s="66" t="s">
        <v>961</v>
      </c>
      <c r="K90" s="61" t="s">
        <v>1976</v>
      </c>
      <c r="L90" s="66" t="s">
        <v>1533</v>
      </c>
      <c r="M90" s="39" t="s">
        <v>765</v>
      </c>
      <c r="N90" s="39" t="s">
        <v>1606</v>
      </c>
      <c r="O90" s="39" t="s">
        <v>1607</v>
      </c>
      <c r="P90" s="39" t="s">
        <v>1608</v>
      </c>
      <c r="Q90" t="s">
        <v>1214</v>
      </c>
    </row>
    <row r="91" spans="1:17" x14ac:dyDescent="0.3">
      <c r="A91" s="39" t="s">
        <v>1193</v>
      </c>
      <c r="B91" s="39" t="s">
        <v>772</v>
      </c>
      <c r="C91" s="39" t="s">
        <v>747</v>
      </c>
      <c r="D91" s="39" t="s">
        <v>1557</v>
      </c>
      <c r="E91" s="39" t="s">
        <v>1185</v>
      </c>
      <c r="F91" s="39" t="s">
        <v>780</v>
      </c>
      <c r="G91" s="39" t="s">
        <v>754</v>
      </c>
      <c r="H91" s="39" t="s">
        <v>1207</v>
      </c>
      <c r="I91" s="39" t="s">
        <v>2078</v>
      </c>
      <c r="J91" s="39" t="s">
        <v>962</v>
      </c>
      <c r="K91" s="39" t="s">
        <v>1977</v>
      </c>
      <c r="L91" s="39" t="s">
        <v>1534</v>
      </c>
      <c r="M91" s="39" t="s">
        <v>766</v>
      </c>
      <c r="N91" s="39" t="s">
        <v>1199</v>
      </c>
      <c r="O91" s="39" t="s">
        <v>747</v>
      </c>
      <c r="P91" s="39" t="s">
        <v>1557</v>
      </c>
      <c r="Q91" t="s">
        <v>1215</v>
      </c>
    </row>
    <row r="92" spans="1:17" x14ac:dyDescent="0.3">
      <c r="A92" s="39" t="s">
        <v>1227</v>
      </c>
      <c r="B92" s="39" t="s">
        <v>1228</v>
      </c>
      <c r="C92" s="39" t="s">
        <v>1228</v>
      </c>
      <c r="D92" s="39" t="s">
        <v>1228</v>
      </c>
      <c r="E92" s="39" t="s">
        <v>1666</v>
      </c>
      <c r="F92" s="39" t="s">
        <v>1666</v>
      </c>
      <c r="G92" s="39" t="s">
        <v>1229</v>
      </c>
      <c r="H92" s="39" t="s">
        <v>1666</v>
      </c>
      <c r="I92" s="39" t="s">
        <v>1576</v>
      </c>
      <c r="J92" s="39" t="s">
        <v>1228</v>
      </c>
      <c r="K92" s="39" t="s">
        <v>1229</v>
      </c>
      <c r="L92" s="39" t="s">
        <v>1229</v>
      </c>
      <c r="M92" s="39" t="s">
        <v>1230</v>
      </c>
      <c r="N92" s="39" t="s">
        <v>1666</v>
      </c>
      <c r="O92" s="39" t="s">
        <v>1666</v>
      </c>
      <c r="P92" s="39" t="s">
        <v>1666</v>
      </c>
      <c r="Q92" t="s">
        <v>1230</v>
      </c>
    </row>
    <row r="93" spans="1:17" x14ac:dyDescent="0.3">
      <c r="A93" s="39" t="s">
        <v>1257</v>
      </c>
      <c r="B93" s="39" t="s">
        <v>331</v>
      </c>
      <c r="C93" s="39" t="s">
        <v>1984</v>
      </c>
      <c r="D93" s="39" t="s">
        <v>1558</v>
      </c>
      <c r="E93" s="39" t="s">
        <v>1258</v>
      </c>
      <c r="F93" s="39" t="s">
        <v>1678</v>
      </c>
      <c r="G93" s="39" t="s">
        <v>1259</v>
      </c>
      <c r="H93" s="39" t="s">
        <v>1259</v>
      </c>
      <c r="I93" s="39" t="s">
        <v>1858</v>
      </c>
      <c r="J93" s="39" t="s">
        <v>1599</v>
      </c>
      <c r="K93" s="39" t="s">
        <v>1259</v>
      </c>
      <c r="L93" s="39" t="s">
        <v>1535</v>
      </c>
      <c r="M93" s="39" t="s">
        <v>1259</v>
      </c>
      <c r="N93" s="39" t="s">
        <v>331</v>
      </c>
      <c r="O93" s="39" t="s">
        <v>1984</v>
      </c>
      <c r="P93" s="39" t="s">
        <v>1558</v>
      </c>
      <c r="Q93" s="39" t="s">
        <v>1678</v>
      </c>
    </row>
    <row r="94" spans="1:17" x14ac:dyDescent="0.3">
      <c r="A94" s="39" t="s">
        <v>1260</v>
      </c>
      <c r="B94" s="39" t="s">
        <v>1261</v>
      </c>
      <c r="C94" s="39" t="s">
        <v>1614</v>
      </c>
      <c r="D94" s="39" t="s">
        <v>1932</v>
      </c>
      <c r="E94" s="39" t="s">
        <v>1262</v>
      </c>
      <c r="F94" s="39" t="s">
        <v>1601</v>
      </c>
      <c r="G94" s="39" t="s">
        <v>1263</v>
      </c>
      <c r="H94" s="39" t="s">
        <v>1263</v>
      </c>
      <c r="I94" s="39" t="s">
        <v>1859</v>
      </c>
      <c r="J94" s="39" t="s">
        <v>1600</v>
      </c>
      <c r="K94" s="39" t="s">
        <v>1263</v>
      </c>
      <c r="L94" s="39" t="s">
        <v>1536</v>
      </c>
      <c r="M94" s="39" t="s">
        <v>1263</v>
      </c>
      <c r="N94" s="39" t="s">
        <v>1261</v>
      </c>
      <c r="O94" s="39" t="s">
        <v>1614</v>
      </c>
      <c r="P94" s="39" t="s">
        <v>1932</v>
      </c>
      <c r="Q94" t="s">
        <v>1601</v>
      </c>
    </row>
    <row r="95" spans="1:17" x14ac:dyDescent="0.3">
      <c r="A95" s="39" t="s">
        <v>1264</v>
      </c>
      <c r="B95" s="39" t="s">
        <v>1265</v>
      </c>
      <c r="C95" s="39" t="s">
        <v>1615</v>
      </c>
      <c r="D95" s="39" t="s">
        <v>1933</v>
      </c>
      <c r="E95" s="39" t="s">
        <v>1266</v>
      </c>
      <c r="F95" s="39" t="s">
        <v>1603</v>
      </c>
      <c r="G95" s="39" t="s">
        <v>1267</v>
      </c>
      <c r="H95" s="39" t="s">
        <v>1267</v>
      </c>
      <c r="I95" s="39" t="s">
        <v>1860</v>
      </c>
      <c r="J95" s="39" t="s">
        <v>1602</v>
      </c>
      <c r="K95" s="39" t="s">
        <v>1267</v>
      </c>
      <c r="L95" s="39" t="s">
        <v>1537</v>
      </c>
      <c r="M95" s="39" t="s">
        <v>1267</v>
      </c>
      <c r="N95" s="39" t="s">
        <v>1265</v>
      </c>
      <c r="O95" s="39" t="s">
        <v>1615</v>
      </c>
      <c r="P95" s="39" t="s">
        <v>1933</v>
      </c>
      <c r="Q95" t="s">
        <v>1603</v>
      </c>
    </row>
    <row r="96" spans="1:17" x14ac:dyDescent="0.3">
      <c r="A96" s="39" t="s">
        <v>1270</v>
      </c>
      <c r="B96" s="39" t="s">
        <v>1271</v>
      </c>
      <c r="C96" s="39" t="s">
        <v>1272</v>
      </c>
      <c r="D96" s="39" t="s">
        <v>1273</v>
      </c>
      <c r="E96" s="39" t="s">
        <v>1298</v>
      </c>
      <c r="F96" s="39" t="s">
        <v>1577</v>
      </c>
      <c r="G96" s="39" t="s">
        <v>1274</v>
      </c>
      <c r="H96" s="39" t="s">
        <v>1275</v>
      </c>
      <c r="I96" s="39" t="s">
        <v>1276</v>
      </c>
      <c r="J96" s="39" t="s">
        <v>1277</v>
      </c>
      <c r="K96" s="39" t="s">
        <v>1279</v>
      </c>
      <c r="L96" s="39" t="s">
        <v>1278</v>
      </c>
      <c r="M96" s="39" t="s">
        <v>1279</v>
      </c>
      <c r="N96" s="39" t="s">
        <v>1280</v>
      </c>
      <c r="O96" s="39" t="s">
        <v>1578</v>
      </c>
      <c r="P96" s="39" t="s">
        <v>1563</v>
      </c>
      <c r="Q96" t="s">
        <v>1604</v>
      </c>
    </row>
    <row r="97" spans="1:17" x14ac:dyDescent="0.3">
      <c r="A97" s="39" t="s">
        <v>1281</v>
      </c>
      <c r="B97" s="39" t="s">
        <v>1282</v>
      </c>
      <c r="C97" s="39" t="s">
        <v>1548</v>
      </c>
      <c r="D97" s="39" t="s">
        <v>1282</v>
      </c>
      <c r="E97" s="39" t="s">
        <v>1418</v>
      </c>
      <c r="F97" s="39" t="s">
        <v>1548</v>
      </c>
      <c r="G97" s="39" t="s">
        <v>1283</v>
      </c>
      <c r="H97" s="39" t="s">
        <v>1284</v>
      </c>
      <c r="I97" s="39" t="s">
        <v>1285</v>
      </c>
      <c r="J97" s="39" t="s">
        <v>1286</v>
      </c>
      <c r="K97" s="39" t="s">
        <v>1978</v>
      </c>
      <c r="L97" s="39" t="s">
        <v>1538</v>
      </c>
      <c r="M97" s="39" t="s">
        <v>1287</v>
      </c>
      <c r="N97" s="39" t="s">
        <v>1288</v>
      </c>
      <c r="O97" s="39" t="s">
        <v>1579</v>
      </c>
      <c r="P97" s="39" t="s">
        <v>1564</v>
      </c>
      <c r="Q97" t="s">
        <v>1616</v>
      </c>
    </row>
    <row r="98" spans="1:17" x14ac:dyDescent="0.3">
      <c r="A98" s="39" t="s">
        <v>1881</v>
      </c>
      <c r="B98" s="39" t="s">
        <v>1679</v>
      </c>
      <c r="C98" s="39" t="s">
        <v>1862</v>
      </c>
      <c r="D98" s="39" t="s">
        <v>1863</v>
      </c>
      <c r="E98" s="39" t="s">
        <v>1864</v>
      </c>
      <c r="F98" s="39" t="s">
        <v>1580</v>
      </c>
      <c r="G98" s="39" t="s">
        <v>1295</v>
      </c>
      <c r="H98" s="39" t="s">
        <v>1295</v>
      </c>
      <c r="I98" s="39" t="s">
        <v>1865</v>
      </c>
      <c r="J98" s="39"/>
      <c r="K98" s="39"/>
      <c r="L98" s="39"/>
      <c r="M98" s="39" t="s">
        <v>1295</v>
      </c>
      <c r="N98" s="39" t="s">
        <v>1294</v>
      </c>
      <c r="O98" s="39" t="s">
        <v>1617</v>
      </c>
      <c r="P98" s="39" t="s">
        <v>1866</v>
      </c>
      <c r="Q98" t="s">
        <v>1605</v>
      </c>
    </row>
    <row r="99" spans="1:17" x14ac:dyDescent="0.3">
      <c r="A99" s="39" t="s">
        <v>1421</v>
      </c>
      <c r="B99" s="39" t="s">
        <v>1422</v>
      </c>
      <c r="C99" s="39" t="s">
        <v>1867</v>
      </c>
      <c r="D99" s="39" t="s">
        <v>1868</v>
      </c>
      <c r="E99" s="39" t="s">
        <v>1869</v>
      </c>
      <c r="F99" s="39" t="s">
        <v>1581</v>
      </c>
      <c r="G99" s="39" t="s">
        <v>1424</v>
      </c>
      <c r="H99" s="39" t="s">
        <v>1424</v>
      </c>
      <c r="I99" s="39" t="s">
        <v>1861</v>
      </c>
      <c r="J99" s="39"/>
      <c r="K99" s="39"/>
      <c r="L99" s="39"/>
      <c r="M99" s="39" t="s">
        <v>1424</v>
      </c>
      <c r="N99" s="39" t="s">
        <v>1425</v>
      </c>
      <c r="O99" s="39" t="s">
        <v>1867</v>
      </c>
      <c r="P99" s="39" t="s">
        <v>1868</v>
      </c>
      <c r="Q99" t="s">
        <v>1423</v>
      </c>
    </row>
    <row r="100" spans="1:17" x14ac:dyDescent="0.3">
      <c r="A100" s="39" t="s">
        <v>1426</v>
      </c>
      <c r="B100" s="39" t="s">
        <v>1427</v>
      </c>
      <c r="C100" s="39" t="s">
        <v>1428</v>
      </c>
      <c r="D100" s="39" t="s">
        <v>1429</v>
      </c>
      <c r="E100" s="39" t="s">
        <v>1430</v>
      </c>
      <c r="F100" s="39" t="s">
        <v>1427</v>
      </c>
      <c r="G100" s="39" t="s">
        <v>1427</v>
      </c>
      <c r="H100" s="39" t="s">
        <v>1427</v>
      </c>
      <c r="I100" s="39" t="s">
        <v>1431</v>
      </c>
      <c r="J100" s="39" t="s">
        <v>1432</v>
      </c>
      <c r="K100" s="39" t="s">
        <v>1427</v>
      </c>
      <c r="L100" s="39" t="s">
        <v>1433</v>
      </c>
      <c r="M100" s="39" t="s">
        <v>1427</v>
      </c>
      <c r="N100" s="39" t="s">
        <v>1427</v>
      </c>
      <c r="O100" s="39" t="s">
        <v>1428</v>
      </c>
      <c r="P100" s="39" t="s">
        <v>1429</v>
      </c>
      <c r="Q100" t="s">
        <v>1427</v>
      </c>
    </row>
    <row r="101" spans="1:17" x14ac:dyDescent="0.3">
      <c r="A101" s="39" t="s">
        <v>1584</v>
      </c>
      <c r="B101" s="39"/>
      <c r="C101" s="39" t="s">
        <v>2028</v>
      </c>
      <c r="D101" s="39"/>
      <c r="E101" s="39"/>
      <c r="F101" s="39"/>
      <c r="G101" s="39"/>
      <c r="H101" s="39"/>
      <c r="I101" s="39"/>
      <c r="J101" s="39"/>
      <c r="K101" s="39"/>
      <c r="L101" s="39"/>
      <c r="M101" s="39"/>
      <c r="N101" s="39"/>
      <c r="O101" s="39" t="s">
        <v>1585</v>
      </c>
      <c r="P101" s="3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zoomScale="110" zoomScaleNormal="110" workbookViewId="0">
      <pane xSplit="1" topLeftCell="B1" activePane="topRight" state="frozen"/>
      <selection pane="topRight" activeCell="D10" sqref="D10"/>
    </sheetView>
  </sheetViews>
  <sheetFormatPr baseColWidth="10" defaultRowHeight="14.4" x14ac:dyDescent="0.3"/>
  <cols>
    <col min="1" max="1" width="39" customWidth="1"/>
    <col min="2" max="2" width="26.44140625" customWidth="1"/>
    <col min="3" max="3" width="25.109375" customWidth="1"/>
    <col min="4" max="4" width="26.6640625" customWidth="1"/>
    <col min="5" max="5" width="23.109375" customWidth="1"/>
    <col min="6" max="6" width="27.77734375" customWidth="1"/>
    <col min="7" max="7" width="27.44140625" customWidth="1"/>
    <col min="8" max="8" width="25.109375" customWidth="1"/>
    <col min="9" max="10" width="26.44140625" customWidth="1"/>
    <col min="11" max="11" width="39.21875" customWidth="1"/>
    <col min="12" max="13" width="24" customWidth="1"/>
  </cols>
  <sheetData>
    <row r="1" spans="1:18" ht="15" thickBot="1" x14ac:dyDescent="0.35">
      <c r="B1" s="1" t="s">
        <v>8</v>
      </c>
      <c r="C1" s="1" t="s">
        <v>1</v>
      </c>
      <c r="D1" s="1" t="s">
        <v>2</v>
      </c>
      <c r="E1" s="1" t="s">
        <v>3</v>
      </c>
      <c r="F1" s="1" t="s">
        <v>4</v>
      </c>
      <c r="G1" s="1" t="s">
        <v>5</v>
      </c>
      <c r="H1" s="1" t="s">
        <v>244</v>
      </c>
      <c r="I1" s="1" t="s">
        <v>6</v>
      </c>
      <c r="J1" s="1" t="s">
        <v>6</v>
      </c>
      <c r="K1" s="1" t="s">
        <v>190</v>
      </c>
      <c r="L1" s="1" t="s">
        <v>191</v>
      </c>
      <c r="M1" s="1" t="s">
        <v>191</v>
      </c>
      <c r="N1" s="1" t="s">
        <v>7</v>
      </c>
      <c r="O1" s="84" t="s">
        <v>359</v>
      </c>
      <c r="P1" s="84" t="s">
        <v>358</v>
      </c>
      <c r="Q1" s="84" t="s">
        <v>338</v>
      </c>
      <c r="R1" s="84" t="s">
        <v>362</v>
      </c>
    </row>
    <row r="2" spans="1:18" x14ac:dyDescent="0.3">
      <c r="A2" s="1" t="s">
        <v>742</v>
      </c>
      <c r="B2" t="s">
        <v>767</v>
      </c>
      <c r="C2" s="32" t="s">
        <v>743</v>
      </c>
      <c r="D2" s="32" t="s">
        <v>936</v>
      </c>
      <c r="E2" s="2" t="s">
        <v>1178</v>
      </c>
      <c r="F2" t="s">
        <v>773</v>
      </c>
      <c r="G2" t="s">
        <v>749</v>
      </c>
      <c r="H2" s="2" t="s">
        <v>947</v>
      </c>
      <c r="I2" s="2" t="s">
        <v>958</v>
      </c>
      <c r="J2" s="2" t="s">
        <v>2062</v>
      </c>
      <c r="K2" s="2" t="s">
        <v>959</v>
      </c>
      <c r="L2" s="2" t="s">
        <v>1532</v>
      </c>
      <c r="M2" s="2" t="s">
        <v>749</v>
      </c>
      <c r="N2" s="2" t="s">
        <v>760</v>
      </c>
      <c r="O2" s="2"/>
    </row>
    <row r="3" spans="1:18" x14ac:dyDescent="0.3">
      <c r="A3" s="1" t="s">
        <v>737</v>
      </c>
      <c r="B3" t="s">
        <v>768</v>
      </c>
      <c r="C3" t="s">
        <v>744</v>
      </c>
      <c r="D3" s="2" t="s">
        <v>806</v>
      </c>
      <c r="E3" s="2" t="s">
        <v>1179</v>
      </c>
      <c r="F3" t="s">
        <v>774</v>
      </c>
      <c r="G3" t="s">
        <v>750</v>
      </c>
      <c r="H3" t="s">
        <v>911</v>
      </c>
      <c r="I3" s="2" t="s">
        <v>2074</v>
      </c>
      <c r="J3" s="2" t="s">
        <v>2063</v>
      </c>
      <c r="K3" s="2" t="s">
        <v>960</v>
      </c>
      <c r="L3" s="2" t="s">
        <v>2069</v>
      </c>
      <c r="M3" t="s">
        <v>2034</v>
      </c>
      <c r="N3" s="2" t="s">
        <v>761</v>
      </c>
      <c r="O3" s="2"/>
    </row>
    <row r="4" spans="1:18" x14ac:dyDescent="0.3">
      <c r="A4" s="1" t="s">
        <v>781</v>
      </c>
      <c r="B4" t="s">
        <v>950</v>
      </c>
      <c r="C4" t="s">
        <v>745</v>
      </c>
      <c r="D4" s="2" t="s">
        <v>943</v>
      </c>
      <c r="E4" s="2" t="s">
        <v>1180</v>
      </c>
      <c r="F4" t="s">
        <v>775</v>
      </c>
      <c r="G4" t="s">
        <v>751</v>
      </c>
      <c r="H4" t="s">
        <v>948</v>
      </c>
      <c r="I4" s="2" t="s">
        <v>2075</v>
      </c>
      <c r="J4" s="2" t="s">
        <v>2064</v>
      </c>
      <c r="K4" s="2" t="s">
        <v>965</v>
      </c>
      <c r="N4" s="2" t="s">
        <v>2080</v>
      </c>
      <c r="O4" s="2"/>
    </row>
    <row r="5" spans="1:18" x14ac:dyDescent="0.3">
      <c r="A5" s="1" t="s">
        <v>738</v>
      </c>
      <c r="B5" s="48" t="s">
        <v>949</v>
      </c>
      <c r="C5" s="48" t="s">
        <v>746</v>
      </c>
      <c r="D5" s="2" t="s">
        <v>944</v>
      </c>
      <c r="E5" s="2" t="s">
        <v>1181</v>
      </c>
      <c r="F5" s="48" t="s">
        <v>777</v>
      </c>
      <c r="G5" s="48" t="s">
        <v>753</v>
      </c>
      <c r="H5" s="76" t="s">
        <v>952</v>
      </c>
      <c r="I5" s="76" t="s">
        <v>819</v>
      </c>
      <c r="J5" s="76" t="s">
        <v>2065</v>
      </c>
      <c r="K5" s="2" t="s">
        <v>963</v>
      </c>
      <c r="L5" s="1" t="s">
        <v>2071</v>
      </c>
      <c r="M5" s="1" t="s">
        <v>2036</v>
      </c>
      <c r="N5" s="2" t="s">
        <v>763</v>
      </c>
    </row>
    <row r="6" spans="1:18" x14ac:dyDescent="0.3">
      <c r="A6" s="1" t="s">
        <v>738</v>
      </c>
      <c r="B6" s="48" t="s">
        <v>769</v>
      </c>
      <c r="C6" s="48" t="s">
        <v>939</v>
      </c>
      <c r="F6" s="48" t="s">
        <v>776</v>
      </c>
      <c r="G6" s="48" t="s">
        <v>752</v>
      </c>
      <c r="H6" s="48" t="s">
        <v>951</v>
      </c>
      <c r="I6" s="48" t="s">
        <v>2076</v>
      </c>
      <c r="J6" s="48" t="s">
        <v>2066</v>
      </c>
      <c r="L6" s="2" t="s">
        <v>2070</v>
      </c>
      <c r="M6" t="s">
        <v>2035</v>
      </c>
      <c r="O6" s="2"/>
    </row>
    <row r="7" spans="1:18" x14ac:dyDescent="0.3">
      <c r="A7" s="1" t="s">
        <v>739</v>
      </c>
      <c r="C7" s="1" t="s">
        <v>1980</v>
      </c>
      <c r="D7" t="s">
        <v>1892</v>
      </c>
      <c r="E7" s="2" t="s">
        <v>1182</v>
      </c>
      <c r="K7" s="2" t="s">
        <v>966</v>
      </c>
      <c r="L7" s="2" t="s">
        <v>2072</v>
      </c>
      <c r="M7" s="2" t="s">
        <v>2037</v>
      </c>
      <c r="N7" s="32" t="s">
        <v>1048</v>
      </c>
      <c r="O7" s="32"/>
    </row>
    <row r="8" spans="1:18" x14ac:dyDescent="0.3">
      <c r="A8" s="1" t="s">
        <v>740</v>
      </c>
      <c r="B8" t="s">
        <v>770</v>
      </c>
      <c r="D8" s="32" t="s">
        <v>946</v>
      </c>
      <c r="E8" s="32" t="s">
        <v>1183</v>
      </c>
      <c r="F8" t="s">
        <v>778</v>
      </c>
      <c r="G8" t="s">
        <v>756</v>
      </c>
      <c r="H8" t="s">
        <v>955</v>
      </c>
      <c r="I8" t="s">
        <v>2077</v>
      </c>
      <c r="J8" s="32" t="s">
        <v>2067</v>
      </c>
      <c r="K8" s="32" t="s">
        <v>964</v>
      </c>
      <c r="L8" s="2" t="s">
        <v>2073</v>
      </c>
      <c r="M8" s="2" t="s">
        <v>2038</v>
      </c>
      <c r="N8" s="32" t="s">
        <v>940</v>
      </c>
      <c r="O8" s="2"/>
    </row>
    <row r="9" spans="1:18" x14ac:dyDescent="0.3">
      <c r="A9" s="1" t="s">
        <v>741</v>
      </c>
      <c r="B9" t="s">
        <v>771</v>
      </c>
      <c r="C9" t="s">
        <v>1986</v>
      </c>
      <c r="D9" s="2" t="s">
        <v>942</v>
      </c>
      <c r="E9" s="32" t="s">
        <v>1184</v>
      </c>
      <c r="F9" t="s">
        <v>779</v>
      </c>
      <c r="G9" t="s">
        <v>755</v>
      </c>
      <c r="H9" t="s">
        <v>1607</v>
      </c>
      <c r="I9" s="32" t="s">
        <v>887</v>
      </c>
      <c r="J9" s="32" t="s">
        <v>2068</v>
      </c>
      <c r="K9" t="s">
        <v>961</v>
      </c>
      <c r="L9" s="2" t="s">
        <v>1533</v>
      </c>
      <c r="M9" s="2" t="s">
        <v>1976</v>
      </c>
      <c r="N9" s="32" t="s">
        <v>765</v>
      </c>
    </row>
    <row r="10" spans="1:18" x14ac:dyDescent="0.3">
      <c r="A10" s="1" t="s">
        <v>748</v>
      </c>
      <c r="B10" t="s">
        <v>772</v>
      </c>
      <c r="C10" t="s">
        <v>747</v>
      </c>
      <c r="D10" t="s">
        <v>1557</v>
      </c>
      <c r="E10" s="32" t="s">
        <v>1185</v>
      </c>
      <c r="F10" t="s">
        <v>780</v>
      </c>
      <c r="G10" t="s">
        <v>754</v>
      </c>
      <c r="H10" t="s">
        <v>747</v>
      </c>
      <c r="I10" s="32" t="s">
        <v>2078</v>
      </c>
      <c r="J10" s="32" t="s">
        <v>1977</v>
      </c>
      <c r="K10" s="32" t="s">
        <v>962</v>
      </c>
      <c r="L10" s="2" t="s">
        <v>1534</v>
      </c>
      <c r="M10" t="s">
        <v>1977</v>
      </c>
      <c r="N10" s="32" t="s">
        <v>766</v>
      </c>
    </row>
    <row r="11" spans="1:18" x14ac:dyDescent="0.3">
      <c r="A11" s="1"/>
      <c r="B11" s="2"/>
      <c r="C11" s="2"/>
      <c r="D11" s="2"/>
      <c r="E11" s="2"/>
      <c r="F11" s="2"/>
      <c r="G11" s="2"/>
      <c r="H11" s="2"/>
      <c r="I11" s="2"/>
      <c r="J11" s="2"/>
      <c r="L11" s="6"/>
      <c r="M11" s="6"/>
      <c r="N11" s="2"/>
    </row>
    <row r="12" spans="1:18" x14ac:dyDescent="0.3">
      <c r="A12" s="1" t="s">
        <v>2085</v>
      </c>
      <c r="B12" s="2" t="s">
        <v>767</v>
      </c>
      <c r="C12" s="2" t="s">
        <v>743</v>
      </c>
      <c r="D12" s="2" t="s">
        <v>936</v>
      </c>
      <c r="E12" s="2" t="s">
        <v>1178</v>
      </c>
      <c r="F12" s="2" t="s">
        <v>773</v>
      </c>
      <c r="G12" s="2" t="s">
        <v>749</v>
      </c>
      <c r="H12" s="2" t="s">
        <v>1201</v>
      </c>
      <c r="I12" s="2" t="s">
        <v>958</v>
      </c>
      <c r="K12" s="2" t="s">
        <v>959</v>
      </c>
      <c r="L12" s="6" t="s">
        <v>1532</v>
      </c>
      <c r="M12" t="s">
        <v>749</v>
      </c>
      <c r="N12" s="6" t="s">
        <v>760</v>
      </c>
      <c r="O12" s="2" t="s">
        <v>767</v>
      </c>
      <c r="P12" t="s">
        <v>947</v>
      </c>
      <c r="Q12" t="s">
        <v>1594</v>
      </c>
      <c r="R12" t="s">
        <v>1208</v>
      </c>
    </row>
    <row r="13" spans="1:18" x14ac:dyDescent="0.3">
      <c r="A13" s="1" t="s">
        <v>2086</v>
      </c>
      <c r="B13" s="2" t="s">
        <v>768</v>
      </c>
      <c r="C13" s="2" t="s">
        <v>744</v>
      </c>
      <c r="D13" s="2" t="s">
        <v>806</v>
      </c>
      <c r="E13" s="2" t="s">
        <v>1179</v>
      </c>
      <c r="F13" s="2" t="s">
        <v>774</v>
      </c>
      <c r="G13" s="2" t="s">
        <v>1447</v>
      </c>
      <c r="H13" s="2" t="s">
        <v>1202</v>
      </c>
      <c r="I13" s="2" t="s">
        <v>2074</v>
      </c>
      <c r="K13" s="2" t="s">
        <v>960</v>
      </c>
      <c r="L13" s="6" t="s">
        <v>2069</v>
      </c>
      <c r="M13" t="s">
        <v>2093</v>
      </c>
      <c r="N13" s="6" t="s">
        <v>1412</v>
      </c>
      <c r="O13" s="2" t="s">
        <v>1194</v>
      </c>
      <c r="P13" t="s">
        <v>911</v>
      </c>
      <c r="Q13" t="s">
        <v>1595</v>
      </c>
      <c r="R13" t="s">
        <v>1209</v>
      </c>
    </row>
    <row r="14" spans="1:18" x14ac:dyDescent="0.3">
      <c r="A14" s="1" t="s">
        <v>2087</v>
      </c>
      <c r="B14" s="2" t="s">
        <v>950</v>
      </c>
      <c r="C14" s="2" t="s">
        <v>745</v>
      </c>
      <c r="D14" s="2" t="s">
        <v>943</v>
      </c>
      <c r="E14" s="2" t="s">
        <v>1180</v>
      </c>
      <c r="F14" s="2" t="s">
        <v>775</v>
      </c>
      <c r="G14" s="2" t="s">
        <v>1413</v>
      </c>
      <c r="H14" s="2" t="s">
        <v>1203</v>
      </c>
      <c r="I14" s="2" t="s">
        <v>2075</v>
      </c>
      <c r="K14" s="2" t="s">
        <v>965</v>
      </c>
      <c r="L14" s="6" t="s">
        <v>2071</v>
      </c>
      <c r="M14" t="s">
        <v>2094</v>
      </c>
      <c r="N14" s="6" t="s">
        <v>2080</v>
      </c>
      <c r="O14" s="2" t="s">
        <v>1195</v>
      </c>
      <c r="P14" t="s">
        <v>948</v>
      </c>
      <c r="Q14" t="s">
        <v>1596</v>
      </c>
      <c r="R14" t="s">
        <v>1210</v>
      </c>
    </row>
    <row r="15" spans="1:18" x14ac:dyDescent="0.3">
      <c r="A15" s="1" t="s">
        <v>2088</v>
      </c>
      <c r="B15" s="2" t="s">
        <v>949</v>
      </c>
      <c r="C15" s="2" t="s">
        <v>746</v>
      </c>
      <c r="D15" s="2" t="s">
        <v>944</v>
      </c>
      <c r="E15" s="2" t="s">
        <v>1181</v>
      </c>
      <c r="F15" s="2" t="s">
        <v>777</v>
      </c>
      <c r="G15" s="2" t="s">
        <v>1414</v>
      </c>
      <c r="H15" s="2" t="s">
        <v>1205</v>
      </c>
      <c r="I15" s="2" t="s">
        <v>819</v>
      </c>
      <c r="K15" s="2" t="s">
        <v>963</v>
      </c>
      <c r="L15" s="6" t="s">
        <v>2070</v>
      </c>
      <c r="M15" t="s">
        <v>2095</v>
      </c>
      <c r="N15" s="6" t="s">
        <v>1415</v>
      </c>
      <c r="O15" s="2" t="s">
        <v>1197</v>
      </c>
      <c r="P15" t="s">
        <v>952</v>
      </c>
      <c r="Q15" t="s">
        <v>1597</v>
      </c>
      <c r="R15" t="s">
        <v>1211</v>
      </c>
    </row>
    <row r="16" spans="1:18" x14ac:dyDescent="0.3">
      <c r="A16" s="1" t="s">
        <v>2089</v>
      </c>
      <c r="B16" s="2" t="s">
        <v>769</v>
      </c>
      <c r="C16" s="2" t="s">
        <v>939</v>
      </c>
      <c r="D16" s="2" t="s">
        <v>1892</v>
      </c>
      <c r="E16" s="2" t="s">
        <v>1182</v>
      </c>
      <c r="F16" s="2" t="s">
        <v>776</v>
      </c>
      <c r="G16" s="2" t="s">
        <v>1448</v>
      </c>
      <c r="H16" s="2" t="s">
        <v>1204</v>
      </c>
      <c r="I16" s="2" t="s">
        <v>2076</v>
      </c>
      <c r="K16" s="2" t="s">
        <v>966</v>
      </c>
      <c r="L16" s="6" t="s">
        <v>2072</v>
      </c>
      <c r="M16" t="s">
        <v>2096</v>
      </c>
      <c r="N16" s="6" t="s">
        <v>1416</v>
      </c>
      <c r="O16" s="2" t="s">
        <v>1196</v>
      </c>
      <c r="P16" t="s">
        <v>951</v>
      </c>
      <c r="Q16" t="s">
        <v>1200</v>
      </c>
      <c r="R16" t="s">
        <v>1212</v>
      </c>
    </row>
    <row r="17" spans="1:18" ht="13.8" customHeight="1" x14ac:dyDescent="0.3">
      <c r="A17" s="1" t="s">
        <v>2090</v>
      </c>
      <c r="B17" s="2" t="s">
        <v>770</v>
      </c>
      <c r="C17" s="2" t="s">
        <v>1980</v>
      </c>
      <c r="D17" s="2" t="s">
        <v>1893</v>
      </c>
      <c r="E17" s="2" t="s">
        <v>1183</v>
      </c>
      <c r="F17" s="2" t="s">
        <v>778</v>
      </c>
      <c r="G17" s="2" t="s">
        <v>1417</v>
      </c>
      <c r="H17" s="2" t="s">
        <v>1206</v>
      </c>
      <c r="I17" s="2" t="s">
        <v>2077</v>
      </c>
      <c r="K17" s="2" t="s">
        <v>964</v>
      </c>
      <c r="L17" s="6" t="s">
        <v>2073</v>
      </c>
      <c r="M17" t="s">
        <v>2097</v>
      </c>
      <c r="N17" s="6" t="s">
        <v>940</v>
      </c>
      <c r="O17" s="2" t="s">
        <v>1198</v>
      </c>
      <c r="P17" t="s">
        <v>955</v>
      </c>
      <c r="Q17" t="s">
        <v>1598</v>
      </c>
      <c r="R17" t="s">
        <v>1213</v>
      </c>
    </row>
    <row r="18" spans="1:18" x14ac:dyDescent="0.3">
      <c r="A18" s="1" t="s">
        <v>2091</v>
      </c>
      <c r="B18" s="2" t="s">
        <v>771</v>
      </c>
      <c r="C18" s="2" t="s">
        <v>1986</v>
      </c>
      <c r="D18" s="2" t="s">
        <v>942</v>
      </c>
      <c r="E18" s="2" t="s">
        <v>1184</v>
      </c>
      <c r="F18" s="2" t="s">
        <v>779</v>
      </c>
      <c r="G18" s="2" t="s">
        <v>755</v>
      </c>
      <c r="H18" s="2" t="s">
        <v>1613</v>
      </c>
      <c r="I18" s="2" t="s">
        <v>887</v>
      </c>
      <c r="K18" s="2" t="s">
        <v>961</v>
      </c>
      <c r="L18" s="6" t="s">
        <v>1533</v>
      </c>
      <c r="M18" t="s">
        <v>1976</v>
      </c>
      <c r="N18" s="6" t="s">
        <v>765</v>
      </c>
      <c r="O18" s="2" t="s">
        <v>1606</v>
      </c>
      <c r="P18" t="s">
        <v>1607</v>
      </c>
      <c r="Q18" t="s">
        <v>1608</v>
      </c>
      <c r="R18" t="s">
        <v>1214</v>
      </c>
    </row>
    <row r="19" spans="1:18" ht="14.4" customHeight="1" x14ac:dyDescent="0.3">
      <c r="A19" s="1" t="s">
        <v>2092</v>
      </c>
      <c r="B19" s="2" t="s">
        <v>772</v>
      </c>
      <c r="C19" s="2" t="s">
        <v>747</v>
      </c>
      <c r="D19" s="2" t="s">
        <v>1557</v>
      </c>
      <c r="E19" s="2" t="s">
        <v>1185</v>
      </c>
      <c r="F19" s="2" t="s">
        <v>780</v>
      </c>
      <c r="G19" s="2" t="s">
        <v>754</v>
      </c>
      <c r="H19" s="2" t="s">
        <v>1207</v>
      </c>
      <c r="I19" s="2" t="s">
        <v>2078</v>
      </c>
      <c r="K19" s="2" t="s">
        <v>962</v>
      </c>
      <c r="L19" s="6" t="s">
        <v>1534</v>
      </c>
      <c r="M19" t="s">
        <v>1977</v>
      </c>
      <c r="N19" s="6" t="s">
        <v>766</v>
      </c>
      <c r="O19" s="2" t="s">
        <v>1199</v>
      </c>
      <c r="P19" t="s">
        <v>747</v>
      </c>
      <c r="Q19" t="s">
        <v>1557</v>
      </c>
      <c r="R19" t="s">
        <v>1215</v>
      </c>
    </row>
    <row r="20" spans="1:18" x14ac:dyDescent="0.3">
      <c r="A20" s="1"/>
      <c r="B20" s="2"/>
      <c r="C20" s="2"/>
      <c r="D20" s="2"/>
      <c r="E20" s="2"/>
      <c r="F20" s="2"/>
      <c r="G20" s="2"/>
      <c r="H20" s="2"/>
      <c r="I20" s="2"/>
      <c r="J20" s="2"/>
      <c r="L20" s="6"/>
      <c r="M20" s="6"/>
      <c r="N20" s="2"/>
    </row>
    <row r="21" spans="1:18" s="48" customFormat="1" x14ac:dyDescent="0.3">
      <c r="A21" s="48" t="s">
        <v>858</v>
      </c>
      <c r="B21" s="48" t="s">
        <v>785</v>
      </c>
      <c r="C21" s="48" t="s">
        <v>786</v>
      </c>
      <c r="D21" s="48" t="s">
        <v>787</v>
      </c>
      <c r="E21" s="48" t="s">
        <v>788</v>
      </c>
      <c r="F21" s="48" t="s">
        <v>789</v>
      </c>
      <c r="G21" s="48" t="s">
        <v>790</v>
      </c>
      <c r="H21" s="48" t="s">
        <v>786</v>
      </c>
      <c r="I21" s="48" t="s">
        <v>791</v>
      </c>
      <c r="K21" s="48" t="s">
        <v>792</v>
      </c>
      <c r="L21" s="48" t="s">
        <v>793</v>
      </c>
      <c r="N21" s="48" t="s">
        <v>855</v>
      </c>
    </row>
    <row r="22" spans="1:18" s="48" customFormat="1" x14ac:dyDescent="0.3">
      <c r="A22" s="48" t="s">
        <v>859</v>
      </c>
      <c r="B22" s="48" t="s">
        <v>794</v>
      </c>
      <c r="C22" s="48" t="s">
        <v>795</v>
      </c>
      <c r="D22" s="48" t="s">
        <v>796</v>
      </c>
      <c r="E22" s="48" t="s">
        <v>797</v>
      </c>
      <c r="F22" s="48" t="s">
        <v>798</v>
      </c>
      <c r="H22" s="48" t="s">
        <v>800</v>
      </c>
      <c r="I22" s="48" t="s">
        <v>801</v>
      </c>
      <c r="K22" s="48" t="s">
        <v>802</v>
      </c>
      <c r="L22" s="48" t="s">
        <v>803</v>
      </c>
      <c r="N22" s="48" t="s">
        <v>856</v>
      </c>
    </row>
    <row r="23" spans="1:18" s="48" customFormat="1" x14ac:dyDescent="0.3">
      <c r="A23" s="48" t="s">
        <v>860</v>
      </c>
      <c r="B23" s="48" t="s">
        <v>804</v>
      </c>
      <c r="C23" s="48" t="s">
        <v>805</v>
      </c>
      <c r="D23" s="48" t="s">
        <v>806</v>
      </c>
      <c r="E23" s="8" t="s">
        <v>807</v>
      </c>
      <c r="F23" s="48" t="s">
        <v>808</v>
      </c>
      <c r="G23" s="48" t="s">
        <v>799</v>
      </c>
      <c r="H23" s="48" t="s">
        <v>810</v>
      </c>
      <c r="I23" s="48" t="s">
        <v>811</v>
      </c>
      <c r="K23" s="48" t="s">
        <v>812</v>
      </c>
      <c r="L23" s="48" t="s">
        <v>813</v>
      </c>
      <c r="N23" s="48" t="s">
        <v>857</v>
      </c>
    </row>
    <row r="24" spans="1:18" s="48" customFormat="1" x14ac:dyDescent="0.3">
      <c r="A24" s="48" t="s">
        <v>861</v>
      </c>
      <c r="B24" s="48" t="s">
        <v>814</v>
      </c>
      <c r="C24" s="48" t="s">
        <v>746</v>
      </c>
      <c r="D24" s="48" t="s">
        <v>815</v>
      </c>
      <c r="E24" s="8" t="s">
        <v>816</v>
      </c>
      <c r="F24" s="48" t="s">
        <v>777</v>
      </c>
      <c r="G24" s="48" t="s">
        <v>809</v>
      </c>
      <c r="H24" s="48" t="s">
        <v>818</v>
      </c>
      <c r="I24" s="48" t="s">
        <v>819</v>
      </c>
      <c r="K24" s="48" t="s">
        <v>820</v>
      </c>
      <c r="L24" s="48" t="s">
        <v>821</v>
      </c>
      <c r="N24" s="48" t="s">
        <v>782</v>
      </c>
    </row>
    <row r="25" spans="1:18" s="48" customFormat="1" x14ac:dyDescent="0.3">
      <c r="A25" s="48" t="s">
        <v>862</v>
      </c>
      <c r="B25" s="48" t="s">
        <v>822</v>
      </c>
      <c r="C25" s="48" t="s">
        <v>823</v>
      </c>
      <c r="F25" s="48" t="s">
        <v>824</v>
      </c>
      <c r="G25" s="48" t="s">
        <v>817</v>
      </c>
      <c r="H25" s="8" t="s">
        <v>825</v>
      </c>
      <c r="I25" s="48" t="s">
        <v>826</v>
      </c>
      <c r="K25" s="48" t="s">
        <v>827</v>
      </c>
      <c r="L25" s="48" t="s">
        <v>828</v>
      </c>
    </row>
    <row r="26" spans="1:18" s="48" customFormat="1" x14ac:dyDescent="0.3">
      <c r="A26" s="48" t="s">
        <v>863</v>
      </c>
      <c r="C26" s="48" t="s">
        <v>829</v>
      </c>
    </row>
    <row r="27" spans="1:18" s="48" customFormat="1" x14ac:dyDescent="0.3">
      <c r="A27" s="48" t="s">
        <v>864</v>
      </c>
      <c r="B27" s="48" t="s">
        <v>830</v>
      </c>
      <c r="C27" s="48" t="s">
        <v>831</v>
      </c>
      <c r="D27" s="48" t="s">
        <v>832</v>
      </c>
      <c r="E27" s="48" t="s">
        <v>833</v>
      </c>
      <c r="F27" s="48" t="s">
        <v>779</v>
      </c>
      <c r="G27" s="48" t="s">
        <v>782</v>
      </c>
      <c r="H27" s="8" t="s">
        <v>834</v>
      </c>
      <c r="I27" s="48" t="s">
        <v>835</v>
      </c>
      <c r="K27" s="48" t="s">
        <v>836</v>
      </c>
      <c r="L27" s="48" t="s">
        <v>837</v>
      </c>
      <c r="N27" s="48" t="s">
        <v>782</v>
      </c>
    </row>
    <row r="28" spans="1:18" s="48" customFormat="1" x14ac:dyDescent="0.3">
      <c r="A28" s="48" t="s">
        <v>865</v>
      </c>
      <c r="B28" s="48" t="s">
        <v>838</v>
      </c>
      <c r="C28" s="48" t="s">
        <v>838</v>
      </c>
      <c r="D28" s="48" t="s">
        <v>839</v>
      </c>
      <c r="E28" s="48" t="s">
        <v>840</v>
      </c>
      <c r="F28" s="48" t="s">
        <v>841</v>
      </c>
      <c r="G28" s="48" t="s">
        <v>783</v>
      </c>
      <c r="H28" s="48" t="s">
        <v>842</v>
      </c>
      <c r="I28" s="48" t="s">
        <v>843</v>
      </c>
      <c r="K28" s="48" t="s">
        <v>844</v>
      </c>
      <c r="L28" s="48" t="s">
        <v>845</v>
      </c>
      <c r="N28" s="48" t="s">
        <v>783</v>
      </c>
    </row>
    <row r="29" spans="1:18" s="48" customFormat="1" x14ac:dyDescent="0.3">
      <c r="A29" s="48" t="s">
        <v>866</v>
      </c>
      <c r="B29" s="48" t="s">
        <v>846</v>
      </c>
      <c r="C29" s="48" t="s">
        <v>847</v>
      </c>
      <c r="D29" s="48" t="s">
        <v>848</v>
      </c>
      <c r="E29" s="48" t="s">
        <v>849</v>
      </c>
      <c r="F29" s="48" t="s">
        <v>850</v>
      </c>
      <c r="G29" s="48" t="s">
        <v>851</v>
      </c>
      <c r="H29" s="48" t="s">
        <v>849</v>
      </c>
      <c r="I29" s="48" t="s">
        <v>852</v>
      </c>
      <c r="K29" s="48" t="s">
        <v>853</v>
      </c>
      <c r="L29" s="48" t="s">
        <v>854</v>
      </c>
      <c r="N29" s="48" t="s">
        <v>784</v>
      </c>
    </row>
    <row r="30" spans="1:18" s="48" customFormat="1" x14ac:dyDescent="0.3">
      <c r="A30" s="8"/>
    </row>
    <row r="31" spans="1:18" s="48" customFormat="1" x14ac:dyDescent="0.3">
      <c r="A31" s="48" t="s">
        <v>928</v>
      </c>
      <c r="B31" s="48" t="s">
        <v>927</v>
      </c>
      <c r="C31" s="48" t="s">
        <v>926</v>
      </c>
      <c r="D31" s="48" t="s">
        <v>935</v>
      </c>
      <c r="E31" s="48" t="s">
        <v>925</v>
      </c>
      <c r="F31" s="48" t="s">
        <v>924</v>
      </c>
      <c r="G31" s="48" t="s">
        <v>923</v>
      </c>
      <c r="H31" s="48" t="s">
        <v>922</v>
      </c>
      <c r="I31" s="48" t="s">
        <v>921</v>
      </c>
      <c r="K31" s="48" t="s">
        <v>920</v>
      </c>
      <c r="L31" s="48" t="s">
        <v>919</v>
      </c>
      <c r="N31" s="48" t="s">
        <v>918</v>
      </c>
    </row>
    <row r="32" spans="1:18" s="48" customFormat="1" x14ac:dyDescent="0.3">
      <c r="A32" s="48" t="s">
        <v>929</v>
      </c>
      <c r="B32" s="48" t="s">
        <v>917</v>
      </c>
      <c r="C32" s="48" t="s">
        <v>916</v>
      </c>
      <c r="D32" s="48" t="s">
        <v>915</v>
      </c>
      <c r="E32" s="8" t="s">
        <v>914</v>
      </c>
      <c r="F32" s="48" t="s">
        <v>913</v>
      </c>
      <c r="G32" s="48" t="s">
        <v>912</v>
      </c>
      <c r="H32" s="48" t="s">
        <v>911</v>
      </c>
      <c r="I32" s="48" t="s">
        <v>910</v>
      </c>
      <c r="K32" s="48" t="s">
        <v>812</v>
      </c>
      <c r="N32" s="48" t="s">
        <v>909</v>
      </c>
    </row>
    <row r="33" spans="1:14" s="48" customFormat="1" x14ac:dyDescent="0.3">
      <c r="A33" s="48" t="s">
        <v>930</v>
      </c>
      <c r="B33" s="48" t="s">
        <v>908</v>
      </c>
      <c r="C33" s="48" t="s">
        <v>746</v>
      </c>
      <c r="D33" s="48" t="s">
        <v>907</v>
      </c>
      <c r="E33" s="8" t="s">
        <v>906</v>
      </c>
      <c r="F33" s="48" t="s">
        <v>905</v>
      </c>
      <c r="G33" s="48" t="s">
        <v>809</v>
      </c>
      <c r="H33" s="48" t="s">
        <v>904</v>
      </c>
      <c r="I33" s="48" t="s">
        <v>903</v>
      </c>
      <c r="K33" s="48" t="s">
        <v>820</v>
      </c>
      <c r="L33" s="48" t="s">
        <v>902</v>
      </c>
      <c r="N33" s="48" t="s">
        <v>856</v>
      </c>
    </row>
    <row r="34" spans="1:14" s="48" customFormat="1" x14ac:dyDescent="0.3">
      <c r="A34" s="48" t="s">
        <v>934</v>
      </c>
      <c r="B34" s="48" t="s">
        <v>901</v>
      </c>
      <c r="C34" s="8" t="s">
        <v>900</v>
      </c>
      <c r="D34" s="48" t="s">
        <v>899</v>
      </c>
      <c r="E34" s="48" t="s">
        <v>898</v>
      </c>
      <c r="F34" s="48" t="s">
        <v>897</v>
      </c>
      <c r="G34" s="48" t="s">
        <v>896</v>
      </c>
      <c r="H34" s="8" t="s">
        <v>895</v>
      </c>
      <c r="I34" s="48" t="s">
        <v>826</v>
      </c>
      <c r="K34" s="48" t="s">
        <v>827</v>
      </c>
      <c r="L34" s="48" t="s">
        <v>894</v>
      </c>
      <c r="N34" s="48" t="s">
        <v>893</v>
      </c>
    </row>
    <row r="35" spans="1:14" s="48" customFormat="1" x14ac:dyDescent="0.3">
      <c r="A35" s="48" t="s">
        <v>931</v>
      </c>
      <c r="B35" s="48" t="s">
        <v>892</v>
      </c>
      <c r="C35" s="48" t="s">
        <v>888</v>
      </c>
      <c r="D35" s="48" t="s">
        <v>891</v>
      </c>
      <c r="E35" s="48" t="s">
        <v>890</v>
      </c>
      <c r="F35" s="48" t="s">
        <v>889</v>
      </c>
      <c r="G35" s="48" t="s">
        <v>884</v>
      </c>
      <c r="H35" s="48" t="s">
        <v>888</v>
      </c>
      <c r="I35" s="48" t="s">
        <v>887</v>
      </c>
      <c r="K35" s="48" t="s">
        <v>886</v>
      </c>
      <c r="L35" s="48" t="s">
        <v>885</v>
      </c>
      <c r="N35" s="48" t="s">
        <v>884</v>
      </c>
    </row>
    <row r="36" spans="1:14" s="48" customFormat="1" x14ac:dyDescent="0.3">
      <c r="A36" s="48" t="s">
        <v>932</v>
      </c>
      <c r="B36" s="48" t="s">
        <v>883</v>
      </c>
      <c r="C36" s="48" t="s">
        <v>879</v>
      </c>
      <c r="D36" s="48" t="s">
        <v>882</v>
      </c>
      <c r="E36" s="48" t="s">
        <v>881</v>
      </c>
      <c r="F36" s="48" t="s">
        <v>880</v>
      </c>
      <c r="G36" s="48" t="s">
        <v>876</v>
      </c>
      <c r="H36" s="48" t="s">
        <v>879</v>
      </c>
      <c r="I36" s="48" t="s">
        <v>843</v>
      </c>
      <c r="K36" s="48" t="s">
        <v>878</v>
      </c>
      <c r="L36" s="48" t="s">
        <v>877</v>
      </c>
      <c r="N36" s="48" t="s">
        <v>876</v>
      </c>
    </row>
    <row r="37" spans="1:14" s="48" customFormat="1" x14ac:dyDescent="0.3">
      <c r="A37" s="48" t="s">
        <v>933</v>
      </c>
      <c r="B37" s="48" t="s">
        <v>875</v>
      </c>
      <c r="C37" s="48" t="s">
        <v>874</v>
      </c>
      <c r="D37" s="48" t="s">
        <v>873</v>
      </c>
      <c r="E37" s="48" t="s">
        <v>872</v>
      </c>
      <c r="F37" s="48" t="s">
        <v>871</v>
      </c>
      <c r="G37" s="48" t="s">
        <v>867</v>
      </c>
      <c r="H37" s="48" t="s">
        <v>870</v>
      </c>
      <c r="I37" s="48" t="s">
        <v>852</v>
      </c>
      <c r="K37" s="48" t="s">
        <v>869</v>
      </c>
      <c r="L37" s="48" t="s">
        <v>868</v>
      </c>
      <c r="N37" s="48" t="s">
        <v>867</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9"/>
  <sheetViews>
    <sheetView zoomScale="110" zoomScaleNormal="110" workbookViewId="0">
      <selection activeCell="L18" sqref="L18"/>
    </sheetView>
  </sheetViews>
  <sheetFormatPr baseColWidth="10" defaultRowHeight="14.4" x14ac:dyDescent="0.3"/>
  <sheetData>
    <row r="1" spans="1:19" x14ac:dyDescent="0.3">
      <c r="A1" t="s">
        <v>1097</v>
      </c>
      <c r="B1" s="1" t="s">
        <v>22</v>
      </c>
      <c r="C1" s="1" t="s">
        <v>17</v>
      </c>
      <c r="D1" s="1" t="s">
        <v>18</v>
      </c>
      <c r="E1" s="1" t="s">
        <v>19</v>
      </c>
      <c r="F1" s="1" t="s">
        <v>1296</v>
      </c>
      <c r="G1" s="1" t="s">
        <v>361</v>
      </c>
      <c r="H1" s="1" t="s">
        <v>264</v>
      </c>
      <c r="I1" s="1" t="s">
        <v>364</v>
      </c>
      <c r="J1" s="1" t="s">
        <v>265</v>
      </c>
      <c r="K1" s="1" t="s">
        <v>1947</v>
      </c>
      <c r="L1" s="1" t="s">
        <v>360</v>
      </c>
      <c r="M1" s="1" t="s">
        <v>363</v>
      </c>
      <c r="N1" s="1" t="s">
        <v>359</v>
      </c>
      <c r="O1" s="1" t="s">
        <v>358</v>
      </c>
      <c r="P1" s="1" t="s">
        <v>338</v>
      </c>
      <c r="Q1" s="1" t="s">
        <v>362</v>
      </c>
      <c r="R1" s="1" t="s">
        <v>1985</v>
      </c>
    </row>
    <row r="2" spans="1:19" x14ac:dyDescent="0.3">
      <c r="A2" t="s">
        <v>287</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367569.51712968241</v>
      </c>
      <c r="K2" s="4">
        <v>10891.537903473718</v>
      </c>
      <c r="L2" s="4">
        <f>income_raw!K2</f>
        <v>10891.537903473718</v>
      </c>
      <c r="M2" s="4">
        <f>income_raw!L2</f>
        <v>16936.832688588009</v>
      </c>
      <c r="N2" s="4">
        <f>H2</f>
        <v>40271.256418955687</v>
      </c>
      <c r="O2" s="4">
        <f>H2</f>
        <v>40271.256418955687</v>
      </c>
      <c r="P2" s="4">
        <f>H2</f>
        <v>40271.256418955687</v>
      </c>
      <c r="Q2" s="4">
        <f>M2</f>
        <v>16936.832688588009</v>
      </c>
    </row>
    <row r="3" spans="1:19" x14ac:dyDescent="0.3">
      <c r="A3" t="s">
        <v>288</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457445.57967256976</v>
      </c>
      <c r="K3" s="4">
        <v>32130.016600061484</v>
      </c>
      <c r="L3" s="4">
        <f>income_raw!K3</f>
        <v>32130.016600061484</v>
      </c>
      <c r="M3" s="4">
        <f>income_raw!L3</f>
        <v>30031.523210831721</v>
      </c>
      <c r="N3" s="4">
        <f t="shared" ref="N3:N14" si="0">H3</f>
        <v>50784.832770715147</v>
      </c>
      <c r="O3" s="4">
        <f t="shared" ref="O3:O12" si="1">H3</f>
        <v>50784.832770715147</v>
      </c>
      <c r="P3" s="4">
        <f t="shared" ref="P3:P12" si="2">H3</f>
        <v>50784.832770715147</v>
      </c>
      <c r="Q3" s="4">
        <f t="shared" ref="Q3:Q12" si="3">M3</f>
        <v>30031.523210831721</v>
      </c>
    </row>
    <row r="4" spans="1:19" x14ac:dyDescent="0.3">
      <c r="A4" t="s">
        <v>292</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497860.73625934892</v>
      </c>
      <c r="K4" s="4">
        <v>35803.722348601288</v>
      </c>
      <c r="L4" s="4">
        <f>income_raw!K4</f>
        <v>35803.722348601288</v>
      </c>
      <c r="M4" s="4">
        <f>income_raw!L4</f>
        <v>36205.123307543523</v>
      </c>
      <c r="N4" s="4">
        <f t="shared" si="0"/>
        <v>55393.549721700743</v>
      </c>
      <c r="O4" s="4">
        <f t="shared" si="1"/>
        <v>55393.549721700743</v>
      </c>
      <c r="P4" s="4">
        <f t="shared" si="2"/>
        <v>55393.549721700743</v>
      </c>
      <c r="Q4" s="4">
        <f t="shared" si="3"/>
        <v>36205.123307543523</v>
      </c>
    </row>
    <row r="5" spans="1:19" x14ac:dyDescent="0.3">
      <c r="A5" t="s">
        <v>289</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538907.75225646887</v>
      </c>
      <c r="K5" s="4">
        <v>41715.04703350753</v>
      </c>
      <c r="L5" s="4">
        <f>income_raw!K5</f>
        <v>41715.04703350753</v>
      </c>
      <c r="M5" s="4">
        <f>income_raw!L5</f>
        <v>43108.416344294004</v>
      </c>
      <c r="N5" s="4">
        <f t="shared" si="0"/>
        <v>59852.606613967168</v>
      </c>
      <c r="O5" s="4">
        <f t="shared" si="1"/>
        <v>59852.606613967168</v>
      </c>
      <c r="P5" s="4">
        <f t="shared" si="2"/>
        <v>59852.606613967168</v>
      </c>
      <c r="Q5" s="4">
        <f t="shared" si="3"/>
        <v>43108.416344294004</v>
      </c>
    </row>
    <row r="6" spans="1:19" x14ac:dyDescent="0.3">
      <c r="A6" t="s">
        <v>290</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620707.86237298849</v>
      </c>
      <c r="K6" s="4">
        <v>49539.536919766368</v>
      </c>
      <c r="L6" s="4">
        <f>income_raw!K6</f>
        <v>49539.536919766368</v>
      </c>
      <c r="M6" s="4">
        <f>income_raw!L6</f>
        <v>56375.846228239847</v>
      </c>
      <c r="N6" s="4">
        <f t="shared" si="0"/>
        <v>68412.515572120014</v>
      </c>
      <c r="O6" s="4">
        <f t="shared" si="1"/>
        <v>68412.515572120014</v>
      </c>
      <c r="P6" s="4">
        <f t="shared" si="2"/>
        <v>68412.515572120014</v>
      </c>
      <c r="Q6" s="4">
        <f t="shared" si="3"/>
        <v>56375.846228239847</v>
      </c>
    </row>
    <row r="7" spans="1:19" x14ac:dyDescent="0.3">
      <c r="A7" t="s">
        <v>291</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708300.06960683863</v>
      </c>
      <c r="K7" s="4">
        <v>66571.033261604665</v>
      </c>
      <c r="L7" s="4">
        <f>income_raw!K7</f>
        <v>66571.033261604665</v>
      </c>
      <c r="M7" s="4">
        <f>income_raw!L7</f>
        <v>72097.221953578337</v>
      </c>
      <c r="N7" s="4">
        <f t="shared" si="0"/>
        <v>77170.692676626612</v>
      </c>
      <c r="O7" s="4">
        <f t="shared" si="1"/>
        <v>77170.692676626612</v>
      </c>
      <c r="P7" s="4">
        <f t="shared" si="2"/>
        <v>77170.692676626612</v>
      </c>
      <c r="Q7" s="4">
        <f t="shared" si="3"/>
        <v>72097.221953578337</v>
      </c>
    </row>
    <row r="8" spans="1:19" x14ac:dyDescent="0.3">
      <c r="A8" t="s">
        <v>293</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810347.80336477095</v>
      </c>
      <c r="K8" s="4">
        <v>84381.420719335991</v>
      </c>
      <c r="L8" s="4">
        <f>income_raw!K8</f>
        <v>84381.420719335991</v>
      </c>
      <c r="M8" s="4">
        <f>income_raw!L8</f>
        <v>91173.928916827848</v>
      </c>
      <c r="N8" s="4">
        <f t="shared" si="0"/>
        <v>87947.711484992687</v>
      </c>
      <c r="O8" s="4">
        <f t="shared" si="1"/>
        <v>87947.711484992687</v>
      </c>
      <c r="P8" s="4">
        <f t="shared" si="2"/>
        <v>87947.711484992687</v>
      </c>
      <c r="Q8" s="4">
        <f t="shared" si="3"/>
        <v>91173.928916827848</v>
      </c>
    </row>
    <row r="9" spans="1:19" x14ac:dyDescent="0.3">
      <c r="A9" t="s">
        <v>294</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943709.63678028376</v>
      </c>
      <c r="K9" s="4">
        <v>111648.57325545652</v>
      </c>
      <c r="L9" s="4">
        <f>income_raw!K9</f>
        <v>111648.57325545652</v>
      </c>
      <c r="M9" s="4">
        <f>income_raw!L9</f>
        <v>114965.89700193424</v>
      </c>
      <c r="N9" s="4">
        <f t="shared" si="0"/>
        <v>99976.469129256671</v>
      </c>
      <c r="O9" s="4">
        <f t="shared" si="1"/>
        <v>99976.469129256671</v>
      </c>
      <c r="P9" s="4">
        <f t="shared" si="2"/>
        <v>99976.469129256671</v>
      </c>
      <c r="Q9" s="4">
        <f t="shared" si="3"/>
        <v>114965.89700193424</v>
      </c>
    </row>
    <row r="10" spans="1:19" x14ac:dyDescent="0.3">
      <c r="A10" t="s">
        <v>295</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1032796.1729822219</v>
      </c>
      <c r="K10" s="4">
        <v>131363.23123270826</v>
      </c>
      <c r="L10" s="4">
        <f>income_raw!K10</f>
        <v>131363.23123270826</v>
      </c>
      <c r="M10" s="4">
        <f>income_raw!L10</f>
        <v>129898.95309477756</v>
      </c>
      <c r="N10" s="4">
        <f t="shared" si="0"/>
        <v>107184.46482220349</v>
      </c>
      <c r="O10" s="4">
        <f t="shared" si="1"/>
        <v>107184.46482220349</v>
      </c>
      <c r="P10" s="4">
        <f t="shared" si="2"/>
        <v>107184.46482220349</v>
      </c>
      <c r="Q10" s="4">
        <f t="shared" si="3"/>
        <v>129898.95309477756</v>
      </c>
    </row>
    <row r="11" spans="1:19" x14ac:dyDescent="0.3">
      <c r="A11" t="s">
        <v>296</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1129077.5116827865</v>
      </c>
      <c r="K11" s="4">
        <v>154737.24217645251</v>
      </c>
      <c r="L11" s="4">
        <f>income_raw!K11</f>
        <v>154737.24217645251</v>
      </c>
      <c r="M11" s="4">
        <f>income_raw!L11</f>
        <v>149695.93085106384</v>
      </c>
      <c r="N11" s="4">
        <f t="shared" si="0"/>
        <v>116904.01819424664</v>
      </c>
      <c r="O11" s="4">
        <f t="shared" si="1"/>
        <v>116904.01819424664</v>
      </c>
      <c r="P11" s="4">
        <f t="shared" si="2"/>
        <v>116904.01819424664</v>
      </c>
      <c r="Q11" s="4">
        <f t="shared" si="3"/>
        <v>149695.93085106384</v>
      </c>
    </row>
    <row r="12" spans="1:19" x14ac:dyDescent="0.3">
      <c r="A12" t="s">
        <v>297</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1457024.7273481926</v>
      </c>
      <c r="K12" s="4">
        <v>286259.87015063019</v>
      </c>
      <c r="L12" s="4">
        <f>income_raw!K12</f>
        <v>286259.87015063019</v>
      </c>
      <c r="M12" s="4">
        <f>income_raw!L12</f>
        <v>212538.51063829788</v>
      </c>
      <c r="N12" s="4">
        <f t="shared" si="0"/>
        <v>146643.92003772949</v>
      </c>
      <c r="O12" s="4">
        <f t="shared" si="1"/>
        <v>146643.92003772949</v>
      </c>
      <c r="P12" s="4">
        <f t="shared" si="2"/>
        <v>146643.92003772949</v>
      </c>
      <c r="Q12" s="4">
        <f t="shared" si="3"/>
        <v>212538.51063829788</v>
      </c>
    </row>
    <row r="13" spans="1:19" x14ac:dyDescent="0.3">
      <c r="A13" t="s">
        <v>366</v>
      </c>
      <c r="B13" s="6">
        <v>12</v>
      </c>
      <c r="C13" s="6">
        <v>12</v>
      </c>
      <c r="D13" s="6">
        <v>12</v>
      </c>
      <c r="E13" s="6">
        <v>12</v>
      </c>
      <c r="F13" s="6">
        <v>12</v>
      </c>
      <c r="G13" s="6">
        <v>1</v>
      </c>
      <c r="H13" s="6">
        <v>1</v>
      </c>
      <c r="I13" s="6">
        <v>10000</v>
      </c>
      <c r="J13" s="6">
        <v>12</v>
      </c>
      <c r="K13" s="6">
        <v>12</v>
      </c>
      <c r="L13" s="6">
        <v>12</v>
      </c>
      <c r="M13" s="6">
        <v>1</v>
      </c>
      <c r="N13" s="4">
        <f t="shared" si="0"/>
        <v>1</v>
      </c>
      <c r="O13" s="6">
        <v>1</v>
      </c>
      <c r="P13" s="4">
        <v>1</v>
      </c>
      <c r="Q13" s="6">
        <v>1</v>
      </c>
    </row>
    <row r="14" spans="1:19" x14ac:dyDescent="0.3">
      <c r="A14" t="s">
        <v>1055</v>
      </c>
      <c r="B14" s="6">
        <v>50</v>
      </c>
      <c r="C14" s="6">
        <v>50</v>
      </c>
      <c r="D14" s="6">
        <v>50</v>
      </c>
      <c r="E14" s="6">
        <v>50</v>
      </c>
      <c r="F14" s="6">
        <v>50</v>
      </c>
      <c r="G14" s="6">
        <v>500</v>
      </c>
      <c r="H14" s="6">
        <v>1000</v>
      </c>
      <c r="I14" s="6">
        <v>1</v>
      </c>
      <c r="J14" s="6">
        <v>1000</v>
      </c>
      <c r="K14" s="6">
        <v>50</v>
      </c>
      <c r="L14" s="6">
        <v>50</v>
      </c>
      <c r="M14" s="6">
        <v>1000</v>
      </c>
      <c r="N14" s="4">
        <f t="shared" si="0"/>
        <v>1000</v>
      </c>
      <c r="O14" s="6">
        <v>1000</v>
      </c>
      <c r="P14" s="4">
        <f>J14</f>
        <v>1000</v>
      </c>
      <c r="Q14" s="6">
        <v>1000</v>
      </c>
    </row>
    <row r="15" spans="1:19" x14ac:dyDescent="0.3">
      <c r="A15" t="s">
        <v>1056</v>
      </c>
      <c r="B15" t="s">
        <v>1057</v>
      </c>
      <c r="C15" t="s">
        <v>1057</v>
      </c>
      <c r="D15" t="s">
        <v>1057</v>
      </c>
      <c r="E15" t="s">
        <v>1057</v>
      </c>
      <c r="F15" t="s">
        <v>1057</v>
      </c>
      <c r="G15" t="s">
        <v>1058</v>
      </c>
      <c r="H15" t="s">
        <v>1057</v>
      </c>
      <c r="I15" t="s">
        <v>1058</v>
      </c>
      <c r="J15" t="s">
        <v>1057</v>
      </c>
      <c r="K15" t="s">
        <v>1058</v>
      </c>
      <c r="L15" t="s">
        <v>1058</v>
      </c>
      <c r="M15" t="s">
        <v>1058</v>
      </c>
      <c r="N15" t="s">
        <v>1057</v>
      </c>
      <c r="O15" t="s">
        <v>1057</v>
      </c>
      <c r="P15" t="s">
        <v>1057</v>
      </c>
      <c r="Q15" t="s">
        <v>1058</v>
      </c>
    </row>
    <row r="16" spans="1:19" x14ac:dyDescent="0.3">
      <c r="A16" s="2" t="s">
        <v>1081</v>
      </c>
      <c r="B16" s="19" t="s">
        <v>1072</v>
      </c>
      <c r="C16" s="19" t="s">
        <v>1981</v>
      </c>
      <c r="D16" s="19" t="s">
        <v>1074</v>
      </c>
      <c r="E16" s="19" t="s">
        <v>1074</v>
      </c>
      <c r="F16" s="19" t="s">
        <v>1075</v>
      </c>
      <c r="G16" s="19" t="s">
        <v>1073</v>
      </c>
      <c r="H16" s="19" t="s">
        <v>1073</v>
      </c>
      <c r="I16" s="19" t="s">
        <v>1080</v>
      </c>
      <c r="J16" s="19" t="s">
        <v>1076</v>
      </c>
      <c r="K16" s="19" t="s">
        <v>1073</v>
      </c>
      <c r="L16" t="s">
        <v>1510</v>
      </c>
      <c r="M16" s="19" t="s">
        <v>1073</v>
      </c>
      <c r="N16" s="19" t="s">
        <v>1077</v>
      </c>
      <c r="O16" s="19" t="s">
        <v>1982</v>
      </c>
      <c r="P16" s="19" t="s">
        <v>1078</v>
      </c>
      <c r="Q16" s="19" t="s">
        <v>1079</v>
      </c>
      <c r="R16" s="12"/>
      <c r="S16" s="12"/>
    </row>
    <row r="17" spans="1:17" x14ac:dyDescent="0.3">
      <c r="A17" t="s">
        <v>1096</v>
      </c>
      <c r="B17" t="s">
        <v>1059</v>
      </c>
      <c r="C17" t="s">
        <v>1060</v>
      </c>
      <c r="D17" t="s">
        <v>1061</v>
      </c>
      <c r="E17" s="2" t="s">
        <v>1062</v>
      </c>
      <c r="F17" t="s">
        <v>1063</v>
      </c>
      <c r="G17" t="s">
        <v>166</v>
      </c>
      <c r="H17" t="s">
        <v>166</v>
      </c>
      <c r="I17" t="s">
        <v>1067</v>
      </c>
      <c r="J17" t="s">
        <v>1068</v>
      </c>
      <c r="K17" t="s">
        <v>144</v>
      </c>
      <c r="L17" t="s">
        <v>1069</v>
      </c>
      <c r="M17" t="s">
        <v>166</v>
      </c>
      <c r="N17" t="s">
        <v>1070</v>
      </c>
      <c r="O17" t="s">
        <v>1064</v>
      </c>
      <c r="P17" t="s">
        <v>1065</v>
      </c>
      <c r="Q17" t="s">
        <v>1066</v>
      </c>
    </row>
    <row r="18" spans="1:17" x14ac:dyDescent="0.3">
      <c r="A18" t="s">
        <v>1082</v>
      </c>
      <c r="B18" t="s">
        <v>1095</v>
      </c>
      <c r="C18" t="s">
        <v>1089</v>
      </c>
      <c r="D18" t="s">
        <v>1090</v>
      </c>
      <c r="E18" t="s">
        <v>1087</v>
      </c>
      <c r="F18" t="s">
        <v>1091</v>
      </c>
      <c r="G18" t="s">
        <v>1083</v>
      </c>
      <c r="H18" t="s">
        <v>1083</v>
      </c>
      <c r="I18" t="s">
        <v>1093</v>
      </c>
      <c r="J18" t="s">
        <v>1092</v>
      </c>
      <c r="K18" t="s">
        <v>1083</v>
      </c>
      <c r="L18" t="s">
        <v>1094</v>
      </c>
      <c r="M18" t="s">
        <v>1083</v>
      </c>
      <c r="N18" t="s">
        <v>1088</v>
      </c>
      <c r="O18" t="s">
        <v>1086</v>
      </c>
      <c r="P18" t="s">
        <v>1085</v>
      </c>
      <c r="Q18" t="s">
        <v>1084</v>
      </c>
    </row>
    <row r="19" spans="1:17" x14ac:dyDescent="0.3">
      <c r="A19" t="s">
        <v>1218</v>
      </c>
      <c r="G19" t="s">
        <v>13</v>
      </c>
      <c r="I19" s="4"/>
      <c r="K19" t="s">
        <v>1948</v>
      </c>
      <c r="L19" t="s">
        <v>1226</v>
      </c>
      <c r="M19" t="s">
        <v>15</v>
      </c>
      <c r="Q19" t="s">
        <v>15</v>
      </c>
    </row>
    <row r="20" spans="1:17" x14ac:dyDescent="0.3">
      <c r="A20" t="s">
        <v>1219</v>
      </c>
      <c r="B20" t="s">
        <v>1221</v>
      </c>
      <c r="C20" t="s">
        <v>1221</v>
      </c>
      <c r="D20" t="s">
        <v>1221</v>
      </c>
      <c r="E20" t="s">
        <v>1223</v>
      </c>
      <c r="F20" t="s">
        <v>1221</v>
      </c>
      <c r="G20" t="s">
        <v>1220</v>
      </c>
      <c r="H20" t="s">
        <v>1222</v>
      </c>
      <c r="I20" t="s">
        <v>1224</v>
      </c>
      <c r="J20" t="s">
        <v>1225</v>
      </c>
      <c r="K20" t="s">
        <v>1057</v>
      </c>
      <c r="L20" t="s">
        <v>1220</v>
      </c>
      <c r="M20" t="s">
        <v>1220</v>
      </c>
      <c r="N20" t="s">
        <v>1222</v>
      </c>
      <c r="O20" t="s">
        <v>1222</v>
      </c>
      <c r="P20" t="s">
        <v>1222</v>
      </c>
      <c r="Q20" t="s">
        <v>1220</v>
      </c>
    </row>
    <row r="21" spans="1:17" x14ac:dyDescent="0.3">
      <c r="I21" s="4"/>
    </row>
    <row r="23" spans="1:17" x14ac:dyDescent="0.3">
      <c r="I23" s="4"/>
    </row>
    <row r="24" spans="1:17" x14ac:dyDescent="0.3">
      <c r="I24" s="4"/>
    </row>
    <row r="25" spans="1:17" x14ac:dyDescent="0.3">
      <c r="I25" s="4"/>
    </row>
    <row r="26" spans="1:17" x14ac:dyDescent="0.3">
      <c r="I26" s="4"/>
    </row>
    <row r="27" spans="1:17" x14ac:dyDescent="0.3">
      <c r="I27" s="4"/>
    </row>
    <row r="28" spans="1:17" x14ac:dyDescent="0.3">
      <c r="I28" s="4"/>
    </row>
    <row r="29" spans="1:17" x14ac:dyDescent="0.3">
      <c r="I29"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34"/>
  <sheetViews>
    <sheetView workbookViewId="0">
      <pane ySplit="1" topLeftCell="A2" activePane="bottomLeft" state="frozen"/>
      <selection pane="bottomLeft" activeCell="Q9" sqref="Q9"/>
    </sheetView>
  </sheetViews>
  <sheetFormatPr baseColWidth="10" defaultRowHeight="14.4" x14ac:dyDescent="0.3"/>
  <cols>
    <col min="1" max="1" width="5.44140625" customWidth="1"/>
    <col min="2" max="2" width="7" customWidth="1"/>
    <col min="3" max="3" width="5.6640625" customWidth="1"/>
    <col min="4" max="4" width="5" customWidth="1"/>
    <col min="5" max="6" width="5.33203125" customWidth="1"/>
    <col min="7" max="7" width="5.109375" customWidth="1"/>
    <col min="8" max="8" width="5" customWidth="1"/>
    <col min="9" max="9" width="5.109375" customWidth="1"/>
    <col min="10" max="11" width="5.44140625" customWidth="1"/>
    <col min="12" max="12" width="4.88671875" customWidth="1"/>
    <col min="13" max="13" width="5.88671875" customWidth="1"/>
    <col min="14" max="14" width="5.33203125" customWidth="1"/>
    <col min="15" max="15" width="5.44140625" customWidth="1"/>
    <col min="16" max="16" width="5.109375" customWidth="1"/>
    <col min="17" max="17" width="5.5546875" customWidth="1"/>
    <col min="18" max="19" width="5" customWidth="1"/>
    <col min="20" max="20" width="4.5546875" customWidth="1"/>
    <col min="21" max="21" width="5.88671875" customWidth="1"/>
    <col min="22" max="22" width="4.5546875" customWidth="1"/>
    <col min="23" max="23" width="5.33203125" customWidth="1"/>
    <col min="24" max="25" width="4.5546875" customWidth="1"/>
    <col min="26" max="26" width="4.88671875" customWidth="1"/>
    <col min="27" max="28" width="5.109375" customWidth="1"/>
    <col min="29" max="29" width="5.6640625" customWidth="1"/>
    <col min="30" max="30" width="6.6640625" customWidth="1"/>
    <col min="31" max="31" width="5.5546875" customWidth="1"/>
    <col min="32" max="32" width="8.5546875" customWidth="1"/>
    <col min="33" max="33" width="8.44140625" customWidth="1"/>
    <col min="34" max="35" width="8.33203125" customWidth="1"/>
    <col min="36" max="36" width="8.44140625" customWidth="1"/>
    <col min="37" max="37" width="5" customWidth="1"/>
    <col min="38" max="39" width="6.109375" customWidth="1"/>
    <col min="40" max="40" width="6.5546875" customWidth="1"/>
    <col min="41" max="42" width="6.44140625" customWidth="1"/>
    <col min="43" max="43" width="7.33203125" customWidth="1"/>
    <col min="44" max="44" width="6.88671875" customWidth="1"/>
    <col min="45" max="45" width="7.109375" customWidth="1"/>
    <col min="46" max="47" width="10.44140625" customWidth="1"/>
  </cols>
  <sheetData>
    <row r="1" spans="1:56" s="58" customFormat="1" ht="42.75" customHeight="1" x14ac:dyDescent="0.3">
      <c r="A1" s="41" t="s">
        <v>0</v>
      </c>
      <c r="B1" s="41" t="s">
        <v>667</v>
      </c>
      <c r="C1" s="41" t="s">
        <v>1290</v>
      </c>
      <c r="D1" s="31" t="s">
        <v>668</v>
      </c>
      <c r="E1" s="31" t="s">
        <v>669</v>
      </c>
      <c r="F1" s="31" t="s">
        <v>670</v>
      </c>
      <c r="G1" s="31" t="s">
        <v>671</v>
      </c>
      <c r="H1" s="31" t="s">
        <v>672</v>
      </c>
      <c r="I1" s="31" t="s">
        <v>673</v>
      </c>
      <c r="J1" s="31" t="s">
        <v>674</v>
      </c>
      <c r="K1" s="31" t="s">
        <v>675</v>
      </c>
      <c r="L1" s="31" t="s">
        <v>676</v>
      </c>
      <c r="M1" s="31" t="s">
        <v>677</v>
      </c>
      <c r="N1" s="31" t="s">
        <v>678</v>
      </c>
      <c r="O1" s="31" t="s">
        <v>679</v>
      </c>
      <c r="P1" s="31" t="s">
        <v>680</v>
      </c>
      <c r="Q1" s="31" t="s">
        <v>681</v>
      </c>
      <c r="R1" s="31" t="s">
        <v>682</v>
      </c>
      <c r="S1" s="31" t="s">
        <v>683</v>
      </c>
      <c r="T1" s="31" t="s">
        <v>684</v>
      </c>
      <c r="U1" s="31" t="s">
        <v>685</v>
      </c>
      <c r="V1" s="31" t="s">
        <v>22</v>
      </c>
      <c r="W1" s="31" t="s">
        <v>17</v>
      </c>
      <c r="X1" s="31" t="s">
        <v>18</v>
      </c>
      <c r="Y1" s="31" t="s">
        <v>19</v>
      </c>
      <c r="Z1" s="31" t="s">
        <v>262</v>
      </c>
      <c r="AA1" s="31" t="s">
        <v>263</v>
      </c>
      <c r="AB1" s="31" t="s">
        <v>264</v>
      </c>
      <c r="AC1" s="31" t="s">
        <v>686</v>
      </c>
      <c r="AD1" s="31" t="s">
        <v>687</v>
      </c>
      <c r="AE1" s="31" t="s">
        <v>688</v>
      </c>
      <c r="AF1" s="31" t="s">
        <v>689</v>
      </c>
      <c r="AG1" s="31" t="s">
        <v>690</v>
      </c>
      <c r="AH1" s="31" t="s">
        <v>691</v>
      </c>
      <c r="AI1" s="31" t="s">
        <v>692</v>
      </c>
      <c r="AJ1" s="31" t="s">
        <v>693</v>
      </c>
      <c r="AK1" s="31" t="s">
        <v>1291</v>
      </c>
      <c r="AL1" s="31" t="s">
        <v>1292</v>
      </c>
      <c r="AM1" s="31" t="s">
        <v>1293</v>
      </c>
      <c r="AN1" s="31" t="s">
        <v>2111</v>
      </c>
      <c r="AO1" s="31" t="s">
        <v>2112</v>
      </c>
      <c r="AP1" s="31" t="s">
        <v>2113</v>
      </c>
      <c r="AQ1" s="31" t="s">
        <v>694</v>
      </c>
      <c r="AR1" s="31" t="s">
        <v>695</v>
      </c>
      <c r="AS1" s="31" t="s">
        <v>2114</v>
      </c>
      <c r="AT1" s="31" t="s">
        <v>696</v>
      </c>
      <c r="AU1" s="31" t="s">
        <v>697</v>
      </c>
      <c r="AV1" s="31" t="s">
        <v>698</v>
      </c>
      <c r="AW1" s="31" t="s">
        <v>699</v>
      </c>
      <c r="AX1" s="31" t="s">
        <v>700</v>
      </c>
      <c r="AY1" s="31" t="s">
        <v>701</v>
      </c>
      <c r="AZ1" s="58" t="s">
        <v>702</v>
      </c>
      <c r="BA1" s="58" t="s">
        <v>703</v>
      </c>
      <c r="BB1" s="58" t="s">
        <v>704</v>
      </c>
      <c r="BD1" s="58" t="s">
        <v>2115</v>
      </c>
    </row>
    <row r="2" spans="1:56" x14ac:dyDescent="0.3">
      <c r="A2" s="1" t="s">
        <v>734</v>
      </c>
      <c r="B2" s="4">
        <v>204880</v>
      </c>
      <c r="C2" s="4"/>
      <c r="D2" s="1">
        <v>1000</v>
      </c>
      <c r="E2" s="36">
        <v>515</v>
      </c>
      <c r="F2" s="36">
        <v>485</v>
      </c>
      <c r="G2" s="36">
        <v>93</v>
      </c>
      <c r="H2" s="36">
        <v>148</v>
      </c>
      <c r="I2" s="36">
        <v>249</v>
      </c>
      <c r="J2" s="36">
        <v>246</v>
      </c>
      <c r="K2" s="36">
        <v>264</v>
      </c>
      <c r="L2" s="4">
        <v>137</v>
      </c>
      <c r="M2" s="4">
        <v>261</v>
      </c>
      <c r="N2" s="4">
        <v>245</v>
      </c>
      <c r="O2" s="36">
        <v>405</v>
      </c>
      <c r="P2" s="36">
        <v>351</v>
      </c>
      <c r="Q2" s="36">
        <v>244</v>
      </c>
      <c r="R2" s="36"/>
      <c r="S2" s="36"/>
      <c r="T2" s="36"/>
      <c r="U2" s="36"/>
      <c r="V2" s="4">
        <v>177</v>
      </c>
      <c r="W2" s="4">
        <v>233</v>
      </c>
      <c r="X2" s="4">
        <v>168</v>
      </c>
      <c r="Y2" s="4">
        <v>104</v>
      </c>
      <c r="Z2" s="4">
        <v>134</v>
      </c>
      <c r="AA2" s="4">
        <v>183</v>
      </c>
      <c r="AB2" s="4">
        <v>0</v>
      </c>
      <c r="AC2" s="4">
        <v>212</v>
      </c>
      <c r="AD2" s="4">
        <v>406</v>
      </c>
      <c r="AE2" s="4">
        <v>381</v>
      </c>
      <c r="AF2" s="4"/>
      <c r="AG2" s="4"/>
      <c r="AH2" s="4"/>
      <c r="AI2" s="4"/>
      <c r="AJ2" s="4"/>
      <c r="AK2" s="36">
        <v>400</v>
      </c>
      <c r="AL2" s="36">
        <v>178</v>
      </c>
      <c r="AM2" s="36">
        <v>151</v>
      </c>
      <c r="AN2" s="36"/>
      <c r="AO2" s="36"/>
      <c r="AP2" s="36"/>
      <c r="AQ2" s="36">
        <v>19</v>
      </c>
      <c r="AR2" s="36">
        <v>5</v>
      </c>
      <c r="AS2" s="36"/>
      <c r="AT2">
        <v>313</v>
      </c>
      <c r="AU2">
        <v>294</v>
      </c>
      <c r="AV2">
        <v>105</v>
      </c>
      <c r="AW2">
        <v>235</v>
      </c>
      <c r="AX2" t="s">
        <v>719</v>
      </c>
      <c r="AY2" t="s">
        <v>720</v>
      </c>
      <c r="AZ2" t="s">
        <v>721</v>
      </c>
      <c r="BA2" t="s">
        <v>722</v>
      </c>
      <c r="BD2" t="s">
        <v>2116</v>
      </c>
    </row>
    <row r="3" spans="1:56" x14ac:dyDescent="0.3">
      <c r="A3" s="2" t="s">
        <v>22</v>
      </c>
      <c r="B3">
        <v>54585</v>
      </c>
      <c r="C3" s="85">
        <v>0.27</v>
      </c>
      <c r="D3" s="4">
        <v>1000</v>
      </c>
      <c r="E3" s="48">
        <v>522</v>
      </c>
      <c r="F3" s="48">
        <v>478</v>
      </c>
      <c r="G3" s="48">
        <v>104</v>
      </c>
      <c r="H3" s="48">
        <v>146</v>
      </c>
      <c r="I3" s="48">
        <v>235</v>
      </c>
      <c r="J3" s="48">
        <v>242</v>
      </c>
      <c r="K3" s="48">
        <v>273</v>
      </c>
      <c r="L3" s="4">
        <v>102</v>
      </c>
      <c r="M3" s="4">
        <v>257</v>
      </c>
      <c r="N3" s="4">
        <v>264</v>
      </c>
      <c r="O3" s="48">
        <v>465</v>
      </c>
      <c r="P3" s="48">
        <v>194</v>
      </c>
      <c r="Q3" s="48">
        <v>341</v>
      </c>
      <c r="R3" s="48"/>
      <c r="S3" s="48"/>
      <c r="T3" s="48"/>
      <c r="U3" s="48"/>
      <c r="AC3" s="35">
        <v>16</v>
      </c>
      <c r="AD3" s="6">
        <v>41</v>
      </c>
      <c r="AE3" s="6">
        <v>42</v>
      </c>
      <c r="AF3" s="36">
        <v>182</v>
      </c>
      <c r="AG3" s="36">
        <v>222</v>
      </c>
      <c r="AH3" s="36">
        <v>279</v>
      </c>
      <c r="AI3" s="36">
        <v>210</v>
      </c>
      <c r="AJ3" s="36">
        <v>107</v>
      </c>
      <c r="AK3" s="48">
        <v>595</v>
      </c>
      <c r="AL3" s="48">
        <v>184</v>
      </c>
      <c r="AM3" s="48">
        <v>222</v>
      </c>
      <c r="AN3" s="48">
        <v>116</v>
      </c>
      <c r="AO3" s="48">
        <v>31</v>
      </c>
      <c r="AP3" s="48">
        <v>476</v>
      </c>
      <c r="AQ3" s="48">
        <v>18.600000000000001</v>
      </c>
      <c r="AR3" s="48">
        <v>6.2</v>
      </c>
      <c r="AS3" s="48">
        <v>76.400000000000006</v>
      </c>
      <c r="AT3">
        <v>319.2</v>
      </c>
      <c r="AU3">
        <v>357.6</v>
      </c>
      <c r="AV3">
        <v>322.8</v>
      </c>
      <c r="AW3">
        <v>280</v>
      </c>
      <c r="AX3" t="s">
        <v>705</v>
      </c>
      <c r="AY3" t="s">
        <v>706</v>
      </c>
      <c r="AZ3" t="s">
        <v>707</v>
      </c>
      <c r="BA3" t="s">
        <v>708</v>
      </c>
    </row>
    <row r="4" spans="1:56" x14ac:dyDescent="0.3">
      <c r="A4" s="2" t="s">
        <v>17</v>
      </c>
      <c r="B4">
        <v>69482</v>
      </c>
      <c r="C4" s="85">
        <v>0.34</v>
      </c>
      <c r="D4" s="4">
        <v>1000</v>
      </c>
      <c r="E4" s="48">
        <v>511</v>
      </c>
      <c r="F4" s="48">
        <v>489</v>
      </c>
      <c r="G4" s="48">
        <v>87</v>
      </c>
      <c r="H4" s="48">
        <v>148</v>
      </c>
      <c r="I4" s="48">
        <v>228</v>
      </c>
      <c r="J4" s="48">
        <v>268</v>
      </c>
      <c r="K4" s="48">
        <v>269</v>
      </c>
      <c r="L4" s="4">
        <v>108</v>
      </c>
      <c r="M4" s="4">
        <v>321</v>
      </c>
      <c r="N4" s="4">
        <v>215</v>
      </c>
      <c r="O4" s="48">
        <v>371</v>
      </c>
      <c r="P4" s="48">
        <v>433</v>
      </c>
      <c r="Q4" s="48">
        <v>194</v>
      </c>
      <c r="R4" s="48"/>
      <c r="S4" s="48"/>
      <c r="T4" s="48"/>
      <c r="U4" s="48"/>
      <c r="AC4" s="35">
        <v>17</v>
      </c>
      <c r="AD4" s="6">
        <v>50</v>
      </c>
      <c r="AE4" s="6">
        <v>33</v>
      </c>
      <c r="AF4" s="36">
        <v>539</v>
      </c>
      <c r="AG4" s="36">
        <v>168</v>
      </c>
      <c r="AH4" s="36">
        <v>293</v>
      </c>
      <c r="AI4" s="36"/>
      <c r="AJ4" s="36"/>
      <c r="AK4" s="48">
        <v>395</v>
      </c>
      <c r="AL4" s="48">
        <v>403</v>
      </c>
      <c r="AM4" s="48">
        <v>202</v>
      </c>
      <c r="AN4" s="48">
        <v>96</v>
      </c>
      <c r="AO4" s="48">
        <v>15</v>
      </c>
      <c r="AP4" s="48">
        <v>530</v>
      </c>
      <c r="AQ4" s="48">
        <v>15.4</v>
      </c>
      <c r="AR4" s="48">
        <v>2.8</v>
      </c>
      <c r="AS4" s="48">
        <v>82.3</v>
      </c>
      <c r="AT4">
        <v>491.8</v>
      </c>
      <c r="AU4">
        <v>379.6</v>
      </c>
      <c r="AV4">
        <v>103.4</v>
      </c>
      <c r="AW4">
        <v>274</v>
      </c>
      <c r="AX4" t="s">
        <v>679</v>
      </c>
      <c r="AY4" t="s">
        <v>709</v>
      </c>
      <c r="AZ4" t="s">
        <v>681</v>
      </c>
      <c r="BA4" t="s">
        <v>708</v>
      </c>
      <c r="BB4" t="s">
        <v>710</v>
      </c>
    </row>
    <row r="5" spans="1:56" x14ac:dyDescent="0.3">
      <c r="A5" s="2" t="s">
        <v>18</v>
      </c>
      <c r="B5">
        <v>50041</v>
      </c>
      <c r="C5" s="85">
        <v>0.24</v>
      </c>
      <c r="D5" s="4">
        <v>1000</v>
      </c>
      <c r="E5" s="48">
        <v>515</v>
      </c>
      <c r="F5" s="48">
        <v>485</v>
      </c>
      <c r="G5" s="48">
        <v>82</v>
      </c>
      <c r="H5" s="48">
        <v>124</v>
      </c>
      <c r="I5" s="48">
        <v>228</v>
      </c>
      <c r="J5" s="48">
        <v>278</v>
      </c>
      <c r="K5" s="48">
        <v>287</v>
      </c>
      <c r="L5" s="4">
        <v>217</v>
      </c>
      <c r="M5" s="4">
        <v>277</v>
      </c>
      <c r="N5" s="4">
        <v>136</v>
      </c>
      <c r="O5" s="48">
        <v>352</v>
      </c>
      <c r="P5" s="48">
        <v>479</v>
      </c>
      <c r="Q5" s="48">
        <v>169</v>
      </c>
      <c r="R5" s="48"/>
      <c r="S5" s="48"/>
      <c r="T5" s="48"/>
      <c r="U5" s="48"/>
      <c r="AC5" s="35">
        <v>35</v>
      </c>
      <c r="AD5" s="6">
        <v>44</v>
      </c>
      <c r="AE5" s="6">
        <v>22</v>
      </c>
      <c r="AF5" s="36">
        <v>386</v>
      </c>
      <c r="AG5" s="36">
        <v>614</v>
      </c>
      <c r="AH5" s="36"/>
      <c r="AI5" s="36"/>
      <c r="AJ5" s="36"/>
      <c r="AK5" s="48"/>
      <c r="AL5" s="48"/>
      <c r="AM5" s="48"/>
      <c r="AN5" s="48">
        <v>161</v>
      </c>
      <c r="AO5" s="48">
        <v>31</v>
      </c>
      <c r="AP5" s="48">
        <v>435</v>
      </c>
      <c r="AQ5" s="48">
        <v>25.9</v>
      </c>
      <c r="AR5" s="48">
        <v>6.8</v>
      </c>
      <c r="AS5" s="48">
        <v>69.099999999999994</v>
      </c>
    </row>
    <row r="6" spans="1:56" x14ac:dyDescent="0.3">
      <c r="A6" s="2" t="s">
        <v>19</v>
      </c>
      <c r="B6">
        <v>30772</v>
      </c>
      <c r="C6" s="85">
        <v>0.15</v>
      </c>
      <c r="D6" s="4">
        <v>1000</v>
      </c>
      <c r="E6">
        <v>524</v>
      </c>
      <c r="F6">
        <v>476</v>
      </c>
      <c r="G6">
        <v>81</v>
      </c>
      <c r="H6">
        <v>151</v>
      </c>
      <c r="I6">
        <v>296</v>
      </c>
      <c r="J6">
        <v>226</v>
      </c>
      <c r="K6">
        <v>245</v>
      </c>
      <c r="L6">
        <v>38</v>
      </c>
      <c r="M6">
        <v>380</v>
      </c>
      <c r="N6">
        <v>255</v>
      </c>
      <c r="O6">
        <v>327</v>
      </c>
      <c r="P6">
        <v>268</v>
      </c>
      <c r="Q6">
        <v>405</v>
      </c>
      <c r="R6" s="48"/>
      <c r="S6" s="48"/>
      <c r="T6" s="48"/>
      <c r="U6" s="48"/>
      <c r="AC6" s="35">
        <v>6</v>
      </c>
      <c r="AD6" s="6">
        <v>56</v>
      </c>
      <c r="AE6" s="6">
        <v>38</v>
      </c>
      <c r="AF6" s="36">
        <v>345</v>
      </c>
      <c r="AG6" s="36">
        <v>655</v>
      </c>
      <c r="AH6" s="36"/>
      <c r="AI6" s="36"/>
      <c r="AJ6" s="36"/>
      <c r="AK6" s="48"/>
      <c r="AL6" s="48"/>
      <c r="AM6" s="48"/>
      <c r="AN6" s="48">
        <v>112</v>
      </c>
      <c r="AO6" s="48">
        <v>12</v>
      </c>
      <c r="AP6" s="48">
        <v>538</v>
      </c>
      <c r="AQ6" s="48">
        <v>18</v>
      </c>
      <c r="AR6" s="48">
        <v>2.2999999999999998</v>
      </c>
      <c r="AS6" s="48">
        <v>79.900000000000006</v>
      </c>
      <c r="AX6" t="s">
        <v>2117</v>
      </c>
      <c r="AY6" t="s">
        <v>2118</v>
      </c>
      <c r="BA6" t="s">
        <v>2119</v>
      </c>
    </row>
    <row r="7" spans="1:56" x14ac:dyDescent="0.3">
      <c r="A7" s="2" t="s">
        <v>262</v>
      </c>
      <c r="D7" s="4">
        <v>1000</v>
      </c>
      <c r="E7" s="48">
        <v>510</v>
      </c>
      <c r="F7" s="48">
        <v>490</v>
      </c>
      <c r="G7" s="48">
        <v>95</v>
      </c>
      <c r="H7" s="48">
        <v>147</v>
      </c>
      <c r="I7" s="48">
        <v>305</v>
      </c>
      <c r="J7" s="48">
        <v>190</v>
      </c>
      <c r="K7" s="48">
        <v>264</v>
      </c>
      <c r="L7" s="4">
        <v>230</v>
      </c>
      <c r="M7" s="4">
        <v>146</v>
      </c>
      <c r="N7" s="4">
        <v>266</v>
      </c>
      <c r="O7" s="48">
        <v>515</v>
      </c>
      <c r="P7" s="48">
        <v>224</v>
      </c>
      <c r="Q7" s="48">
        <v>261</v>
      </c>
      <c r="R7" s="48"/>
      <c r="S7" s="48"/>
      <c r="T7" s="48"/>
      <c r="U7" s="48"/>
      <c r="AC7" s="35">
        <v>36</v>
      </c>
      <c r="AD7" s="6">
        <v>23</v>
      </c>
      <c r="AE7" s="6">
        <v>41</v>
      </c>
      <c r="AF7" s="36">
        <v>148</v>
      </c>
      <c r="AG7" s="36">
        <v>277</v>
      </c>
      <c r="AH7" s="36">
        <v>142</v>
      </c>
      <c r="AI7" s="36">
        <v>182</v>
      </c>
      <c r="AJ7" s="36">
        <v>251</v>
      </c>
      <c r="AK7" s="48">
        <v>697</v>
      </c>
      <c r="AL7" s="48"/>
      <c r="AM7" s="48">
        <v>303</v>
      </c>
      <c r="AN7" s="48">
        <v>110</v>
      </c>
      <c r="AO7" s="48">
        <v>56</v>
      </c>
      <c r="AP7" s="48">
        <v>471</v>
      </c>
      <c r="AQ7" s="48">
        <v>17.600000000000001</v>
      </c>
      <c r="AR7" s="48">
        <v>11</v>
      </c>
      <c r="AS7" s="48">
        <v>73.3</v>
      </c>
      <c r="AT7">
        <v>521.79999999999995</v>
      </c>
      <c r="AU7">
        <v>291.7</v>
      </c>
      <c r="AV7">
        <v>150.80000000000001</v>
      </c>
      <c r="AW7">
        <v>399</v>
      </c>
      <c r="AX7" t="s">
        <v>711</v>
      </c>
      <c r="AZ7" t="s">
        <v>712</v>
      </c>
      <c r="BA7" t="s">
        <v>708</v>
      </c>
      <c r="BB7" t="s">
        <v>713</v>
      </c>
    </row>
    <row r="8" spans="1:56" x14ac:dyDescent="0.3">
      <c r="A8" s="2" t="s">
        <v>263</v>
      </c>
      <c r="D8" s="4">
        <v>1000</v>
      </c>
      <c r="E8" s="48">
        <v>510</v>
      </c>
      <c r="F8" s="48">
        <v>490</v>
      </c>
      <c r="G8" s="48">
        <v>106</v>
      </c>
      <c r="H8" s="48">
        <v>169</v>
      </c>
      <c r="I8" s="48">
        <v>242</v>
      </c>
      <c r="J8" s="48">
        <v>246</v>
      </c>
      <c r="K8" s="48">
        <v>238</v>
      </c>
      <c r="L8" s="4">
        <v>117</v>
      </c>
      <c r="M8" s="4">
        <v>194</v>
      </c>
      <c r="N8" s="4">
        <v>346</v>
      </c>
      <c r="O8" s="48">
        <v>401</v>
      </c>
      <c r="P8" s="48">
        <v>423</v>
      </c>
      <c r="Q8" s="48">
        <v>176</v>
      </c>
      <c r="R8" s="48"/>
      <c r="S8" s="48"/>
      <c r="T8" s="48"/>
      <c r="U8" s="48"/>
      <c r="AC8" s="35">
        <v>18</v>
      </c>
      <c r="AD8" s="6">
        <v>30</v>
      </c>
      <c r="AE8" s="6">
        <v>53</v>
      </c>
      <c r="AF8" s="36">
        <v>130</v>
      </c>
      <c r="AG8" s="36">
        <v>312</v>
      </c>
      <c r="AH8" s="36">
        <v>210</v>
      </c>
      <c r="AI8" s="36">
        <v>237</v>
      </c>
      <c r="AJ8" s="36">
        <v>112</v>
      </c>
      <c r="AK8" s="48">
        <v>593</v>
      </c>
      <c r="AL8" s="48">
        <v>279</v>
      </c>
      <c r="AM8" s="48">
        <v>128</v>
      </c>
      <c r="AN8" s="48">
        <v>111</v>
      </c>
      <c r="AO8" s="48">
        <v>14</v>
      </c>
      <c r="AP8" s="48">
        <v>526</v>
      </c>
      <c r="AQ8" s="48">
        <v>17.8</v>
      </c>
      <c r="AR8" s="48">
        <v>2.8</v>
      </c>
      <c r="AS8" s="48">
        <v>80</v>
      </c>
      <c r="AT8">
        <v>391.4</v>
      </c>
      <c r="AU8">
        <v>559.4</v>
      </c>
      <c r="AV8">
        <v>20.100000000000001</v>
      </c>
      <c r="AW8">
        <v>371</v>
      </c>
      <c r="AX8" t="s">
        <v>714</v>
      </c>
      <c r="AY8" t="s">
        <v>715</v>
      </c>
      <c r="AZ8" t="s">
        <v>716</v>
      </c>
      <c r="BA8" t="s">
        <v>717</v>
      </c>
      <c r="BB8" t="s">
        <v>708</v>
      </c>
      <c r="BC8" t="s">
        <v>718</v>
      </c>
    </row>
    <row r="9" spans="1:56" x14ac:dyDescent="0.3">
      <c r="A9" s="2" t="s">
        <v>264</v>
      </c>
      <c r="D9" s="4">
        <v>1000</v>
      </c>
      <c r="E9" s="48">
        <v>503</v>
      </c>
      <c r="F9" s="48">
        <v>497</v>
      </c>
      <c r="G9" s="48">
        <v>88</v>
      </c>
      <c r="H9" s="48">
        <v>164</v>
      </c>
      <c r="I9" s="48">
        <v>258</v>
      </c>
      <c r="J9" s="48">
        <v>255</v>
      </c>
      <c r="K9" s="48">
        <v>235</v>
      </c>
      <c r="L9" s="4">
        <v>93</v>
      </c>
      <c r="M9" s="4">
        <v>272</v>
      </c>
      <c r="N9" s="4">
        <v>311</v>
      </c>
      <c r="O9" s="48">
        <v>300</v>
      </c>
      <c r="P9" s="48">
        <v>519</v>
      </c>
      <c r="Q9" s="48">
        <v>181</v>
      </c>
      <c r="R9" s="48"/>
      <c r="S9" s="48"/>
      <c r="T9" s="48"/>
      <c r="U9" s="48"/>
      <c r="AC9" s="35">
        <v>14</v>
      </c>
      <c r="AD9" s="6">
        <v>40</v>
      </c>
      <c r="AE9" s="6">
        <v>46</v>
      </c>
      <c r="AF9" s="4">
        <v>700</v>
      </c>
      <c r="AG9" s="4">
        <v>260</v>
      </c>
      <c r="AH9" s="4">
        <v>40</v>
      </c>
      <c r="AI9" s="4"/>
      <c r="AJ9" s="4"/>
      <c r="AN9">
        <v>78</v>
      </c>
      <c r="AO9">
        <v>20</v>
      </c>
      <c r="AP9">
        <v>569</v>
      </c>
      <c r="AQ9">
        <v>12.6</v>
      </c>
      <c r="AR9">
        <v>3.6</v>
      </c>
      <c r="AS9">
        <v>84.1</v>
      </c>
    </row>
    <row r="10" spans="1:56" x14ac:dyDescent="0.3">
      <c r="A10" s="2" t="s">
        <v>21</v>
      </c>
      <c r="D10" s="4">
        <v>1000</v>
      </c>
      <c r="E10" s="48">
        <v>514</v>
      </c>
      <c r="F10" s="48">
        <v>486</v>
      </c>
      <c r="G10" s="48">
        <v>79</v>
      </c>
      <c r="H10" s="48">
        <v>120</v>
      </c>
      <c r="I10" s="48">
        <v>224</v>
      </c>
      <c r="J10" s="48">
        <v>238</v>
      </c>
      <c r="K10" s="48">
        <v>339</v>
      </c>
      <c r="L10" s="4">
        <v>0</v>
      </c>
      <c r="M10" s="4">
        <v>258</v>
      </c>
      <c r="N10" s="4">
        <v>324</v>
      </c>
      <c r="O10" s="48">
        <v>920</v>
      </c>
      <c r="P10" s="48"/>
      <c r="Q10" s="48">
        <v>80</v>
      </c>
      <c r="R10" s="48"/>
      <c r="S10" s="48"/>
      <c r="T10" s="48"/>
      <c r="U10" s="48"/>
      <c r="AC10" s="35">
        <v>0</v>
      </c>
      <c r="AD10" s="6">
        <v>44</v>
      </c>
      <c r="AE10" s="6">
        <v>56</v>
      </c>
      <c r="AF10" s="4">
        <v>172</v>
      </c>
      <c r="AG10" s="4">
        <v>173</v>
      </c>
      <c r="AH10" s="4">
        <v>343</v>
      </c>
      <c r="AI10" s="4">
        <v>109</v>
      </c>
      <c r="AJ10" s="4">
        <v>204</v>
      </c>
      <c r="AN10">
        <v>80</v>
      </c>
      <c r="AO10">
        <v>14</v>
      </c>
      <c r="AP10">
        <v>494</v>
      </c>
      <c r="AQ10">
        <v>12.8</v>
      </c>
      <c r="AR10">
        <v>2.6</v>
      </c>
      <c r="AS10">
        <v>84.8</v>
      </c>
      <c r="AX10" t="s">
        <v>2120</v>
      </c>
      <c r="AZ10" t="s">
        <v>2121</v>
      </c>
    </row>
    <row r="11" spans="1:56" x14ac:dyDescent="0.3">
      <c r="A11" s="2" t="s">
        <v>265</v>
      </c>
      <c r="D11" s="4">
        <v>1000</v>
      </c>
      <c r="E11" s="48">
        <v>540</v>
      </c>
      <c r="F11" s="48">
        <v>460</v>
      </c>
      <c r="G11" s="48">
        <v>89</v>
      </c>
      <c r="H11" s="48">
        <v>160</v>
      </c>
      <c r="I11" s="48">
        <v>297</v>
      </c>
      <c r="J11" s="48">
        <v>247</v>
      </c>
      <c r="K11" s="48">
        <v>207</v>
      </c>
      <c r="L11" s="4">
        <v>69</v>
      </c>
      <c r="M11" s="4">
        <v>439</v>
      </c>
      <c r="N11" s="4">
        <v>196</v>
      </c>
      <c r="O11" s="48">
        <v>749</v>
      </c>
      <c r="P11" s="48"/>
      <c r="Q11" s="48">
        <v>251</v>
      </c>
      <c r="R11" s="48"/>
      <c r="S11" s="48"/>
      <c r="T11" s="48"/>
      <c r="U11" s="48"/>
      <c r="AC11" s="35">
        <v>10</v>
      </c>
      <c r="AD11" s="6">
        <v>62</v>
      </c>
      <c r="AE11" s="6">
        <v>28</v>
      </c>
      <c r="AF11" s="4">
        <v>128</v>
      </c>
      <c r="AG11" s="4">
        <v>195</v>
      </c>
      <c r="AH11" s="4">
        <v>484</v>
      </c>
      <c r="AI11" s="4">
        <v>194</v>
      </c>
      <c r="AJ11" s="4"/>
      <c r="AN11">
        <v>0</v>
      </c>
      <c r="AO11">
        <v>21</v>
      </c>
      <c r="AP11">
        <v>569</v>
      </c>
      <c r="AR11">
        <v>3.3</v>
      </c>
      <c r="AS11">
        <v>80.8</v>
      </c>
      <c r="AX11" t="s">
        <v>2122</v>
      </c>
    </row>
    <row r="12" spans="1:56" x14ac:dyDescent="0.3">
      <c r="A12" s="2" t="s">
        <v>266</v>
      </c>
      <c r="B12">
        <v>25.972000000000001</v>
      </c>
      <c r="D12" s="4">
        <v>1000</v>
      </c>
      <c r="E12" s="48">
        <v>338</v>
      </c>
      <c r="F12" s="48">
        <v>662</v>
      </c>
      <c r="G12" s="48">
        <v>153</v>
      </c>
      <c r="H12" s="48">
        <v>322</v>
      </c>
      <c r="I12" s="48">
        <v>359</v>
      </c>
      <c r="J12" s="48">
        <v>128</v>
      </c>
      <c r="K12" s="48">
        <v>38</v>
      </c>
      <c r="L12" s="4">
        <v>309</v>
      </c>
      <c r="M12" s="4">
        <v>146</v>
      </c>
      <c r="N12" s="4">
        <v>354</v>
      </c>
      <c r="O12" s="48"/>
      <c r="P12" s="48"/>
      <c r="Q12" s="48"/>
      <c r="R12" s="48">
        <v>244</v>
      </c>
      <c r="S12" s="48">
        <v>104</v>
      </c>
      <c r="T12" s="48">
        <v>241</v>
      </c>
      <c r="U12" s="48">
        <v>411</v>
      </c>
      <c r="AC12" s="35">
        <v>38</v>
      </c>
      <c r="AD12" s="6">
        <v>18</v>
      </c>
      <c r="AE12" s="6">
        <v>44</v>
      </c>
      <c r="AF12" s="4">
        <v>343</v>
      </c>
      <c r="AG12" s="4">
        <v>362</v>
      </c>
      <c r="AH12" s="4">
        <v>159</v>
      </c>
      <c r="AI12" s="4">
        <v>136</v>
      </c>
      <c r="AJ12" s="4"/>
      <c r="AN12">
        <v>0</v>
      </c>
      <c r="AO12">
        <v>0</v>
      </c>
      <c r="AP12">
        <v>0</v>
      </c>
      <c r="AX12" t="s">
        <v>2123</v>
      </c>
      <c r="BA12" t="s">
        <v>2124</v>
      </c>
    </row>
    <row r="13" spans="1:56" x14ac:dyDescent="0.3">
      <c r="A13" s="2" t="s">
        <v>7</v>
      </c>
      <c r="D13" s="4">
        <v>1000</v>
      </c>
      <c r="E13" s="36">
        <v>505</v>
      </c>
      <c r="F13" s="36">
        <v>495</v>
      </c>
      <c r="G13" s="36">
        <v>116</v>
      </c>
      <c r="H13" s="36">
        <v>173</v>
      </c>
      <c r="I13" s="36">
        <v>246</v>
      </c>
      <c r="J13" s="36">
        <v>238</v>
      </c>
      <c r="K13" s="36">
        <v>226</v>
      </c>
      <c r="L13" s="4">
        <v>53</v>
      </c>
      <c r="M13" s="4">
        <v>271</v>
      </c>
      <c r="N13" s="4">
        <v>333</v>
      </c>
      <c r="O13" s="36">
        <v>757</v>
      </c>
      <c r="P13" s="48"/>
      <c r="Q13" s="36">
        <v>243</v>
      </c>
      <c r="R13" s="36">
        <v>601</v>
      </c>
      <c r="S13" s="36">
        <v>185</v>
      </c>
      <c r="T13" s="36">
        <v>134</v>
      </c>
      <c r="U13" s="36">
        <v>80</v>
      </c>
      <c r="V13" s="36"/>
      <c r="W13" s="36"/>
      <c r="X13" s="36"/>
      <c r="Y13" s="36"/>
      <c r="Z13" s="48"/>
      <c r="AA13" s="48"/>
      <c r="AB13" s="48"/>
      <c r="AC13" s="35">
        <v>8</v>
      </c>
      <c r="AD13" s="6">
        <v>41</v>
      </c>
      <c r="AE13" s="6">
        <v>51</v>
      </c>
      <c r="AF13" s="48">
        <v>171</v>
      </c>
      <c r="AG13" s="48">
        <v>208</v>
      </c>
      <c r="AH13" s="48">
        <v>383</v>
      </c>
      <c r="AI13" s="48">
        <v>239</v>
      </c>
      <c r="AJ13" s="48"/>
      <c r="AK13" s="48"/>
      <c r="AL13" s="48"/>
      <c r="AM13" s="48"/>
      <c r="AN13" s="48">
        <v>135</v>
      </c>
      <c r="AO13" s="48">
        <v>15</v>
      </c>
      <c r="AP13" s="48">
        <v>503</v>
      </c>
      <c r="AQ13" s="48">
        <v>21.6</v>
      </c>
      <c r="AR13" s="48">
        <v>3</v>
      </c>
      <c r="AS13" s="48">
        <v>76.599999999999994</v>
      </c>
      <c r="AT13">
        <v>515.70000000000005</v>
      </c>
      <c r="AU13">
        <v>480.3</v>
      </c>
      <c r="AV13">
        <v>0</v>
      </c>
      <c r="AW13">
        <v>384</v>
      </c>
      <c r="AX13" t="s">
        <v>723</v>
      </c>
      <c r="BA13" t="s">
        <v>723</v>
      </c>
    </row>
    <row r="14" spans="1:56" x14ac:dyDescent="0.3">
      <c r="A14" s="1"/>
    </row>
    <row r="15" spans="1:56" ht="29.25" customHeight="1" x14ac:dyDescent="0.3">
      <c r="A15" s="1" t="s">
        <v>734</v>
      </c>
      <c r="B15" s="4">
        <v>300833</v>
      </c>
      <c r="C15" s="4"/>
      <c r="D15" s="1">
        <v>5000</v>
      </c>
      <c r="E15" s="36">
        <v>2573</v>
      </c>
      <c r="F15" s="36">
        <v>2427</v>
      </c>
      <c r="G15" s="36">
        <v>466</v>
      </c>
      <c r="H15" s="36">
        <v>738</v>
      </c>
      <c r="I15" s="36">
        <v>1246</v>
      </c>
      <c r="J15" s="36">
        <v>1231</v>
      </c>
      <c r="K15" s="36">
        <v>1319</v>
      </c>
      <c r="L15" s="4">
        <v>683</v>
      </c>
      <c r="M15" s="4">
        <v>1307</v>
      </c>
      <c r="N15" s="4">
        <v>1225</v>
      </c>
      <c r="O15" s="36">
        <v>2023</v>
      </c>
      <c r="P15" s="36">
        <v>1757</v>
      </c>
      <c r="Q15" s="36">
        <v>1218</v>
      </c>
      <c r="R15" s="36"/>
      <c r="S15" s="36"/>
      <c r="T15" s="36"/>
      <c r="U15" s="36"/>
      <c r="V15" s="4">
        <v>887</v>
      </c>
      <c r="W15" s="4">
        <v>1165</v>
      </c>
      <c r="X15" s="4">
        <v>840</v>
      </c>
      <c r="Y15" s="4">
        <v>521</v>
      </c>
      <c r="Z15" s="4">
        <v>670</v>
      </c>
      <c r="AA15" s="4">
        <v>917</v>
      </c>
      <c r="AB15" s="4">
        <v>0</v>
      </c>
      <c r="AC15" s="4">
        <v>1062</v>
      </c>
      <c r="AD15" s="4">
        <v>2032</v>
      </c>
      <c r="AE15" s="4">
        <v>1905</v>
      </c>
      <c r="AK15" s="36">
        <v>400</v>
      </c>
      <c r="AL15" s="36">
        <v>178</v>
      </c>
      <c r="AM15" s="36">
        <v>151</v>
      </c>
      <c r="AN15" s="36"/>
      <c r="AO15" s="36"/>
      <c r="AP15" s="36"/>
      <c r="AQ15" s="36"/>
      <c r="AR15" s="36"/>
      <c r="AS15" s="36"/>
      <c r="BA15" t="s">
        <v>722</v>
      </c>
    </row>
    <row r="16" spans="1:56" ht="15" customHeight="1" x14ac:dyDescent="0.3">
      <c r="A16" s="2" t="s">
        <v>22</v>
      </c>
      <c r="B16" s="2">
        <v>53362</v>
      </c>
      <c r="C16" s="43">
        <v>0.18</v>
      </c>
      <c r="D16" s="4">
        <v>798</v>
      </c>
      <c r="E16">
        <v>417</v>
      </c>
      <c r="F16">
        <v>382</v>
      </c>
      <c r="G16">
        <v>83</v>
      </c>
      <c r="H16">
        <v>117</v>
      </c>
      <c r="I16">
        <v>188</v>
      </c>
      <c r="J16">
        <v>194</v>
      </c>
      <c r="K16">
        <v>218</v>
      </c>
      <c r="L16">
        <v>82</v>
      </c>
      <c r="M16">
        <v>205</v>
      </c>
      <c r="N16">
        <v>211</v>
      </c>
      <c r="O16">
        <v>372</v>
      </c>
      <c r="P16">
        <v>155</v>
      </c>
      <c r="Q16">
        <v>273</v>
      </c>
      <c r="R16">
        <v>0</v>
      </c>
      <c r="S16">
        <v>0</v>
      </c>
      <c r="T16">
        <v>0</v>
      </c>
      <c r="U16">
        <v>0</v>
      </c>
      <c r="AF16" s="44">
        <v>145</v>
      </c>
      <c r="AG16" s="44">
        <v>177</v>
      </c>
      <c r="AH16" s="44">
        <v>223</v>
      </c>
      <c r="AI16" s="44">
        <v>168</v>
      </c>
      <c r="AJ16" s="45">
        <v>85</v>
      </c>
      <c r="AK16" s="2"/>
      <c r="AL16" s="49" t="s">
        <v>724</v>
      </c>
      <c r="AR16" t="s">
        <v>725</v>
      </c>
    </row>
    <row r="17" spans="1:52" ht="15.75" customHeight="1" x14ac:dyDescent="0.3">
      <c r="A17" s="2" t="s">
        <v>17</v>
      </c>
      <c r="B17" s="33">
        <v>70087</v>
      </c>
      <c r="C17" s="43">
        <v>0.23</v>
      </c>
      <c r="D17" s="4">
        <v>1048</v>
      </c>
      <c r="E17">
        <v>536</v>
      </c>
      <c r="F17">
        <v>513</v>
      </c>
      <c r="G17">
        <v>92</v>
      </c>
      <c r="H17">
        <v>156</v>
      </c>
      <c r="I17">
        <v>239</v>
      </c>
      <c r="J17">
        <v>281</v>
      </c>
      <c r="K17">
        <v>282</v>
      </c>
      <c r="L17">
        <v>113</v>
      </c>
      <c r="M17">
        <v>337</v>
      </c>
      <c r="N17">
        <v>226</v>
      </c>
      <c r="O17">
        <v>389</v>
      </c>
      <c r="P17">
        <v>454</v>
      </c>
      <c r="Q17">
        <v>204</v>
      </c>
      <c r="R17">
        <v>0</v>
      </c>
      <c r="S17">
        <v>0</v>
      </c>
      <c r="T17">
        <v>0</v>
      </c>
      <c r="U17">
        <v>0</v>
      </c>
      <c r="AF17" s="44" t="s">
        <v>726</v>
      </c>
      <c r="AG17" s="44" t="s">
        <v>727</v>
      </c>
      <c r="AH17" s="44" t="s">
        <v>728</v>
      </c>
      <c r="AI17" s="44" t="s">
        <v>729</v>
      </c>
      <c r="AJ17" s="45" t="s">
        <v>730</v>
      </c>
      <c r="AK17" s="2" t="s">
        <v>262</v>
      </c>
      <c r="AL17" s="46" t="s">
        <v>731</v>
      </c>
      <c r="AR17" t="s">
        <v>732</v>
      </c>
    </row>
    <row r="18" spans="1:52" ht="17.25" customHeight="1" x14ac:dyDescent="0.3">
      <c r="A18" s="2" t="s">
        <v>18</v>
      </c>
      <c r="B18" s="2">
        <v>50531</v>
      </c>
      <c r="C18" s="43">
        <v>0.17</v>
      </c>
      <c r="D18" s="4">
        <v>756</v>
      </c>
      <c r="E18">
        <v>390</v>
      </c>
      <c r="F18">
        <v>367</v>
      </c>
      <c r="G18">
        <v>62</v>
      </c>
      <c r="H18">
        <v>94</v>
      </c>
      <c r="I18">
        <v>173</v>
      </c>
      <c r="J18">
        <v>211</v>
      </c>
      <c r="K18">
        <v>217</v>
      </c>
      <c r="L18">
        <v>165</v>
      </c>
      <c r="M18">
        <v>210</v>
      </c>
      <c r="N18">
        <v>103</v>
      </c>
      <c r="O18">
        <v>267</v>
      </c>
      <c r="P18">
        <v>363</v>
      </c>
      <c r="Q18">
        <v>128</v>
      </c>
      <c r="R18">
        <v>0</v>
      </c>
      <c r="S18">
        <v>0</v>
      </c>
      <c r="T18">
        <v>0</v>
      </c>
      <c r="U18">
        <v>0</v>
      </c>
      <c r="AG18" s="44"/>
      <c r="AH18" s="44"/>
      <c r="AI18" s="44"/>
      <c r="AJ18" s="45"/>
      <c r="AK18" s="2"/>
      <c r="AL18" s="46" t="s">
        <v>733</v>
      </c>
      <c r="AR18" t="s">
        <v>732</v>
      </c>
    </row>
    <row r="19" spans="1:52" x14ac:dyDescent="0.3">
      <c r="A19" s="2" t="s">
        <v>19</v>
      </c>
      <c r="B19" s="2">
        <v>31352</v>
      </c>
      <c r="C19" s="43">
        <v>0.1</v>
      </c>
      <c r="D19" s="4">
        <v>500</v>
      </c>
      <c r="E19">
        <v>262</v>
      </c>
      <c r="F19">
        <v>238</v>
      </c>
      <c r="G19">
        <v>41</v>
      </c>
      <c r="H19">
        <v>76</v>
      </c>
      <c r="I19">
        <v>148</v>
      </c>
      <c r="J19">
        <v>113</v>
      </c>
      <c r="K19">
        <v>123</v>
      </c>
      <c r="L19">
        <v>20</v>
      </c>
      <c r="M19">
        <v>190</v>
      </c>
      <c r="N19">
        <v>128</v>
      </c>
      <c r="O19">
        <v>164</v>
      </c>
      <c r="P19">
        <v>134</v>
      </c>
      <c r="Q19">
        <v>203</v>
      </c>
      <c r="R19">
        <v>0</v>
      </c>
      <c r="S19">
        <v>0</v>
      </c>
      <c r="T19">
        <v>0</v>
      </c>
      <c r="U19">
        <v>0</v>
      </c>
      <c r="AL19" s="46"/>
    </row>
    <row r="20" spans="1:52" x14ac:dyDescent="0.3">
      <c r="A20" s="2" t="s">
        <v>262</v>
      </c>
      <c r="B20" s="2">
        <v>40302</v>
      </c>
      <c r="C20" s="43">
        <v>0.13</v>
      </c>
      <c r="D20" s="4">
        <v>603</v>
      </c>
      <c r="E20">
        <v>308</v>
      </c>
      <c r="F20">
        <v>296</v>
      </c>
      <c r="G20">
        <v>58</v>
      </c>
      <c r="H20">
        <v>89</v>
      </c>
      <c r="I20">
        <v>184</v>
      </c>
      <c r="J20">
        <v>115</v>
      </c>
      <c r="K20">
        <v>160</v>
      </c>
      <c r="L20">
        <v>139</v>
      </c>
      <c r="M20">
        <v>88</v>
      </c>
      <c r="N20">
        <v>161</v>
      </c>
      <c r="O20">
        <v>311</v>
      </c>
      <c r="P20">
        <v>136</v>
      </c>
      <c r="Q20">
        <v>158</v>
      </c>
      <c r="R20">
        <v>0</v>
      </c>
      <c r="S20">
        <v>0</v>
      </c>
      <c r="T20">
        <v>0</v>
      </c>
      <c r="U20">
        <v>0</v>
      </c>
      <c r="AC20" s="10"/>
      <c r="AD20" s="10"/>
      <c r="AF20" s="36"/>
      <c r="AG20" s="36"/>
      <c r="AH20" s="36"/>
      <c r="AI20" s="36"/>
      <c r="AJ20" s="36"/>
      <c r="AK20" s="2"/>
      <c r="AL20" s="46"/>
    </row>
    <row r="21" spans="1:52" x14ac:dyDescent="0.3">
      <c r="A21" s="2" t="s">
        <v>263</v>
      </c>
      <c r="B21" s="2">
        <v>55199</v>
      </c>
      <c r="C21" s="43">
        <v>0.18</v>
      </c>
      <c r="D21" s="4">
        <v>826</v>
      </c>
      <c r="E21">
        <v>422</v>
      </c>
      <c r="F21">
        <v>405</v>
      </c>
      <c r="G21">
        <v>88</v>
      </c>
      <c r="H21">
        <v>140</v>
      </c>
      <c r="I21">
        <v>200</v>
      </c>
      <c r="J21">
        <v>204</v>
      </c>
      <c r="K21">
        <v>197</v>
      </c>
      <c r="L21">
        <v>97</v>
      </c>
      <c r="M21">
        <v>161</v>
      </c>
      <c r="N21">
        <v>286</v>
      </c>
      <c r="O21">
        <v>332</v>
      </c>
      <c r="P21">
        <v>350</v>
      </c>
      <c r="Q21">
        <v>146</v>
      </c>
      <c r="R21">
        <v>0</v>
      </c>
      <c r="S21">
        <v>0</v>
      </c>
      <c r="T21">
        <v>0</v>
      </c>
      <c r="U21">
        <v>0</v>
      </c>
      <c r="AC21" s="10"/>
      <c r="AD21" s="10"/>
      <c r="AF21" s="36"/>
      <c r="AG21" s="36"/>
      <c r="AH21" s="36"/>
      <c r="AI21" s="36"/>
      <c r="AJ21" s="36"/>
      <c r="AK21" s="2"/>
      <c r="AL21" s="46"/>
    </row>
    <row r="22" spans="1:52" x14ac:dyDescent="0.3">
      <c r="A22" s="2" t="s">
        <v>264</v>
      </c>
      <c r="B22" s="2">
        <v>7365</v>
      </c>
      <c r="C22" s="43"/>
      <c r="D22" s="4">
        <v>469</v>
      </c>
      <c r="E22">
        <v>236</v>
      </c>
      <c r="F22">
        <v>234</v>
      </c>
      <c r="G22">
        <v>42</v>
      </c>
      <c r="H22">
        <v>77</v>
      </c>
      <c r="I22">
        <v>122</v>
      </c>
      <c r="J22">
        <v>120</v>
      </c>
      <c r="K22">
        <v>111</v>
      </c>
      <c r="L22">
        <v>44</v>
      </c>
      <c r="M22">
        <v>128</v>
      </c>
      <c r="N22">
        <v>147</v>
      </c>
      <c r="O22">
        <v>141</v>
      </c>
      <c r="P22">
        <v>244</v>
      </c>
      <c r="Q22">
        <v>85</v>
      </c>
      <c r="R22">
        <v>0</v>
      </c>
      <c r="S22">
        <v>0</v>
      </c>
      <c r="T22">
        <v>0</v>
      </c>
      <c r="U22">
        <v>0</v>
      </c>
      <c r="V22" s="1"/>
      <c r="W22" s="1"/>
      <c r="X22" s="1"/>
      <c r="Y22" s="1"/>
      <c r="Z22" s="1"/>
      <c r="AA22" s="1"/>
      <c r="AB22" s="1"/>
      <c r="AC22" s="47"/>
      <c r="AD22" s="47"/>
      <c r="AF22" s="36">
        <v>295</v>
      </c>
      <c r="AG22" s="36">
        <v>186</v>
      </c>
      <c r="AH22" s="36">
        <v>282</v>
      </c>
      <c r="AI22" s="36">
        <v>108</v>
      </c>
      <c r="AJ22" s="36">
        <v>129</v>
      </c>
      <c r="AK22" s="2" t="s">
        <v>262</v>
      </c>
      <c r="AL22" s="46"/>
      <c r="AN22" s="1"/>
      <c r="AO22" s="2"/>
      <c r="AS22" s="1"/>
      <c r="AT22" s="1"/>
      <c r="AU22" s="1"/>
      <c r="AV22" s="1"/>
      <c r="AW22" s="1"/>
      <c r="AX22" s="1"/>
      <c r="AY22" s="1"/>
    </row>
    <row r="23" spans="1:52" x14ac:dyDescent="0.3">
      <c r="A23" s="2" t="s">
        <v>21</v>
      </c>
      <c r="B23" s="2">
        <v>105918</v>
      </c>
      <c r="C23" s="43"/>
      <c r="D23" s="4">
        <v>2000</v>
      </c>
      <c r="E23">
        <v>1028</v>
      </c>
      <c r="F23">
        <v>972</v>
      </c>
      <c r="G23">
        <v>158</v>
      </c>
      <c r="H23">
        <v>240</v>
      </c>
      <c r="I23">
        <v>448</v>
      </c>
      <c r="J23">
        <v>476</v>
      </c>
      <c r="K23">
        <v>678</v>
      </c>
      <c r="L23">
        <v>0</v>
      </c>
      <c r="M23">
        <v>517</v>
      </c>
      <c r="N23">
        <v>648</v>
      </c>
      <c r="O23">
        <v>1840</v>
      </c>
      <c r="P23">
        <v>0</v>
      </c>
      <c r="Q23">
        <v>160</v>
      </c>
      <c r="R23">
        <v>0</v>
      </c>
      <c r="S23">
        <v>0</v>
      </c>
      <c r="T23">
        <v>0</v>
      </c>
      <c r="U23">
        <v>0</v>
      </c>
      <c r="AF23" s="36"/>
      <c r="AG23" s="36"/>
      <c r="AH23" s="36"/>
      <c r="AI23" s="36"/>
      <c r="AJ23" s="36"/>
      <c r="AK23" s="2"/>
      <c r="AL23" s="46"/>
    </row>
    <row r="24" spans="1:52" x14ac:dyDescent="0.3">
      <c r="A24" s="2" t="s">
        <v>265</v>
      </c>
      <c r="B24">
        <v>114401</v>
      </c>
      <c r="C24" s="43"/>
      <c r="D24" s="4">
        <v>1000</v>
      </c>
      <c r="E24">
        <v>540</v>
      </c>
      <c r="F24">
        <v>460</v>
      </c>
      <c r="G24">
        <v>89</v>
      </c>
      <c r="H24">
        <v>160</v>
      </c>
      <c r="I24">
        <v>297</v>
      </c>
      <c r="J24">
        <v>247</v>
      </c>
      <c r="K24">
        <v>207</v>
      </c>
      <c r="L24">
        <v>70</v>
      </c>
      <c r="M24">
        <v>440</v>
      </c>
      <c r="N24">
        <v>196</v>
      </c>
      <c r="O24">
        <v>749</v>
      </c>
      <c r="P24">
        <v>0</v>
      </c>
      <c r="Q24">
        <v>251</v>
      </c>
      <c r="R24">
        <v>0</v>
      </c>
      <c r="S24">
        <v>0</v>
      </c>
      <c r="T24">
        <v>0</v>
      </c>
      <c r="U24">
        <v>0</v>
      </c>
      <c r="AF24" s="36"/>
      <c r="AG24" s="36"/>
      <c r="AH24" s="36"/>
      <c r="AI24" s="36"/>
      <c r="AJ24" s="36"/>
      <c r="AL24" s="46"/>
    </row>
    <row r="25" spans="1:52" x14ac:dyDescent="0.3">
      <c r="A25" s="2" t="s">
        <v>266</v>
      </c>
      <c r="B25" s="2">
        <v>24903</v>
      </c>
      <c r="C25" s="43"/>
      <c r="D25" s="4">
        <v>1000</v>
      </c>
      <c r="E25">
        <v>338</v>
      </c>
      <c r="F25">
        <v>662</v>
      </c>
      <c r="G25">
        <v>153</v>
      </c>
      <c r="H25">
        <v>322</v>
      </c>
      <c r="I25">
        <v>359</v>
      </c>
      <c r="J25">
        <v>128</v>
      </c>
      <c r="K25">
        <v>38</v>
      </c>
      <c r="L25">
        <v>309</v>
      </c>
      <c r="M25">
        <v>147</v>
      </c>
      <c r="N25">
        <v>355</v>
      </c>
      <c r="O25">
        <v>0</v>
      </c>
      <c r="P25">
        <v>0</v>
      </c>
      <c r="Q25">
        <v>0</v>
      </c>
      <c r="R25">
        <v>244</v>
      </c>
      <c r="S25">
        <v>104</v>
      </c>
      <c r="T25">
        <v>241</v>
      </c>
      <c r="U25">
        <v>0</v>
      </c>
    </row>
    <row r="26" spans="1:52" x14ac:dyDescent="0.3">
      <c r="A26" s="2" t="s">
        <v>7</v>
      </c>
      <c r="B26" s="2">
        <v>274384</v>
      </c>
      <c r="C26" s="42"/>
      <c r="D26" s="4">
        <v>3000</v>
      </c>
      <c r="E26">
        <v>1515</v>
      </c>
      <c r="F26">
        <v>1485</v>
      </c>
      <c r="G26">
        <v>348</v>
      </c>
      <c r="H26">
        <v>519</v>
      </c>
      <c r="I26">
        <v>738</v>
      </c>
      <c r="J26">
        <v>714</v>
      </c>
      <c r="K26">
        <v>678</v>
      </c>
      <c r="L26">
        <v>158</v>
      </c>
      <c r="M26">
        <v>815</v>
      </c>
      <c r="N26">
        <v>1000</v>
      </c>
      <c r="O26">
        <v>2271</v>
      </c>
      <c r="P26">
        <v>0</v>
      </c>
      <c r="Q26">
        <v>729</v>
      </c>
      <c r="R26">
        <v>1803</v>
      </c>
      <c r="S26">
        <v>555</v>
      </c>
      <c r="T26">
        <v>402</v>
      </c>
      <c r="U26">
        <v>240</v>
      </c>
      <c r="AW26" t="s">
        <v>689</v>
      </c>
      <c r="AX26" t="s">
        <v>690</v>
      </c>
      <c r="AY26" t="s">
        <v>691</v>
      </c>
      <c r="AZ26" t="s">
        <v>692</v>
      </c>
    </row>
    <row r="27" spans="1:52" x14ac:dyDescent="0.3">
      <c r="AV27" t="s">
        <v>19</v>
      </c>
      <c r="AW27">
        <v>230</v>
      </c>
      <c r="AX27">
        <v>240</v>
      </c>
      <c r="AY27">
        <v>288</v>
      </c>
      <c r="AZ27">
        <v>242</v>
      </c>
    </row>
    <row r="28" spans="1:52" x14ac:dyDescent="0.3">
      <c r="AV28" t="s">
        <v>18</v>
      </c>
      <c r="AW28">
        <v>266</v>
      </c>
      <c r="AX28">
        <v>389</v>
      </c>
      <c r="AY28">
        <v>124</v>
      </c>
      <c r="AZ28">
        <v>221</v>
      </c>
    </row>
    <row r="30" spans="1:52" x14ac:dyDescent="0.3">
      <c r="M30" s="1"/>
      <c r="N30" s="1"/>
      <c r="O30" s="1"/>
      <c r="P30" s="1"/>
      <c r="Q30" s="1"/>
      <c r="R30" s="1"/>
      <c r="S30" s="1"/>
      <c r="T30" s="1"/>
      <c r="U30" s="1"/>
      <c r="V30" s="1"/>
      <c r="W30" s="1"/>
      <c r="AF30" t="s">
        <v>2125</v>
      </c>
    </row>
    <row r="31" spans="1:52" x14ac:dyDescent="0.3">
      <c r="M31" s="35"/>
      <c r="N31" s="35"/>
      <c r="O31" s="35"/>
      <c r="P31" s="35"/>
      <c r="Q31" s="35"/>
      <c r="R31" s="35"/>
      <c r="S31" s="35"/>
      <c r="T31" s="35"/>
      <c r="U31" s="4"/>
      <c r="V31" s="6"/>
      <c r="W31" s="35"/>
      <c r="AF31" t="s">
        <v>2126</v>
      </c>
      <c r="AG31" t="s">
        <v>2127</v>
      </c>
    </row>
    <row r="32" spans="1:52" x14ac:dyDescent="0.3">
      <c r="M32" s="6"/>
      <c r="N32" s="6"/>
      <c r="O32" s="6"/>
      <c r="P32" s="6"/>
      <c r="Q32" s="6"/>
      <c r="R32" s="6"/>
      <c r="S32" s="6"/>
      <c r="T32" s="6"/>
      <c r="U32" s="4"/>
      <c r="V32" s="6"/>
      <c r="W32" s="6"/>
      <c r="AF32" t="s">
        <v>2128</v>
      </c>
    </row>
    <row r="33" spans="13:32" x14ac:dyDescent="0.3">
      <c r="M33" s="6"/>
      <c r="N33" s="6"/>
      <c r="O33" s="6"/>
      <c r="P33" s="6"/>
      <c r="Q33" s="6"/>
      <c r="R33" s="6"/>
      <c r="S33" s="6"/>
      <c r="T33" s="6"/>
      <c r="U33" s="4"/>
      <c r="V33" s="6"/>
      <c r="W33" s="6"/>
      <c r="AF33" t="s">
        <v>2129</v>
      </c>
    </row>
    <row r="34" spans="13:32" x14ac:dyDescent="0.3">
      <c r="AF34" t="s">
        <v>2130</v>
      </c>
    </row>
  </sheetData>
  <conditionalFormatting sqref="AC22:AD22">
    <cfRule type="colorScale" priority="3">
      <colorScale>
        <cfvo type="min"/>
        <cfvo type="percentile" val="50"/>
        <cfvo type="max"/>
        <color rgb="FFF8696B"/>
        <color rgb="FFFCFCFF"/>
        <color rgb="FF5A8AC6"/>
      </colorScale>
    </cfRule>
  </conditionalFormatting>
  <conditionalFormatting sqref="AC16:AD19">
    <cfRule type="colorScale" priority="4">
      <colorScale>
        <cfvo type="min"/>
        <cfvo type="percentile" val="50"/>
        <cfvo type="max"/>
        <color rgb="FFF8696B"/>
        <color rgb="FFFCFCFF"/>
        <color rgb="FF5A8AC6"/>
      </colorScale>
    </cfRule>
  </conditionalFormatting>
  <conditionalFormatting sqref="AC22:AD22">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K13" sqref="K13"/>
    </sheetView>
  </sheetViews>
  <sheetFormatPr baseColWidth="10" defaultColWidth="8.88671875" defaultRowHeight="14.4" x14ac:dyDescent="0.3"/>
  <cols>
    <col min="1" max="1" width="27.88671875" customWidth="1"/>
    <col min="2" max="2" width="9.88671875" customWidth="1"/>
    <col min="3" max="3" width="9.6640625" customWidth="1"/>
    <col min="4" max="4" width="10.109375" customWidth="1"/>
    <col min="5" max="5" width="9.6640625" customWidth="1"/>
    <col min="6" max="6" width="9.88671875" customWidth="1"/>
    <col min="7" max="7" width="10.33203125" customWidth="1"/>
    <col min="8" max="8" width="11.109375" customWidth="1"/>
    <col min="9" max="9" width="9.6640625" customWidth="1"/>
    <col min="10" max="10" width="9.88671875" customWidth="1"/>
    <col min="11" max="12" width="10" customWidth="1"/>
  </cols>
  <sheetData>
    <row r="1" spans="1:12" s="1" customFormat="1" x14ac:dyDescent="0.3">
      <c r="A1" s="1" t="s">
        <v>0</v>
      </c>
      <c r="B1" s="1" t="s">
        <v>8</v>
      </c>
      <c r="C1" s="1" t="s">
        <v>1</v>
      </c>
      <c r="D1" s="1" t="s">
        <v>2</v>
      </c>
      <c r="E1" s="1" t="s">
        <v>3</v>
      </c>
      <c r="F1" s="1" t="s">
        <v>4</v>
      </c>
      <c r="G1" s="1" t="s">
        <v>5</v>
      </c>
      <c r="H1" s="1" t="s">
        <v>244</v>
      </c>
      <c r="I1" s="1" t="s">
        <v>6</v>
      </c>
      <c r="J1" s="1" t="s">
        <v>190</v>
      </c>
      <c r="K1" s="1" t="s">
        <v>191</v>
      </c>
      <c r="L1" s="1" t="s">
        <v>7</v>
      </c>
    </row>
    <row r="2" spans="1:12" s="1" customFormat="1" x14ac:dyDescent="0.3">
      <c r="A2" s="1" t="s">
        <v>281</v>
      </c>
      <c r="B2" s="32" t="s">
        <v>284</v>
      </c>
      <c r="C2" s="32"/>
      <c r="D2" s="32"/>
      <c r="E2" s="32"/>
      <c r="F2" s="32"/>
      <c r="G2" s="32"/>
      <c r="H2" s="32"/>
      <c r="I2" s="32"/>
      <c r="J2" s="32"/>
      <c r="K2" s="32"/>
      <c r="L2" s="32"/>
    </row>
    <row r="3" spans="1:12" s="1" customFormat="1" x14ac:dyDescent="0.3">
      <c r="A3" s="1" t="s">
        <v>282</v>
      </c>
      <c r="B3" s="2" t="s">
        <v>283</v>
      </c>
    </row>
    <row r="4" spans="1:12" s="1" customFormat="1" x14ac:dyDescent="0.3">
      <c r="B4" s="2"/>
    </row>
    <row r="5" spans="1:12" s="1" customFormat="1" x14ac:dyDescent="0.3">
      <c r="A5" s="3" t="s">
        <v>127</v>
      </c>
      <c r="B5" s="2" t="s">
        <v>232</v>
      </c>
      <c r="C5" s="2" t="s">
        <v>232</v>
      </c>
      <c r="D5" s="2" t="s">
        <v>232</v>
      </c>
      <c r="E5" s="2" t="s">
        <v>232</v>
      </c>
      <c r="F5" s="2"/>
      <c r="G5" s="2" t="s">
        <v>128</v>
      </c>
      <c r="L5"/>
    </row>
    <row r="6" spans="1:12" s="1" customFormat="1" x14ac:dyDescent="0.3">
      <c r="A6" s="3" t="s">
        <v>129</v>
      </c>
      <c r="B6" s="2" t="s">
        <v>232</v>
      </c>
      <c r="C6" s="2" t="s">
        <v>232</v>
      </c>
      <c r="D6" s="2" t="s">
        <v>232</v>
      </c>
      <c r="E6" s="2" t="s">
        <v>232</v>
      </c>
      <c r="F6" s="2"/>
      <c r="G6" s="2" t="s">
        <v>130</v>
      </c>
      <c r="L6"/>
    </row>
    <row r="7" spans="1:12" s="1" customFormat="1" x14ac:dyDescent="0.3">
      <c r="A7" s="3" t="s">
        <v>131</v>
      </c>
      <c r="B7" s="2" t="s">
        <v>235</v>
      </c>
      <c r="C7" s="2" t="s">
        <v>236</v>
      </c>
      <c r="D7" s="2" t="s">
        <v>231</v>
      </c>
      <c r="E7" s="2" t="s">
        <v>234</v>
      </c>
      <c r="F7" s="2"/>
      <c r="G7" s="2" t="s">
        <v>132</v>
      </c>
      <c r="L7"/>
    </row>
    <row r="8" spans="1:12" s="1" customFormat="1" x14ac:dyDescent="0.3">
      <c r="A8" s="3" t="s">
        <v>133</v>
      </c>
      <c r="B8" s="2" t="s">
        <v>233</v>
      </c>
      <c r="C8" s="2" t="s">
        <v>233</v>
      </c>
      <c r="D8" s="2" t="s">
        <v>233</v>
      </c>
      <c r="E8" s="2" t="s">
        <v>233</v>
      </c>
      <c r="F8" s="2"/>
      <c r="G8" s="2" t="s">
        <v>233</v>
      </c>
      <c r="L8"/>
    </row>
    <row r="9" spans="1:12" s="1" customFormat="1" x14ac:dyDescent="0.3">
      <c r="A9" s="3" t="s">
        <v>134</v>
      </c>
      <c r="B9" s="2"/>
      <c r="C9" s="2"/>
      <c r="D9" s="2"/>
      <c r="E9" s="2"/>
      <c r="F9" s="2"/>
      <c r="G9" s="2" t="s">
        <v>135</v>
      </c>
      <c r="L9"/>
    </row>
    <row r="10" spans="1:12" s="1" customFormat="1" x14ac:dyDescent="0.3">
      <c r="A10" s="3" t="s">
        <v>136</v>
      </c>
      <c r="B10" s="2" t="s">
        <v>1435</v>
      </c>
      <c r="C10" s="2" t="s">
        <v>1435</v>
      </c>
      <c r="D10" s="2"/>
      <c r="E10" s="2" t="s">
        <v>1435</v>
      </c>
      <c r="F10" s="2" t="s">
        <v>1435</v>
      </c>
      <c r="G10" s="2" t="s">
        <v>137</v>
      </c>
      <c r="L10"/>
    </row>
    <row r="11" spans="1:12" s="1" customFormat="1" x14ac:dyDescent="0.3">
      <c r="A11" s="3" t="s">
        <v>138</v>
      </c>
      <c r="B11" s="2"/>
      <c r="C11" s="2"/>
      <c r="D11" s="2"/>
      <c r="E11" s="2"/>
      <c r="F11" s="2"/>
      <c r="G11" s="2" t="s">
        <v>139</v>
      </c>
      <c r="L11"/>
    </row>
    <row r="12" spans="1:12" s="1" customFormat="1" x14ac:dyDescent="0.3">
      <c r="A12" s="3" t="s">
        <v>941</v>
      </c>
      <c r="B12" s="2" t="s">
        <v>735</v>
      </c>
      <c r="C12" s="2" t="s">
        <v>735</v>
      </c>
      <c r="D12" s="2" t="s">
        <v>735</v>
      </c>
      <c r="E12" t="s">
        <v>969</v>
      </c>
      <c r="F12" s="2" t="s">
        <v>735</v>
      </c>
      <c r="G12" s="2" t="s">
        <v>735</v>
      </c>
      <c r="H12" s="2" t="s">
        <v>735</v>
      </c>
      <c r="I12" s="2" t="s">
        <v>736</v>
      </c>
      <c r="K12" s="1" t="s">
        <v>2084</v>
      </c>
      <c r="L12" s="2" t="s">
        <v>735</v>
      </c>
    </row>
    <row r="13" spans="1:12" s="1" customFormat="1" x14ac:dyDescent="0.3">
      <c r="A13" s="3" t="s">
        <v>237</v>
      </c>
      <c r="B13" t="s">
        <v>239</v>
      </c>
      <c r="C13" t="s">
        <v>240</v>
      </c>
      <c r="D13" t="s">
        <v>241</v>
      </c>
      <c r="E13" t="s">
        <v>238</v>
      </c>
      <c r="F13"/>
      <c r="G13" t="s">
        <v>242</v>
      </c>
      <c r="L13"/>
    </row>
    <row r="14" spans="1:12" s="1" customFormat="1" x14ac:dyDescent="0.3">
      <c r="A14" s="1" t="s">
        <v>2082</v>
      </c>
      <c r="B14" s="2" t="s">
        <v>2083</v>
      </c>
      <c r="K14" s="2" t="s">
        <v>2081</v>
      </c>
    </row>
    <row r="15" spans="1:12" x14ac:dyDescent="0.3">
      <c r="A15" s="3"/>
      <c r="B15" s="2"/>
      <c r="C15" s="2"/>
      <c r="D15" s="2"/>
      <c r="E15" s="2"/>
      <c r="F15" s="2"/>
      <c r="G15" s="2"/>
      <c r="H15" s="2"/>
      <c r="I15" s="2"/>
      <c r="J15" s="2"/>
      <c r="K15" s="2"/>
      <c r="L15" s="2"/>
    </row>
    <row r="16" spans="1:12" x14ac:dyDescent="0.3">
      <c r="A16" s="3"/>
      <c r="B16" s="2"/>
      <c r="C16" s="2"/>
      <c r="D16" s="2"/>
      <c r="E16" s="2"/>
      <c r="F16" s="2"/>
      <c r="G16" s="2"/>
      <c r="H16" s="2"/>
      <c r="I16" s="2"/>
      <c r="J16" s="2"/>
      <c r="K16" s="2"/>
      <c r="L16" s="2"/>
    </row>
    <row r="17" spans="1:12" x14ac:dyDescent="0.3">
      <c r="A17" s="3"/>
      <c r="B17" s="2"/>
      <c r="C17" s="2"/>
      <c r="D17" s="2"/>
      <c r="E17" s="2"/>
      <c r="F17" s="2"/>
      <c r="G17" s="2"/>
      <c r="H17" s="2"/>
      <c r="I17" s="2"/>
      <c r="J17" s="2"/>
      <c r="K17" s="2"/>
      <c r="L17" s="2"/>
    </row>
    <row r="18" spans="1:12" x14ac:dyDescent="0.3">
      <c r="A18" s="3"/>
      <c r="B18" s="2"/>
      <c r="C18" s="2"/>
      <c r="D18" s="2"/>
      <c r="E18" s="2"/>
      <c r="F18" s="2"/>
      <c r="G18" s="2"/>
      <c r="H18" s="2"/>
      <c r="I18" s="2"/>
      <c r="J18" s="2"/>
      <c r="K18" s="2"/>
      <c r="L18" s="2"/>
    </row>
    <row r="19" spans="1:12" x14ac:dyDescent="0.3">
      <c r="A19" s="3"/>
      <c r="B19" s="2"/>
      <c r="C19" s="2"/>
      <c r="D19" s="2"/>
      <c r="E19" s="2"/>
      <c r="F19" s="2"/>
      <c r="G19" s="2"/>
      <c r="H19" s="2"/>
      <c r="I19" s="2"/>
      <c r="J19" s="2"/>
      <c r="K19" s="2"/>
      <c r="L19" s="2"/>
    </row>
    <row r="20" spans="1:12" x14ac:dyDescent="0.3">
      <c r="A20" s="3"/>
      <c r="B20" s="2"/>
      <c r="C20" s="2"/>
      <c r="D20" s="2"/>
      <c r="E20" s="2"/>
      <c r="F20" s="2"/>
      <c r="G20" s="2"/>
      <c r="H20" s="2"/>
      <c r="I20" s="2"/>
      <c r="J20" s="2"/>
      <c r="K20" s="2"/>
      <c r="L20" s="2"/>
    </row>
    <row r="21" spans="1:12" x14ac:dyDescent="0.3">
      <c r="A21" s="3"/>
      <c r="B21" s="2"/>
      <c r="C21" s="2"/>
      <c r="D21" s="2"/>
      <c r="E21" s="2"/>
      <c r="F21" s="2"/>
      <c r="G21" s="2"/>
      <c r="H21" s="2"/>
      <c r="I21" s="2"/>
      <c r="J21" s="2"/>
      <c r="K21" s="2"/>
      <c r="L21" s="2"/>
    </row>
    <row r="22" spans="1:12" x14ac:dyDescent="0.3">
      <c r="A22" s="3"/>
      <c r="B22" s="2"/>
      <c r="C22" s="2"/>
      <c r="D22" s="2"/>
      <c r="E22" s="2"/>
      <c r="F22" s="2"/>
      <c r="G22" s="2"/>
      <c r="H22" s="2"/>
      <c r="I22" s="2"/>
      <c r="J22" s="2"/>
      <c r="K22" s="2"/>
      <c r="L22" s="2"/>
    </row>
    <row r="23" spans="1:12" x14ac:dyDescent="0.3">
      <c r="A23" s="3"/>
    </row>
    <row r="24" spans="1:12" x14ac:dyDescent="0.3">
      <c r="A24" s="3"/>
    </row>
    <row r="25" spans="1:12" x14ac:dyDescent="0.3">
      <c r="A25" s="16"/>
    </row>
    <row r="26" spans="1:12" x14ac:dyDescent="0.3">
      <c r="A26" s="16"/>
    </row>
    <row r="27" spans="1:12" x14ac:dyDescent="0.3">
      <c r="A27" s="3"/>
    </row>
    <row r="28" spans="1:12" x14ac:dyDescent="0.3">
      <c r="A28" s="1"/>
    </row>
    <row r="29" spans="1:12" x14ac:dyDescent="0.3">
      <c r="A29" s="3"/>
    </row>
    <row r="30" spans="1:12" x14ac:dyDescent="0.3">
      <c r="A30" s="16"/>
    </row>
    <row r="31" spans="1:12" x14ac:dyDescent="0.3">
      <c r="A31" s="16"/>
    </row>
    <row r="32" spans="1:12" x14ac:dyDescent="0.3">
      <c r="A32" s="16"/>
      <c r="I32" s="1"/>
      <c r="J32" s="1"/>
      <c r="K32" s="1"/>
    </row>
    <row r="33" spans="1:12" x14ac:dyDescent="0.3">
      <c r="A33" s="16"/>
    </row>
    <row r="34" spans="1:12" x14ac:dyDescent="0.3">
      <c r="A34" s="16"/>
    </row>
    <row r="35" spans="1:12" x14ac:dyDescent="0.3">
      <c r="A35" s="16"/>
    </row>
    <row r="36" spans="1:12" x14ac:dyDescent="0.3">
      <c r="A36" s="3"/>
    </row>
    <row r="37" spans="1:12" x14ac:dyDescent="0.3">
      <c r="A37" s="3"/>
    </row>
    <row r="38" spans="1:12" x14ac:dyDescent="0.3">
      <c r="A38" s="3"/>
      <c r="B38" s="15"/>
      <c r="C38" s="15"/>
      <c r="D38" s="15"/>
      <c r="E38" s="15"/>
      <c r="F38" s="15"/>
      <c r="G38" s="15"/>
      <c r="H38" s="15"/>
      <c r="I38" s="15"/>
      <c r="J38" s="15"/>
      <c r="K38" s="15"/>
      <c r="L38" s="15"/>
    </row>
    <row r="39" spans="1:12" x14ac:dyDescent="0.3">
      <c r="A39" s="3"/>
    </row>
    <row r="40" spans="1:12" x14ac:dyDescent="0.3">
      <c r="A40" s="3"/>
    </row>
    <row r="41" spans="1:12" x14ac:dyDescent="0.3">
      <c r="A41" s="1"/>
      <c r="B41" s="2"/>
      <c r="C41" s="2"/>
      <c r="D41" s="2"/>
      <c r="E41" s="2"/>
      <c r="F41" s="2"/>
      <c r="G41" s="2"/>
      <c r="H41" s="2"/>
      <c r="I41" s="2"/>
      <c r="J41" s="2"/>
      <c r="K41" s="2"/>
      <c r="L41" s="2"/>
    </row>
    <row r="42" spans="1:12" x14ac:dyDescent="0.3">
      <c r="A42" s="1"/>
    </row>
    <row r="43" spans="1:12" x14ac:dyDescent="0.3">
      <c r="A43" s="1"/>
    </row>
    <row r="44" spans="1:12" x14ac:dyDescent="0.3">
      <c r="A44" s="1"/>
    </row>
    <row r="45" spans="1:12" x14ac:dyDescent="0.3">
      <c r="A45" s="1"/>
      <c r="B45" s="26"/>
      <c r="C45" s="26"/>
      <c r="D45" s="26"/>
      <c r="E45" s="26"/>
      <c r="F45" s="26"/>
      <c r="G45" s="26"/>
      <c r="H45" s="26"/>
      <c r="I45" s="26"/>
      <c r="J45" s="26"/>
      <c r="K45" s="26"/>
      <c r="L45" s="26"/>
    </row>
    <row r="46" spans="1:12" x14ac:dyDescent="0.3">
      <c r="A46" s="1"/>
      <c r="B46" s="26"/>
      <c r="C46" s="26"/>
      <c r="D46" s="26"/>
      <c r="E46" s="26"/>
      <c r="F46" s="26"/>
      <c r="G46" s="26"/>
      <c r="H46" s="26"/>
      <c r="I46" s="26"/>
      <c r="J46" s="26"/>
      <c r="K46" s="26"/>
      <c r="L46" s="26"/>
    </row>
    <row r="47" spans="1:12" x14ac:dyDescent="0.3">
      <c r="A47" s="1"/>
      <c r="B47" s="26"/>
      <c r="C47" s="26"/>
      <c r="D47" s="26"/>
      <c r="E47" s="26"/>
      <c r="F47" s="26"/>
      <c r="G47" s="26"/>
      <c r="H47" s="26"/>
      <c r="I47" s="26"/>
      <c r="J47" s="26"/>
      <c r="K47" s="26"/>
      <c r="L47" s="26"/>
    </row>
    <row r="48" spans="1:12" x14ac:dyDescent="0.3">
      <c r="A48" s="1"/>
      <c r="B48" s="26"/>
      <c r="C48" s="26"/>
      <c r="D48" s="26"/>
      <c r="E48" s="26"/>
      <c r="F48" s="26"/>
      <c r="G48" s="26"/>
      <c r="H48" s="26"/>
      <c r="I48" s="26"/>
      <c r="J48" s="26"/>
      <c r="K48" s="26"/>
      <c r="L48" s="26"/>
    </row>
    <row r="49" spans="1:12" x14ac:dyDescent="0.3">
      <c r="A49" s="1"/>
      <c r="B49" s="26"/>
      <c r="C49" s="26"/>
      <c r="D49" s="26"/>
      <c r="E49" s="26"/>
      <c r="F49" s="26"/>
      <c r="G49" s="26"/>
      <c r="H49" s="26"/>
      <c r="I49" s="26"/>
      <c r="J49" s="26"/>
      <c r="K49" s="26"/>
      <c r="L49" s="26"/>
    </row>
    <row r="50" spans="1:12" x14ac:dyDescent="0.3">
      <c r="A50" s="1"/>
      <c r="B50" s="26"/>
      <c r="C50" s="26"/>
      <c r="D50" s="26"/>
      <c r="E50" s="26"/>
      <c r="F50" s="26"/>
      <c r="G50" s="26"/>
      <c r="H50" s="26"/>
      <c r="I50" s="26"/>
      <c r="J50" s="26"/>
      <c r="K50" s="26"/>
      <c r="L50" s="26"/>
    </row>
    <row r="51" spans="1:12" x14ac:dyDescent="0.3">
      <c r="A51" s="1"/>
      <c r="B51" s="26"/>
      <c r="C51" s="26"/>
      <c r="D51" s="26"/>
      <c r="E51" s="26"/>
      <c r="F51" s="26"/>
      <c r="G51" s="26"/>
      <c r="H51" s="26"/>
      <c r="I51" s="26"/>
      <c r="J51" s="26"/>
      <c r="K51" s="26"/>
      <c r="L51" s="26"/>
    </row>
    <row r="52" spans="1:12" x14ac:dyDescent="0.3">
      <c r="A52" s="1"/>
      <c r="B52" s="26"/>
      <c r="C52" s="26"/>
      <c r="D52" s="26"/>
      <c r="E52" s="26"/>
      <c r="F52" s="26"/>
      <c r="G52" s="26"/>
      <c r="H52" s="26"/>
      <c r="I52" s="26"/>
      <c r="J52" s="26"/>
      <c r="K52" s="26"/>
      <c r="L52" s="26"/>
    </row>
    <row r="53" spans="1:12" x14ac:dyDescent="0.3">
      <c r="A53" s="1"/>
      <c r="B53" s="26"/>
      <c r="C53" s="26"/>
      <c r="D53" s="26"/>
      <c r="E53" s="26"/>
      <c r="F53" s="26"/>
      <c r="G53" s="26"/>
      <c r="H53" s="26"/>
      <c r="I53" s="26"/>
      <c r="J53" s="26"/>
      <c r="K53" s="26"/>
      <c r="L53" s="26"/>
    </row>
    <row r="54" spans="1:12" x14ac:dyDescent="0.3">
      <c r="A54" s="1"/>
      <c r="B54" s="27"/>
      <c r="C54" s="27"/>
      <c r="D54" s="27"/>
      <c r="E54" s="27"/>
      <c r="F54" s="27"/>
      <c r="G54" s="27"/>
      <c r="H54" s="27"/>
      <c r="I54" s="27"/>
      <c r="J54" s="27"/>
      <c r="K54" s="27"/>
      <c r="L54" s="27"/>
    </row>
    <row r="55" spans="1:12" x14ac:dyDescent="0.3">
      <c r="A55" s="1"/>
      <c r="B55" s="26"/>
      <c r="C55" s="26"/>
      <c r="D55" s="26"/>
      <c r="E55" s="26"/>
      <c r="F55" s="26"/>
      <c r="G55" s="27"/>
      <c r="H55" s="27"/>
      <c r="I55" s="26"/>
      <c r="J55" s="26"/>
      <c r="K55" s="26"/>
      <c r="L55" s="27"/>
    </row>
    <row r="56" spans="1:12" x14ac:dyDescent="0.3">
      <c r="A56" s="1"/>
      <c r="B56" s="26"/>
      <c r="C56" s="26"/>
      <c r="D56" s="26"/>
      <c r="E56" s="26"/>
      <c r="F56" s="26"/>
      <c r="G56" s="27"/>
      <c r="H56" s="27"/>
      <c r="I56" s="26"/>
      <c r="J56" s="26"/>
      <c r="K56" s="26"/>
      <c r="L56" s="27"/>
    </row>
    <row r="57" spans="1:12" x14ac:dyDescent="0.3">
      <c r="A57" s="1"/>
      <c r="B57" s="27"/>
      <c r="C57" s="27"/>
      <c r="D57" s="27"/>
      <c r="E57" s="27"/>
      <c r="F57" s="27"/>
      <c r="G57" s="27"/>
      <c r="H57" s="27"/>
      <c r="I57" s="27"/>
      <c r="J57" s="27"/>
      <c r="K57" s="27"/>
      <c r="L57" s="27"/>
    </row>
    <row r="58" spans="1:12" x14ac:dyDescent="0.3">
      <c r="A58" s="1"/>
      <c r="B58" s="27"/>
      <c r="C58" s="27"/>
      <c r="D58" s="27"/>
      <c r="E58" s="27"/>
      <c r="F58" s="27"/>
      <c r="G58" s="27"/>
      <c r="H58" s="27"/>
      <c r="I58" s="27"/>
      <c r="J58" s="27"/>
      <c r="K58" s="27"/>
      <c r="L58" s="27"/>
    </row>
    <row r="59" spans="1:12" x14ac:dyDescent="0.3">
      <c r="A59" s="1"/>
      <c r="B59" s="27"/>
      <c r="C59" s="27"/>
      <c r="D59" s="27"/>
      <c r="E59" s="27"/>
      <c r="F59" s="27"/>
      <c r="G59" s="27"/>
      <c r="H59" s="27"/>
      <c r="I59" s="27"/>
      <c r="J59" s="27"/>
      <c r="K59" s="27"/>
      <c r="L59" s="27"/>
    </row>
    <row r="60" spans="1:12" x14ac:dyDescent="0.3">
      <c r="A60" s="1"/>
      <c r="B60" s="27"/>
      <c r="C60" s="27"/>
      <c r="D60" s="27"/>
      <c r="E60" s="27"/>
      <c r="F60" s="27"/>
      <c r="G60" s="27"/>
      <c r="H60" s="27"/>
      <c r="I60" s="27"/>
      <c r="J60" s="27"/>
      <c r="K60" s="27"/>
      <c r="L60" s="27"/>
    </row>
    <row r="61" spans="1:12" x14ac:dyDescent="0.3">
      <c r="A61" s="1"/>
      <c r="B61" s="27"/>
      <c r="C61" s="27"/>
      <c r="D61" s="27"/>
      <c r="E61" s="27"/>
      <c r="F61" s="27"/>
      <c r="G61" s="27"/>
      <c r="H61" s="27"/>
      <c r="I61" s="27"/>
      <c r="J61" s="27"/>
      <c r="K61" s="27"/>
      <c r="L61" s="27"/>
    </row>
    <row r="62" spans="1:12" x14ac:dyDescent="0.3">
      <c r="A62" s="1"/>
      <c r="B62" s="27"/>
      <c r="C62" s="27"/>
      <c r="D62" s="27"/>
      <c r="E62" s="27"/>
      <c r="F62" s="27"/>
      <c r="G62" s="27"/>
      <c r="H62" s="27"/>
      <c r="I62" s="27"/>
      <c r="J62" s="27"/>
      <c r="K62" s="27"/>
      <c r="L62" s="27"/>
    </row>
    <row r="63" spans="1:12" x14ac:dyDescent="0.3">
      <c r="A63" s="1"/>
      <c r="B63" s="28"/>
      <c r="C63" s="28"/>
      <c r="D63" s="28"/>
      <c r="E63" s="28"/>
      <c r="F63" s="28"/>
      <c r="G63" s="28"/>
      <c r="H63" s="28"/>
      <c r="I63" s="28"/>
      <c r="J63" s="28"/>
      <c r="K63" s="28"/>
      <c r="L63" s="28"/>
    </row>
    <row r="64" spans="1:12" x14ac:dyDescent="0.3">
      <c r="A64" s="1"/>
      <c r="B64" s="27"/>
      <c r="C64" s="27"/>
      <c r="D64" s="27"/>
      <c r="E64" s="27"/>
      <c r="F64" s="27"/>
      <c r="G64" s="27"/>
      <c r="H64" s="27"/>
      <c r="I64" s="27"/>
      <c r="J64" s="27"/>
      <c r="K64" s="27"/>
      <c r="L64" s="27"/>
    </row>
    <row r="65" spans="1:12" x14ac:dyDescent="0.3">
      <c r="A65" s="1"/>
      <c r="B65" s="27"/>
      <c r="C65" s="27"/>
      <c r="D65" s="27"/>
      <c r="E65" s="27"/>
      <c r="F65" s="27"/>
      <c r="G65" s="27"/>
      <c r="H65" s="27"/>
      <c r="I65" s="27"/>
      <c r="J65" s="27"/>
      <c r="K65" s="27"/>
      <c r="L65" s="27"/>
    </row>
    <row r="66" spans="1:12" x14ac:dyDescent="0.3">
      <c r="A66" s="1"/>
      <c r="B66" s="27"/>
      <c r="C66" s="27"/>
      <c r="D66" s="27"/>
      <c r="E66" s="27"/>
      <c r="F66" s="27"/>
      <c r="G66" s="27"/>
      <c r="H66" s="27"/>
      <c r="I66" s="27"/>
      <c r="J66" s="27"/>
      <c r="K66" s="27"/>
      <c r="L66" s="27"/>
    </row>
    <row r="67" spans="1:12" x14ac:dyDescent="0.3">
      <c r="A67" s="1"/>
      <c r="B67" s="26"/>
      <c r="C67" s="26"/>
      <c r="D67" s="26"/>
      <c r="E67" s="26"/>
      <c r="F67" s="26"/>
      <c r="G67" s="26"/>
      <c r="H67" s="26"/>
      <c r="I67" s="26"/>
      <c r="J67" s="26"/>
      <c r="K67" s="26"/>
      <c r="L67" s="26"/>
    </row>
    <row r="68" spans="1:12" x14ac:dyDescent="0.3">
      <c r="A68" s="1"/>
      <c r="B68" s="26"/>
      <c r="C68" s="26"/>
      <c r="D68" s="26"/>
      <c r="E68" s="26"/>
      <c r="F68" s="26"/>
      <c r="G68" s="26"/>
      <c r="H68" s="26"/>
      <c r="I68" s="26"/>
      <c r="J68" s="26"/>
      <c r="K68" s="26"/>
      <c r="L68" s="26"/>
    </row>
    <row r="69" spans="1:12" x14ac:dyDescent="0.3">
      <c r="A69" s="1"/>
      <c r="B69" s="26"/>
      <c r="C69" s="26"/>
      <c r="D69" s="26"/>
      <c r="E69" s="26"/>
      <c r="F69" s="26"/>
      <c r="G69" s="26"/>
      <c r="H69" s="26"/>
      <c r="I69" s="26"/>
      <c r="J69" s="26"/>
      <c r="K69" s="26"/>
      <c r="L69" s="26"/>
    </row>
    <row r="70" spans="1:12" x14ac:dyDescent="0.3">
      <c r="A70" s="1"/>
      <c r="B70" s="26"/>
      <c r="C70" s="26"/>
      <c r="D70" s="26"/>
      <c r="E70" s="26"/>
      <c r="F70" s="26"/>
      <c r="G70" s="26"/>
      <c r="H70" s="26"/>
      <c r="I70" s="26"/>
      <c r="J70" s="26"/>
      <c r="K70" s="26"/>
      <c r="L70" s="26"/>
    </row>
    <row r="71" spans="1:12" x14ac:dyDescent="0.3">
      <c r="A71" s="1"/>
      <c r="B71" s="26"/>
      <c r="C71" s="26"/>
      <c r="D71" s="26"/>
      <c r="E71" s="26"/>
      <c r="F71" s="26"/>
      <c r="G71" s="26"/>
      <c r="H71" s="26"/>
      <c r="I71" s="26"/>
      <c r="J71" s="26"/>
      <c r="K71" s="26"/>
      <c r="L71" s="26"/>
    </row>
    <row r="72" spans="1:12" x14ac:dyDescent="0.3">
      <c r="A72" s="1"/>
      <c r="B72" s="26"/>
      <c r="C72" s="26"/>
      <c r="D72" s="26"/>
      <c r="E72" s="26"/>
      <c r="F72" s="26"/>
      <c r="G72" s="26"/>
      <c r="H72" s="26"/>
      <c r="I72" s="26"/>
      <c r="J72" s="26"/>
      <c r="K72" s="26"/>
      <c r="L72" s="26"/>
    </row>
    <row r="73" spans="1:12" x14ac:dyDescent="0.3">
      <c r="A73" s="1"/>
      <c r="B73" s="26"/>
      <c r="C73" s="26"/>
      <c r="D73" s="26"/>
      <c r="E73" s="26"/>
      <c r="F73" s="26"/>
      <c r="G73" s="26"/>
      <c r="H73" s="26"/>
      <c r="I73" s="26"/>
      <c r="J73" s="26"/>
      <c r="K73" s="26"/>
      <c r="L73" s="26"/>
    </row>
    <row r="74" spans="1:12" x14ac:dyDescent="0.3">
      <c r="A74" s="1"/>
      <c r="B74" s="26"/>
      <c r="C74" s="26"/>
      <c r="D74" s="26"/>
      <c r="E74" s="26"/>
      <c r="F74" s="26"/>
      <c r="G74" s="26"/>
      <c r="H74" s="26"/>
      <c r="I74" s="26"/>
      <c r="J74" s="26"/>
      <c r="K74" s="26"/>
      <c r="L74" s="26"/>
    </row>
    <row r="75" spans="1:12" x14ac:dyDescent="0.3">
      <c r="A75" s="1"/>
      <c r="B75" s="26"/>
      <c r="C75" s="26"/>
      <c r="D75" s="26"/>
      <c r="E75" s="26"/>
      <c r="F75" s="26"/>
      <c r="G75" s="26"/>
      <c r="H75" s="26"/>
      <c r="I75" s="26"/>
      <c r="J75" s="26"/>
      <c r="K75" s="26"/>
      <c r="L75" s="26"/>
    </row>
    <row r="76" spans="1:12" x14ac:dyDescent="0.3">
      <c r="A76" s="1"/>
      <c r="B76" s="29"/>
      <c r="C76" s="26"/>
      <c r="D76" s="26"/>
      <c r="E76" s="26"/>
      <c r="F76" s="26"/>
      <c r="G76" s="26"/>
      <c r="H76" s="26"/>
      <c r="I76" s="26"/>
      <c r="J76" s="26"/>
      <c r="K76" s="26"/>
      <c r="L76" s="29"/>
    </row>
    <row r="77" spans="1:12" x14ac:dyDescent="0.3">
      <c r="A77" s="1"/>
      <c r="B77" s="26"/>
      <c r="C77" s="26"/>
      <c r="D77" s="26"/>
      <c r="E77" s="26"/>
      <c r="F77" s="26"/>
      <c r="G77" s="26"/>
      <c r="H77" s="26"/>
      <c r="I77" s="26"/>
      <c r="J77" s="26"/>
      <c r="K77" s="26"/>
      <c r="L77" s="26"/>
    </row>
    <row r="78" spans="1:12" x14ac:dyDescent="0.3">
      <c r="A78" s="1"/>
      <c r="B78" s="26"/>
      <c r="C78" s="26"/>
      <c r="D78" s="26"/>
      <c r="E78" s="26"/>
      <c r="F78" s="26"/>
      <c r="G78" s="26"/>
      <c r="H78" s="26"/>
      <c r="I78" s="26"/>
      <c r="J78" s="26"/>
      <c r="K78" s="26"/>
      <c r="L78" s="26"/>
    </row>
    <row r="79" spans="1:12" x14ac:dyDescent="0.3">
      <c r="A79" s="1"/>
      <c r="B79" s="26"/>
      <c r="C79" s="26"/>
      <c r="D79" s="26"/>
      <c r="E79" s="26"/>
      <c r="F79" s="26"/>
      <c r="G79" s="26"/>
      <c r="H79" s="26"/>
      <c r="I79" s="26"/>
      <c r="J79" s="26"/>
      <c r="K79" s="26"/>
      <c r="L79" s="26"/>
    </row>
    <row r="80" spans="1:12" x14ac:dyDescent="0.3">
      <c r="A80" s="1"/>
      <c r="B80" s="26"/>
      <c r="C80" s="26"/>
      <c r="D80" s="26"/>
      <c r="E80" s="26"/>
      <c r="F80" s="26"/>
      <c r="G80" s="26"/>
      <c r="H80" s="26"/>
      <c r="I80" s="26"/>
      <c r="J80" s="26"/>
      <c r="K80" s="26"/>
      <c r="L80" s="26"/>
    </row>
    <row r="81" spans="1:12" x14ac:dyDescent="0.3">
      <c r="A81" s="1"/>
      <c r="B81" s="26"/>
      <c r="C81" s="26"/>
      <c r="D81" s="26"/>
      <c r="E81" s="26"/>
      <c r="F81" s="26"/>
      <c r="G81" s="26"/>
      <c r="H81" s="26"/>
      <c r="I81" s="26"/>
      <c r="J81" s="26"/>
      <c r="K81" s="26"/>
      <c r="L81" s="26"/>
    </row>
    <row r="82" spans="1:12" x14ac:dyDescent="0.3">
      <c r="A82" s="1"/>
      <c r="B82" s="26"/>
      <c r="C82" s="26"/>
      <c r="D82" s="26"/>
      <c r="E82" s="26"/>
      <c r="F82" s="26"/>
      <c r="G82" s="26"/>
      <c r="H82" s="26"/>
      <c r="I82" s="26"/>
      <c r="J82" s="26"/>
      <c r="K82" s="26"/>
      <c r="L82" s="26"/>
    </row>
    <row r="83" spans="1:12" x14ac:dyDescent="0.3">
      <c r="A83" s="1"/>
      <c r="B83" s="26"/>
      <c r="C83" s="26"/>
      <c r="D83" s="26"/>
      <c r="E83" s="26"/>
      <c r="F83" s="26"/>
      <c r="G83" s="26"/>
      <c r="H83" s="26"/>
      <c r="I83" s="26"/>
      <c r="J83" s="26"/>
      <c r="K83" s="26"/>
      <c r="L83" s="26"/>
    </row>
    <row r="84" spans="1:12" x14ac:dyDescent="0.3">
      <c r="A84" s="1"/>
      <c r="B84" s="26"/>
      <c r="C84" s="26"/>
      <c r="D84" s="26"/>
      <c r="E84" s="26"/>
      <c r="F84" s="26"/>
      <c r="G84" s="26"/>
      <c r="H84" s="26"/>
      <c r="I84" s="26"/>
      <c r="J84" s="26"/>
      <c r="K84" s="26"/>
      <c r="L84" s="26"/>
    </row>
    <row r="85" spans="1:12" x14ac:dyDescent="0.3">
      <c r="A85" s="1"/>
      <c r="B85" s="26"/>
      <c r="C85" s="26"/>
      <c r="D85" s="26"/>
      <c r="E85" s="26"/>
      <c r="F85" s="26"/>
      <c r="G85" s="26"/>
      <c r="H85" s="26"/>
      <c r="I85" s="26"/>
      <c r="J85" s="26"/>
      <c r="K85" s="26"/>
      <c r="L85" s="26"/>
    </row>
    <row r="86" spans="1:12" x14ac:dyDescent="0.3">
      <c r="A86" s="1"/>
      <c r="B86" s="26"/>
      <c r="C86" s="26"/>
      <c r="D86" s="26"/>
      <c r="E86" s="26"/>
      <c r="F86" s="26"/>
      <c r="G86" s="26"/>
      <c r="H86" s="26"/>
      <c r="I86" s="26"/>
      <c r="J86" s="26"/>
      <c r="K86" s="26"/>
      <c r="L86" s="26"/>
    </row>
    <row r="87" spans="1:12" x14ac:dyDescent="0.3">
      <c r="A87" s="1"/>
      <c r="B87" s="26"/>
      <c r="C87" s="26"/>
      <c r="D87" s="26"/>
      <c r="E87" s="26"/>
      <c r="F87" s="26"/>
      <c r="G87" s="26"/>
      <c r="H87" s="26"/>
      <c r="I87" s="26"/>
      <c r="J87" s="26"/>
      <c r="K87" s="26"/>
      <c r="L87" s="26"/>
    </row>
    <row r="88" spans="1:12" x14ac:dyDescent="0.3">
      <c r="A88" s="1"/>
      <c r="B88" s="26"/>
      <c r="C88" s="26"/>
      <c r="D88" s="26"/>
      <c r="E88" s="26"/>
      <c r="F88" s="26"/>
      <c r="G88" s="26"/>
      <c r="H88" s="26"/>
      <c r="I88" s="26"/>
      <c r="J88" s="26"/>
      <c r="K88" s="26"/>
      <c r="L88" s="26"/>
    </row>
    <row r="89" spans="1:12" x14ac:dyDescent="0.3">
      <c r="A89" s="1"/>
      <c r="B89" s="26"/>
      <c r="C89" s="26"/>
      <c r="D89" s="26"/>
      <c r="E89" s="26"/>
      <c r="F89" s="26"/>
      <c r="G89" s="26"/>
      <c r="H89" s="26"/>
      <c r="I89" s="26"/>
      <c r="J89" s="26"/>
      <c r="K89" s="26"/>
      <c r="L89" s="26"/>
    </row>
    <row r="90" spans="1:12" x14ac:dyDescent="0.3">
      <c r="A90" s="1"/>
      <c r="B90" s="26"/>
      <c r="C90" s="26"/>
      <c r="D90" s="26"/>
      <c r="E90" s="26"/>
      <c r="F90" s="26"/>
      <c r="G90" s="26"/>
      <c r="H90" s="26"/>
      <c r="I90" s="26"/>
      <c r="J90" s="26"/>
      <c r="K90" s="26"/>
      <c r="L90" s="26"/>
    </row>
    <row r="91" spans="1:12" x14ac:dyDescent="0.3">
      <c r="A91" s="1"/>
      <c r="B91" s="26"/>
      <c r="C91" s="26"/>
      <c r="D91" s="26"/>
      <c r="E91" s="26"/>
      <c r="F91" s="26"/>
      <c r="G91" s="26"/>
      <c r="H91" s="26"/>
      <c r="I91" s="26"/>
      <c r="J91" s="26"/>
      <c r="K91" s="26"/>
      <c r="L91" s="26"/>
    </row>
    <row r="92" spans="1:12" x14ac:dyDescent="0.3">
      <c r="A92" s="1"/>
      <c r="B92" s="26"/>
      <c r="C92" s="26"/>
      <c r="D92" s="26"/>
      <c r="E92" s="26"/>
      <c r="F92" s="26"/>
      <c r="G92" s="26"/>
      <c r="H92" s="26"/>
      <c r="I92" s="26"/>
      <c r="J92" s="26"/>
      <c r="K92" s="26"/>
      <c r="L92" s="26"/>
    </row>
    <row r="93" spans="1:12" x14ac:dyDescent="0.3">
      <c r="A93" s="1"/>
      <c r="B93" s="26"/>
      <c r="C93" s="26"/>
      <c r="D93" s="26"/>
      <c r="E93" s="26"/>
      <c r="F93" s="26"/>
      <c r="G93" s="26"/>
      <c r="H93" s="26"/>
      <c r="I93" s="26"/>
      <c r="J93" s="26"/>
      <c r="K93" s="26"/>
      <c r="L93" s="26"/>
    </row>
    <row r="94" spans="1:12" x14ac:dyDescent="0.3">
      <c r="A94" s="1"/>
      <c r="B94" s="26"/>
      <c r="C94" s="26"/>
      <c r="D94" s="26"/>
      <c r="E94" s="26"/>
      <c r="F94" s="26"/>
      <c r="G94" s="26"/>
      <c r="H94" s="26"/>
      <c r="I94" s="26"/>
      <c r="J94" s="26"/>
      <c r="K94" s="26"/>
      <c r="L94" s="26"/>
    </row>
    <row r="95" spans="1:12" x14ac:dyDescent="0.3">
      <c r="A95" s="1"/>
      <c r="B95" s="26"/>
      <c r="C95" s="26"/>
      <c r="D95" s="26"/>
      <c r="E95" s="26"/>
      <c r="F95" s="26"/>
      <c r="G95" s="26"/>
      <c r="H95" s="26"/>
      <c r="I95" s="26"/>
      <c r="J95" s="26"/>
      <c r="K95" s="26"/>
      <c r="L95" s="26"/>
    </row>
    <row r="96" spans="1:12" x14ac:dyDescent="0.3">
      <c r="A96" s="1"/>
      <c r="B96" s="26"/>
      <c r="C96" s="26"/>
      <c r="D96" s="26"/>
      <c r="E96" s="26"/>
      <c r="F96" s="26"/>
      <c r="G96" s="26"/>
      <c r="H96" s="26"/>
      <c r="I96" s="26"/>
      <c r="J96" s="26"/>
      <c r="K96" s="26"/>
      <c r="L96" s="26"/>
    </row>
    <row r="97" spans="1:12" x14ac:dyDescent="0.3">
      <c r="A97" s="1"/>
      <c r="B97" s="26"/>
      <c r="C97" s="26"/>
      <c r="D97" s="26"/>
      <c r="E97" s="26"/>
      <c r="F97" s="26"/>
      <c r="G97" s="26"/>
      <c r="H97" s="26"/>
      <c r="I97" s="26"/>
      <c r="J97" s="26"/>
      <c r="K97" s="26"/>
      <c r="L97" s="26"/>
    </row>
    <row r="98" spans="1:12" x14ac:dyDescent="0.3">
      <c r="A98" s="1"/>
      <c r="B98" s="26"/>
      <c r="C98" s="26"/>
      <c r="D98" s="26"/>
      <c r="E98" s="26"/>
      <c r="F98" s="26"/>
      <c r="G98" s="26"/>
      <c r="H98" s="26"/>
      <c r="I98" s="26"/>
      <c r="J98" s="26"/>
      <c r="K98" s="26"/>
      <c r="L98" s="26"/>
    </row>
    <row r="99" spans="1:12" x14ac:dyDescent="0.3">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workbookViewId="0">
      <selection activeCell="B13" sqref="B13"/>
    </sheetView>
  </sheetViews>
  <sheetFormatPr baseColWidth="10" defaultRowHeight="14.4" x14ac:dyDescent="0.3"/>
  <cols>
    <col min="1" max="1" width="30.5546875" customWidth="1"/>
  </cols>
  <sheetData>
    <row r="1" spans="1:17" x14ac:dyDescent="0.3">
      <c r="A1" t="s">
        <v>1027</v>
      </c>
      <c r="B1" s="1" t="s">
        <v>22</v>
      </c>
      <c r="C1" s="1" t="s">
        <v>17</v>
      </c>
      <c r="D1" s="1" t="s">
        <v>18</v>
      </c>
      <c r="E1" s="1" t="s">
        <v>19</v>
      </c>
      <c r="F1" s="1" t="s">
        <v>262</v>
      </c>
      <c r="G1" s="1" t="s">
        <v>263</v>
      </c>
      <c r="H1" s="1" t="s">
        <v>264</v>
      </c>
      <c r="I1" s="1" t="s">
        <v>21</v>
      </c>
      <c r="J1" s="1" t="s">
        <v>265</v>
      </c>
      <c r="K1" s="1" t="s">
        <v>266</v>
      </c>
      <c r="L1" s="1" t="s">
        <v>7</v>
      </c>
      <c r="M1" s="1"/>
    </row>
    <row r="2" spans="1:17" x14ac:dyDescent="0.3">
      <c r="A2" t="s">
        <v>984</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 t="shared" ref="J2:J12" si="3">J44*J$28</f>
        <v>367569.51712968241</v>
      </c>
      <c r="K2" s="4">
        <f>K70*K$26</f>
        <v>10891.537903473718</v>
      </c>
      <c r="L2" s="4">
        <f t="shared" ref="L2:L12" si="4">L57*L$26</f>
        <v>16936.832688588009</v>
      </c>
      <c r="M2" s="4"/>
      <c r="N2" s="4"/>
    </row>
    <row r="3" spans="1:17" x14ac:dyDescent="0.3">
      <c r="A3" t="s">
        <v>985</v>
      </c>
      <c r="B3" s="4">
        <f t="shared" si="0"/>
        <v>16596.676527747786</v>
      </c>
      <c r="C3" s="4">
        <f t="shared" ref="C3:C12" si="5">C58</f>
        <v>18104</v>
      </c>
      <c r="D3" s="4">
        <f t="shared" si="1"/>
        <v>12588.946680338373</v>
      </c>
      <c r="E3" s="4">
        <f t="shared" si="1"/>
        <v>32307.597474146969</v>
      </c>
      <c r="F3" s="4">
        <f t="shared" ref="F3:F12" si="6">F58</f>
        <v>11687</v>
      </c>
      <c r="G3" s="4">
        <f t="shared" si="2"/>
        <v>17594.381257213285</v>
      </c>
      <c r="H3" s="4">
        <f t="shared" si="2"/>
        <v>50784.832770715147</v>
      </c>
      <c r="I3" s="4">
        <f t="shared" si="2"/>
        <v>2130928.3312979308</v>
      </c>
      <c r="J3" s="4">
        <f t="shared" si="3"/>
        <v>457445.57967256976</v>
      </c>
      <c r="K3" s="4">
        <f t="shared" ref="K3:K12" si="7">K71*K$26</f>
        <v>32130.016600061484</v>
      </c>
      <c r="L3" s="4">
        <f t="shared" si="4"/>
        <v>30031.523210831721</v>
      </c>
      <c r="M3" s="4"/>
      <c r="N3" s="4"/>
    </row>
    <row r="4" spans="1:17" x14ac:dyDescent="0.3">
      <c r="A4" t="s">
        <v>986</v>
      </c>
      <c r="B4" s="4">
        <f t="shared" si="0"/>
        <v>18144.483264953575</v>
      </c>
      <c r="C4" s="4">
        <f t="shared" si="5"/>
        <v>19836</v>
      </c>
      <c r="D4" s="4">
        <f t="shared" si="1"/>
        <v>13979.111766213789</v>
      </c>
      <c r="E4" s="4">
        <f t="shared" si="1"/>
        <v>35237.941359473807</v>
      </c>
      <c r="F4" s="4">
        <f t="shared" si="6"/>
        <v>13090</v>
      </c>
      <c r="G4" s="4">
        <f t="shared" si="2"/>
        <v>19316.441811842469</v>
      </c>
      <c r="H4" s="4">
        <f t="shared" si="2"/>
        <v>55393.549721700743</v>
      </c>
      <c r="I4" s="4">
        <f t="shared" si="2"/>
        <v>2415052.1088043214</v>
      </c>
      <c r="J4" s="4">
        <f t="shared" si="3"/>
        <v>497860.73625934892</v>
      </c>
      <c r="K4" s="4">
        <f t="shared" si="7"/>
        <v>35803.722348601288</v>
      </c>
      <c r="L4" s="4">
        <f t="shared" si="4"/>
        <v>36205.123307543523</v>
      </c>
      <c r="M4" s="4"/>
      <c r="N4" s="4"/>
      <c r="Q4" s="4"/>
    </row>
    <row r="5" spans="1:17" x14ac:dyDescent="0.3">
      <c r="A5" t="s">
        <v>987</v>
      </c>
      <c r="B5" s="4">
        <f t="shared" si="0"/>
        <v>19647.711509393219</v>
      </c>
      <c r="C5" s="4">
        <f t="shared" si="5"/>
        <v>21415</v>
      </c>
      <c r="D5" s="4">
        <f t="shared" si="1"/>
        <v>15190.600358882335</v>
      </c>
      <c r="E5" s="4">
        <f t="shared" si="1"/>
        <v>37805.27853160799</v>
      </c>
      <c r="F5" s="4">
        <f t="shared" si="6"/>
        <v>14387</v>
      </c>
      <c r="G5" s="4">
        <f t="shared" si="2"/>
        <v>21229.631268537079</v>
      </c>
      <c r="H5" s="4">
        <f t="shared" si="2"/>
        <v>59852.606613967168</v>
      </c>
      <c r="I5" s="4">
        <f t="shared" si="2"/>
        <v>2663660.4141224134</v>
      </c>
      <c r="J5" s="4">
        <f t="shared" si="3"/>
        <v>538907.75225646887</v>
      </c>
      <c r="K5" s="4">
        <f t="shared" si="7"/>
        <v>41715.04703350753</v>
      </c>
      <c r="L5" s="4">
        <f t="shared" si="4"/>
        <v>43108.416344294004</v>
      </c>
      <c r="M5" s="4"/>
      <c r="N5" s="4"/>
      <c r="Q5" s="4"/>
    </row>
    <row r="6" spans="1:17" x14ac:dyDescent="0.3">
      <c r="A6" t="s">
        <v>988</v>
      </c>
      <c r="B6" s="4">
        <f t="shared" si="0"/>
        <v>22348.338803714101</v>
      </c>
      <c r="C6" s="4">
        <f t="shared" si="5"/>
        <v>24440</v>
      </c>
      <c r="D6" s="4">
        <f t="shared" si="1"/>
        <v>18000.882081517557</v>
      </c>
      <c r="E6" s="4">
        <f t="shared" si="1"/>
        <v>42734.687241396932</v>
      </c>
      <c r="F6" s="4">
        <f t="shared" si="6"/>
        <v>16887</v>
      </c>
      <c r="G6" s="4">
        <f t="shared" si="2"/>
        <v>25146.998215288375</v>
      </c>
      <c r="H6" s="4">
        <f t="shared" si="2"/>
        <v>68412.515572120014</v>
      </c>
      <c r="I6" s="4">
        <f t="shared" si="2"/>
        <v>3172715.5154880304</v>
      </c>
      <c r="J6" s="4">
        <f t="shared" si="3"/>
        <v>620707.86237298849</v>
      </c>
      <c r="K6" s="4">
        <f t="shared" si="7"/>
        <v>49539.536919766368</v>
      </c>
      <c r="L6" s="4">
        <f t="shared" si="4"/>
        <v>56375.846228239847</v>
      </c>
      <c r="M6" s="4"/>
      <c r="N6" s="4"/>
      <c r="Q6" s="4"/>
    </row>
    <row r="7" spans="1:17" x14ac:dyDescent="0.3">
      <c r="A7" t="s">
        <v>989</v>
      </c>
      <c r="B7" s="4">
        <f t="shared" si="0"/>
        <v>25066.590153314621</v>
      </c>
      <c r="C7" s="4">
        <f t="shared" si="5"/>
        <v>27556</v>
      </c>
      <c r="D7" s="4">
        <f t="shared" si="1"/>
        <v>20469.302999230964</v>
      </c>
      <c r="E7" s="4">
        <f t="shared" si="1"/>
        <v>47609.493270092826</v>
      </c>
      <c r="F7" s="4">
        <f t="shared" si="6"/>
        <v>19307</v>
      </c>
      <c r="G7" s="4">
        <f t="shared" si="2"/>
        <v>29290.796526726746</v>
      </c>
      <c r="H7" s="4">
        <f t="shared" si="2"/>
        <v>77170.692676626612</v>
      </c>
      <c r="I7" s="4">
        <f t="shared" si="2"/>
        <v>3696991.5301233493</v>
      </c>
      <c r="J7" s="4">
        <f t="shared" si="3"/>
        <v>708300.06960683863</v>
      </c>
      <c r="K7" s="4">
        <f t="shared" si="7"/>
        <v>66571.033261604665</v>
      </c>
      <c r="L7" s="4">
        <f t="shared" si="4"/>
        <v>72097.221953578337</v>
      </c>
      <c r="M7" s="4"/>
      <c r="N7" s="4"/>
      <c r="Q7" s="4"/>
    </row>
    <row r="8" spans="1:17" x14ac:dyDescent="0.3">
      <c r="A8" t="s">
        <v>990</v>
      </c>
      <c r="B8" s="4">
        <f t="shared" si="0"/>
        <v>27997.366875404881</v>
      </c>
      <c r="C8" s="4">
        <f t="shared" si="5"/>
        <v>31182</v>
      </c>
      <c r="D8" s="4">
        <f t="shared" si="1"/>
        <v>23439.670597282744</v>
      </c>
      <c r="E8" s="4">
        <f t="shared" si="1"/>
        <v>52935.276998186848</v>
      </c>
      <c r="F8" s="4">
        <f t="shared" si="6"/>
        <v>22172</v>
      </c>
      <c r="G8" s="4">
        <f t="shared" si="2"/>
        <v>34405.8690375445</v>
      </c>
      <c r="H8" s="4">
        <f t="shared" si="2"/>
        <v>87947.711484992687</v>
      </c>
      <c r="I8" s="4">
        <f t="shared" si="2"/>
        <v>4321049.1162430262</v>
      </c>
      <c r="J8" s="4">
        <f t="shared" si="3"/>
        <v>810347.80336477095</v>
      </c>
      <c r="K8" s="4">
        <f t="shared" si="7"/>
        <v>84381.420719335991</v>
      </c>
      <c r="L8" s="4">
        <f t="shared" si="4"/>
        <v>91173.928916827848</v>
      </c>
      <c r="M8" s="4"/>
      <c r="N8" s="4"/>
      <c r="Q8" s="4"/>
    </row>
    <row r="9" spans="1:17" x14ac:dyDescent="0.3">
      <c r="A9" t="s">
        <v>991</v>
      </c>
      <c r="B9" s="4">
        <f t="shared" si="0"/>
        <v>31759.584323040381</v>
      </c>
      <c r="C9" s="4">
        <f t="shared" si="5"/>
        <v>35572</v>
      </c>
      <c r="D9" s="4">
        <f t="shared" si="1"/>
        <v>26792.178672135346</v>
      </c>
      <c r="E9" s="4">
        <f t="shared" si="1"/>
        <v>59704.998292963661</v>
      </c>
      <c r="F9" s="4">
        <f t="shared" si="6"/>
        <v>25381</v>
      </c>
      <c r="G9" s="4">
        <f t="shared" si="2"/>
        <v>40289.162541109457</v>
      </c>
      <c r="H9" s="4">
        <f t="shared" si="2"/>
        <v>99976.469129256671</v>
      </c>
      <c r="I9" s="4">
        <f t="shared" si="2"/>
        <v>4972166.106361839</v>
      </c>
      <c r="J9" s="4">
        <f t="shared" si="3"/>
        <v>943709.63678028376</v>
      </c>
      <c r="K9" s="4">
        <f t="shared" si="7"/>
        <v>111648.57325545652</v>
      </c>
      <c r="L9" s="4">
        <f t="shared" si="4"/>
        <v>114965.89700193424</v>
      </c>
      <c r="M9" s="4"/>
      <c r="N9" s="4"/>
      <c r="Q9" s="4"/>
    </row>
    <row r="10" spans="1:17" x14ac:dyDescent="0.3">
      <c r="A10" t="s">
        <v>992</v>
      </c>
      <c r="B10" s="4">
        <f t="shared" si="0"/>
        <v>34020.646944504428</v>
      </c>
      <c r="C10" s="4">
        <f t="shared" si="5"/>
        <v>38196</v>
      </c>
      <c r="D10" s="4">
        <f t="shared" si="1"/>
        <v>28889.820046142009</v>
      </c>
      <c r="E10" s="4">
        <f t="shared" si="1"/>
        <v>63657.625707643652</v>
      </c>
      <c r="F10" s="4">
        <f t="shared" si="6"/>
        <v>27399</v>
      </c>
      <c r="G10" s="4">
        <f t="shared" si="2"/>
        <v>43783.717403374263</v>
      </c>
      <c r="H10" s="4">
        <f t="shared" si="2"/>
        <v>107184.46482220349</v>
      </c>
      <c r="I10" s="4">
        <f t="shared" si="2"/>
        <v>5493059.6984568881</v>
      </c>
      <c r="J10" s="4">
        <f t="shared" si="3"/>
        <v>1032796.1729822219</v>
      </c>
      <c r="K10" s="4">
        <f t="shared" si="7"/>
        <v>131363.23123270826</v>
      </c>
      <c r="L10" s="4">
        <f t="shared" si="4"/>
        <v>129898.95309477756</v>
      </c>
      <c r="M10" s="4"/>
      <c r="N10" s="4"/>
      <c r="Q10" s="4"/>
    </row>
    <row r="11" spans="1:17" x14ac:dyDescent="0.3">
      <c r="A11" t="s">
        <v>993</v>
      </c>
      <c r="B11" s="4">
        <f t="shared" si="0"/>
        <v>36659.071690779529</v>
      </c>
      <c r="C11" s="4">
        <f t="shared" si="5"/>
        <v>41370</v>
      </c>
      <c r="D11" s="4">
        <f t="shared" si="1"/>
        <v>31440.86593181235</v>
      </c>
      <c r="E11" s="4">
        <f t="shared" si="1"/>
        <v>69100.704084011624</v>
      </c>
      <c r="F11" s="4">
        <f t="shared" si="6"/>
        <v>29828</v>
      </c>
      <c r="G11" s="4">
        <f t="shared" si="2"/>
        <v>47988.094442563757</v>
      </c>
      <c r="H11" s="4">
        <f t="shared" si="2"/>
        <v>116904.01819424664</v>
      </c>
      <c r="I11" s="4">
        <f t="shared" si="2"/>
        <v>6031053.3274551239</v>
      </c>
      <c r="J11" s="4">
        <f t="shared" si="3"/>
        <v>1129077.5116827865</v>
      </c>
      <c r="K11" s="4">
        <f t="shared" si="7"/>
        <v>154737.24217645251</v>
      </c>
      <c r="L11" s="4">
        <f t="shared" si="4"/>
        <v>149695.93085106384</v>
      </c>
      <c r="M11" s="4"/>
      <c r="N11" s="4"/>
      <c r="Q11" s="4"/>
    </row>
    <row r="12" spans="1:17" x14ac:dyDescent="0.3">
      <c r="A12" t="s">
        <v>994</v>
      </c>
      <c r="B12" s="4">
        <f t="shared" si="0"/>
        <v>45688.808248758367</v>
      </c>
      <c r="C12" s="4">
        <f t="shared" si="5"/>
        <v>51810</v>
      </c>
      <c r="D12" s="4">
        <f t="shared" si="1"/>
        <v>39493.701871315039</v>
      </c>
      <c r="E12" s="4">
        <f t="shared" si="1"/>
        <v>85005.251693502956</v>
      </c>
      <c r="F12" s="4">
        <f t="shared" si="6"/>
        <v>37303</v>
      </c>
      <c r="G12" s="4">
        <f t="shared" si="2"/>
        <v>62682.79691055177</v>
      </c>
      <c r="H12" s="4">
        <f t="shared" si="2"/>
        <v>146643.92003772949</v>
      </c>
      <c r="I12" s="4">
        <f t="shared" si="2"/>
        <v>7623988.0297548193</v>
      </c>
      <c r="J12" s="4">
        <f t="shared" si="3"/>
        <v>1457024.7273481926</v>
      </c>
      <c r="K12" s="4">
        <f t="shared" si="7"/>
        <v>286259.87015063019</v>
      </c>
      <c r="L12" s="4">
        <f t="shared" si="4"/>
        <v>212538.51063829788</v>
      </c>
      <c r="M12" s="4"/>
      <c r="N12" s="4"/>
      <c r="Q12" s="4"/>
    </row>
    <row r="13" spans="1:17" x14ac:dyDescent="0.3">
      <c r="A13" t="s">
        <v>703</v>
      </c>
      <c r="B13" s="19" t="s">
        <v>1042</v>
      </c>
      <c r="C13" s="19" t="s">
        <v>1043</v>
      </c>
      <c r="D13" s="19" t="s">
        <v>1042</v>
      </c>
      <c r="E13" s="19" t="s">
        <v>1042</v>
      </c>
      <c r="F13" s="19" t="s">
        <v>1044</v>
      </c>
      <c r="G13" s="19" t="s">
        <v>1045</v>
      </c>
      <c r="H13" s="19" t="s">
        <v>1046</v>
      </c>
      <c r="I13" s="19" t="s">
        <v>1047</v>
      </c>
      <c r="J13" s="19" t="s">
        <v>1053</v>
      </c>
      <c r="K13" s="19" t="s">
        <v>1041</v>
      </c>
      <c r="L13" s="19" t="s">
        <v>1052</v>
      </c>
    </row>
    <row r="14" spans="1:17" x14ac:dyDescent="0.3">
      <c r="A14" t="s">
        <v>366</v>
      </c>
      <c r="B14" s="6">
        <v>12</v>
      </c>
      <c r="C14" s="6">
        <v>12</v>
      </c>
      <c r="D14" s="6">
        <v>12</v>
      </c>
      <c r="E14" s="6">
        <v>12</v>
      </c>
      <c r="F14" s="6">
        <v>12</v>
      </c>
      <c r="G14" s="6">
        <v>1</v>
      </c>
      <c r="H14" s="6">
        <v>1</v>
      </c>
      <c r="I14" s="6">
        <v>1</v>
      </c>
      <c r="J14" s="6">
        <v>12</v>
      </c>
      <c r="K14" s="6">
        <v>12</v>
      </c>
      <c r="L14" s="6">
        <v>1</v>
      </c>
    </row>
    <row r="15" spans="1:17" x14ac:dyDescent="0.3">
      <c r="A15" t="s">
        <v>1055</v>
      </c>
      <c r="B15" s="6">
        <v>50</v>
      </c>
      <c r="C15" s="6">
        <v>50</v>
      </c>
      <c r="D15" s="6">
        <v>50</v>
      </c>
      <c r="E15" s="6">
        <v>50</v>
      </c>
      <c r="F15" s="6">
        <v>50</v>
      </c>
      <c r="G15" s="6">
        <v>500</v>
      </c>
      <c r="H15" s="6">
        <v>1000</v>
      </c>
      <c r="I15" s="6">
        <v>10000</v>
      </c>
      <c r="J15" s="6">
        <v>1000</v>
      </c>
      <c r="K15" s="6">
        <v>50</v>
      </c>
      <c r="L15" s="6">
        <v>1000</v>
      </c>
    </row>
    <row r="17" spans="1:36" x14ac:dyDescent="0.3">
      <c r="A17" t="s">
        <v>1020</v>
      </c>
      <c r="G17">
        <v>34264</v>
      </c>
      <c r="H17">
        <v>80695</v>
      </c>
      <c r="I17">
        <v>4432138</v>
      </c>
      <c r="J17">
        <v>1035817</v>
      </c>
    </row>
    <row r="18" spans="1:36" x14ac:dyDescent="0.3">
      <c r="A18" t="s">
        <v>1019</v>
      </c>
      <c r="G18">
        <v>38805</v>
      </c>
      <c r="H18">
        <v>86961</v>
      </c>
      <c r="I18">
        <v>5025289</v>
      </c>
      <c r="J18">
        <v>1161019</v>
      </c>
    </row>
    <row r="20" spans="1:36" x14ac:dyDescent="0.3">
      <c r="A20" t="s">
        <v>1021</v>
      </c>
      <c r="B20">
        <v>46310</v>
      </c>
      <c r="C20">
        <v>53570</v>
      </c>
      <c r="D20">
        <v>39010</v>
      </c>
      <c r="E20">
        <v>22090</v>
      </c>
      <c r="F20">
        <v>33900</v>
      </c>
      <c r="G20">
        <v>49650</v>
      </c>
      <c r="H20">
        <v>101510</v>
      </c>
      <c r="I20">
        <v>33900</v>
      </c>
      <c r="J20">
        <v>13740</v>
      </c>
      <c r="K20">
        <v>32530</v>
      </c>
      <c r="L20">
        <v>82720</v>
      </c>
    </row>
    <row r="21" spans="1:36" x14ac:dyDescent="0.3">
      <c r="A21" t="s">
        <v>1022</v>
      </c>
      <c r="B21">
        <v>48010</v>
      </c>
      <c r="C21">
        <v>55520</v>
      </c>
      <c r="D21">
        <v>40290</v>
      </c>
      <c r="E21">
        <v>23560</v>
      </c>
      <c r="F21">
        <v>35790</v>
      </c>
      <c r="G21">
        <v>52420</v>
      </c>
      <c r="H21">
        <v>106100</v>
      </c>
      <c r="I21">
        <v>32860</v>
      </c>
      <c r="J21">
        <v>14950</v>
      </c>
      <c r="K21">
        <v>32880</v>
      </c>
      <c r="L21">
        <v>86600</v>
      </c>
    </row>
    <row r="23" spans="1:36" x14ac:dyDescent="0.3">
      <c r="A23" t="s">
        <v>1023</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x14ac:dyDescent="0.3">
      <c r="A24" t="s">
        <v>1024</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x14ac:dyDescent="0.3">
      <c r="A26" t="s">
        <v>1025</v>
      </c>
      <c r="B26" s="12">
        <f>B21*B24/(B20*B23)</f>
        <v>1.0367091340963075</v>
      </c>
      <c r="C26" s="12">
        <f t="shared" ref="C26:L26" si="8">C21*C24/(C20*C23)</f>
        <v>1.0364009706925519</v>
      </c>
      <c r="D26" s="12">
        <f t="shared" si="8"/>
        <v>1.0328120994616763</v>
      </c>
      <c r="E26" s="12">
        <f t="shared" si="8"/>
        <v>1.011160760982347</v>
      </c>
      <c r="F26" s="12">
        <f t="shared" si="8"/>
        <v>1.0557522123893803</v>
      </c>
      <c r="G26" s="12">
        <f t="shared" si="8"/>
        <v>1.0282139153176713</v>
      </c>
      <c r="H26" s="12">
        <f t="shared" si="8"/>
        <v>1.0242896226928879</v>
      </c>
      <c r="I26" s="12">
        <f t="shared" si="8"/>
        <v>1.0441155647877662</v>
      </c>
      <c r="J26" s="21">
        <f t="shared" si="8"/>
        <v>1.181309591882554</v>
      </c>
      <c r="K26" s="12">
        <f t="shared" si="8"/>
        <v>1.0107592991085153</v>
      </c>
      <c r="L26" s="12">
        <f t="shared" si="8"/>
        <v>1.0469052224371374</v>
      </c>
    </row>
    <row r="27" spans="1:36" x14ac:dyDescent="0.3">
      <c r="A27" t="s">
        <v>1026</v>
      </c>
      <c r="G27" s="12">
        <f>G18/G17</f>
        <v>1.1325297688536073</v>
      </c>
      <c r="H27" s="12">
        <f>H18/H17</f>
        <v>1.0776504120453561</v>
      </c>
      <c r="I27" s="12">
        <f>I18/I17</f>
        <v>1.1338295423111826</v>
      </c>
      <c r="J27" s="12">
        <f>J18/J17</f>
        <v>1.120872702417512</v>
      </c>
    </row>
    <row r="28" spans="1:36" x14ac:dyDescent="0.3">
      <c r="A28" t="s">
        <v>1028</v>
      </c>
      <c r="G28" s="12">
        <f>G27*G26</f>
        <v>1.1644828678467849</v>
      </c>
      <c r="H28" s="12">
        <f>H27*H26</f>
        <v>1.1038261339487729</v>
      </c>
      <c r="I28" s="12">
        <f>I27*I26</f>
        <v>1.1838490729432949</v>
      </c>
      <c r="J28" s="12">
        <f>J27*J26</f>
        <v>1.3240976746451265</v>
      </c>
    </row>
    <row r="30" spans="1:36" x14ac:dyDescent="0.3">
      <c r="A30" t="s">
        <v>1029</v>
      </c>
      <c r="B30" t="s">
        <v>974</v>
      </c>
      <c r="C30" t="s">
        <v>975</v>
      </c>
      <c r="D30" t="s">
        <v>976</v>
      </c>
      <c r="E30" t="s">
        <v>977</v>
      </c>
      <c r="F30" t="s">
        <v>978</v>
      </c>
      <c r="G30" t="s">
        <v>979</v>
      </c>
      <c r="H30" t="s">
        <v>980</v>
      </c>
      <c r="I30" t="s">
        <v>981</v>
      </c>
      <c r="J30" t="s">
        <v>982</v>
      </c>
      <c r="K30" t="s">
        <v>1018</v>
      </c>
      <c r="L30" t="s">
        <v>983</v>
      </c>
      <c r="M30" t="s">
        <v>995</v>
      </c>
      <c r="N30" t="s">
        <v>996</v>
      </c>
      <c r="O30" t="s">
        <v>997</v>
      </c>
      <c r="P30" t="s">
        <v>998</v>
      </c>
      <c r="Q30" t="s">
        <v>999</v>
      </c>
      <c r="R30" t="s">
        <v>1000</v>
      </c>
      <c r="S30" t="s">
        <v>1001</v>
      </c>
      <c r="T30" t="s">
        <v>1002</v>
      </c>
      <c r="U30" t="s">
        <v>1003</v>
      </c>
      <c r="V30" t="s">
        <v>1004</v>
      </c>
      <c r="W30" t="s">
        <v>1005</v>
      </c>
      <c r="X30" t="s">
        <v>1006</v>
      </c>
      <c r="Y30" t="s">
        <v>1007</v>
      </c>
      <c r="Z30" t="s">
        <v>1008</v>
      </c>
      <c r="AA30" t="s">
        <v>1009</v>
      </c>
      <c r="AB30" t="s">
        <v>1010</v>
      </c>
      <c r="AC30" t="s">
        <v>1011</v>
      </c>
      <c r="AD30" t="s">
        <v>1012</v>
      </c>
      <c r="AE30" t="s">
        <v>1013</v>
      </c>
      <c r="AF30" t="s">
        <v>1014</v>
      </c>
      <c r="AG30" t="s">
        <v>1015</v>
      </c>
      <c r="AH30" t="s">
        <v>1016</v>
      </c>
      <c r="AI30" t="s">
        <v>1017</v>
      </c>
    </row>
    <row r="31" spans="1:36" x14ac:dyDescent="0.3">
      <c r="A31" t="s">
        <v>984</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x14ac:dyDescent="0.3">
      <c r="A32" t="s">
        <v>985</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x14ac:dyDescent="0.3">
      <c r="A33" t="s">
        <v>986</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x14ac:dyDescent="0.3">
      <c r="A34" t="s">
        <v>987</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x14ac:dyDescent="0.3">
      <c r="A35" t="s">
        <v>988</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x14ac:dyDescent="0.3">
      <c r="A36" t="s">
        <v>989</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x14ac:dyDescent="0.3">
      <c r="A37" t="s">
        <v>990</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x14ac:dyDescent="0.3">
      <c r="A38" t="s">
        <v>991</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x14ac:dyDescent="0.3">
      <c r="A39" t="s">
        <v>992</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x14ac:dyDescent="0.3">
      <c r="A40" t="s">
        <v>993</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x14ac:dyDescent="0.3">
      <c r="A41" t="s">
        <v>994</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x14ac:dyDescent="0.3">
      <c r="A43" t="s">
        <v>1030</v>
      </c>
      <c r="B43" t="s">
        <v>974</v>
      </c>
      <c r="C43" t="s">
        <v>975</v>
      </c>
      <c r="D43" t="s">
        <v>976</v>
      </c>
      <c r="E43" t="s">
        <v>977</v>
      </c>
      <c r="F43" t="s">
        <v>978</v>
      </c>
      <c r="G43" t="s">
        <v>979</v>
      </c>
      <c r="H43" t="s">
        <v>980</v>
      </c>
      <c r="I43" t="s">
        <v>981</v>
      </c>
      <c r="J43" t="s">
        <v>982</v>
      </c>
      <c r="K43" t="s">
        <v>1018</v>
      </c>
      <c r="L43" t="s">
        <v>983</v>
      </c>
      <c r="M43" t="s">
        <v>995</v>
      </c>
      <c r="N43" t="s">
        <v>996</v>
      </c>
      <c r="O43" t="s">
        <v>997</v>
      </c>
      <c r="P43" t="s">
        <v>998</v>
      </c>
      <c r="Q43" t="s">
        <v>999</v>
      </c>
      <c r="R43" t="s">
        <v>1000</v>
      </c>
      <c r="S43" t="s">
        <v>1001</v>
      </c>
      <c r="T43" t="s">
        <v>1002</v>
      </c>
      <c r="U43" t="s">
        <v>1003</v>
      </c>
      <c r="V43" t="s">
        <v>1004</v>
      </c>
      <c r="W43" t="s">
        <v>1005</v>
      </c>
      <c r="X43" t="s">
        <v>1006</v>
      </c>
      <c r="Y43" t="s">
        <v>1007</v>
      </c>
      <c r="Z43" t="s">
        <v>1008</v>
      </c>
      <c r="AA43" t="s">
        <v>1009</v>
      </c>
      <c r="AB43" t="s">
        <v>1010</v>
      </c>
      <c r="AC43" t="s">
        <v>1011</v>
      </c>
      <c r="AD43" t="s">
        <v>1012</v>
      </c>
      <c r="AE43" t="s">
        <v>1013</v>
      </c>
      <c r="AF43" t="s">
        <v>1014</v>
      </c>
      <c r="AG43" t="s">
        <v>1015</v>
      </c>
      <c r="AH43" t="s">
        <v>1016</v>
      </c>
      <c r="AI43" t="s">
        <v>1017</v>
      </c>
    </row>
    <row r="44" spans="1:36" x14ac:dyDescent="0.3">
      <c r="A44" t="s">
        <v>984</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x14ac:dyDescent="0.3">
      <c r="A45" t="s">
        <v>985</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x14ac:dyDescent="0.3">
      <c r="A46" t="s">
        <v>986</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x14ac:dyDescent="0.3">
      <c r="A47" t="s">
        <v>987</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x14ac:dyDescent="0.3">
      <c r="A48" t="s">
        <v>988</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x14ac:dyDescent="0.3">
      <c r="A49" t="s">
        <v>989</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x14ac:dyDescent="0.3">
      <c r="A50" t="s">
        <v>990</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x14ac:dyDescent="0.3">
      <c r="A51" t="s">
        <v>991</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x14ac:dyDescent="0.3">
      <c r="A52" t="s">
        <v>992</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x14ac:dyDescent="0.3">
      <c r="A53" t="s">
        <v>993</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x14ac:dyDescent="0.3">
      <c r="A54" t="s">
        <v>994</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x14ac:dyDescent="0.3">
      <c r="A56" t="s">
        <v>1031</v>
      </c>
      <c r="B56" t="s">
        <v>1032</v>
      </c>
      <c r="C56" t="s">
        <v>1033</v>
      </c>
      <c r="D56" t="s">
        <v>1034</v>
      </c>
      <c r="E56" t="s">
        <v>1035</v>
      </c>
      <c r="F56" t="s">
        <v>1049</v>
      </c>
      <c r="H56" t="s">
        <v>1036</v>
      </c>
      <c r="J56" t="s">
        <v>1268</v>
      </c>
      <c r="K56" t="s">
        <v>1269</v>
      </c>
      <c r="L56" t="s">
        <v>1050</v>
      </c>
      <c r="M56" t="s">
        <v>1051</v>
      </c>
    </row>
    <row r="57" spans="1:35" x14ac:dyDescent="0.3">
      <c r="A57" t="s">
        <v>984</v>
      </c>
      <c r="B57">
        <v>12537</v>
      </c>
      <c r="C57">
        <v>14190</v>
      </c>
      <c r="D57">
        <v>9284</v>
      </c>
      <c r="E57">
        <v>25044</v>
      </c>
      <c r="F57">
        <v>8391</v>
      </c>
      <c r="H57">
        <v>24281</v>
      </c>
      <c r="J57" s="4">
        <v>254419</v>
      </c>
      <c r="L57" s="4">
        <v>16178</v>
      </c>
      <c r="M57" s="4"/>
    </row>
    <row r="58" spans="1:35" x14ac:dyDescent="0.3">
      <c r="A58" t="s">
        <v>985</v>
      </c>
      <c r="B58">
        <v>16009</v>
      </c>
      <c r="C58">
        <v>18104</v>
      </c>
      <c r="D58">
        <v>12189</v>
      </c>
      <c r="E58">
        <v>31951</v>
      </c>
      <c r="F58">
        <v>11687</v>
      </c>
      <c r="H58">
        <v>31934</v>
      </c>
      <c r="J58" s="4">
        <v>318276</v>
      </c>
      <c r="L58" s="4">
        <v>28686</v>
      </c>
    </row>
    <row r="59" spans="1:35" x14ac:dyDescent="0.3">
      <c r="A59" t="s">
        <v>986</v>
      </c>
      <c r="B59">
        <v>17502</v>
      </c>
      <c r="C59">
        <v>19836</v>
      </c>
      <c r="D59">
        <v>13535</v>
      </c>
      <c r="E59">
        <v>34849</v>
      </c>
      <c r="F59">
        <v>13090</v>
      </c>
      <c r="H59">
        <v>35095</v>
      </c>
      <c r="J59" s="4">
        <v>347589</v>
      </c>
      <c r="L59" s="4">
        <v>34583</v>
      </c>
    </row>
    <row r="60" spans="1:35" x14ac:dyDescent="0.3">
      <c r="A60" t="s">
        <v>987</v>
      </c>
      <c r="B60">
        <v>18952</v>
      </c>
      <c r="C60">
        <v>21415</v>
      </c>
      <c r="D60">
        <v>14708</v>
      </c>
      <c r="E60">
        <v>37388</v>
      </c>
      <c r="F60">
        <v>14387</v>
      </c>
      <c r="H60">
        <v>37777</v>
      </c>
      <c r="J60" s="4">
        <v>374748</v>
      </c>
      <c r="L60" s="4">
        <v>41177</v>
      </c>
    </row>
    <row r="61" spans="1:35" x14ac:dyDescent="0.3">
      <c r="A61" t="s">
        <v>988</v>
      </c>
      <c r="B61">
        <v>21557</v>
      </c>
      <c r="C61">
        <v>24440</v>
      </c>
      <c r="D61">
        <v>17429</v>
      </c>
      <c r="E61">
        <v>42263</v>
      </c>
      <c r="F61">
        <v>16887</v>
      </c>
      <c r="H61">
        <v>43803</v>
      </c>
      <c r="J61" s="4">
        <v>432453</v>
      </c>
      <c r="L61" s="4">
        <v>53850</v>
      </c>
    </row>
    <row r="62" spans="1:35" x14ac:dyDescent="0.3">
      <c r="A62" t="s">
        <v>989</v>
      </c>
      <c r="B62">
        <v>24179</v>
      </c>
      <c r="C62">
        <v>27556</v>
      </c>
      <c r="D62">
        <v>19819</v>
      </c>
      <c r="E62">
        <v>47084</v>
      </c>
      <c r="F62">
        <v>19307</v>
      </c>
      <c r="H62">
        <v>49560</v>
      </c>
      <c r="J62" s="4">
        <v>498500</v>
      </c>
      <c r="L62" s="4">
        <v>68867</v>
      </c>
    </row>
    <row r="63" spans="1:35" x14ac:dyDescent="0.3">
      <c r="A63" t="s">
        <v>990</v>
      </c>
      <c r="B63">
        <v>27006</v>
      </c>
      <c r="C63">
        <v>31182</v>
      </c>
      <c r="D63">
        <v>22695</v>
      </c>
      <c r="E63">
        <v>52351</v>
      </c>
      <c r="F63">
        <v>22172</v>
      </c>
      <c r="H63">
        <v>56220</v>
      </c>
      <c r="J63" s="4">
        <v>574500</v>
      </c>
      <c r="L63" s="4">
        <v>87089</v>
      </c>
    </row>
    <row r="64" spans="1:35" x14ac:dyDescent="0.3">
      <c r="A64" t="s">
        <v>991</v>
      </c>
      <c r="B64">
        <v>30635</v>
      </c>
      <c r="C64">
        <v>35572</v>
      </c>
      <c r="D64">
        <v>25941</v>
      </c>
      <c r="E64">
        <v>59046</v>
      </c>
      <c r="F64">
        <v>25381</v>
      </c>
      <c r="H64">
        <v>63479</v>
      </c>
      <c r="J64" s="4">
        <v>671939</v>
      </c>
      <c r="L64" s="4">
        <v>109815</v>
      </c>
    </row>
    <row r="65" spans="1:14" x14ac:dyDescent="0.3">
      <c r="A65" t="s">
        <v>992</v>
      </c>
      <c r="B65">
        <v>32816</v>
      </c>
      <c r="C65">
        <v>38196</v>
      </c>
      <c r="D65">
        <v>27972</v>
      </c>
      <c r="E65">
        <v>62955</v>
      </c>
      <c r="F65">
        <v>27399</v>
      </c>
      <c r="H65">
        <v>68083</v>
      </c>
      <c r="J65" s="4">
        <v>730833</v>
      </c>
      <c r="L65" s="4">
        <v>124079</v>
      </c>
    </row>
    <row r="66" spans="1:14" x14ac:dyDescent="0.3">
      <c r="A66" t="s">
        <v>993</v>
      </c>
      <c r="B66">
        <v>35361</v>
      </c>
      <c r="C66">
        <v>41370</v>
      </c>
      <c r="D66">
        <v>30442</v>
      </c>
      <c r="E66">
        <v>68338</v>
      </c>
      <c r="F66">
        <v>29828</v>
      </c>
      <c r="H66">
        <v>74078</v>
      </c>
      <c r="J66" s="4">
        <v>806833</v>
      </c>
      <c r="L66" s="4">
        <v>142989</v>
      </c>
    </row>
    <row r="67" spans="1:14" x14ac:dyDescent="0.3">
      <c r="A67" t="s">
        <v>994</v>
      </c>
      <c r="B67">
        <v>44071</v>
      </c>
      <c r="C67">
        <v>51810</v>
      </c>
      <c r="D67">
        <v>38239</v>
      </c>
      <c r="E67">
        <v>84067</v>
      </c>
      <c r="F67">
        <v>37303</v>
      </c>
      <c r="H67">
        <v>92421</v>
      </c>
      <c r="J67" s="4">
        <v>1041600</v>
      </c>
      <c r="L67" s="4">
        <v>203016</v>
      </c>
    </row>
    <row r="69" spans="1:14" x14ac:dyDescent="0.3">
      <c r="A69" t="s">
        <v>1040</v>
      </c>
      <c r="B69" t="s">
        <v>22</v>
      </c>
      <c r="C69" t="s">
        <v>17</v>
      </c>
      <c r="D69" t="s">
        <v>18</v>
      </c>
      <c r="E69" t="s">
        <v>19</v>
      </c>
      <c r="F69" t="s">
        <v>262</v>
      </c>
      <c r="G69" t="s">
        <v>263</v>
      </c>
      <c r="H69" t="s">
        <v>264</v>
      </c>
      <c r="I69" t="s">
        <v>21</v>
      </c>
      <c r="J69" t="s">
        <v>265</v>
      </c>
      <c r="K69" t="s">
        <v>266</v>
      </c>
      <c r="L69" t="s">
        <v>7</v>
      </c>
      <c r="M69" t="s">
        <v>1038</v>
      </c>
      <c r="N69" t="s">
        <v>1039</v>
      </c>
    </row>
    <row r="70" spans="1:14" x14ac:dyDescent="0.3">
      <c r="A70" t="s">
        <v>984</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x14ac:dyDescent="0.3">
      <c r="A71" t="s">
        <v>985</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x14ac:dyDescent="0.3">
      <c r="A72" t="s">
        <v>986</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x14ac:dyDescent="0.3">
      <c r="A73" t="s">
        <v>987</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x14ac:dyDescent="0.3">
      <c r="A74" t="s">
        <v>988</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x14ac:dyDescent="0.3">
      <c r="A75" t="s">
        <v>989</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x14ac:dyDescent="0.3">
      <c r="A76" t="s">
        <v>990</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x14ac:dyDescent="0.3">
      <c r="A77" t="s">
        <v>991</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x14ac:dyDescent="0.3">
      <c r="A78" t="s">
        <v>992</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x14ac:dyDescent="0.3">
      <c r="A79" t="s">
        <v>993</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x14ac:dyDescent="0.3">
      <c r="A80" t="s">
        <v>994</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7"/>
  <sheetViews>
    <sheetView topLeftCell="F1" workbookViewId="0">
      <selection activeCell="Q27" sqref="Q27"/>
    </sheetView>
  </sheetViews>
  <sheetFormatPr baseColWidth="10" defaultRowHeight="14.4" x14ac:dyDescent="0.3"/>
  <cols>
    <col min="1" max="1" width="27.88671875" customWidth="1"/>
    <col min="2" max="2" width="27" style="48" customWidth="1"/>
    <col min="3" max="3" width="27.109375" style="48" customWidth="1"/>
    <col min="4" max="4" width="26.5546875" customWidth="1"/>
    <col min="5" max="5" width="23.33203125" customWidth="1"/>
    <col min="6" max="6" width="11.44140625" style="48"/>
  </cols>
  <sheetData>
    <row r="1" spans="1:20" x14ac:dyDescent="0.3">
      <c r="A1" s="37" t="s">
        <v>298</v>
      </c>
      <c r="B1" s="65" t="s">
        <v>22</v>
      </c>
      <c r="C1" s="65" t="s">
        <v>1689</v>
      </c>
      <c r="D1" s="37" t="s">
        <v>17</v>
      </c>
      <c r="E1" s="37" t="s">
        <v>1690</v>
      </c>
      <c r="F1" s="48" t="s">
        <v>18</v>
      </c>
      <c r="G1" s="2" t="s">
        <v>1691</v>
      </c>
      <c r="H1" s="2" t="s">
        <v>19</v>
      </c>
      <c r="I1" s="2" t="s">
        <v>1692</v>
      </c>
      <c r="J1" s="2" t="s">
        <v>1296</v>
      </c>
      <c r="K1" s="2" t="s">
        <v>1693</v>
      </c>
      <c r="L1" s="2" t="s">
        <v>361</v>
      </c>
      <c r="M1" s="2" t="s">
        <v>364</v>
      </c>
      <c r="N1" s="2" t="s">
        <v>1694</v>
      </c>
      <c r="O1" s="2" t="s">
        <v>363</v>
      </c>
      <c r="P1" s="2" t="s">
        <v>362</v>
      </c>
      <c r="Q1" t="s">
        <v>359</v>
      </c>
      <c r="R1" t="s">
        <v>358</v>
      </c>
      <c r="S1" t="s">
        <v>1811</v>
      </c>
      <c r="T1" t="s">
        <v>338</v>
      </c>
    </row>
    <row r="2" spans="1:20" x14ac:dyDescent="0.3">
      <c r="A2" s="37" t="s">
        <v>300</v>
      </c>
      <c r="B2" s="65" t="s">
        <v>301</v>
      </c>
      <c r="C2" s="65" t="s">
        <v>334</v>
      </c>
      <c r="D2" s="37" t="s">
        <v>302</v>
      </c>
      <c r="E2" s="37" t="s">
        <v>334</v>
      </c>
      <c r="F2" s="65" t="s">
        <v>1695</v>
      </c>
      <c r="G2" s="37" t="s">
        <v>334</v>
      </c>
      <c r="H2" s="37" t="s">
        <v>1473</v>
      </c>
      <c r="I2" s="37" t="s">
        <v>334</v>
      </c>
      <c r="J2" s="37" t="s">
        <v>303</v>
      </c>
      <c r="K2" s="37" t="s">
        <v>334</v>
      </c>
      <c r="L2" s="37" t="s">
        <v>334</v>
      </c>
      <c r="M2" s="37" t="s">
        <v>1987</v>
      </c>
      <c r="N2" s="37" t="s">
        <v>334</v>
      </c>
      <c r="O2" s="37" t="s">
        <v>334</v>
      </c>
      <c r="P2" s="37" t="s">
        <v>303</v>
      </c>
      <c r="Q2" t="s">
        <v>301</v>
      </c>
      <c r="R2" t="s">
        <v>302</v>
      </c>
      <c r="S2" t="s">
        <v>334</v>
      </c>
      <c r="T2" t="s">
        <v>1695</v>
      </c>
    </row>
    <row r="3" spans="1:20" x14ac:dyDescent="0.3">
      <c r="A3" s="37" t="s">
        <v>304</v>
      </c>
      <c r="B3" s="65" t="s">
        <v>2055</v>
      </c>
      <c r="C3" s="65" t="s">
        <v>2151</v>
      </c>
      <c r="D3" s="37" t="s">
        <v>1696</v>
      </c>
      <c r="E3" s="37" t="s">
        <v>1697</v>
      </c>
      <c r="F3" s="65" t="s">
        <v>1988</v>
      </c>
      <c r="G3" s="37" t="s">
        <v>1698</v>
      </c>
      <c r="H3" s="37" t="s">
        <v>1474</v>
      </c>
      <c r="I3" s="37" t="s">
        <v>1699</v>
      </c>
      <c r="J3" s="37" t="s">
        <v>1700</v>
      </c>
      <c r="K3" s="37" t="s">
        <v>1701</v>
      </c>
      <c r="L3" s="37" t="s">
        <v>1464</v>
      </c>
      <c r="M3" s="37" t="s">
        <v>1702</v>
      </c>
      <c r="N3" s="37" t="s">
        <v>1703</v>
      </c>
      <c r="O3" s="37" t="s">
        <v>1449</v>
      </c>
      <c r="P3" s="37" t="s">
        <v>2040</v>
      </c>
      <c r="Q3" t="s">
        <v>1812</v>
      </c>
      <c r="R3" t="s">
        <v>1813</v>
      </c>
      <c r="S3" t="s">
        <v>1814</v>
      </c>
      <c r="T3" t="s">
        <v>1815</v>
      </c>
    </row>
    <row r="4" spans="1:20" x14ac:dyDescent="0.3">
      <c r="A4" s="37" t="s">
        <v>305</v>
      </c>
      <c r="B4" s="65" t="s">
        <v>1704</v>
      </c>
      <c r="C4" s="65" t="s">
        <v>2152</v>
      </c>
      <c r="D4" s="37" t="s">
        <v>1705</v>
      </c>
      <c r="E4" s="37" t="s">
        <v>1706</v>
      </c>
      <c r="F4" s="65" t="s">
        <v>1989</v>
      </c>
      <c r="G4" s="37" t="s">
        <v>1707</v>
      </c>
      <c r="H4" s="37" t="s">
        <v>1475</v>
      </c>
      <c r="I4" s="37" t="s">
        <v>1708</v>
      </c>
      <c r="J4" s="37" t="s">
        <v>2167</v>
      </c>
      <c r="K4" s="37" t="s">
        <v>1709</v>
      </c>
      <c r="L4" s="37" t="s">
        <v>1491</v>
      </c>
      <c r="M4" s="37" t="s">
        <v>1990</v>
      </c>
      <c r="N4" s="37" t="s">
        <v>1710</v>
      </c>
      <c r="O4" s="37" t="s">
        <v>1450</v>
      </c>
      <c r="P4" s="37" t="s">
        <v>2041</v>
      </c>
      <c r="Q4" t="s">
        <v>1816</v>
      </c>
      <c r="R4" t="s">
        <v>1817</v>
      </c>
      <c r="S4" t="s">
        <v>1818</v>
      </c>
      <c r="T4" t="s">
        <v>1991</v>
      </c>
    </row>
    <row r="5" spans="1:20" x14ac:dyDescent="0.3">
      <c r="A5" s="37" t="s">
        <v>306</v>
      </c>
      <c r="B5" s="65" t="s">
        <v>1711</v>
      </c>
      <c r="C5" s="65" t="s">
        <v>2153</v>
      </c>
      <c r="D5" s="37" t="s">
        <v>2161</v>
      </c>
      <c r="E5" s="37" t="s">
        <v>1712</v>
      </c>
      <c r="F5" s="48" t="s">
        <v>1992</v>
      </c>
      <c r="G5" s="2" t="s">
        <v>1713</v>
      </c>
      <c r="H5" s="2" t="s">
        <v>299</v>
      </c>
      <c r="I5" s="2" t="s">
        <v>299</v>
      </c>
      <c r="J5" s="2" t="s">
        <v>1714</v>
      </c>
      <c r="K5" s="2" t="s">
        <v>1715</v>
      </c>
      <c r="L5" s="2" t="s">
        <v>1465</v>
      </c>
      <c r="M5" s="2" t="s">
        <v>299</v>
      </c>
      <c r="N5" s="2" t="s">
        <v>299</v>
      </c>
      <c r="O5" s="2" t="s">
        <v>1451</v>
      </c>
      <c r="P5" s="2" t="s">
        <v>2042</v>
      </c>
      <c r="Q5" t="s">
        <v>1819</v>
      </c>
      <c r="R5" t="s">
        <v>1993</v>
      </c>
      <c r="S5" t="s">
        <v>1820</v>
      </c>
      <c r="T5" t="s">
        <v>1994</v>
      </c>
    </row>
    <row r="6" spans="1:20" x14ac:dyDescent="0.3">
      <c r="A6" s="37" t="s">
        <v>307</v>
      </c>
      <c r="B6" s="65" t="s">
        <v>299</v>
      </c>
      <c r="C6" s="65" t="s">
        <v>299</v>
      </c>
      <c r="D6" s="37" t="s">
        <v>299</v>
      </c>
      <c r="E6" s="37" t="s">
        <v>299</v>
      </c>
      <c r="F6" s="65" t="s">
        <v>1995</v>
      </c>
      <c r="G6" s="37" t="s">
        <v>1716</v>
      </c>
      <c r="H6" s="37"/>
      <c r="I6" s="37"/>
      <c r="J6" s="37" t="s">
        <v>299</v>
      </c>
      <c r="K6" s="37" t="s">
        <v>299</v>
      </c>
      <c r="L6" s="37" t="s">
        <v>1466</v>
      </c>
      <c r="M6" s="37"/>
      <c r="N6" s="37"/>
      <c r="O6" s="37" t="s">
        <v>299</v>
      </c>
      <c r="P6" s="37" t="s">
        <v>299</v>
      </c>
      <c r="Q6" t="s">
        <v>299</v>
      </c>
      <c r="R6" t="s">
        <v>299</v>
      </c>
      <c r="S6" t="s">
        <v>299</v>
      </c>
      <c r="T6" t="s">
        <v>299</v>
      </c>
    </row>
    <row r="7" spans="1:20" x14ac:dyDescent="0.3">
      <c r="A7" s="37">
        <v>21</v>
      </c>
      <c r="B7" s="65"/>
      <c r="C7" s="65"/>
      <c r="D7" s="37"/>
      <c r="E7" s="37"/>
      <c r="F7" s="65" t="s">
        <v>299</v>
      </c>
      <c r="G7" s="37" t="s">
        <v>299</v>
      </c>
      <c r="H7" s="37"/>
      <c r="I7" s="37"/>
      <c r="J7" s="37"/>
      <c r="K7" s="37"/>
      <c r="L7" s="37" t="s">
        <v>299</v>
      </c>
      <c r="M7" s="37"/>
      <c r="N7" s="37"/>
      <c r="O7" s="37"/>
      <c r="P7" s="37"/>
    </row>
    <row r="8" spans="1:20" x14ac:dyDescent="0.3">
      <c r="A8" s="37" t="s">
        <v>308</v>
      </c>
      <c r="B8" s="65" t="s">
        <v>1717</v>
      </c>
      <c r="C8" s="48" t="s">
        <v>1452</v>
      </c>
      <c r="D8" s="37" t="s">
        <v>309</v>
      </c>
      <c r="E8" s="37" t="s">
        <v>1452</v>
      </c>
      <c r="F8" s="65" t="s">
        <v>1718</v>
      </c>
      <c r="G8" s="37" t="s">
        <v>1452</v>
      </c>
      <c r="H8" s="37" t="s">
        <v>1476</v>
      </c>
      <c r="I8" s="37" t="s">
        <v>1452</v>
      </c>
      <c r="J8" s="37" t="s">
        <v>310</v>
      </c>
      <c r="K8" s="37" t="s">
        <v>1452</v>
      </c>
      <c r="L8" s="37" t="s">
        <v>1452</v>
      </c>
      <c r="M8" s="37" t="s">
        <v>1996</v>
      </c>
      <c r="N8" s="37" t="s">
        <v>1452</v>
      </c>
      <c r="O8" s="37" t="s">
        <v>1452</v>
      </c>
      <c r="P8" s="37" t="s">
        <v>310</v>
      </c>
      <c r="Q8" t="s">
        <v>1717</v>
      </c>
      <c r="R8" t="s">
        <v>309</v>
      </c>
      <c r="S8" t="s">
        <v>1452</v>
      </c>
      <c r="T8" t="s">
        <v>1718</v>
      </c>
    </row>
    <row r="9" spans="1:20" x14ac:dyDescent="0.3">
      <c r="A9" s="37" t="s">
        <v>311</v>
      </c>
      <c r="B9" s="65" t="s">
        <v>1719</v>
      </c>
      <c r="C9" s="48" t="s">
        <v>2154</v>
      </c>
      <c r="D9" s="37" t="s">
        <v>1720</v>
      </c>
      <c r="E9" s="37" t="s">
        <v>1721</v>
      </c>
      <c r="F9" s="65" t="s">
        <v>1997</v>
      </c>
      <c r="G9" s="37" t="s">
        <v>1722</v>
      </c>
      <c r="H9" s="37" t="s">
        <v>1477</v>
      </c>
      <c r="I9" s="37" t="s">
        <v>1723</v>
      </c>
      <c r="J9" s="37" t="s">
        <v>1724</v>
      </c>
      <c r="K9" s="37" t="s">
        <v>1725</v>
      </c>
      <c r="L9" s="37" t="s">
        <v>1467</v>
      </c>
      <c r="M9" s="37" t="s">
        <v>1726</v>
      </c>
      <c r="N9" s="37" t="s">
        <v>1727</v>
      </c>
      <c r="O9" s="37" t="s">
        <v>1453</v>
      </c>
      <c r="P9" s="37" t="s">
        <v>2043</v>
      </c>
      <c r="Q9" t="s">
        <v>1821</v>
      </c>
      <c r="R9" t="s">
        <v>1998</v>
      </c>
      <c r="S9" t="s">
        <v>1822</v>
      </c>
      <c r="T9" t="s">
        <v>1999</v>
      </c>
    </row>
    <row r="10" spans="1:20" x14ac:dyDescent="0.3">
      <c r="A10" s="37" t="s">
        <v>312</v>
      </c>
      <c r="B10" s="65" t="s">
        <v>1728</v>
      </c>
      <c r="C10" s="65" t="s">
        <v>1729</v>
      </c>
      <c r="D10" s="37" t="s">
        <v>2162</v>
      </c>
      <c r="E10" s="37" t="s">
        <v>1730</v>
      </c>
      <c r="F10" s="65" t="s">
        <v>1731</v>
      </c>
      <c r="G10" s="37" t="s">
        <v>1732</v>
      </c>
      <c r="H10" s="37" t="s">
        <v>1478</v>
      </c>
      <c r="I10" s="37" t="s">
        <v>1733</v>
      </c>
      <c r="J10" s="37" t="s">
        <v>1734</v>
      </c>
      <c r="K10" s="37" t="s">
        <v>1735</v>
      </c>
      <c r="L10" s="37" t="s">
        <v>1468</v>
      </c>
      <c r="M10" s="37" t="s">
        <v>1736</v>
      </c>
      <c r="N10" s="37" t="s">
        <v>1737</v>
      </c>
      <c r="O10" s="37" t="s">
        <v>1454</v>
      </c>
      <c r="P10" s="37" t="s">
        <v>2044</v>
      </c>
      <c r="Q10" t="s">
        <v>2109</v>
      </c>
      <c r="R10" t="s">
        <v>2059</v>
      </c>
      <c r="S10" s="83" t="s">
        <v>2058</v>
      </c>
      <c r="T10" t="s">
        <v>2057</v>
      </c>
    </row>
    <row r="11" spans="1:20" x14ac:dyDescent="0.3">
      <c r="A11" s="37" t="s">
        <v>1461</v>
      </c>
      <c r="B11" s="65" t="s">
        <v>1738</v>
      </c>
      <c r="C11" s="65" t="s">
        <v>1739</v>
      </c>
      <c r="D11" s="37" t="s">
        <v>1823</v>
      </c>
      <c r="E11" s="37" t="s">
        <v>1740</v>
      </c>
      <c r="F11" s="65" t="s">
        <v>2000</v>
      </c>
      <c r="G11" s="37" t="s">
        <v>1741</v>
      </c>
      <c r="H11" s="37" t="s">
        <v>1479</v>
      </c>
      <c r="I11" s="37" t="s">
        <v>1742</v>
      </c>
      <c r="J11" s="37" t="s">
        <v>1743</v>
      </c>
      <c r="K11" s="37" t="s">
        <v>1744</v>
      </c>
      <c r="L11" s="37" t="s">
        <v>1469</v>
      </c>
      <c r="M11" s="37" t="s">
        <v>1745</v>
      </c>
      <c r="N11" s="37" t="s">
        <v>1746</v>
      </c>
      <c r="O11" s="37" t="s">
        <v>2168</v>
      </c>
      <c r="P11" s="37" t="s">
        <v>2045</v>
      </c>
      <c r="Q11" t="s">
        <v>1824</v>
      </c>
      <c r="R11" t="s">
        <v>1825</v>
      </c>
      <c r="S11" t="s">
        <v>1826</v>
      </c>
      <c r="T11" t="s">
        <v>2001</v>
      </c>
    </row>
    <row r="12" spans="1:20" x14ac:dyDescent="0.3">
      <c r="A12" s="37" t="s">
        <v>1462</v>
      </c>
      <c r="B12" s="65" t="s">
        <v>299</v>
      </c>
      <c r="C12" s="65" t="s">
        <v>299</v>
      </c>
      <c r="D12" s="37" t="s">
        <v>299</v>
      </c>
      <c r="E12" s="37" t="s">
        <v>299</v>
      </c>
      <c r="F12" s="65" t="s">
        <v>299</v>
      </c>
      <c r="G12" s="37" t="s">
        <v>299</v>
      </c>
      <c r="H12" s="37" t="s">
        <v>299</v>
      </c>
      <c r="I12" s="37" t="s">
        <v>299</v>
      </c>
      <c r="J12" s="37" t="s">
        <v>299</v>
      </c>
      <c r="K12" s="37" t="s">
        <v>299</v>
      </c>
      <c r="L12" s="37" t="s">
        <v>299</v>
      </c>
      <c r="M12" s="37" t="s">
        <v>2002</v>
      </c>
      <c r="N12" s="37" t="s">
        <v>1747</v>
      </c>
      <c r="O12" s="37" t="s">
        <v>1492</v>
      </c>
      <c r="P12" s="37" t="s">
        <v>2046</v>
      </c>
      <c r="Q12" t="s">
        <v>299</v>
      </c>
      <c r="R12" t="s">
        <v>299</v>
      </c>
      <c r="S12" t="s">
        <v>299</v>
      </c>
      <c r="T12" t="s">
        <v>299</v>
      </c>
    </row>
    <row r="13" spans="1:20" x14ac:dyDescent="0.3">
      <c r="A13" s="37" t="s">
        <v>1748</v>
      </c>
      <c r="B13" s="65"/>
      <c r="C13" s="65"/>
      <c r="D13" s="2"/>
      <c r="E13" s="37"/>
      <c r="F13" s="65"/>
      <c r="G13" s="37"/>
      <c r="L13" s="37"/>
      <c r="M13" s="37" t="s">
        <v>299</v>
      </c>
      <c r="N13" s="37" t="s">
        <v>299</v>
      </c>
      <c r="O13" s="37" t="s">
        <v>299</v>
      </c>
      <c r="P13" s="37" t="s">
        <v>299</v>
      </c>
    </row>
    <row r="14" spans="1:20" x14ac:dyDescent="0.3">
      <c r="A14" s="37" t="s">
        <v>313</v>
      </c>
      <c r="B14" s="65" t="s">
        <v>314</v>
      </c>
      <c r="C14" s="65" t="s">
        <v>335</v>
      </c>
      <c r="D14" s="37" t="s">
        <v>315</v>
      </c>
      <c r="E14" s="37" t="s">
        <v>335</v>
      </c>
      <c r="F14" s="65" t="s">
        <v>1749</v>
      </c>
      <c r="G14" s="37" t="s">
        <v>335</v>
      </c>
      <c r="H14" s="37" t="s">
        <v>1480</v>
      </c>
      <c r="I14" s="37" t="s">
        <v>335</v>
      </c>
      <c r="J14" s="37" t="s">
        <v>2003</v>
      </c>
      <c r="K14" s="37" t="s">
        <v>335</v>
      </c>
      <c r="L14" s="37" t="s">
        <v>335</v>
      </c>
      <c r="M14" s="37" t="s">
        <v>2004</v>
      </c>
      <c r="N14" s="37" t="s">
        <v>335</v>
      </c>
      <c r="O14" s="37" t="s">
        <v>335</v>
      </c>
      <c r="P14" s="37" t="s">
        <v>316</v>
      </c>
      <c r="Q14" t="s">
        <v>314</v>
      </c>
      <c r="R14" t="s">
        <v>315</v>
      </c>
      <c r="S14" t="s">
        <v>335</v>
      </c>
      <c r="T14" t="s">
        <v>1749</v>
      </c>
    </row>
    <row r="15" spans="1:20" x14ac:dyDescent="0.3">
      <c r="A15" s="37" t="s">
        <v>317</v>
      </c>
      <c r="B15" s="48" t="s">
        <v>1750</v>
      </c>
      <c r="C15" s="65" t="s">
        <v>1751</v>
      </c>
      <c r="D15" s="37" t="s">
        <v>1752</v>
      </c>
      <c r="E15" s="37" t="s">
        <v>1753</v>
      </c>
      <c r="F15" s="65" t="s">
        <v>2005</v>
      </c>
      <c r="G15" s="37" t="s">
        <v>1754</v>
      </c>
      <c r="H15" s="37" t="s">
        <v>1481</v>
      </c>
      <c r="I15" s="37" t="s">
        <v>1755</v>
      </c>
      <c r="J15" s="37" t="s">
        <v>1756</v>
      </c>
      <c r="K15" s="37" t="s">
        <v>1757</v>
      </c>
      <c r="L15" s="37" t="s">
        <v>1493</v>
      </c>
      <c r="M15" s="37" t="s">
        <v>1758</v>
      </c>
      <c r="N15" s="37" t="s">
        <v>1759</v>
      </c>
      <c r="O15" s="37" t="s">
        <v>1455</v>
      </c>
      <c r="P15" s="37" t="s">
        <v>2047</v>
      </c>
      <c r="Q15" t="s">
        <v>2170</v>
      </c>
      <c r="R15" t="s">
        <v>2006</v>
      </c>
      <c r="S15" t="s">
        <v>1827</v>
      </c>
      <c r="T15" t="s">
        <v>1828</v>
      </c>
    </row>
    <row r="16" spans="1:20" x14ac:dyDescent="0.3">
      <c r="A16" s="37" t="s">
        <v>318</v>
      </c>
      <c r="B16" s="48" t="s">
        <v>2156</v>
      </c>
      <c r="C16" s="65" t="s">
        <v>2155</v>
      </c>
      <c r="D16" s="37" t="s">
        <v>1831</v>
      </c>
      <c r="E16" s="37" t="s">
        <v>1765</v>
      </c>
      <c r="F16" s="65" t="s">
        <v>1760</v>
      </c>
      <c r="G16" s="37" t="s">
        <v>1761</v>
      </c>
      <c r="H16" s="37" t="s">
        <v>1482</v>
      </c>
      <c r="I16" s="37" t="s">
        <v>1762</v>
      </c>
      <c r="J16" s="37" t="s">
        <v>2166</v>
      </c>
      <c r="K16" s="37" t="s">
        <v>1763</v>
      </c>
      <c r="L16" s="37" t="s">
        <v>1470</v>
      </c>
      <c r="M16" s="37" t="s">
        <v>2007</v>
      </c>
      <c r="N16" s="37" t="s">
        <v>1764</v>
      </c>
      <c r="O16" s="37" t="s">
        <v>1456</v>
      </c>
      <c r="P16" s="37" t="s">
        <v>2048</v>
      </c>
      <c r="Q16" t="s">
        <v>1829</v>
      </c>
      <c r="R16" t="s">
        <v>2008</v>
      </c>
      <c r="S16" t="s">
        <v>1830</v>
      </c>
      <c r="T16" t="s">
        <v>2009</v>
      </c>
    </row>
    <row r="17" spans="1:20" x14ac:dyDescent="0.3">
      <c r="A17" s="37" t="s">
        <v>319</v>
      </c>
      <c r="B17" s="65" t="s">
        <v>299</v>
      </c>
      <c r="C17" s="65" t="s">
        <v>299</v>
      </c>
      <c r="D17" s="37" t="s">
        <v>299</v>
      </c>
      <c r="E17" s="37" t="s">
        <v>299</v>
      </c>
      <c r="F17" s="65" t="s">
        <v>299</v>
      </c>
      <c r="G17" s="37" t="s">
        <v>299</v>
      </c>
      <c r="H17" s="37" t="s">
        <v>299</v>
      </c>
      <c r="I17" s="37" t="s">
        <v>299</v>
      </c>
      <c r="J17" s="37" t="s">
        <v>299</v>
      </c>
      <c r="K17" s="37" t="s">
        <v>299</v>
      </c>
      <c r="L17" s="37" t="s">
        <v>299</v>
      </c>
      <c r="M17" s="37" t="s">
        <v>299</v>
      </c>
      <c r="N17" s="37" t="s">
        <v>299</v>
      </c>
      <c r="O17" s="37" t="s">
        <v>299</v>
      </c>
      <c r="P17" s="37" t="s">
        <v>299</v>
      </c>
      <c r="Q17" t="s">
        <v>299</v>
      </c>
      <c r="R17" t="s">
        <v>299</v>
      </c>
      <c r="S17" t="s">
        <v>299</v>
      </c>
      <c r="T17" t="s">
        <v>299</v>
      </c>
    </row>
    <row r="18" spans="1:20" x14ac:dyDescent="0.3">
      <c r="A18" s="37">
        <v>31</v>
      </c>
      <c r="B18" s="65"/>
      <c r="C18" s="65"/>
      <c r="F18" s="65"/>
      <c r="G18" s="37"/>
      <c r="H18" s="37"/>
      <c r="I18" s="37"/>
      <c r="J18" s="37"/>
      <c r="K18" s="37"/>
      <c r="L18" s="37"/>
      <c r="M18" s="37"/>
      <c r="N18" s="37"/>
      <c r="O18" s="37"/>
      <c r="P18" s="37"/>
    </row>
    <row r="19" spans="1:20" x14ac:dyDescent="0.3">
      <c r="A19" s="37" t="s">
        <v>320</v>
      </c>
      <c r="B19" s="65" t="s">
        <v>321</v>
      </c>
      <c r="C19" s="65" t="s">
        <v>336</v>
      </c>
      <c r="D19" s="37" t="s">
        <v>322</v>
      </c>
      <c r="E19" s="37" t="s">
        <v>336</v>
      </c>
      <c r="F19" s="65" t="s">
        <v>1766</v>
      </c>
      <c r="G19" s="37" t="s">
        <v>336</v>
      </c>
      <c r="H19" s="37" t="s">
        <v>1483</v>
      </c>
      <c r="I19" s="37" t="s">
        <v>336</v>
      </c>
      <c r="J19" s="37" t="s">
        <v>323</v>
      </c>
      <c r="K19" s="37" t="s">
        <v>336</v>
      </c>
      <c r="L19" s="37" t="s">
        <v>336</v>
      </c>
      <c r="M19" s="37" t="s">
        <v>2010</v>
      </c>
      <c r="N19" s="37" t="s">
        <v>336</v>
      </c>
      <c r="O19" s="37" t="s">
        <v>336</v>
      </c>
      <c r="P19" s="37" t="s">
        <v>323</v>
      </c>
      <c r="Q19" t="s">
        <v>321</v>
      </c>
      <c r="R19" t="s">
        <v>322</v>
      </c>
      <c r="S19" t="s">
        <v>336</v>
      </c>
      <c r="T19" t="s">
        <v>1766</v>
      </c>
    </row>
    <row r="20" spans="1:20" x14ac:dyDescent="0.3">
      <c r="A20" s="37" t="s">
        <v>324</v>
      </c>
      <c r="B20" s="65" t="s">
        <v>2157</v>
      </c>
      <c r="C20" s="65" t="s">
        <v>1767</v>
      </c>
      <c r="D20" s="37" t="s">
        <v>2164</v>
      </c>
      <c r="E20" s="37" t="s">
        <v>1768</v>
      </c>
      <c r="F20" s="65" t="s">
        <v>2011</v>
      </c>
      <c r="G20" s="37" t="s">
        <v>1769</v>
      </c>
      <c r="H20" s="2" t="s">
        <v>1484</v>
      </c>
      <c r="I20" s="2" t="s">
        <v>1770</v>
      </c>
      <c r="J20" s="2" t="s">
        <v>1771</v>
      </c>
      <c r="K20" s="2" t="s">
        <v>1772</v>
      </c>
      <c r="L20" s="37" t="s">
        <v>1471</v>
      </c>
      <c r="M20" s="37" t="s">
        <v>2133</v>
      </c>
      <c r="N20" s="37" t="s">
        <v>2110</v>
      </c>
      <c r="O20" s="37" t="s">
        <v>2039</v>
      </c>
      <c r="P20" s="37" t="s">
        <v>2049</v>
      </c>
      <c r="Q20" t="s">
        <v>1832</v>
      </c>
      <c r="R20" t="s">
        <v>2012</v>
      </c>
      <c r="S20" t="s">
        <v>1833</v>
      </c>
      <c r="T20" t="s">
        <v>1834</v>
      </c>
    </row>
    <row r="21" spans="1:20" x14ac:dyDescent="0.3">
      <c r="A21" s="64" t="s">
        <v>325</v>
      </c>
      <c r="B21" s="65" t="s">
        <v>2149</v>
      </c>
      <c r="C21" s="65" t="s">
        <v>2159</v>
      </c>
      <c r="D21" s="37" t="s">
        <v>1773</v>
      </c>
      <c r="E21" s="37" t="s">
        <v>1774</v>
      </c>
      <c r="F21" s="65" t="s">
        <v>1775</v>
      </c>
      <c r="G21" s="2" t="s">
        <v>1776</v>
      </c>
      <c r="H21" s="2" t="s">
        <v>1485</v>
      </c>
      <c r="I21" s="2" t="s">
        <v>2108</v>
      </c>
      <c r="J21" s="2" t="s">
        <v>1777</v>
      </c>
      <c r="K21" s="2" t="s">
        <v>1778</v>
      </c>
      <c r="L21" s="2" t="s">
        <v>2060</v>
      </c>
      <c r="M21" s="2" t="s">
        <v>1779</v>
      </c>
      <c r="N21" s="2" t="s">
        <v>1780</v>
      </c>
      <c r="O21" s="2" t="s">
        <v>2169</v>
      </c>
      <c r="P21" s="2" t="s">
        <v>2050</v>
      </c>
      <c r="Q21" t="s">
        <v>1835</v>
      </c>
      <c r="R21" t="s">
        <v>2013</v>
      </c>
      <c r="S21" t="s">
        <v>1836</v>
      </c>
      <c r="T21" t="s">
        <v>2014</v>
      </c>
    </row>
    <row r="22" spans="1:20" x14ac:dyDescent="0.3">
      <c r="A22" s="64" t="s">
        <v>1463</v>
      </c>
      <c r="B22" s="65" t="s">
        <v>1781</v>
      </c>
      <c r="C22" s="65" t="s">
        <v>2158</v>
      </c>
      <c r="D22" s="37" t="s">
        <v>2015</v>
      </c>
      <c r="E22" s="37" t="s">
        <v>2016</v>
      </c>
      <c r="F22" s="65" t="s">
        <v>299</v>
      </c>
      <c r="G22" s="2" t="s">
        <v>299</v>
      </c>
      <c r="H22" s="2" t="s">
        <v>1486</v>
      </c>
      <c r="I22" s="2" t="s">
        <v>1782</v>
      </c>
      <c r="J22" s="2" t="s">
        <v>1783</v>
      </c>
      <c r="K22" s="2" t="s">
        <v>1784</v>
      </c>
      <c r="L22" s="83" t="s">
        <v>2061</v>
      </c>
      <c r="M22" s="2" t="s">
        <v>1785</v>
      </c>
      <c r="N22" s="2" t="s">
        <v>1786</v>
      </c>
      <c r="O22" s="2" t="s">
        <v>1457</v>
      </c>
      <c r="P22" s="2" t="s">
        <v>2054</v>
      </c>
      <c r="Q22" t="s">
        <v>1837</v>
      </c>
      <c r="R22" t="s">
        <v>2017</v>
      </c>
      <c r="S22" t="s">
        <v>1838</v>
      </c>
      <c r="T22" t="s">
        <v>1839</v>
      </c>
    </row>
    <row r="23" spans="1:20" ht="43.8" customHeight="1" x14ac:dyDescent="0.3">
      <c r="A23" s="38" t="s">
        <v>1787</v>
      </c>
      <c r="B23" s="65" t="s">
        <v>1788</v>
      </c>
      <c r="C23" s="65" t="s">
        <v>2160</v>
      </c>
      <c r="D23" s="37" t="s">
        <v>2056</v>
      </c>
      <c r="E23" t="s">
        <v>2163</v>
      </c>
      <c r="F23" s="65"/>
      <c r="G23" s="2"/>
      <c r="H23" s="2" t="s">
        <v>299</v>
      </c>
      <c r="I23" s="2" t="s">
        <v>299</v>
      </c>
      <c r="J23" s="2" t="s">
        <v>299</v>
      </c>
      <c r="K23" s="2" t="s">
        <v>299</v>
      </c>
      <c r="L23" s="2" t="s">
        <v>299</v>
      </c>
      <c r="M23" s="2" t="s">
        <v>299</v>
      </c>
      <c r="N23" s="2" t="s">
        <v>299</v>
      </c>
      <c r="O23" s="2" t="s">
        <v>299</v>
      </c>
      <c r="P23" s="2" t="s">
        <v>299</v>
      </c>
      <c r="Q23" t="s">
        <v>299</v>
      </c>
      <c r="R23" t="s">
        <v>299</v>
      </c>
      <c r="S23" t="s">
        <v>299</v>
      </c>
      <c r="T23" t="s">
        <v>299</v>
      </c>
    </row>
    <row r="24" spans="1:20" x14ac:dyDescent="0.3">
      <c r="A24" s="37">
        <v>37</v>
      </c>
      <c r="B24" s="65" t="s">
        <v>299</v>
      </c>
      <c r="C24" s="65" t="s">
        <v>299</v>
      </c>
      <c r="D24" s="37" t="s">
        <v>299</v>
      </c>
      <c r="E24" s="37" t="s">
        <v>299</v>
      </c>
      <c r="F24" s="65"/>
      <c r="G24" s="2"/>
      <c r="H24" s="2"/>
      <c r="I24" s="2"/>
      <c r="J24" s="2"/>
      <c r="K24" s="2"/>
      <c r="L24" s="2"/>
      <c r="M24" s="2"/>
      <c r="N24" s="2"/>
      <c r="O24" s="2"/>
      <c r="P24" s="2"/>
    </row>
    <row r="25" spans="1:20" x14ac:dyDescent="0.3">
      <c r="A25" s="37" t="s">
        <v>326</v>
      </c>
      <c r="B25" s="65" t="s">
        <v>327</v>
      </c>
      <c r="C25" s="65" t="s">
        <v>337</v>
      </c>
      <c r="D25" s="37" t="s">
        <v>328</v>
      </c>
      <c r="E25" s="37" t="s">
        <v>337</v>
      </c>
      <c r="F25" s="65" t="s">
        <v>1789</v>
      </c>
      <c r="G25" s="2" t="s">
        <v>337</v>
      </c>
      <c r="H25" s="2" t="s">
        <v>1487</v>
      </c>
      <c r="I25" s="2" t="s">
        <v>337</v>
      </c>
      <c r="J25" s="2" t="s">
        <v>329</v>
      </c>
      <c r="K25" s="2" t="s">
        <v>2018</v>
      </c>
      <c r="L25" s="2" t="s">
        <v>337</v>
      </c>
      <c r="M25" s="2" t="s">
        <v>2019</v>
      </c>
      <c r="N25" s="2" t="s">
        <v>337</v>
      </c>
      <c r="O25" s="2" t="s">
        <v>337</v>
      </c>
      <c r="P25" s="2" t="s">
        <v>329</v>
      </c>
      <c r="Q25" t="s">
        <v>327</v>
      </c>
      <c r="R25" t="s">
        <v>2020</v>
      </c>
      <c r="S25" t="s">
        <v>337</v>
      </c>
      <c r="T25" t="s">
        <v>1789</v>
      </c>
    </row>
    <row r="26" spans="1:20" x14ac:dyDescent="0.3">
      <c r="A26" s="37" t="s">
        <v>330</v>
      </c>
      <c r="B26" s="65" t="s">
        <v>2150</v>
      </c>
      <c r="C26" s="65" t="s">
        <v>1458</v>
      </c>
      <c r="D26" s="37" t="s">
        <v>2165</v>
      </c>
      <c r="E26" s="37" t="s">
        <v>1458</v>
      </c>
      <c r="F26" s="65" t="s">
        <v>2021</v>
      </c>
      <c r="G26" s="2" t="s">
        <v>1458</v>
      </c>
      <c r="H26" t="s">
        <v>1488</v>
      </c>
      <c r="I26" t="s">
        <v>1458</v>
      </c>
      <c r="J26" t="s">
        <v>1791</v>
      </c>
      <c r="K26" t="s">
        <v>1458</v>
      </c>
      <c r="L26" s="2" t="s">
        <v>1458</v>
      </c>
      <c r="M26" s="2" t="s">
        <v>2022</v>
      </c>
      <c r="N26" s="2" t="s">
        <v>1458</v>
      </c>
      <c r="O26" s="2" t="s">
        <v>1458</v>
      </c>
      <c r="P26" s="2" t="s">
        <v>2051</v>
      </c>
      <c r="Q26" t="s">
        <v>1790</v>
      </c>
      <c r="R26" s="37" t="s">
        <v>2165</v>
      </c>
      <c r="S26" t="s">
        <v>1458</v>
      </c>
      <c r="T26" t="s">
        <v>2021</v>
      </c>
    </row>
    <row r="27" spans="1:20" x14ac:dyDescent="0.3">
      <c r="A27" s="37" t="s">
        <v>332</v>
      </c>
      <c r="B27" s="65" t="s">
        <v>1792</v>
      </c>
      <c r="C27" s="65" t="s">
        <v>1459</v>
      </c>
      <c r="D27" s="37" t="s">
        <v>1793</v>
      </c>
      <c r="E27" s="37" t="s">
        <v>1459</v>
      </c>
      <c r="F27" s="65" t="s">
        <v>1794</v>
      </c>
      <c r="G27" s="2" t="s">
        <v>1459</v>
      </c>
      <c r="H27" s="2" t="s">
        <v>1489</v>
      </c>
      <c r="I27" s="2" t="s">
        <v>1459</v>
      </c>
      <c r="J27" s="2" t="s">
        <v>1795</v>
      </c>
      <c r="K27" s="2" t="s">
        <v>1459</v>
      </c>
      <c r="L27" s="2" t="s">
        <v>1459</v>
      </c>
      <c r="M27" s="2" t="s">
        <v>2023</v>
      </c>
      <c r="N27" s="2" t="s">
        <v>1459</v>
      </c>
      <c r="O27" s="2" t="s">
        <v>1459</v>
      </c>
      <c r="P27" s="2" t="s">
        <v>2052</v>
      </c>
      <c r="Q27" t="s">
        <v>1792</v>
      </c>
      <c r="R27" t="s">
        <v>1793</v>
      </c>
      <c r="S27" t="s">
        <v>1459</v>
      </c>
      <c r="T27" t="s">
        <v>1794</v>
      </c>
    </row>
    <row r="28" spans="1:20" x14ac:dyDescent="0.3">
      <c r="A28" s="37" t="s">
        <v>333</v>
      </c>
      <c r="B28" s="48" t="s">
        <v>1796</v>
      </c>
      <c r="C28" s="65" t="s">
        <v>1797</v>
      </c>
      <c r="D28" s="37" t="s">
        <v>1798</v>
      </c>
      <c r="E28" s="37" t="s">
        <v>1799</v>
      </c>
      <c r="F28" s="48" t="s">
        <v>2024</v>
      </c>
      <c r="G28" s="2" t="s">
        <v>1800</v>
      </c>
      <c r="H28" s="2" t="s">
        <v>1490</v>
      </c>
      <c r="I28" s="2" t="s">
        <v>1801</v>
      </c>
      <c r="J28" s="2" t="s">
        <v>1802</v>
      </c>
      <c r="K28" s="2" t="s">
        <v>1803</v>
      </c>
      <c r="L28" s="2" t="s">
        <v>1472</v>
      </c>
      <c r="M28" s="2" t="s">
        <v>1804</v>
      </c>
      <c r="N28" s="2" t="s">
        <v>1805</v>
      </c>
      <c r="O28" s="2" t="s">
        <v>1460</v>
      </c>
      <c r="P28" s="2" t="s">
        <v>2053</v>
      </c>
      <c r="Q28" t="s">
        <v>1840</v>
      </c>
      <c r="R28" t="s">
        <v>2025</v>
      </c>
      <c r="S28" t="s">
        <v>1841</v>
      </c>
      <c r="T28" t="s">
        <v>2026</v>
      </c>
    </row>
    <row r="29" spans="1:20" x14ac:dyDescent="0.3">
      <c r="A29" s="37" t="s">
        <v>1806</v>
      </c>
      <c r="B29" s="65" t="s">
        <v>299</v>
      </c>
      <c r="C29" s="65" t="s">
        <v>299</v>
      </c>
      <c r="D29" s="37" t="s">
        <v>299</v>
      </c>
      <c r="E29" s="37" t="s">
        <v>299</v>
      </c>
      <c r="F29" s="48" t="s">
        <v>299</v>
      </c>
      <c r="G29" s="2" t="s">
        <v>299</v>
      </c>
      <c r="H29" s="2" t="s">
        <v>299</v>
      </c>
      <c r="I29" s="2" t="s">
        <v>299</v>
      </c>
      <c r="J29" s="2" t="s">
        <v>299</v>
      </c>
      <c r="K29" s="2" t="s">
        <v>299</v>
      </c>
      <c r="L29" s="2" t="s">
        <v>299</v>
      </c>
      <c r="M29" s="2" t="s">
        <v>299</v>
      </c>
      <c r="N29" s="2" t="s">
        <v>299</v>
      </c>
      <c r="O29" s="2" t="s">
        <v>299</v>
      </c>
      <c r="P29" s="2" t="s">
        <v>299</v>
      </c>
      <c r="Q29" t="s">
        <v>299</v>
      </c>
      <c r="R29" t="s">
        <v>299</v>
      </c>
      <c r="S29" t="s">
        <v>299</v>
      </c>
      <c r="T29" t="s">
        <v>299</v>
      </c>
    </row>
    <row r="30" spans="1:20" x14ac:dyDescent="0.3">
      <c r="A30" s="37"/>
      <c r="B30" s="65"/>
      <c r="C30" s="82"/>
      <c r="D30" s="22"/>
      <c r="E30" s="1"/>
      <c r="F30" s="8"/>
      <c r="G30" s="1"/>
      <c r="H30" s="1"/>
      <c r="I30" s="1"/>
      <c r="J30" s="1"/>
      <c r="K30" s="1"/>
      <c r="L30" s="1"/>
      <c r="M30" s="1"/>
      <c r="N30" s="1"/>
      <c r="O30" s="1"/>
      <c r="P30" s="1"/>
      <c r="Q30" s="1"/>
      <c r="R30" s="1"/>
      <c r="S30" s="1"/>
      <c r="T30" s="1"/>
    </row>
    <row r="31" spans="1:20" x14ac:dyDescent="0.3">
      <c r="A31" s="37"/>
      <c r="B31" s="65"/>
      <c r="C31" s="82"/>
      <c r="D31" s="22"/>
      <c r="E31" s="22"/>
      <c r="F31" s="8"/>
      <c r="G31" s="1"/>
      <c r="H31" s="1"/>
      <c r="I31" s="1"/>
      <c r="J31" s="1"/>
      <c r="K31" s="1"/>
      <c r="L31" s="1"/>
      <c r="M31" s="1"/>
      <c r="N31" s="1"/>
      <c r="O31" s="1"/>
      <c r="P31" s="1"/>
      <c r="Q31" s="1"/>
      <c r="R31" s="1"/>
      <c r="S31" s="1"/>
      <c r="T31" s="1"/>
    </row>
    <row r="32" spans="1:20" x14ac:dyDescent="0.3">
      <c r="A32" s="37"/>
      <c r="B32" s="65"/>
      <c r="C32" s="82"/>
      <c r="D32" s="22"/>
      <c r="E32" s="1"/>
      <c r="F32" s="8"/>
      <c r="G32" s="1"/>
      <c r="H32" s="1"/>
      <c r="I32" s="1"/>
      <c r="J32" s="1"/>
      <c r="K32" s="1"/>
      <c r="L32" s="1"/>
      <c r="M32" s="1"/>
      <c r="N32" s="1"/>
      <c r="O32" s="1"/>
      <c r="P32" s="1"/>
      <c r="Q32" s="1"/>
      <c r="R32" s="1"/>
      <c r="S32" s="1"/>
      <c r="T32" s="1"/>
    </row>
    <row r="33" spans="1:16" x14ac:dyDescent="0.3">
      <c r="A33" s="37"/>
      <c r="B33" s="65"/>
      <c r="C33" s="65"/>
      <c r="D33" s="37"/>
      <c r="E33" s="2"/>
      <c r="G33" s="2"/>
      <c r="H33" s="2"/>
      <c r="I33" s="2"/>
      <c r="J33" s="2"/>
      <c r="K33" s="2"/>
      <c r="L33" s="2"/>
      <c r="M33" s="2"/>
      <c r="N33" s="2"/>
      <c r="O33" s="2"/>
      <c r="P33" s="2"/>
    </row>
    <row r="34" spans="1:16" x14ac:dyDescent="0.3">
      <c r="A34" s="37"/>
      <c r="B34" s="65"/>
      <c r="C34" s="65"/>
      <c r="D34" s="37"/>
      <c r="E34" s="2"/>
      <c r="G34" s="2"/>
      <c r="H34" s="2"/>
      <c r="I34" s="2"/>
      <c r="J34" s="2"/>
      <c r="K34" s="2"/>
      <c r="L34" s="2"/>
      <c r="M34" s="2"/>
      <c r="N34" s="2"/>
      <c r="O34" s="2"/>
      <c r="P34" s="2"/>
    </row>
    <row r="35" spans="1:16" x14ac:dyDescent="0.3">
      <c r="A35" s="37"/>
      <c r="B35" s="65"/>
      <c r="C35" s="65"/>
      <c r="D35" s="37"/>
      <c r="E35" s="2"/>
      <c r="G35" s="2"/>
      <c r="H35" s="2"/>
      <c r="I35" s="2"/>
      <c r="J35" s="2"/>
      <c r="K35" s="2"/>
      <c r="L35" s="2"/>
      <c r="M35" s="2"/>
      <c r="N35" s="2"/>
      <c r="O35" s="2"/>
      <c r="P35" s="2"/>
    </row>
    <row r="36" spans="1:16" x14ac:dyDescent="0.3">
      <c r="A36" s="37"/>
      <c r="B36" s="65"/>
      <c r="C36" s="65"/>
      <c r="D36" s="37"/>
      <c r="E36" s="2"/>
      <c r="G36" s="2"/>
      <c r="H36" s="2"/>
      <c r="I36" s="2"/>
      <c r="J36" s="2"/>
      <c r="K36" s="2"/>
      <c r="L36" s="2"/>
      <c r="M36" s="2"/>
      <c r="N36" s="2"/>
      <c r="O36" s="2"/>
      <c r="P36" s="2"/>
    </row>
    <row r="37" spans="1:16" x14ac:dyDescent="0.3">
      <c r="A37" s="37"/>
      <c r="B37" s="65"/>
      <c r="C37" s="65"/>
      <c r="D37" s="37"/>
      <c r="E37" s="2"/>
      <c r="G37" s="2"/>
      <c r="H37" s="2"/>
      <c r="I37" s="2"/>
      <c r="J37" s="2"/>
      <c r="K37" s="2"/>
      <c r="L37" s="2"/>
      <c r="M37" s="2"/>
      <c r="N37" s="2"/>
      <c r="O37" s="2"/>
      <c r="P37" s="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workbookViewId="0">
      <pane ySplit="1" topLeftCell="A2" activePane="bottomLeft" state="frozen"/>
      <selection pane="bottomLeft" activeCell="A34" sqref="A34"/>
    </sheetView>
  </sheetViews>
  <sheetFormatPr baseColWidth="10" defaultColWidth="9.109375" defaultRowHeight="14.4" x14ac:dyDescent="0.3"/>
  <cols>
    <col min="1" max="1" width="33.44140625" style="1" customWidth="1"/>
    <col min="2" max="2" width="10.44140625" customWidth="1"/>
    <col min="3" max="3" width="10" customWidth="1"/>
    <col min="4" max="8" width="10.44140625" bestFit="1" customWidth="1"/>
    <col min="9" max="9" width="10.44140625" customWidth="1"/>
    <col min="10" max="10" width="11.44140625" bestFit="1" customWidth="1"/>
    <col min="13" max="13" width="11.44140625" bestFit="1" customWidth="1"/>
    <col min="14" max="15" width="10.44140625" bestFit="1" customWidth="1"/>
    <col min="16" max="16" width="11.44140625" bestFit="1" customWidth="1"/>
    <col min="17" max="17" width="10.44140625" bestFit="1" customWidth="1"/>
    <col min="18" max="18" width="9.44140625" bestFit="1" customWidth="1"/>
  </cols>
  <sheetData>
    <row r="1" spans="1:18" s="1" customFormat="1" x14ac:dyDescent="0.3">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x14ac:dyDescent="0.3">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3">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x14ac:dyDescent="0.3">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x14ac:dyDescent="0.3">
      <c r="A5" s="1" t="s">
        <v>250</v>
      </c>
      <c r="B5" s="32"/>
      <c r="C5" s="32" t="s">
        <v>251</v>
      </c>
      <c r="D5" s="32"/>
      <c r="E5" s="32"/>
      <c r="F5" s="32"/>
      <c r="G5" s="32"/>
      <c r="H5" s="32"/>
      <c r="I5" s="32"/>
      <c r="J5" s="32"/>
      <c r="K5" s="2"/>
      <c r="L5" s="2"/>
      <c r="M5" s="32" t="s">
        <v>252</v>
      </c>
      <c r="N5" s="2"/>
      <c r="O5" s="2"/>
      <c r="P5" s="2"/>
      <c r="Q5" s="2"/>
      <c r="R5" s="2"/>
    </row>
    <row r="6" spans="1:18" x14ac:dyDescent="0.3">
      <c r="B6" s="32"/>
      <c r="C6" s="32"/>
      <c r="D6" s="32"/>
      <c r="E6" s="32"/>
      <c r="F6" s="32"/>
      <c r="G6" s="32"/>
      <c r="H6" s="32"/>
      <c r="I6" s="32"/>
      <c r="J6" s="32"/>
      <c r="K6" s="2"/>
      <c r="L6" s="2"/>
      <c r="M6" s="32"/>
      <c r="N6" s="2"/>
      <c r="O6" s="2"/>
      <c r="P6" s="2"/>
      <c r="Q6" s="2"/>
      <c r="R6" s="2"/>
    </row>
    <row r="7" spans="1:18" x14ac:dyDescent="0.3">
      <c r="B7" s="32"/>
      <c r="C7" s="32"/>
      <c r="D7" s="32"/>
      <c r="E7" s="32"/>
      <c r="F7" s="32"/>
      <c r="G7" s="32"/>
      <c r="H7" s="32"/>
      <c r="I7" s="32"/>
      <c r="J7" s="32"/>
      <c r="K7" s="2"/>
      <c r="L7" s="2"/>
      <c r="M7" s="32"/>
      <c r="N7" s="2"/>
      <c r="O7" s="2"/>
      <c r="P7" s="2"/>
      <c r="Q7" s="2"/>
      <c r="R7" s="2"/>
    </row>
    <row r="8" spans="1:18" x14ac:dyDescent="0.3">
      <c r="A8" s="2"/>
      <c r="B8" s="32"/>
      <c r="C8" s="32"/>
      <c r="D8" s="32"/>
      <c r="E8" s="32"/>
      <c r="F8" s="32"/>
      <c r="G8" s="32"/>
      <c r="H8" s="32"/>
      <c r="I8" s="32"/>
      <c r="J8" s="32"/>
      <c r="K8" s="2"/>
      <c r="L8" s="2"/>
      <c r="M8" s="32"/>
      <c r="N8" s="2"/>
      <c r="O8" s="2"/>
      <c r="P8" s="2"/>
      <c r="Q8" s="2"/>
      <c r="R8" s="2"/>
    </row>
    <row r="9" spans="1:18" x14ac:dyDescent="0.3">
      <c r="B9" s="31"/>
      <c r="C9" s="31"/>
      <c r="D9" s="87" t="s">
        <v>245</v>
      </c>
      <c r="E9" s="87"/>
      <c r="F9" s="87"/>
      <c r="G9" s="87"/>
      <c r="H9" s="87"/>
      <c r="I9" s="31"/>
      <c r="J9" s="31"/>
      <c r="K9" s="31"/>
      <c r="L9" s="31"/>
      <c r="M9" s="31"/>
      <c r="N9" s="2"/>
      <c r="O9" s="2"/>
      <c r="P9" s="2"/>
      <c r="Q9" s="2"/>
      <c r="R9" s="2"/>
    </row>
    <row r="10" spans="1:18" x14ac:dyDescent="0.3">
      <c r="A10" s="2" t="s">
        <v>187</v>
      </c>
      <c r="B10" s="2"/>
      <c r="C10" s="2">
        <v>45</v>
      </c>
      <c r="D10" s="2">
        <v>45</v>
      </c>
      <c r="E10" s="2">
        <v>45</v>
      </c>
      <c r="F10" s="2">
        <v>45</v>
      </c>
      <c r="G10" s="2">
        <v>45</v>
      </c>
      <c r="H10" s="2">
        <v>45</v>
      </c>
      <c r="I10" s="2"/>
      <c r="J10" s="2">
        <v>45</v>
      </c>
      <c r="L10" s="2"/>
      <c r="M10" s="2">
        <v>45</v>
      </c>
    </row>
    <row r="11" spans="1:18" x14ac:dyDescent="0.3">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x14ac:dyDescent="0.3">
      <c r="A12" s="2" t="s">
        <v>188</v>
      </c>
      <c r="B12" s="18"/>
      <c r="C12" s="18">
        <f t="shared" ref="C12:H12" si="1">C11*C86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J11*J86</f>
        <v>12.262500000000001</v>
      </c>
      <c r="L12" s="18"/>
      <c r="M12" s="18">
        <f>M11*M86*3.78541</f>
        <v>0.42585862500000005</v>
      </c>
      <c r="N12" s="10"/>
      <c r="O12" s="10"/>
      <c r="P12" s="10"/>
      <c r="Q12" s="10"/>
      <c r="R12" s="10"/>
    </row>
    <row r="13" spans="1:18" x14ac:dyDescent="0.3">
      <c r="A13" s="1" t="s">
        <v>189</v>
      </c>
      <c r="B13" s="2"/>
      <c r="C13" s="2" t="s">
        <v>95</v>
      </c>
      <c r="D13" s="2" t="s">
        <v>90</v>
      </c>
      <c r="E13" s="2" t="s">
        <v>90</v>
      </c>
      <c r="F13" s="2" t="s">
        <v>91</v>
      </c>
      <c r="G13" s="2" t="s">
        <v>90</v>
      </c>
      <c r="H13" s="2" t="s">
        <v>92</v>
      </c>
      <c r="I13" s="2"/>
      <c r="J13" s="2" t="s">
        <v>93</v>
      </c>
      <c r="L13" s="2"/>
      <c r="M13" s="2" t="s">
        <v>94</v>
      </c>
      <c r="N13" s="1"/>
    </row>
    <row r="14" spans="1:18" x14ac:dyDescent="0.3">
      <c r="A14" s="2" t="s">
        <v>207</v>
      </c>
      <c r="B14" s="6"/>
      <c r="C14" s="6">
        <f t="shared" ref="C14:H14" si="2">0.8*0.8*C97*C10*1000000*C86/C98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0.8*0.8*J97*J10*1000000*J86/J98</f>
        <v>38475.475811006392</v>
      </c>
      <c r="L14" s="6"/>
      <c r="M14" s="6">
        <f>0.8*0.8*M97*M10*1000000*M86/M98</f>
        <v>598.70913057561188</v>
      </c>
      <c r="N14" s="4"/>
      <c r="O14" s="4"/>
      <c r="P14" s="4"/>
      <c r="Q14" s="4"/>
      <c r="R14" s="4"/>
    </row>
    <row r="15" spans="1:18" x14ac:dyDescent="0.3">
      <c r="A15" s="1" t="s">
        <v>208</v>
      </c>
      <c r="B15" s="2"/>
      <c r="C15" s="2" t="s">
        <v>103</v>
      </c>
      <c r="D15" s="2" t="s">
        <v>96</v>
      </c>
      <c r="E15" s="2" t="s">
        <v>97</v>
      </c>
      <c r="F15" s="2" t="s">
        <v>98</v>
      </c>
      <c r="G15" s="2" t="s">
        <v>99</v>
      </c>
      <c r="H15" s="2" t="s">
        <v>100</v>
      </c>
      <c r="I15" s="2"/>
      <c r="J15" s="2" t="s">
        <v>101</v>
      </c>
      <c r="L15" s="2"/>
      <c r="M15" s="2" t="s">
        <v>102</v>
      </c>
      <c r="N15" s="1"/>
    </row>
    <row r="16" spans="1:18" x14ac:dyDescent="0.3">
      <c r="B16" s="2"/>
      <c r="C16" s="2"/>
      <c r="D16" s="2"/>
      <c r="E16" s="2"/>
      <c r="F16" s="2"/>
      <c r="G16" s="2"/>
      <c r="H16" s="2"/>
      <c r="I16" s="2"/>
      <c r="J16" s="2"/>
      <c r="L16" s="2"/>
      <c r="M16" s="2"/>
      <c r="N16" s="1"/>
    </row>
    <row r="17" spans="1:18" x14ac:dyDescent="0.3">
      <c r="B17" s="32"/>
      <c r="C17" s="32"/>
      <c r="D17" s="32"/>
      <c r="E17" s="32"/>
      <c r="F17" s="32"/>
      <c r="G17" s="32"/>
      <c r="H17" s="32"/>
      <c r="I17" s="32"/>
      <c r="J17" s="32"/>
      <c r="L17" s="2"/>
      <c r="M17" s="32"/>
      <c r="N17" s="2"/>
      <c r="O17" s="2"/>
      <c r="P17" s="2"/>
      <c r="Q17" s="2"/>
      <c r="R17" s="2"/>
    </row>
    <row r="18" spans="1:18" x14ac:dyDescent="0.3">
      <c r="A18" s="2" t="s">
        <v>192</v>
      </c>
      <c r="B18" s="6"/>
      <c r="C18" s="6">
        <f t="shared" ref="C18:H18" si="3">$M$18*C86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3">
      <c r="A19" s="2" t="s">
        <v>209</v>
      </c>
      <c r="B19" s="2"/>
      <c r="C19" s="2">
        <v>46</v>
      </c>
      <c r="D19" s="2">
        <v>61</v>
      </c>
      <c r="E19" s="2">
        <v>42</v>
      </c>
      <c r="F19" s="2">
        <v>42</v>
      </c>
      <c r="G19" s="2">
        <v>39</v>
      </c>
      <c r="H19" s="2">
        <v>59</v>
      </c>
      <c r="I19" s="2"/>
      <c r="J19" s="2">
        <v>60</v>
      </c>
      <c r="L19" s="2"/>
      <c r="M19" s="2">
        <v>128</v>
      </c>
    </row>
    <row r="20" spans="1:18" x14ac:dyDescent="0.3">
      <c r="A20" s="1" t="s">
        <v>193</v>
      </c>
      <c r="B20" s="6"/>
      <c r="C20" s="6">
        <f t="shared" ref="C20:H20" si="4">C19*C86</f>
        <v>39.1</v>
      </c>
      <c r="D20" s="6">
        <f t="shared" si="4"/>
        <v>51.85</v>
      </c>
      <c r="E20" s="6">
        <f t="shared" si="4"/>
        <v>35.699999999999996</v>
      </c>
      <c r="F20" s="6">
        <f t="shared" si="4"/>
        <v>163.38</v>
      </c>
      <c r="G20" s="6">
        <f t="shared" si="4"/>
        <v>33.15</v>
      </c>
      <c r="H20" s="6">
        <f t="shared" si="4"/>
        <v>43.07</v>
      </c>
      <c r="I20" s="6"/>
      <c r="J20" s="6">
        <v>6500</v>
      </c>
      <c r="L20" s="6"/>
      <c r="M20" s="2" t="s">
        <v>107</v>
      </c>
      <c r="N20" s="7"/>
      <c r="O20" s="7"/>
      <c r="P20" s="7"/>
      <c r="Q20" s="7"/>
      <c r="R20" s="7"/>
    </row>
    <row r="21" spans="1:18" x14ac:dyDescent="0.3">
      <c r="B21" s="6"/>
      <c r="C21" s="6"/>
      <c r="D21" s="6"/>
      <c r="E21" s="6"/>
      <c r="F21" s="6"/>
      <c r="G21" s="6"/>
      <c r="H21" s="6"/>
      <c r="I21" s="6"/>
      <c r="J21" s="6"/>
      <c r="L21" s="6"/>
      <c r="M21" s="2"/>
      <c r="N21" s="7"/>
      <c r="O21" s="7"/>
      <c r="P21" s="7"/>
      <c r="Q21" s="7"/>
      <c r="R21" s="7"/>
    </row>
    <row r="22" spans="1:18" x14ac:dyDescent="0.3">
      <c r="A22" s="41" t="s">
        <v>1130</v>
      </c>
      <c r="B22" s="2"/>
      <c r="C22" s="2"/>
      <c r="D22" s="2"/>
      <c r="E22" s="2"/>
      <c r="F22" s="2"/>
      <c r="G22" s="2"/>
      <c r="H22" s="2"/>
      <c r="I22" s="2"/>
      <c r="J22" s="2"/>
      <c r="K22" s="2"/>
      <c r="L22" s="2"/>
      <c r="M22" s="2"/>
    </row>
    <row r="23" spans="1:18" x14ac:dyDescent="0.3">
      <c r="A23" s="41" t="s">
        <v>1131</v>
      </c>
      <c r="B23" s="2"/>
      <c r="C23" s="2"/>
      <c r="D23" s="2"/>
      <c r="E23" s="2"/>
      <c r="F23" s="2"/>
      <c r="G23" s="2"/>
      <c r="H23" s="2"/>
      <c r="I23" s="2"/>
      <c r="J23" s="2"/>
      <c r="K23" s="2"/>
      <c r="L23" s="2"/>
      <c r="M23" s="2"/>
    </row>
    <row r="24" spans="1:18" x14ac:dyDescent="0.3">
      <c r="A24" s="52" t="s">
        <v>1132</v>
      </c>
      <c r="B24" s="53">
        <v>0.9</v>
      </c>
      <c r="C24" s="53">
        <v>0.9</v>
      </c>
      <c r="D24" s="53">
        <v>0.9</v>
      </c>
      <c r="E24" s="53">
        <v>0.9</v>
      </c>
      <c r="F24" s="15">
        <v>0.9</v>
      </c>
      <c r="G24" s="53">
        <v>0.9</v>
      </c>
      <c r="H24" s="53">
        <v>0.9</v>
      </c>
      <c r="I24" s="53">
        <v>0.9</v>
      </c>
      <c r="J24" s="53">
        <v>0.9</v>
      </c>
      <c r="K24" s="53">
        <v>0.9</v>
      </c>
      <c r="L24" s="15">
        <v>0.9</v>
      </c>
      <c r="M24" s="53">
        <v>0.9</v>
      </c>
      <c r="N24" t="s">
        <v>1139</v>
      </c>
      <c r="O24" t="s">
        <v>1141</v>
      </c>
      <c r="P24" t="s">
        <v>1142</v>
      </c>
    </row>
    <row r="25" spans="1:18" x14ac:dyDescent="0.3">
      <c r="A25" s="41" t="s">
        <v>1133</v>
      </c>
      <c r="B25" s="2"/>
      <c r="C25" s="6">
        <f t="shared" ref="C25:M25" si="5">(C28*(C30/C29)*$O$29/$O$30)*$O$28/C29/12-$O$25</f>
        <v>-5.8213445601484608</v>
      </c>
      <c r="D25" s="6">
        <f t="shared" si="5"/>
        <v>-0.3339862452499105</v>
      </c>
      <c r="E25" s="6">
        <f t="shared" si="5"/>
        <v>-7.7350194066496059</v>
      </c>
      <c r="F25" s="6">
        <f t="shared" si="5"/>
        <v>3.8636804858914395</v>
      </c>
      <c r="G25" s="6">
        <f t="shared" si="5"/>
        <v>-7.1482464460668851</v>
      </c>
      <c r="H25" s="6">
        <f t="shared" si="5"/>
        <v>-6.4453959508781153</v>
      </c>
      <c r="I25" s="6">
        <f t="shared" si="5"/>
        <v>-9.1677437344968986</v>
      </c>
      <c r="J25" s="6">
        <f t="shared" si="5"/>
        <v>-2.3386660245131097</v>
      </c>
      <c r="K25" s="6">
        <f t="shared" si="5"/>
        <v>37.311076166399275</v>
      </c>
      <c r="L25" s="6">
        <f t="shared" si="5"/>
        <v>111.38326162942874</v>
      </c>
      <c r="M25" s="6">
        <f t="shared" si="5"/>
        <v>50.307426568214552</v>
      </c>
      <c r="N25" t="s">
        <v>1147</v>
      </c>
      <c r="O25" s="9">
        <f>O28/O30/12</f>
        <v>30.22537731649803</v>
      </c>
    </row>
    <row r="26" spans="1:18" x14ac:dyDescent="0.3">
      <c r="A26" s="52" t="s">
        <v>1134</v>
      </c>
      <c r="B26" s="2"/>
      <c r="C26" s="54">
        <v>54111901.200000003</v>
      </c>
      <c r="D26" s="54">
        <v>68790855.400000006</v>
      </c>
      <c r="E26" s="54">
        <v>49348414.399999999</v>
      </c>
      <c r="F26" s="54">
        <v>30809621.599999998</v>
      </c>
      <c r="G26" s="54">
        <v>39183865</v>
      </c>
      <c r="H26" s="54">
        <v>56025497.79999999</v>
      </c>
      <c r="I26" s="54">
        <v>7553446.4000000004</v>
      </c>
      <c r="J26" s="54">
        <v>103484205.8</v>
      </c>
      <c r="K26" s="54">
        <v>110678564.59999999</v>
      </c>
      <c r="L26" s="54">
        <v>29158395.599999994</v>
      </c>
      <c r="M26" s="54">
        <v>277698298.59999996</v>
      </c>
      <c r="N26" t="s">
        <v>1140</v>
      </c>
    </row>
    <row r="27" spans="1:18" ht="28.8" x14ac:dyDescent="0.3">
      <c r="A27" s="52" t="s">
        <v>1144</v>
      </c>
      <c r="B27" s="2"/>
      <c r="C27" s="2">
        <v>385520</v>
      </c>
      <c r="D27" s="2">
        <v>681810</v>
      </c>
      <c r="E27" s="2">
        <v>374124</v>
      </c>
      <c r="F27" s="2">
        <v>363794</v>
      </c>
      <c r="G27" s="2">
        <v>285383</v>
      </c>
      <c r="H27" s="2">
        <v>379318</v>
      </c>
      <c r="I27" s="2">
        <v>43446</v>
      </c>
      <c r="J27" s="2">
        <v>1041012</v>
      </c>
      <c r="K27" s="2">
        <v>2672039</v>
      </c>
      <c r="L27" s="2">
        <v>805158</v>
      </c>
      <c r="M27" s="2">
        <v>5960804</v>
      </c>
      <c r="N27" t="s">
        <v>1143</v>
      </c>
      <c r="O27">
        <v>52962900</v>
      </c>
    </row>
    <row r="28" spans="1:18" x14ac:dyDescent="0.3">
      <c r="A28" s="52" t="s">
        <v>1135</v>
      </c>
      <c r="B28" s="2"/>
      <c r="C28" s="56">
        <f t="shared" ref="C28:M28" si="6">C27/$O27</f>
        <v>7.2790576044740752E-3</v>
      </c>
      <c r="D28" s="56">
        <f t="shared" si="6"/>
        <v>1.2873350968319333E-2</v>
      </c>
      <c r="E28" s="56">
        <f t="shared" si="6"/>
        <v>7.0638881179089516E-3</v>
      </c>
      <c r="F28" s="56">
        <f t="shared" si="6"/>
        <v>6.8688459279986555E-3</v>
      </c>
      <c r="G28" s="56">
        <f t="shared" si="6"/>
        <v>5.3883567553891501E-3</v>
      </c>
      <c r="H28" s="56">
        <f t="shared" si="6"/>
        <v>7.1619567659625891E-3</v>
      </c>
      <c r="I28" s="56">
        <f t="shared" si="6"/>
        <v>8.2031006610287576E-4</v>
      </c>
      <c r="J28" s="56">
        <f t="shared" si="6"/>
        <v>1.9655494695343344E-2</v>
      </c>
      <c r="K28" s="56">
        <f t="shared" si="6"/>
        <v>5.0451145990872859E-2</v>
      </c>
      <c r="L28" s="56">
        <f t="shared" si="6"/>
        <v>1.5202301988750616E-2</v>
      </c>
      <c r="M28" s="56">
        <f t="shared" si="6"/>
        <v>0.11254678274792354</v>
      </c>
      <c r="N28" t="s">
        <v>1145</v>
      </c>
      <c r="O28" s="13">
        <v>2367000000000</v>
      </c>
    </row>
    <row r="29" spans="1:18" x14ac:dyDescent="0.3">
      <c r="A29" s="52" t="s">
        <v>1136</v>
      </c>
      <c r="B29" s="2"/>
      <c r="C29" s="55">
        <v>52684006.999999993</v>
      </c>
      <c r="D29" s="55">
        <v>70988739.999999985</v>
      </c>
      <c r="E29" s="55">
        <v>51336241</v>
      </c>
      <c r="F29" s="55">
        <v>32569900</v>
      </c>
      <c r="G29" s="55">
        <v>39480741</v>
      </c>
      <c r="H29" s="55">
        <v>53897216.999999993</v>
      </c>
      <c r="I29" s="55">
        <v>7089710</v>
      </c>
      <c r="J29" s="55">
        <v>111349449</v>
      </c>
      <c r="K29" s="55">
        <v>119667855.99999996</v>
      </c>
      <c r="L29" s="55">
        <v>23352752.000000004</v>
      </c>
      <c r="M29" s="55">
        <v>258461619</v>
      </c>
      <c r="N29" t="s">
        <v>1140</v>
      </c>
      <c r="O29">
        <v>5452476469</v>
      </c>
    </row>
    <row r="30" spans="1:18" x14ac:dyDescent="0.3">
      <c r="A30" s="52" t="s">
        <v>1137</v>
      </c>
      <c r="B30" s="2"/>
      <c r="C30" s="54">
        <v>56464893</v>
      </c>
      <c r="D30" s="54">
        <v>71001565</v>
      </c>
      <c r="E30" s="54">
        <v>50913758</v>
      </c>
      <c r="F30" s="54">
        <v>31944679.999999996</v>
      </c>
      <c r="G30" s="54">
        <v>40507042</v>
      </c>
      <c r="H30" s="54">
        <v>58525746.999999993</v>
      </c>
      <c r="I30" s="54">
        <v>7829300</v>
      </c>
      <c r="J30" s="54">
        <v>106739198</v>
      </c>
      <c r="K30" s="54">
        <v>116320619</v>
      </c>
      <c r="L30" s="54">
        <v>30824141.999999993</v>
      </c>
      <c r="M30" s="54">
        <v>290045628.99999994</v>
      </c>
      <c r="N30" t="s">
        <v>1140</v>
      </c>
      <c r="O30">
        <v>6525973123</v>
      </c>
    </row>
    <row r="31" spans="1:18" x14ac:dyDescent="0.3">
      <c r="A31" s="41" t="s">
        <v>1138</v>
      </c>
      <c r="B31" s="2"/>
      <c r="C31" s="9">
        <f t="shared" ref="C31:M31" si="7">1000*C27/C29</f>
        <v>7.3175907064168459</v>
      </c>
      <c r="D31" s="9">
        <f t="shared" si="7"/>
        <v>9.6044809359906953</v>
      </c>
      <c r="E31" s="9">
        <f t="shared" si="7"/>
        <v>7.2877170730128062</v>
      </c>
      <c r="F31" s="9">
        <f t="shared" si="7"/>
        <v>11.169638224249997</v>
      </c>
      <c r="G31" s="9">
        <f t="shared" si="7"/>
        <v>7.2284104292774041</v>
      </c>
      <c r="H31" s="9">
        <f t="shared" si="7"/>
        <v>7.0378030835989183</v>
      </c>
      <c r="I31" s="9">
        <f t="shared" si="7"/>
        <v>6.1280362666456032</v>
      </c>
      <c r="J31" s="9">
        <f t="shared" si="7"/>
        <v>9.3490538960816956</v>
      </c>
      <c r="K31" s="9">
        <f t="shared" si="7"/>
        <v>22.328794793482395</v>
      </c>
      <c r="L31" s="9">
        <f t="shared" si="7"/>
        <v>34.478077787149019</v>
      </c>
      <c r="M31" s="9">
        <f t="shared" si="7"/>
        <v>23.062627337330113</v>
      </c>
      <c r="O31" s="9">
        <f>O27*1000/O30</f>
        <v>8.1157091826410817</v>
      </c>
    </row>
    <row r="32" spans="1:18" x14ac:dyDescent="0.3">
      <c r="B32" s="32"/>
      <c r="C32" s="32"/>
      <c r="D32" s="32"/>
      <c r="E32" s="32"/>
      <c r="F32" s="32"/>
      <c r="G32" s="32"/>
      <c r="H32" s="32"/>
      <c r="I32" s="32"/>
      <c r="J32" s="32"/>
      <c r="L32" s="2"/>
      <c r="M32" s="32"/>
      <c r="N32" s="2"/>
      <c r="O32" s="2"/>
      <c r="P32" s="2"/>
      <c r="Q32" s="2"/>
      <c r="R32" s="2"/>
    </row>
    <row r="33" spans="1:18" x14ac:dyDescent="0.3">
      <c r="A33" s="1" t="s">
        <v>194</v>
      </c>
      <c r="B33" s="18"/>
      <c r="C33" s="18" t="s">
        <v>29</v>
      </c>
      <c r="D33" s="18" t="s">
        <v>67</v>
      </c>
      <c r="E33" s="18" t="s">
        <v>28</v>
      </c>
      <c r="F33" s="18" t="s">
        <v>28</v>
      </c>
      <c r="G33" s="18" t="s">
        <v>52</v>
      </c>
      <c r="H33" s="18" t="s">
        <v>29</v>
      </c>
      <c r="I33" s="18"/>
      <c r="J33" s="18" t="s">
        <v>67</v>
      </c>
      <c r="L33" s="18"/>
      <c r="M33" s="18" t="s">
        <v>37</v>
      </c>
      <c r="N33" s="10"/>
      <c r="O33" s="10"/>
      <c r="P33" s="10"/>
      <c r="Q33" s="10"/>
    </row>
    <row r="34" spans="1:18" x14ac:dyDescent="0.3">
      <c r="A34" s="1" t="s">
        <v>195</v>
      </c>
      <c r="B34" s="2"/>
      <c r="C34" s="2">
        <v>1</v>
      </c>
      <c r="D34" s="2">
        <v>1.5</v>
      </c>
      <c r="E34" s="2">
        <v>0.7</v>
      </c>
      <c r="F34" s="2">
        <v>0.25</v>
      </c>
      <c r="G34" s="2">
        <v>0.4</v>
      </c>
      <c r="H34" s="2">
        <v>3</v>
      </c>
      <c r="I34" s="2"/>
      <c r="J34" s="2">
        <v>12</v>
      </c>
      <c r="L34" s="2"/>
      <c r="M34" s="19">
        <v>4.3</v>
      </c>
    </row>
    <row r="35" spans="1:18" x14ac:dyDescent="0.3">
      <c r="B35" s="30"/>
      <c r="C35" s="30"/>
      <c r="D35" s="30"/>
      <c r="E35" s="30"/>
      <c r="F35" s="30"/>
      <c r="G35" s="30"/>
      <c r="H35" s="30"/>
      <c r="I35" s="30"/>
      <c r="J35" s="30"/>
      <c r="L35" s="2"/>
      <c r="M35" s="30"/>
      <c r="N35" s="2"/>
      <c r="O35" s="2"/>
      <c r="P35" s="2"/>
      <c r="Q35" s="2"/>
      <c r="R35" s="2"/>
    </row>
    <row r="36" spans="1:18" x14ac:dyDescent="0.3">
      <c r="B36" s="32"/>
      <c r="C36" s="32"/>
      <c r="D36" s="32"/>
      <c r="E36" s="32"/>
      <c r="F36" s="32"/>
      <c r="G36" s="32"/>
      <c r="H36" s="32"/>
      <c r="I36" s="32"/>
      <c r="J36" s="32"/>
      <c r="L36" s="2"/>
      <c r="M36" s="32"/>
      <c r="N36" s="2"/>
      <c r="O36" s="2"/>
      <c r="P36" s="2"/>
      <c r="Q36" s="2"/>
      <c r="R36" s="2"/>
    </row>
    <row r="37" spans="1:18" x14ac:dyDescent="0.3">
      <c r="A37" s="1" t="s">
        <v>211</v>
      </c>
      <c r="B37" s="2"/>
      <c r="C37" s="2" t="s">
        <v>34</v>
      </c>
      <c r="D37" s="2" t="s">
        <v>30</v>
      </c>
      <c r="E37" s="2" t="s">
        <v>23</v>
      </c>
      <c r="F37" s="2" t="s">
        <v>31</v>
      </c>
      <c r="G37" s="2" t="s">
        <v>32</v>
      </c>
      <c r="H37" s="2" t="s">
        <v>23</v>
      </c>
      <c r="I37" s="2"/>
      <c r="J37" s="2" t="s">
        <v>33</v>
      </c>
      <c r="L37" s="2"/>
      <c r="M37" s="2" t="s">
        <v>35</v>
      </c>
    </row>
    <row r="38" spans="1:18" x14ac:dyDescent="0.3">
      <c r="A38" s="1" t="s">
        <v>212</v>
      </c>
      <c r="B38" s="2"/>
      <c r="C38" s="2" t="s">
        <v>37</v>
      </c>
      <c r="D38" s="2" t="s">
        <v>31</v>
      </c>
      <c r="E38" s="2" t="s">
        <v>36</v>
      </c>
      <c r="F38" s="2" t="s">
        <v>25</v>
      </c>
      <c r="G38" s="2" t="s">
        <v>36</v>
      </c>
      <c r="H38" s="2" t="s">
        <v>27</v>
      </c>
      <c r="I38" s="2"/>
      <c r="J38" s="2" t="s">
        <v>27</v>
      </c>
      <c r="L38" s="2"/>
      <c r="M38" s="2" t="s">
        <v>38</v>
      </c>
    </row>
    <row r="39" spans="1:18" x14ac:dyDescent="0.3">
      <c r="B39" s="2"/>
      <c r="C39" s="2"/>
      <c r="D39" s="2"/>
      <c r="E39" s="2"/>
      <c r="F39" s="2"/>
      <c r="G39" s="2"/>
      <c r="H39" s="2"/>
      <c r="I39" s="2"/>
      <c r="J39" s="2"/>
      <c r="L39" s="2"/>
      <c r="M39" s="2"/>
    </row>
    <row r="40" spans="1:18" x14ac:dyDescent="0.3">
      <c r="B40" s="32"/>
      <c r="C40" s="32"/>
      <c r="D40" s="32"/>
      <c r="E40" s="32"/>
      <c r="F40" s="32"/>
      <c r="G40" s="32"/>
      <c r="H40" s="32"/>
      <c r="I40" s="32"/>
      <c r="J40" s="32"/>
      <c r="L40" s="2"/>
      <c r="M40" s="32"/>
      <c r="N40" s="2"/>
      <c r="O40" s="2"/>
      <c r="P40" s="2"/>
      <c r="Q40" s="2"/>
      <c r="R40" s="2"/>
    </row>
    <row r="41" spans="1:18" x14ac:dyDescent="0.3">
      <c r="A41" s="1" t="s">
        <v>214</v>
      </c>
      <c r="B41" s="2"/>
      <c r="C41" s="2" t="s">
        <v>87</v>
      </c>
      <c r="D41" s="2" t="s">
        <v>80</v>
      </c>
      <c r="E41" s="2" t="s">
        <v>81</v>
      </c>
      <c r="F41" s="2" t="s">
        <v>82</v>
      </c>
      <c r="G41" s="2" t="s">
        <v>83</v>
      </c>
      <c r="H41" s="2" t="s">
        <v>84</v>
      </c>
      <c r="I41" s="2"/>
      <c r="J41" s="2" t="s">
        <v>85</v>
      </c>
      <c r="L41" s="2"/>
      <c r="M41" s="2" t="s">
        <v>86</v>
      </c>
    </row>
    <row r="42" spans="1:18" x14ac:dyDescent="0.3">
      <c r="A42" s="1" t="s">
        <v>213</v>
      </c>
      <c r="B42" s="2"/>
      <c r="C42" s="2" t="s">
        <v>88</v>
      </c>
      <c r="D42" s="2" t="s">
        <v>88</v>
      </c>
      <c r="E42" s="2" t="s">
        <v>88</v>
      </c>
      <c r="F42" s="2" t="s">
        <v>88</v>
      </c>
      <c r="G42" s="2" t="s">
        <v>88</v>
      </c>
      <c r="H42" s="2" t="s">
        <v>88</v>
      </c>
      <c r="I42" s="2"/>
      <c r="J42" s="2" t="s">
        <v>88</v>
      </c>
      <c r="L42" s="2"/>
      <c r="M42" s="2" t="s">
        <v>89</v>
      </c>
    </row>
    <row r="43" spans="1:18" x14ac:dyDescent="0.3">
      <c r="B43" s="2"/>
      <c r="C43" s="2"/>
      <c r="D43" s="2"/>
      <c r="E43" s="2"/>
      <c r="F43" s="2"/>
      <c r="G43" s="2"/>
      <c r="H43" s="2"/>
      <c r="I43" s="2"/>
      <c r="J43" s="2"/>
      <c r="L43" s="2"/>
      <c r="M43" s="2"/>
    </row>
    <row r="44" spans="1:18" x14ac:dyDescent="0.3">
      <c r="B44" s="32"/>
      <c r="C44" s="32"/>
      <c r="D44" s="32"/>
      <c r="E44" s="32"/>
      <c r="F44" s="32"/>
      <c r="G44" s="32"/>
      <c r="H44" s="32"/>
      <c r="I44" s="32"/>
      <c r="J44" s="32"/>
      <c r="L44" s="2"/>
      <c r="M44" s="32"/>
      <c r="N44" s="2"/>
      <c r="O44" s="2"/>
      <c r="P44" s="2"/>
      <c r="Q44" s="2"/>
      <c r="R44" s="2"/>
    </row>
    <row r="45" spans="1:18" x14ac:dyDescent="0.3">
      <c r="A45" s="2" t="s">
        <v>220</v>
      </c>
      <c r="B45" s="2"/>
      <c r="C45" s="2">
        <v>16754</v>
      </c>
      <c r="D45" s="2">
        <v>16942</v>
      </c>
      <c r="E45" s="2">
        <v>11457</v>
      </c>
      <c r="F45" s="2">
        <v>21850</v>
      </c>
      <c r="G45" s="2">
        <v>9831</v>
      </c>
      <c r="H45" s="2">
        <v>13363</v>
      </c>
      <c r="I45" s="2"/>
      <c r="J45" s="2">
        <v>2874373</v>
      </c>
      <c r="L45" s="6"/>
      <c r="M45" s="2" t="s">
        <v>39</v>
      </c>
    </row>
    <row r="46" spans="1:18" x14ac:dyDescent="0.3">
      <c r="A46" s="2" t="s">
        <v>221</v>
      </c>
      <c r="B46" s="2"/>
      <c r="C46" s="2">
        <v>22562</v>
      </c>
      <c r="D46" s="2">
        <v>23515</v>
      </c>
      <c r="E46" s="2">
        <v>17165</v>
      </c>
      <c r="F46" s="2">
        <v>30360</v>
      </c>
      <c r="G46" s="2">
        <v>15015</v>
      </c>
      <c r="H46" s="2">
        <v>19625</v>
      </c>
      <c r="I46" s="2"/>
      <c r="J46" s="2">
        <v>4250597</v>
      </c>
      <c r="L46" s="6"/>
      <c r="M46" s="2" t="s">
        <v>41</v>
      </c>
    </row>
    <row r="47" spans="1:18" x14ac:dyDescent="0.3">
      <c r="A47" s="2" t="s">
        <v>222</v>
      </c>
      <c r="B47" s="2"/>
      <c r="C47" s="2">
        <v>29932</v>
      </c>
      <c r="D47" s="2">
        <v>31800</v>
      </c>
      <c r="E47" s="2">
        <v>24482</v>
      </c>
      <c r="F47" s="2">
        <v>41566</v>
      </c>
      <c r="G47" s="2">
        <v>22231</v>
      </c>
      <c r="H47" s="2">
        <v>28783</v>
      </c>
      <c r="I47" s="2"/>
      <c r="J47" s="2">
        <v>6238189</v>
      </c>
      <c r="L47" s="6"/>
      <c r="M47" s="2" t="s">
        <v>43</v>
      </c>
    </row>
    <row r="48" spans="1:18" x14ac:dyDescent="0.3">
      <c r="A48" s="22" t="s">
        <v>196</v>
      </c>
      <c r="B48" s="2"/>
      <c r="C48" s="2" t="s">
        <v>144</v>
      </c>
      <c r="D48" s="2" t="s">
        <v>166</v>
      </c>
      <c r="E48" s="2" t="s">
        <v>166</v>
      </c>
      <c r="F48" s="2" t="s">
        <v>144</v>
      </c>
      <c r="G48" s="2" t="s">
        <v>166</v>
      </c>
      <c r="H48" s="2" t="s">
        <v>166</v>
      </c>
      <c r="I48" s="2"/>
      <c r="J48" s="2" t="s">
        <v>166</v>
      </c>
      <c r="L48" s="2"/>
      <c r="M48" s="2" t="s">
        <v>166</v>
      </c>
    </row>
    <row r="49" spans="1:13" x14ac:dyDescent="0.3">
      <c r="A49" s="1" t="s">
        <v>197</v>
      </c>
      <c r="B49" s="2"/>
      <c r="C49" s="2">
        <v>1400</v>
      </c>
      <c r="D49" s="2" t="s">
        <v>40</v>
      </c>
      <c r="E49" s="2" t="s">
        <v>44</v>
      </c>
      <c r="F49" s="2" t="s">
        <v>45</v>
      </c>
      <c r="G49" s="2" t="s">
        <v>46</v>
      </c>
      <c r="H49" s="2" t="s">
        <v>47</v>
      </c>
      <c r="I49" s="2"/>
      <c r="J49" s="2" t="s">
        <v>48</v>
      </c>
      <c r="L49" s="2"/>
      <c r="M49" s="2" t="s">
        <v>39</v>
      </c>
    </row>
    <row r="50" spans="1:13" x14ac:dyDescent="0.3">
      <c r="A50" s="1" t="s">
        <v>198</v>
      </c>
      <c r="B50" s="2"/>
      <c r="C50" s="2">
        <v>1900</v>
      </c>
      <c r="D50" s="2" t="s">
        <v>51</v>
      </c>
      <c r="E50" s="2" t="s">
        <v>40</v>
      </c>
      <c r="F50" s="2" t="s">
        <v>29</v>
      </c>
      <c r="G50" s="2" t="s">
        <v>52</v>
      </c>
      <c r="H50" s="2" t="s">
        <v>50</v>
      </c>
      <c r="I50" s="2"/>
      <c r="J50" s="2" t="s">
        <v>53</v>
      </c>
      <c r="L50" s="2"/>
      <c r="M50" s="2" t="s">
        <v>41</v>
      </c>
    </row>
    <row r="51" spans="1:13" x14ac:dyDescent="0.3">
      <c r="A51" s="1" t="s">
        <v>199</v>
      </c>
      <c r="B51" s="2"/>
      <c r="C51" s="2">
        <v>2500</v>
      </c>
      <c r="D51" s="2" t="s">
        <v>54</v>
      </c>
      <c r="E51" s="2" t="s">
        <v>55</v>
      </c>
      <c r="F51" s="2" t="s">
        <v>56</v>
      </c>
      <c r="G51" s="2" t="s">
        <v>45</v>
      </c>
      <c r="H51" s="2" t="s">
        <v>57</v>
      </c>
      <c r="I51" s="2"/>
      <c r="J51" s="2" t="s">
        <v>58</v>
      </c>
      <c r="L51" s="2"/>
      <c r="M51" s="2" t="s">
        <v>43</v>
      </c>
    </row>
    <row r="52" spans="1:13" x14ac:dyDescent="0.3">
      <c r="A52" s="2" t="s">
        <v>59</v>
      </c>
      <c r="B52" s="2"/>
      <c r="C52" s="2">
        <v>0.25</v>
      </c>
      <c r="D52" s="2">
        <v>0.25</v>
      </c>
      <c r="E52" s="2">
        <v>0.25</v>
      </c>
      <c r="F52" s="2">
        <v>0.25</v>
      </c>
      <c r="G52" s="2">
        <v>0.25</v>
      </c>
      <c r="H52" s="2">
        <v>0.25</v>
      </c>
      <c r="I52" s="2"/>
      <c r="J52" s="2">
        <v>0.25</v>
      </c>
      <c r="L52" s="2"/>
      <c r="M52" s="2">
        <v>0.2034</v>
      </c>
    </row>
    <row r="53" spans="1:13" x14ac:dyDescent="0.3">
      <c r="A53" s="2" t="s">
        <v>60</v>
      </c>
      <c r="B53" s="2"/>
      <c r="C53" s="2">
        <v>0.25</v>
      </c>
      <c r="D53" s="2">
        <v>0.25</v>
      </c>
      <c r="E53" s="2">
        <v>0.25</v>
      </c>
      <c r="F53" s="2">
        <v>0.25</v>
      </c>
      <c r="G53" s="2">
        <v>0.25</v>
      </c>
      <c r="H53" s="2">
        <v>0.25</v>
      </c>
      <c r="I53" s="2"/>
      <c r="J53" s="2">
        <v>0.25</v>
      </c>
      <c r="L53" s="2"/>
      <c r="M53" s="2">
        <v>0.23899999999999999</v>
      </c>
    </row>
    <row r="54" spans="1:13" x14ac:dyDescent="0.3">
      <c r="A54" s="2" t="s">
        <v>61</v>
      </c>
      <c r="B54" s="2"/>
      <c r="C54" s="2">
        <v>0.25</v>
      </c>
      <c r="D54" s="2">
        <v>0.25</v>
      </c>
      <c r="E54" s="2">
        <v>0.25</v>
      </c>
      <c r="F54" s="2">
        <v>0.25</v>
      </c>
      <c r="G54" s="2">
        <v>0.25</v>
      </c>
      <c r="H54" s="2">
        <v>0.25</v>
      </c>
      <c r="I54" s="2"/>
      <c r="J54" s="2">
        <v>0.25</v>
      </c>
      <c r="L54" s="2"/>
      <c r="M54" s="2">
        <v>0.24390000000000001</v>
      </c>
    </row>
    <row r="55" spans="1:13" x14ac:dyDescent="0.3">
      <c r="A55" s="2" t="s">
        <v>62</v>
      </c>
      <c r="B55" s="2"/>
      <c r="C55" s="2">
        <v>0.25</v>
      </c>
      <c r="D55" s="2">
        <v>0.25</v>
      </c>
      <c r="E55" s="2">
        <v>0.25</v>
      </c>
      <c r="F55" s="2">
        <v>0.25</v>
      </c>
      <c r="G55" s="2">
        <v>0.25</v>
      </c>
      <c r="H55" s="2">
        <v>0.25</v>
      </c>
      <c r="I55" s="2"/>
      <c r="J55" s="2">
        <v>0.25</v>
      </c>
      <c r="L55" s="2"/>
      <c r="M55" s="2">
        <v>0.31369999999999998</v>
      </c>
    </row>
    <row r="56" spans="1:13" x14ac:dyDescent="0.3">
      <c r="A56" s="1" t="s">
        <v>223</v>
      </c>
      <c r="B56" s="2"/>
      <c r="C56" s="2" t="s">
        <v>46</v>
      </c>
      <c r="D56" s="2" t="s">
        <v>63</v>
      </c>
      <c r="E56" s="2" t="s">
        <v>42</v>
      </c>
      <c r="F56" s="2" t="s">
        <v>28</v>
      </c>
      <c r="G56" s="2" t="s">
        <v>50</v>
      </c>
      <c r="H56" s="2" t="s">
        <v>42</v>
      </c>
      <c r="I56" s="2"/>
      <c r="J56" s="2" t="s">
        <v>30</v>
      </c>
      <c r="L56" s="2"/>
      <c r="M56" s="2">
        <v>0</v>
      </c>
    </row>
    <row r="57" spans="1:13" x14ac:dyDescent="0.3">
      <c r="A57" s="1" t="s">
        <v>224</v>
      </c>
      <c r="B57" s="2"/>
      <c r="C57" s="2" t="s">
        <v>69</v>
      </c>
      <c r="D57" s="2" t="s">
        <v>39</v>
      </c>
      <c r="E57" s="2" t="s">
        <v>25</v>
      </c>
      <c r="F57" s="2" t="s">
        <v>37</v>
      </c>
      <c r="G57" s="2" t="s">
        <v>64</v>
      </c>
      <c r="H57" s="2" t="s">
        <v>65</v>
      </c>
      <c r="I57" s="2"/>
      <c r="J57" s="2" t="s">
        <v>66</v>
      </c>
      <c r="L57" s="2"/>
      <c r="M57" s="2" t="s">
        <v>68</v>
      </c>
    </row>
    <row r="58" spans="1:13" x14ac:dyDescent="0.3">
      <c r="A58" s="1" t="s">
        <v>225</v>
      </c>
      <c r="B58" s="2"/>
      <c r="C58" s="2" t="s">
        <v>72</v>
      </c>
      <c r="D58" s="2" t="s">
        <v>36</v>
      </c>
      <c r="E58" s="2" t="s">
        <v>37</v>
      </c>
      <c r="F58" s="2" t="s">
        <v>32</v>
      </c>
      <c r="G58" s="2" t="s">
        <v>70</v>
      </c>
      <c r="H58" s="2" t="s">
        <v>27</v>
      </c>
      <c r="I58" s="2"/>
      <c r="J58" s="2" t="s">
        <v>71</v>
      </c>
      <c r="L58" s="2"/>
      <c r="M58" s="2" t="s">
        <v>43</v>
      </c>
    </row>
    <row r="59" spans="1:13" x14ac:dyDescent="0.3">
      <c r="A59" s="1" t="s">
        <v>226</v>
      </c>
      <c r="B59" s="2"/>
      <c r="C59" s="2" t="s">
        <v>32</v>
      </c>
      <c r="D59" s="2" t="s">
        <v>73</v>
      </c>
      <c r="E59" s="2" t="s">
        <v>32</v>
      </c>
      <c r="F59" s="2" t="s">
        <v>24</v>
      </c>
      <c r="G59" s="2" t="s">
        <v>73</v>
      </c>
      <c r="H59" s="2" t="s">
        <v>34</v>
      </c>
      <c r="I59" s="2"/>
      <c r="J59" s="2" t="s">
        <v>74</v>
      </c>
      <c r="L59" s="2"/>
      <c r="M59" s="2" t="s">
        <v>75</v>
      </c>
    </row>
    <row r="60" spans="1:13" x14ac:dyDescent="0.3">
      <c r="A60" s="1" t="s">
        <v>200</v>
      </c>
      <c r="B60" s="2"/>
      <c r="C60" s="2"/>
      <c r="D60" s="2"/>
      <c r="E60" s="2"/>
      <c r="F60" s="2"/>
      <c r="G60" s="2"/>
      <c r="H60" s="2"/>
      <c r="I60" s="2"/>
      <c r="J60" s="2"/>
      <c r="L60" s="2"/>
      <c r="M60" s="2"/>
    </row>
    <row r="61" spans="1:13" x14ac:dyDescent="0.3">
      <c r="A61" s="1" t="s">
        <v>201</v>
      </c>
      <c r="B61" s="2"/>
      <c r="C61" s="2" t="s">
        <v>77</v>
      </c>
      <c r="D61" s="2" t="s">
        <v>77</v>
      </c>
      <c r="E61" s="2" t="s">
        <v>77</v>
      </c>
      <c r="F61" s="2" t="s">
        <v>77</v>
      </c>
      <c r="G61" s="2" t="s">
        <v>77</v>
      </c>
      <c r="H61" s="2" t="s">
        <v>77</v>
      </c>
      <c r="I61" s="2"/>
      <c r="J61" s="2" t="s">
        <v>50</v>
      </c>
      <c r="L61" s="2"/>
      <c r="M61" s="2" t="s">
        <v>77</v>
      </c>
    </row>
    <row r="62" spans="1:13" x14ac:dyDescent="0.3">
      <c r="A62" s="1" t="s">
        <v>202</v>
      </c>
      <c r="B62" s="2"/>
      <c r="C62" s="2" t="s">
        <v>50</v>
      </c>
      <c r="D62" s="2" t="s">
        <v>50</v>
      </c>
      <c r="E62" s="2" t="s">
        <v>50</v>
      </c>
      <c r="F62" s="2" t="s">
        <v>50</v>
      </c>
      <c r="G62" s="2" t="s">
        <v>50</v>
      </c>
      <c r="H62" s="2" t="s">
        <v>50</v>
      </c>
      <c r="I62" s="2"/>
      <c r="J62" s="2" t="s">
        <v>49</v>
      </c>
      <c r="L62" s="2"/>
      <c r="M62" s="2" t="s">
        <v>50</v>
      </c>
    </row>
    <row r="63" spans="1:13" x14ac:dyDescent="0.3">
      <c r="A63" s="1" t="s">
        <v>203</v>
      </c>
      <c r="B63" s="2"/>
      <c r="C63" s="2" t="s">
        <v>49</v>
      </c>
      <c r="D63" s="2" t="s">
        <v>49</v>
      </c>
      <c r="E63" s="2" t="s">
        <v>49</v>
      </c>
      <c r="F63" s="2" t="s">
        <v>49</v>
      </c>
      <c r="G63" s="2" t="s">
        <v>49</v>
      </c>
      <c r="H63" s="2" t="s">
        <v>49</v>
      </c>
      <c r="I63" s="2"/>
      <c r="J63" s="2" t="s">
        <v>25</v>
      </c>
      <c r="L63" s="2"/>
      <c r="M63" s="2" t="s">
        <v>49</v>
      </c>
    </row>
    <row r="64" spans="1:13" x14ac:dyDescent="0.3">
      <c r="A64" s="1" t="s">
        <v>204</v>
      </c>
      <c r="B64" s="2"/>
      <c r="C64" s="2" t="s">
        <v>27</v>
      </c>
      <c r="D64" s="2" t="s">
        <v>27</v>
      </c>
      <c r="E64" s="2" t="s">
        <v>27</v>
      </c>
      <c r="F64" s="2" t="s">
        <v>27</v>
      </c>
      <c r="G64" s="2" t="s">
        <v>27</v>
      </c>
      <c r="H64" s="2" t="s">
        <v>27</v>
      </c>
      <c r="I64" s="2"/>
      <c r="J64" s="2" t="s">
        <v>27</v>
      </c>
      <c r="L64" s="2"/>
      <c r="M64" s="2" t="s">
        <v>27</v>
      </c>
    </row>
    <row r="65" spans="1:18" x14ac:dyDescent="0.3">
      <c r="A65" s="1" t="s">
        <v>205</v>
      </c>
      <c r="B65" s="2"/>
      <c r="C65" s="2" t="s">
        <v>79</v>
      </c>
      <c r="D65" s="2" t="s">
        <v>76</v>
      </c>
      <c r="E65" s="2" t="s">
        <v>30</v>
      </c>
      <c r="F65" s="2" t="s">
        <v>30</v>
      </c>
      <c r="G65" s="2" t="s">
        <v>76</v>
      </c>
      <c r="H65" s="2" t="s">
        <v>78</v>
      </c>
      <c r="I65" s="2"/>
      <c r="J65" s="2" t="s">
        <v>76</v>
      </c>
      <c r="L65" s="2"/>
      <c r="M65" s="2" t="s">
        <v>76</v>
      </c>
    </row>
    <row r="66" spans="1:18" s="4" customFormat="1" x14ac:dyDescent="0.3">
      <c r="A66" s="7" t="s">
        <v>243</v>
      </c>
      <c r="C66" s="4">
        <v>64.7</v>
      </c>
      <c r="D66" s="4">
        <v>49.1</v>
      </c>
      <c r="E66" s="4">
        <v>73.7</v>
      </c>
      <c r="F66" s="4">
        <v>80</v>
      </c>
      <c r="G66" s="4">
        <v>57.3</v>
      </c>
      <c r="H66" s="4">
        <v>76</v>
      </c>
      <c r="J66" s="4">
        <v>55</v>
      </c>
      <c r="M66" s="4">
        <v>57.5</v>
      </c>
    </row>
    <row r="67" spans="1:18" x14ac:dyDescent="0.3">
      <c r="B67" s="2"/>
      <c r="C67" s="2"/>
      <c r="D67" s="2"/>
      <c r="E67" s="2"/>
      <c r="F67" s="2"/>
      <c r="G67" s="2"/>
      <c r="H67" s="2"/>
      <c r="I67" s="2"/>
      <c r="J67" s="2"/>
      <c r="L67" s="2"/>
      <c r="M67" s="2"/>
    </row>
    <row r="68" spans="1:18" x14ac:dyDescent="0.3">
      <c r="B68" s="32"/>
      <c r="C68" s="32"/>
      <c r="D68" s="32"/>
      <c r="E68" s="32"/>
      <c r="F68" s="32"/>
      <c r="G68" s="32"/>
      <c r="H68" s="32"/>
      <c r="I68" s="32"/>
      <c r="J68" s="32"/>
      <c r="L68" s="2"/>
      <c r="M68" s="32"/>
    </row>
    <row r="69" spans="1:18" x14ac:dyDescent="0.3">
      <c r="A69" s="1" t="s">
        <v>219</v>
      </c>
      <c r="B69" s="2"/>
      <c r="C69" s="2" t="s">
        <v>104</v>
      </c>
      <c r="D69" s="2" t="s">
        <v>104</v>
      </c>
      <c r="E69" s="2" t="s">
        <v>104</v>
      </c>
      <c r="F69" s="2" t="s">
        <v>105</v>
      </c>
      <c r="G69" s="2" t="s">
        <v>104</v>
      </c>
      <c r="H69" s="2"/>
      <c r="I69" s="2"/>
      <c r="J69" s="2" t="s">
        <v>106</v>
      </c>
      <c r="L69" s="2"/>
      <c r="M69" s="2" t="s">
        <v>104</v>
      </c>
    </row>
    <row r="70" spans="1:18" x14ac:dyDescent="0.3">
      <c r="A70" s="1" t="s">
        <v>215</v>
      </c>
      <c r="B70" s="2"/>
      <c r="C70" s="2">
        <v>100</v>
      </c>
      <c r="D70" s="2">
        <v>100</v>
      </c>
      <c r="E70" s="2">
        <v>100</v>
      </c>
      <c r="F70" s="2">
        <v>500</v>
      </c>
      <c r="G70" s="2">
        <v>100</v>
      </c>
      <c r="H70" s="2">
        <v>100</v>
      </c>
      <c r="I70" s="2"/>
      <c r="J70" s="5">
        <v>10000</v>
      </c>
      <c r="L70" s="6"/>
      <c r="M70" s="2">
        <v>100</v>
      </c>
      <c r="N70" s="6"/>
      <c r="O70" s="2"/>
      <c r="P70" s="2"/>
      <c r="Q70" s="2"/>
      <c r="R70" s="2"/>
    </row>
    <row r="71" spans="1:18" x14ac:dyDescent="0.3">
      <c r="A71" s="1" t="s">
        <v>216</v>
      </c>
      <c r="B71" s="2"/>
      <c r="C71" s="2" t="s">
        <v>108</v>
      </c>
      <c r="D71" s="2" t="s">
        <v>108</v>
      </c>
      <c r="E71" s="2" t="s">
        <v>108</v>
      </c>
      <c r="F71" s="2" t="s">
        <v>108</v>
      </c>
      <c r="G71" s="2" t="s">
        <v>108</v>
      </c>
      <c r="H71" s="2" t="s">
        <v>109</v>
      </c>
      <c r="I71" s="2"/>
      <c r="J71" s="2" t="s">
        <v>110</v>
      </c>
      <c r="L71" s="2"/>
      <c r="M71" s="2" t="s">
        <v>111</v>
      </c>
      <c r="N71" s="1"/>
      <c r="O71" s="1"/>
      <c r="Q71" s="1"/>
    </row>
    <row r="72" spans="1:18" x14ac:dyDescent="0.3">
      <c r="A72" s="1" t="s">
        <v>206</v>
      </c>
      <c r="B72" s="18"/>
      <c r="C72" s="18" t="s">
        <v>118</v>
      </c>
      <c r="D72" s="18" t="s">
        <v>117</v>
      </c>
      <c r="E72" s="18" t="s">
        <v>117</v>
      </c>
      <c r="F72" s="18" t="s">
        <v>117</v>
      </c>
      <c r="G72" s="18" t="s">
        <v>117</v>
      </c>
      <c r="H72" s="18" t="s">
        <v>117</v>
      </c>
      <c r="I72" s="18"/>
      <c r="J72" s="18" t="s">
        <v>117</v>
      </c>
      <c r="L72" s="18"/>
      <c r="M72" s="18" t="s">
        <v>118</v>
      </c>
      <c r="N72" s="10"/>
      <c r="O72" s="10"/>
      <c r="P72" s="10"/>
      <c r="Q72" s="10"/>
    </row>
    <row r="73" spans="1:18" x14ac:dyDescent="0.3">
      <c r="A73" s="1" t="s">
        <v>218</v>
      </c>
      <c r="B73" s="18"/>
      <c r="C73" s="18" t="s">
        <v>122</v>
      </c>
      <c r="D73" s="18" t="s">
        <v>119</v>
      </c>
      <c r="E73" s="18" t="s">
        <v>119</v>
      </c>
      <c r="F73" s="18" t="s">
        <v>120</v>
      </c>
      <c r="G73" s="18" t="s">
        <v>119</v>
      </c>
      <c r="H73" s="18" t="s">
        <v>119</v>
      </c>
      <c r="I73" s="18"/>
      <c r="J73" s="18" t="s">
        <v>121</v>
      </c>
      <c r="L73" s="18"/>
      <c r="M73" s="18" t="s">
        <v>122</v>
      </c>
    </row>
    <row r="74" spans="1:18" x14ac:dyDescent="0.3">
      <c r="A74" s="1" t="s">
        <v>217</v>
      </c>
      <c r="B74" s="18"/>
      <c r="C74" s="18" t="s">
        <v>126</v>
      </c>
      <c r="D74" s="18" t="s">
        <v>123</v>
      </c>
      <c r="E74" s="18" t="s">
        <v>123</v>
      </c>
      <c r="F74" s="18" t="s">
        <v>124</v>
      </c>
      <c r="G74" s="18" t="s">
        <v>123</v>
      </c>
      <c r="H74" s="18" t="s">
        <v>123</v>
      </c>
      <c r="I74" s="18"/>
      <c r="J74" s="18" t="s">
        <v>125</v>
      </c>
      <c r="L74" s="18"/>
      <c r="M74" s="18" t="s">
        <v>126</v>
      </c>
    </row>
    <row r="75" spans="1:18" s="1" customFormat="1" x14ac:dyDescent="0.3"/>
    <row r="76" spans="1:18" s="1" customFormat="1" x14ac:dyDescent="0.3">
      <c r="B76" s="31"/>
      <c r="C76" s="31"/>
      <c r="D76" s="31"/>
      <c r="E76" s="31"/>
      <c r="F76" s="31"/>
      <c r="G76" s="31"/>
      <c r="H76" s="31"/>
      <c r="I76" s="31"/>
      <c r="J76" s="31"/>
      <c r="M76" s="31"/>
    </row>
    <row r="77" spans="1:18" x14ac:dyDescent="0.3">
      <c r="A77" s="1" t="s">
        <v>9</v>
      </c>
      <c r="B77" s="24"/>
      <c r="C77" s="24">
        <v>44341</v>
      </c>
      <c r="D77" s="24">
        <v>44407</v>
      </c>
      <c r="E77" s="24">
        <v>44462</v>
      </c>
      <c r="F77" s="24">
        <v>44467</v>
      </c>
      <c r="G77" s="24">
        <v>44462</v>
      </c>
      <c r="H77" s="24">
        <v>44462</v>
      </c>
      <c r="I77" s="24"/>
      <c r="J77" s="24">
        <v>44462</v>
      </c>
      <c r="L77" s="25"/>
      <c r="M77" s="24">
        <v>44280</v>
      </c>
    </row>
    <row r="78" spans="1:18" x14ac:dyDescent="0.3">
      <c r="A78" s="22" t="s">
        <v>167</v>
      </c>
      <c r="B78" s="24"/>
      <c r="C78" s="24">
        <v>44356</v>
      </c>
      <c r="D78" s="24">
        <v>44434</v>
      </c>
      <c r="E78" s="24">
        <v>44509</v>
      </c>
      <c r="F78" s="24">
        <v>44523</v>
      </c>
      <c r="G78" s="24">
        <v>44551</v>
      </c>
      <c r="H78" s="24">
        <v>44602</v>
      </c>
      <c r="I78" s="24"/>
      <c r="J78" s="24">
        <v>44515</v>
      </c>
      <c r="L78" s="25"/>
      <c r="M78" s="24">
        <v>44325</v>
      </c>
    </row>
    <row r="79" spans="1:18" x14ac:dyDescent="0.3">
      <c r="A79" s="22" t="s">
        <v>165</v>
      </c>
      <c r="B79" s="24"/>
      <c r="C79" s="24">
        <v>44370</v>
      </c>
      <c r="D79" s="24">
        <v>44441</v>
      </c>
      <c r="E79" s="24">
        <v>44551</v>
      </c>
      <c r="F79" s="24">
        <v>44564</v>
      </c>
      <c r="G79" s="24">
        <v>44562</v>
      </c>
      <c r="H79" s="24">
        <v>44617</v>
      </c>
      <c r="I79" s="24"/>
      <c r="J79" s="24">
        <v>44571</v>
      </c>
      <c r="L79" s="25"/>
      <c r="M79" s="24">
        <v>44567</v>
      </c>
    </row>
    <row r="80" spans="1:18" x14ac:dyDescent="0.3">
      <c r="A80" s="22" t="s">
        <v>168</v>
      </c>
      <c r="C80" s="18" t="s">
        <v>179</v>
      </c>
      <c r="D80" t="s">
        <v>180</v>
      </c>
      <c r="E80" t="s">
        <v>181</v>
      </c>
      <c r="F80" t="s">
        <v>183</v>
      </c>
      <c r="G80" t="s">
        <v>184</v>
      </c>
      <c r="H80" t="s">
        <v>185</v>
      </c>
      <c r="J80" t="s">
        <v>182</v>
      </c>
      <c r="M80" t="s">
        <v>186</v>
      </c>
    </row>
    <row r="81" spans="1:18" x14ac:dyDescent="0.3">
      <c r="A81" s="3" t="s">
        <v>145</v>
      </c>
      <c r="B81" s="2"/>
      <c r="C81" s="2" t="s">
        <v>143</v>
      </c>
      <c r="D81" s="2" t="s">
        <v>148</v>
      </c>
      <c r="E81" s="2" t="s">
        <v>150</v>
      </c>
      <c r="F81" s="2" t="s">
        <v>154</v>
      </c>
      <c r="G81" s="2" t="s">
        <v>156</v>
      </c>
      <c r="H81" s="2" t="s">
        <v>158</v>
      </c>
      <c r="I81" s="2"/>
      <c r="J81" s="2" t="s">
        <v>152</v>
      </c>
      <c r="L81" s="2"/>
      <c r="M81" s="2" t="s">
        <v>142</v>
      </c>
    </row>
    <row r="82" spans="1:18" x14ac:dyDescent="0.3">
      <c r="A82" s="3" t="s">
        <v>146</v>
      </c>
      <c r="B82" s="2"/>
      <c r="C82" s="2" t="s">
        <v>141</v>
      </c>
      <c r="D82" s="2" t="s">
        <v>147</v>
      </c>
      <c r="E82" s="2" t="s">
        <v>149</v>
      </c>
      <c r="F82" s="2" t="s">
        <v>153</v>
      </c>
      <c r="G82" s="2" t="s">
        <v>155</v>
      </c>
      <c r="H82" s="2" t="s">
        <v>157</v>
      </c>
      <c r="I82" s="2"/>
      <c r="J82" s="2" t="s">
        <v>151</v>
      </c>
      <c r="L82" s="2"/>
      <c r="M82" s="2" t="s">
        <v>140</v>
      </c>
    </row>
    <row r="83" spans="1:18" x14ac:dyDescent="0.3">
      <c r="A83" s="3"/>
      <c r="B83" s="2"/>
      <c r="C83" s="2"/>
      <c r="D83" s="2"/>
      <c r="E83" s="2"/>
      <c r="F83" s="2"/>
      <c r="G83" s="2"/>
      <c r="H83" s="2"/>
      <c r="I83" s="2"/>
      <c r="J83" s="2"/>
      <c r="L83" s="2"/>
      <c r="M83" s="2"/>
    </row>
    <row r="84" spans="1:18" x14ac:dyDescent="0.3">
      <c r="A84" s="3"/>
      <c r="B84" s="31"/>
      <c r="C84" s="31"/>
      <c r="D84" s="31"/>
      <c r="E84" s="31"/>
      <c r="F84" s="31"/>
      <c r="G84" s="31"/>
      <c r="H84" s="31"/>
      <c r="I84" s="31"/>
      <c r="J84" s="31"/>
      <c r="L84" s="2"/>
      <c r="M84" s="31"/>
    </row>
    <row r="85" spans="1:18" x14ac:dyDescent="0.3">
      <c r="A85" s="2" t="s">
        <v>10</v>
      </c>
      <c r="B85" s="2"/>
      <c r="C85" s="2" t="s">
        <v>11</v>
      </c>
      <c r="D85" s="2" t="s">
        <v>11</v>
      </c>
      <c r="E85" s="2" t="s">
        <v>11</v>
      </c>
      <c r="F85" s="2" t="s">
        <v>12</v>
      </c>
      <c r="G85" s="2" t="s">
        <v>11</v>
      </c>
      <c r="H85" s="2" t="s">
        <v>13</v>
      </c>
      <c r="I85" s="2"/>
      <c r="J85" s="2" t="s">
        <v>14</v>
      </c>
      <c r="L85" s="2"/>
      <c r="M85" s="2" t="s">
        <v>15</v>
      </c>
    </row>
    <row r="86" spans="1:18" x14ac:dyDescent="0.3">
      <c r="A86" s="2" t="s">
        <v>16</v>
      </c>
      <c r="B86" s="2"/>
      <c r="C86" s="2">
        <v>0.85</v>
      </c>
      <c r="D86" s="2">
        <v>0.85</v>
      </c>
      <c r="E86" s="2">
        <v>0.85</v>
      </c>
      <c r="F86" s="2">
        <v>3.89</v>
      </c>
      <c r="G86" s="2">
        <v>0.85</v>
      </c>
      <c r="H86" s="2">
        <v>0.73</v>
      </c>
      <c r="I86" s="2"/>
      <c r="J86" s="2">
        <v>109</v>
      </c>
      <c r="L86" s="2"/>
      <c r="M86" s="2">
        <v>1</v>
      </c>
    </row>
    <row r="87" spans="1:18" x14ac:dyDescent="0.3">
      <c r="A87" s="2" t="s">
        <v>169</v>
      </c>
      <c r="B87" s="2"/>
      <c r="C87" s="2" t="s">
        <v>22</v>
      </c>
      <c r="D87" s="2" t="s">
        <v>17</v>
      </c>
      <c r="E87" s="2" t="s">
        <v>18</v>
      </c>
      <c r="F87" s="2" t="s">
        <v>19</v>
      </c>
      <c r="G87" s="2" t="s">
        <v>20</v>
      </c>
      <c r="H87" s="2" t="s">
        <v>5</v>
      </c>
      <c r="I87" s="2"/>
      <c r="J87" s="2" t="s">
        <v>21</v>
      </c>
      <c r="L87" s="2"/>
      <c r="M87" s="2" t="s">
        <v>7</v>
      </c>
      <c r="N87" s="2"/>
      <c r="O87" s="2"/>
      <c r="P87" s="2"/>
      <c r="Q87" s="2"/>
      <c r="R87" s="2"/>
    </row>
    <row r="88" spans="1:18" x14ac:dyDescent="0.3">
      <c r="A88" s="2" t="s">
        <v>170</v>
      </c>
      <c r="B88" s="2"/>
      <c r="C88" s="2" t="s">
        <v>171</v>
      </c>
      <c r="D88" s="2" t="s">
        <v>172</v>
      </c>
      <c r="E88" s="2" t="s">
        <v>173</v>
      </c>
      <c r="F88" s="2" t="s">
        <v>175</v>
      </c>
      <c r="G88" s="2" t="s">
        <v>176</v>
      </c>
      <c r="H88" s="2" t="s">
        <v>177</v>
      </c>
      <c r="I88" s="2"/>
      <c r="J88" s="2" t="s">
        <v>174</v>
      </c>
      <c r="L88" s="2"/>
      <c r="M88" s="2" t="s">
        <v>178</v>
      </c>
      <c r="N88" s="2"/>
      <c r="O88" s="2"/>
      <c r="P88" s="2"/>
      <c r="Q88" s="2"/>
      <c r="R88" s="2"/>
    </row>
    <row r="89" spans="1:18" x14ac:dyDescent="0.3">
      <c r="A89" s="2" t="s">
        <v>160</v>
      </c>
      <c r="B89" s="2"/>
      <c r="C89" s="2">
        <v>65.3</v>
      </c>
      <c r="D89" s="2">
        <v>76.2</v>
      </c>
      <c r="E89" s="2">
        <v>58.1</v>
      </c>
      <c r="F89" s="2">
        <v>68.7</v>
      </c>
      <c r="G89" s="2">
        <v>61.9</v>
      </c>
      <c r="H89" s="2">
        <v>75.3</v>
      </c>
      <c r="I89" s="2"/>
      <c r="J89" s="2">
        <v>77.3</v>
      </c>
      <c r="L89" s="2"/>
      <c r="M89" s="2">
        <v>67.099999999999994</v>
      </c>
    </row>
    <row r="90" spans="1:18" x14ac:dyDescent="0.3">
      <c r="A90" s="2" t="s">
        <v>161</v>
      </c>
      <c r="B90" s="2"/>
      <c r="C90" s="2">
        <v>71</v>
      </c>
      <c r="D90" s="2">
        <v>79.2</v>
      </c>
      <c r="E90" s="2">
        <v>64.099999999999994</v>
      </c>
      <c r="F90" s="2">
        <v>71</v>
      </c>
      <c r="G90" s="2">
        <v>73.400000000000006</v>
      </c>
      <c r="H90" s="2">
        <v>78.900000000000006</v>
      </c>
      <c r="I90" s="2"/>
      <c r="J90" s="2">
        <v>79.599999999999994</v>
      </c>
      <c r="L90" s="2"/>
      <c r="M90" s="2">
        <v>73</v>
      </c>
    </row>
    <row r="91" spans="1:18" x14ac:dyDescent="0.3">
      <c r="A91" s="2" t="s">
        <v>163</v>
      </c>
      <c r="B91" s="2"/>
      <c r="C91" s="2">
        <v>8.1000000000000003E-2</v>
      </c>
      <c r="D91" s="2">
        <v>3.9E-2</v>
      </c>
      <c r="E91" s="2">
        <v>9.4E-2</v>
      </c>
      <c r="F91" s="2">
        <v>3.2000000000000001E-2</v>
      </c>
      <c r="G91" s="2">
        <v>0.156</v>
      </c>
      <c r="H91" s="2">
        <v>4.5999999999999999E-2</v>
      </c>
      <c r="I91" s="2"/>
      <c r="J91" s="2">
        <v>0.03</v>
      </c>
      <c r="L91" s="2"/>
      <c r="M91" s="2">
        <v>8.1000000000000003E-2</v>
      </c>
    </row>
    <row r="92" spans="1:18" x14ac:dyDescent="0.3">
      <c r="A92" s="2" t="s">
        <v>164</v>
      </c>
      <c r="B92" s="2"/>
      <c r="C92" s="2">
        <v>0.28999999999999998</v>
      </c>
      <c r="D92" s="2">
        <v>0.20799999999999999</v>
      </c>
      <c r="E92" s="2">
        <v>0.35899999999999999</v>
      </c>
      <c r="F92" s="2">
        <v>0.29099999999999998</v>
      </c>
      <c r="G92" s="2">
        <v>0.27800000000000002</v>
      </c>
      <c r="H92" s="2">
        <v>0.20899999999999999</v>
      </c>
      <c r="I92" s="2"/>
      <c r="J92" s="2">
        <v>0.20300000000000001</v>
      </c>
      <c r="L92" s="2"/>
      <c r="M92" s="2">
        <v>0.27</v>
      </c>
    </row>
    <row r="93" spans="1:18" x14ac:dyDescent="0.3">
      <c r="A93" s="2" t="s">
        <v>162</v>
      </c>
      <c r="B93" s="2"/>
      <c r="C93" s="2">
        <v>0.248</v>
      </c>
      <c r="D93" s="2">
        <v>0.30700000000000005</v>
      </c>
      <c r="E93" s="2">
        <v>0.28699999999999998</v>
      </c>
      <c r="F93" s="2">
        <v>0.18900000000000003</v>
      </c>
      <c r="G93" s="2">
        <v>0.27500000000000002</v>
      </c>
      <c r="H93" s="2">
        <v>0.39899999999999997</v>
      </c>
      <c r="I93" s="2"/>
      <c r="J93" s="2">
        <v>0.313</v>
      </c>
      <c r="L93" s="2"/>
      <c r="M93" s="2">
        <v>0.39100000000000001</v>
      </c>
    </row>
    <row r="94" spans="1:18" x14ac:dyDescent="0.3">
      <c r="A94" s="2" t="s">
        <v>112</v>
      </c>
      <c r="B94" s="2"/>
      <c r="C94" s="2">
        <v>6.8</v>
      </c>
      <c r="D94" s="2">
        <v>10</v>
      </c>
      <c r="E94" s="2">
        <v>7.7</v>
      </c>
      <c r="F94" s="2">
        <v>7.9</v>
      </c>
      <c r="G94" s="2">
        <v>6.2</v>
      </c>
      <c r="H94" s="2">
        <v>8</v>
      </c>
      <c r="I94" s="2"/>
      <c r="J94" s="2">
        <v>10</v>
      </c>
      <c r="L94" s="2"/>
      <c r="M94" s="2">
        <v>18</v>
      </c>
      <c r="N94" s="2"/>
      <c r="O94" s="2"/>
    </row>
    <row r="95" spans="1:18" x14ac:dyDescent="0.3">
      <c r="A95" s="2" t="s">
        <v>113</v>
      </c>
      <c r="B95" s="2"/>
      <c r="C95" s="2">
        <v>447</v>
      </c>
      <c r="D95" s="2">
        <v>887</v>
      </c>
      <c r="E95" s="2">
        <v>458</v>
      </c>
      <c r="F95" s="2">
        <v>376</v>
      </c>
      <c r="G95" s="2">
        <v>296</v>
      </c>
      <c r="H95" s="2">
        <v>557</v>
      </c>
      <c r="I95" s="2"/>
      <c r="J95" s="2">
        <v>1411</v>
      </c>
      <c r="L95" s="2"/>
      <c r="M95" s="2">
        <v>5716</v>
      </c>
      <c r="N95" s="1"/>
      <c r="O95" s="2"/>
      <c r="R95" s="8"/>
    </row>
    <row r="96" spans="1:18" x14ac:dyDescent="0.3">
      <c r="A96" s="2" t="s">
        <v>114</v>
      </c>
      <c r="B96" s="19"/>
      <c r="C96" s="19">
        <f t="shared" ref="C96:H96" si="8">C95/C99</f>
        <v>6.8769230769230774</v>
      </c>
      <c r="D96" s="19">
        <f t="shared" si="8"/>
        <v>10.55952380952381</v>
      </c>
      <c r="E96" s="19">
        <f t="shared" si="8"/>
        <v>7.6333333333333337</v>
      </c>
      <c r="F96" s="19">
        <f t="shared" si="8"/>
        <v>9.8947368421052637</v>
      </c>
      <c r="G96" s="19">
        <f t="shared" si="8"/>
        <v>6.2978723404255321</v>
      </c>
      <c r="H96" s="19">
        <f t="shared" si="8"/>
        <v>8.1911764705882355</v>
      </c>
      <c r="I96" s="19"/>
      <c r="J96" s="19">
        <f>J95/J99</f>
        <v>11.110236220472441</v>
      </c>
      <c r="L96" s="19"/>
      <c r="M96" s="19">
        <f>M95/M99</f>
        <v>17.268882175226587</v>
      </c>
      <c r="N96" s="9"/>
      <c r="O96" s="9"/>
      <c r="P96" s="9"/>
      <c r="Q96" s="9"/>
      <c r="R96" s="9"/>
    </row>
    <row r="97" spans="1:18" x14ac:dyDescent="0.3">
      <c r="A97" s="2" t="s">
        <v>159</v>
      </c>
      <c r="B97" s="6"/>
      <c r="C97" s="6">
        <v>338.19299999999998</v>
      </c>
      <c r="D97" s="6">
        <v>796.529</v>
      </c>
      <c r="E97" s="6">
        <v>361.17599999999999</v>
      </c>
      <c r="F97" s="6">
        <v>319.02800000000002</v>
      </c>
      <c r="G97" s="6">
        <v>282.36399999999998</v>
      </c>
      <c r="H97" s="6">
        <v>379.15</v>
      </c>
      <c r="I97" s="6"/>
      <c r="J97" s="6">
        <v>1320.7760000000001</v>
      </c>
      <c r="L97" s="6"/>
      <c r="M97" s="6">
        <v>5107.393</v>
      </c>
      <c r="N97" s="4"/>
      <c r="O97" s="4"/>
      <c r="P97" s="4"/>
      <c r="Q97" s="4"/>
      <c r="R97" s="4"/>
    </row>
    <row r="98" spans="1:18" x14ac:dyDescent="0.3">
      <c r="A98" s="2" t="s">
        <v>115</v>
      </c>
      <c r="B98" s="20"/>
      <c r="C98" s="14">
        <v>50403455</v>
      </c>
      <c r="D98" s="20">
        <v>68527599.400000006</v>
      </c>
      <c r="E98" s="20">
        <v>49663148.200000003</v>
      </c>
      <c r="F98" s="20">
        <v>31355629</v>
      </c>
      <c r="G98" s="20">
        <v>38223111.600000001</v>
      </c>
      <c r="H98" s="20">
        <v>51629389.799999997</v>
      </c>
      <c r="I98" s="20"/>
      <c r="J98" s="20">
        <v>107761630.8</v>
      </c>
      <c r="L98" s="11"/>
      <c r="M98" s="20">
        <v>245683439.40000001</v>
      </c>
      <c r="N98" s="13"/>
      <c r="O98" s="13"/>
      <c r="P98" s="13"/>
      <c r="Q98" s="13"/>
      <c r="R98" s="13"/>
    </row>
    <row r="99" spans="1:18" x14ac:dyDescent="0.3">
      <c r="A99" s="2" t="s">
        <v>116</v>
      </c>
      <c r="B99" s="6"/>
      <c r="C99" s="11">
        <v>65</v>
      </c>
      <c r="D99" s="6">
        <v>84</v>
      </c>
      <c r="E99" s="6">
        <v>60</v>
      </c>
      <c r="F99" s="6">
        <v>38</v>
      </c>
      <c r="G99" s="6">
        <v>47</v>
      </c>
      <c r="H99" s="6">
        <v>68</v>
      </c>
      <c r="I99" s="6"/>
      <c r="J99" s="6">
        <v>127</v>
      </c>
      <c r="L99" s="2"/>
      <c r="M99" s="6">
        <v>331</v>
      </c>
      <c r="O99" s="4"/>
    </row>
    <row r="100" spans="1:18" x14ac:dyDescent="0.3">
      <c r="A100" s="16"/>
      <c r="B100" s="2"/>
      <c r="C100" s="2"/>
      <c r="D100" s="2"/>
      <c r="E100" s="2"/>
      <c r="F100" s="2"/>
      <c r="G100" s="2"/>
      <c r="H100" s="2"/>
      <c r="I100" s="2"/>
      <c r="J100" s="2"/>
      <c r="M100" s="2"/>
    </row>
    <row r="103" spans="1:18" x14ac:dyDescent="0.3">
      <c r="L103" s="2"/>
    </row>
    <row r="142" s="17" customFormat="1" x14ac:dyDescent="0.3"/>
  </sheetData>
  <mergeCells count="1">
    <mergeCell ref="D9:H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Figures</vt:lpstr>
      <vt:lpstr>features</vt:lpstr>
      <vt:lpstr>educ</vt:lpstr>
      <vt:lpstr>Income</vt:lpstr>
      <vt:lpstr>Quotas</vt:lpstr>
      <vt:lpstr>Sources</vt:lpstr>
      <vt:lpstr>income_raw</vt:lpstr>
      <vt:lpstr>Policies</vt:lpstr>
      <vt:lpstr>Figures (2023)</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2025-04-15T20:11:50Z</dcterms:modified>
</cp:coreProperties>
</file>