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space\ActiveProjects\"/>
    </mc:Choice>
  </mc:AlternateContent>
  <xr:revisionPtr revIDLastSave="0" documentId="13_ncr:1_{F8B8858B-6096-4CB9-B5E1-DD0652140E08}" xr6:coauthVersionLast="36" xr6:coauthVersionMax="36" xr10:uidLastSave="{00000000-0000-0000-0000-000000000000}"/>
  <bookViews>
    <workbookView xWindow="0" yWindow="0" windowWidth="23040" windowHeight="8196" activeTab="3" xr2:uid="{FCD1C287-1621-49FA-8A89-0C71A5266856}"/>
  </bookViews>
  <sheets>
    <sheet name="Sheet1" sheetId="1" r:id="rId1"/>
    <sheet name="household type" sheetId="2" r:id="rId2"/>
    <sheet name="household size" sheetId="3" r:id="rId3"/>
    <sheet name="household ag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U40" i="1"/>
  <c r="U39" i="1"/>
  <c r="V37" i="1" s="1"/>
  <c r="W37" i="1" s="1"/>
  <c r="U38" i="1"/>
  <c r="X40" i="1"/>
  <c r="X39" i="1"/>
  <c r="X38" i="1"/>
  <c r="X37" i="1"/>
  <c r="X36" i="1"/>
  <c r="AA40" i="1"/>
  <c r="AA39" i="1"/>
  <c r="AA38" i="1"/>
  <c r="AA37" i="1"/>
  <c r="AA36" i="1"/>
  <c r="AA35" i="1"/>
  <c r="AA34" i="1"/>
  <c r="AD40" i="1"/>
  <c r="AD39" i="1"/>
  <c r="AD38" i="1"/>
  <c r="AD37" i="1"/>
  <c r="AD36" i="1"/>
  <c r="AD35" i="1"/>
  <c r="AD34" i="1"/>
  <c r="AD33" i="1"/>
  <c r="AE35" i="1" s="1"/>
  <c r="AF35" i="1" s="1"/>
  <c r="AD32" i="1"/>
  <c r="R37" i="1"/>
  <c r="R36" i="1"/>
  <c r="R35" i="1"/>
  <c r="R34" i="1"/>
  <c r="O37" i="1"/>
  <c r="O36" i="1"/>
  <c r="O35" i="1"/>
  <c r="O34" i="1"/>
  <c r="L37" i="1"/>
  <c r="L36" i="1"/>
  <c r="L35" i="1"/>
  <c r="L34" i="1"/>
  <c r="I40" i="1"/>
  <c r="I39" i="1"/>
  <c r="I38" i="1"/>
  <c r="I37" i="1"/>
  <c r="I36" i="1"/>
  <c r="I35" i="1"/>
  <c r="I34" i="1"/>
  <c r="I33" i="1"/>
  <c r="I32" i="1"/>
  <c r="F37" i="1"/>
  <c r="F36" i="1"/>
  <c r="F35" i="1"/>
  <c r="F34" i="1"/>
  <c r="F33" i="1"/>
  <c r="F32" i="1"/>
  <c r="C35" i="1"/>
  <c r="C34" i="1"/>
  <c r="C33" i="1"/>
  <c r="C32" i="1"/>
  <c r="J30" i="1"/>
  <c r="G30" i="1"/>
  <c r="D30" i="1"/>
  <c r="S37" i="1" l="1"/>
  <c r="T37" i="1" s="1"/>
  <c r="M34" i="1"/>
  <c r="N34" i="1" s="1"/>
  <c r="AE36" i="1"/>
  <c r="AF36" i="1" s="1"/>
  <c r="Y40" i="1"/>
  <c r="Z40" i="1" s="1"/>
  <c r="AE37" i="1"/>
  <c r="AF37" i="1" s="1"/>
  <c r="AB33" i="1"/>
  <c r="AC33" i="1" s="1"/>
  <c r="AE38" i="1"/>
  <c r="AF38" i="1" s="1"/>
  <c r="M37" i="1"/>
  <c r="N37" i="1" s="1"/>
  <c r="P40" i="1"/>
  <c r="Q40" i="1" s="1"/>
  <c r="V40" i="1"/>
  <c r="W40" i="1" s="1"/>
  <c r="V32" i="1"/>
  <c r="W32" i="1" s="1"/>
  <c r="Y33" i="1"/>
  <c r="Z33" i="1" s="1"/>
  <c r="M35" i="1"/>
  <c r="N35" i="1" s="1"/>
  <c r="V38" i="1"/>
  <c r="W38" i="1" s="1"/>
  <c r="P39" i="1"/>
  <c r="Q39" i="1" s="1"/>
  <c r="Y34" i="1"/>
  <c r="Z34" i="1" s="1"/>
  <c r="Y37" i="1"/>
  <c r="Z37" i="1" s="1"/>
  <c r="J36" i="1"/>
  <c r="K36" i="1" s="1"/>
  <c r="S36" i="1"/>
  <c r="T36" i="1" s="1"/>
  <c r="AB34" i="1"/>
  <c r="AC34" i="1" s="1"/>
  <c r="AB36" i="1"/>
  <c r="AC36" i="1" s="1"/>
  <c r="AB37" i="1"/>
  <c r="AC37" i="1" s="1"/>
  <c r="M33" i="1"/>
  <c r="N33" i="1" s="1"/>
  <c r="AE34" i="1"/>
  <c r="AF34" i="1" s="1"/>
  <c r="AB35" i="1"/>
  <c r="AC35" i="1" s="1"/>
  <c r="V39" i="1"/>
  <c r="W39" i="1" s="1"/>
  <c r="AE33" i="1"/>
  <c r="AF33" i="1" s="1"/>
  <c r="V33" i="1"/>
  <c r="W33" i="1" s="1"/>
  <c r="V34" i="1"/>
  <c r="W34" i="1" s="1"/>
  <c r="V35" i="1"/>
  <c r="W35" i="1" s="1"/>
  <c r="V36" i="1"/>
  <c r="W36" i="1" s="1"/>
  <c r="Y35" i="1"/>
  <c r="Z35" i="1" s="1"/>
  <c r="Y36" i="1"/>
  <c r="Z36" i="1" s="1"/>
  <c r="Y38" i="1"/>
  <c r="Z38" i="1" s="1"/>
  <c r="Y39" i="1"/>
  <c r="Z39" i="1" s="1"/>
  <c r="Y32" i="1"/>
  <c r="Z32" i="1" s="1"/>
  <c r="AB38" i="1"/>
  <c r="AC38" i="1" s="1"/>
  <c r="AB40" i="1"/>
  <c r="AC40" i="1" s="1"/>
  <c r="AB39" i="1"/>
  <c r="AC39" i="1" s="1"/>
  <c r="AB32" i="1"/>
  <c r="AC32" i="1" s="1"/>
  <c r="AE39" i="1"/>
  <c r="AF39" i="1" s="1"/>
  <c r="AE40" i="1"/>
  <c r="AF40" i="1" s="1"/>
  <c r="AE32" i="1"/>
  <c r="AF32" i="1" s="1"/>
  <c r="S38" i="1"/>
  <c r="T38" i="1" s="1"/>
  <c r="S39" i="1"/>
  <c r="T39" i="1" s="1"/>
  <c r="S35" i="1"/>
  <c r="T35" i="1" s="1"/>
  <c r="S40" i="1"/>
  <c r="T40" i="1" s="1"/>
  <c r="S32" i="1"/>
  <c r="T32" i="1" s="1"/>
  <c r="S33" i="1"/>
  <c r="T33" i="1" s="1"/>
  <c r="S34" i="1"/>
  <c r="T34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M39" i="1"/>
  <c r="N39" i="1" s="1"/>
  <c r="M40" i="1"/>
  <c r="N40" i="1" s="1"/>
  <c r="M38" i="1"/>
  <c r="N38" i="1" s="1"/>
  <c r="M32" i="1"/>
  <c r="N32" i="1" s="1"/>
  <c r="M36" i="1"/>
  <c r="N36" i="1" s="1"/>
  <c r="J32" i="1"/>
  <c r="K32" i="1" s="1"/>
  <c r="J34" i="1"/>
  <c r="K34" i="1" s="1"/>
  <c r="J37" i="1"/>
  <c r="K37" i="1" s="1"/>
  <c r="J39" i="1"/>
  <c r="K39" i="1" s="1"/>
  <c r="J33" i="1"/>
  <c r="K33" i="1" s="1"/>
  <c r="J35" i="1"/>
  <c r="K35" i="1" s="1"/>
  <c r="J38" i="1"/>
  <c r="K38" i="1" s="1"/>
  <c r="J40" i="1"/>
  <c r="K40" i="1" s="1"/>
  <c r="AL38" i="1"/>
  <c r="AM32" i="1" l="1"/>
  <c r="T42" i="1"/>
  <c r="AM37" i="1"/>
  <c r="AM35" i="1"/>
  <c r="AL40" i="1"/>
  <c r="AF42" i="1"/>
  <c r="AL34" i="1"/>
  <c r="AL37" i="1"/>
  <c r="AC42" i="1"/>
  <c r="AL39" i="1"/>
  <c r="AM39" i="1"/>
  <c r="W42" i="1"/>
  <c r="AL33" i="1"/>
  <c r="AL36" i="1"/>
  <c r="AL35" i="1"/>
  <c r="Z42" i="1"/>
  <c r="AL32" i="1"/>
  <c r="AM34" i="1"/>
  <c r="AM33" i="1"/>
  <c r="AM40" i="1"/>
  <c r="AM36" i="1"/>
  <c r="Q42" i="1"/>
  <c r="AM38" i="1"/>
  <c r="N42" i="1"/>
  <c r="K42" i="1"/>
  <c r="G35" i="1"/>
  <c r="H35" i="1" s="1"/>
  <c r="G32" i="1"/>
  <c r="H32" i="1" s="1"/>
  <c r="G40" i="1"/>
  <c r="H40" i="1" s="1"/>
  <c r="G39" i="1"/>
  <c r="H39" i="1" s="1"/>
  <c r="G37" i="1"/>
  <c r="H37" i="1" s="1"/>
  <c r="G38" i="1"/>
  <c r="H38" i="1" s="1"/>
  <c r="G36" i="1"/>
  <c r="H36" i="1" s="1"/>
  <c r="G33" i="1"/>
  <c r="H33" i="1" s="1"/>
  <c r="G34" i="1"/>
  <c r="H34" i="1" s="1"/>
  <c r="H42" i="1" l="1"/>
  <c r="D36" i="1"/>
  <c r="E36" i="1" s="1"/>
  <c r="D35" i="1"/>
  <c r="E35" i="1" s="1"/>
  <c r="AH35" i="1" s="1"/>
  <c r="D33" i="1"/>
  <c r="E33" i="1" s="1"/>
  <c r="D40" i="1"/>
  <c r="E40" i="1" s="1"/>
  <c r="AH40" i="1" s="1"/>
  <c r="D38" i="1"/>
  <c r="E38" i="1" s="1"/>
  <c r="D39" i="1"/>
  <c r="E39" i="1" s="1"/>
  <c r="AH39" i="1" s="1"/>
  <c r="D37" i="1"/>
  <c r="E37" i="1" s="1"/>
  <c r="D32" i="1"/>
  <c r="E32" i="1" s="1"/>
  <c r="D34" i="1"/>
  <c r="E34" i="1" s="1"/>
  <c r="AK39" i="1" l="1"/>
  <c r="AK37" i="1"/>
  <c r="AH37" i="1"/>
  <c r="AK36" i="1"/>
  <c r="AH36" i="1"/>
  <c r="AK38" i="1"/>
  <c r="AH38" i="1"/>
  <c r="AH34" i="1"/>
  <c r="AK34" i="1"/>
  <c r="AK32" i="1"/>
  <c r="AH32" i="1"/>
  <c r="E42" i="1"/>
  <c r="AH33" i="1"/>
  <c r="AK33" i="1"/>
  <c r="AK40" i="1"/>
  <c r="AK35" i="1"/>
  <c r="AI34" i="1" l="1"/>
  <c r="AI38" i="1"/>
  <c r="AI36" i="1"/>
  <c r="AI37" i="1"/>
  <c r="AI33" i="1"/>
  <c r="AI40" i="1"/>
  <c r="AI35" i="1"/>
  <c r="AI32" i="1"/>
  <c r="AI39" i="1"/>
</calcChain>
</file>

<file path=xl/sharedStrings.xml><?xml version="1.0" encoding="utf-8"?>
<sst xmlns="http://schemas.openxmlformats.org/spreadsheetml/2006/main" count="282" uniqueCount="31">
  <si>
    <t>age_group</t>
  </si>
  <si>
    <t>male</t>
  </si>
  <si>
    <t>female</t>
  </si>
  <si>
    <t>male_prop</t>
  </si>
  <si>
    <t>female_prop</t>
  </si>
  <si>
    <t>total_prop</t>
  </si>
  <si>
    <t>0-9</t>
  </si>
  <si>
    <t>20-29</t>
  </si>
  <si>
    <t>30-39</t>
  </si>
  <si>
    <t>40-49</t>
  </si>
  <si>
    <t>50-59</t>
  </si>
  <si>
    <t>60-69</t>
  </si>
  <si>
    <t>70-79</t>
  </si>
  <si>
    <t>80+</t>
  </si>
  <si>
    <t>2--3</t>
  </si>
  <si>
    <t>4--5</t>
  </si>
  <si>
    <t>6+</t>
  </si>
  <si>
    <t>with children</t>
  </si>
  <si>
    <t>with 60+</t>
  </si>
  <si>
    <t>with children and elder</t>
  </si>
  <si>
    <t>child count</t>
  </si>
  <si>
    <t xml:space="preserve">both parents </t>
  </si>
  <si>
    <t>10-19</t>
  </si>
  <si>
    <t>with elder</t>
  </si>
  <si>
    <t>without children or elder</t>
  </si>
  <si>
    <t>Total hh</t>
  </si>
  <si>
    <t>without</t>
  </si>
  <si>
    <t>household type</t>
  </si>
  <si>
    <t>prob</t>
  </si>
  <si>
    <t>household size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</si>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</sst>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total_prop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Sheet1!$F$2:$F$10</c:f>
              <c:numCache>
                <c:formatCode>General</c:formatCode>
                <c:ptCount val="9"/>
                <c:pt idx="0">
                  <c:v>0.19727</c:v>
                </c:pt>
                <c:pt idx="1">
                  <c:v>0.16388</c:v>
                </c:pt>
                <c:pt idx="2">
                  <c:v>0.14094999999999999</c:v>
                </c:pt>
                <c:pt idx="3">
                  <c:v>0.13228999999999999</c:v>
                </c:pt>
                <c:pt idx="4">
                  <c:v>0.11684</c:v>
                </c:pt>
                <c:pt idx="5">
                  <c:v>9.1759999999999994E-2</c:v>
                </c:pt>
                <c:pt idx="6">
                  <c:v>8.1629999999999994E-2</c:v>
                </c:pt>
                <c:pt idx="7">
                  <c:v>4.6420000000000003E-2</c:v>
                </c:pt>
                <c:pt idx="8">
                  <c:v>2.896E-2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235-AD23-8F8A1BFB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929903"/>
        <c:axId val="1593968031"/>
      </c:barChart>
      <c:catAx>
        <c:axId val="1595929903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68031"/>
        <c:crosses val="autoZero"/>
        <c:auto val="1"/>
        <c:lblAlgn val="ctr"/>
        <c:lblOffset val="100"/>
        <c:noMultiLvlLbl val="0"/>
      </c:catAx>
      <c:valAx>
        <c:axId val="15939680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Sheet1!$AI$31</c:f>
              <c:strCache>
                <c:ptCount val="1"/>
                <c:pt idx="0">
                  <c:v>Total hh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Sheet1!$AI$32:$AI$40</c:f>
              <c:numCache>
                <c:formatCode>General</c:formatCode>
                <c:ptCount val="9"/>
                <c:pt idx="0">
                  <c:v>0.19928912415956287</c:v>
                </c:pt>
                <c:pt idx="1">
                  <c:v>0.16555736638753571</c:v>
                </c:pt>
                <c:pt idx="2">
                  <c:v>0.14267428021558734</c:v>
                </c:pt>
                <c:pt idx="3">
                  <c:v>0.13390834004767679</c:v>
                </c:pt>
                <c:pt idx="4">
                  <c:v>0.12195471193468384</c:v>
                </c:pt>
                <c:pt idx="5">
                  <c:v>9.5776826147950953E-2</c:v>
                </c:pt>
                <c:pt idx="6">
                  <c:v>7.322282804193761E-2</c:v>
                </c:pt>
                <c:pt idx="7">
                  <c:v>4.1639148324228145E-2</c:v>
                </c:pt>
                <c:pt idx="8">
                  <c:v>2.5977374740836862E-2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9B-BD65-6E4D592FC9E1}"/>
            </c:ext>
          </c:extLst>
        </c:ser>
        <c:ser>
          <c:idx val="1"/>
          <c:order val="1"/>
          <c:tx>
            <c:strRef>
              <c:f>Sheet1!$AJ$31</c:f>
              <c:strCache>
                <c:ptCount val="1"/>
                <c:pt idx="0">
                  <c:v>total_prop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Sheet1!$AJ$32:$AJ$40</c:f>
              <c:numCache>
                <c:formatCode>General</c:formatCode>
                <c:ptCount val="9"/>
                <c:pt idx="0">
                  <c:v>0.19727</c:v>
                </c:pt>
                <c:pt idx="1">
                  <c:v>0.16388</c:v>
                </c:pt>
                <c:pt idx="2">
                  <c:v>0.14094999999999999</c:v>
                </c:pt>
                <c:pt idx="3">
                  <c:v>0.13228999999999999</c:v>
                </c:pt>
                <c:pt idx="4">
                  <c:v>0.11684</c:v>
                </c:pt>
                <c:pt idx="5">
                  <c:v>9.1759999999999994E-2</c:v>
                </c:pt>
                <c:pt idx="6">
                  <c:v>8.1629999999999994E-2</c:v>
                </c:pt>
                <c:pt idx="7">
                  <c:v>4.6420000000000003E-2</c:v>
                </c:pt>
                <c:pt idx="8">
                  <c:v>2.896E-2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09B-BD65-6E4D592F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100031"/>
        <c:axId val="1490158863"/>
      </c:barChart>
      <c:catAx>
        <c:axId val="811100031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8863"/>
        <c:crosses val="autoZero"/>
        <c:auto val="1"/>
        <c:lblAlgn val="ctr"/>
        <c:lblOffset val="100"/>
        <c:noMultiLvlLbl val="0"/>
      </c:catAx>
      <c:valAx>
        <c:axId val="14901588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Sheet1!$AK$31</c:f>
              <c:strCache>
                <c:ptCount val="1"/>
                <c:pt idx="0">
                  <c:v>with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Sheet1!$AK$32:$AK$40</c:f>
              <c:numCache>
                <c:formatCode>General</c:formatCode>
                <c:ptCount val="9"/>
                <c:pt idx="0">
                  <c:v>0.57981276148245087</c:v>
                </c:pt>
                <c:pt idx="1">
                  <c:v>0.48167341892707488</c:v>
                </c:pt>
                <c:pt idx="2">
                  <c:v>0.20713896875082743</c:v>
                </c:pt>
                <c:pt idx="3">
                  <c:v>0.19441230348383798</c:v>
                </c:pt>
                <c:pt idx="4">
                  <c:v>0.10485451673182439</c:v>
                </c:pt>
                <c:pt idx="5">
                  <c:v>8.2347230873949046E-2</c:v>
                </c:pt>
                <c:pt idx="6">
                  <c:v>3.9361957321434528E-2</c:v>
                </c:pt>
                <c:pt idx="7">
                  <c:v>2.2383707691547117E-2</c:v>
                </c:pt>
                <c:pt idx="8">
                  <c:v>1.3964501825661448E-2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F-48B0-8C44-D2699DD052FF}"/>
            </c:ext>
          </c:extLst>
        </c:ser>
        <c:ser>
          <c:idx val="1"/>
          <c:order val="1"/>
          <c:tx>
            <c:strRef>
              <c:f>Sheet1!$AL$31</c:f>
              <c:strCache>
                <c:ptCount val="1"/>
                <c:pt idx="0">
                  <c:v>with elder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Sheet1!$AL$32:$AL$40</c:f>
              <c:numCache>
                <c:formatCode>General</c:formatCode>
                <c:ptCount val="9"/>
                <c:pt idx="0">
                  <c:v>6.4710419993458654E-2</c:v>
                </c:pt>
                <c:pt idx="1">
                  <c:v>5.3757508128595338E-2</c:v>
                </c:pt>
                <c:pt idx="2">
                  <c:v>8.1531725449619799E-2</c:v>
                </c:pt>
                <c:pt idx="3">
                  <c:v>7.6522397727777247E-2</c:v>
                </c:pt>
                <c:pt idx="4">
                  <c:v>0.1463569417466381</c:v>
                </c:pt>
                <c:pt idx="5">
                  <c:v>0.1149410559283765</c:v>
                </c:pt>
                <c:pt idx="6">
                  <c:v>0.19744880837025905</c:v>
                </c:pt>
                <c:pt idx="7">
                  <c:v>0.11228192679832688</c:v>
                </c:pt>
                <c:pt idx="8">
                  <c:v>7.0049215856948441E-2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F-48B0-8C44-D2699DD052FF}"/>
            </c:ext>
          </c:extLst>
        </c:ser>
        <c:ser>
          <c:idx val="2"/>
          <c:order val="2"/>
          <c:tx>
            <c:strRef>
              <c:f>Sheet1!$AM$31</c:f>
              <c:strCache>
                <c:ptCount val="1"/>
                <c:pt idx="0">
                  <c:v>without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Sheet1!$AM$32:$AM$40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0.17275378838049649</c:v>
                </c:pt>
                <c:pt idx="3">
                  <c:v>0.1621397564019573</c:v>
                </c:pt>
                <c:pt idx="4">
                  <c:v>0.1432036369945173</c:v>
                </c:pt>
                <c:pt idx="5">
                  <c:v>0.11246461597583793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F-48B0-8C44-D2699DD0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024975"/>
        <c:axId val="957525583"/>
      </c:barChart>
      <c:catAx>
        <c:axId val="957024975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25583"/>
        <c:crosses val="autoZero"/>
        <c:auto val="1"/>
        <c:lblAlgn val="ctr"/>
        <c:lblOffset val="100"/>
        <c:noMultiLvlLbl val="0"/>
      </c:catAx>
      <c:valAx>
        <c:axId val="9575255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30480</xdr:rowOff>
    </xdr:from>
    <xdr:to>
      <xdr:col>16</xdr:col>
      <xdr:colOff>762000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A1F48-6C47-4531-96C1-7CBCDD2F7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396240</xdr:colOff>
      <xdr:row>13</xdr:row>
      <xdr:rowOff>106680</xdr:rowOff>
    </xdr:from>
    <xdr:to>
      <xdr:col>37</xdr:col>
      <xdr:colOff>91440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FADD7-9433-451F-BE43-EBEE86A0D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12</xdr:row>
      <xdr:rowOff>53340</xdr:rowOff>
    </xdr:from>
    <xdr:to>
      <xdr:col>27</xdr:col>
      <xdr:colOff>358140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1BBF8-22B2-44A0-956B-D9D481046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7C12-7D4E-4721-BB29-0050DD79BDED}">
  <dimension ref="A1:AM42"/>
  <sheetViews>
    <sheetView topLeftCell="S22" workbookViewId="0">
      <selection activeCell="AE32" sqref="AE32:AE40"/>
    </sheetView>
  </sheetViews>
  <sheetFormatPr defaultRowHeight="14.4" x14ac:dyDescent="0.3"/>
  <cols>
    <col min="1" max="3" width="8.88671875" style="1"/>
    <col min="10" max="10" width="12" bestFit="1" customWidth="1"/>
    <col min="11" max="12" width="12" customWidth="1"/>
    <col min="13" max="13" width="12" bestFit="1" customWidth="1"/>
    <col min="14" max="24" width="12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881.9</v>
      </c>
      <c r="C2">
        <v>837</v>
      </c>
      <c r="D2">
        <v>0.20407265999999999</v>
      </c>
      <c r="E2">
        <v>0.19059980900000001</v>
      </c>
      <c r="F2">
        <v>0.19727</v>
      </c>
    </row>
    <row r="3" spans="1:6" x14ac:dyDescent="0.3">
      <c r="A3" s="2" t="s">
        <v>22</v>
      </c>
      <c r="B3">
        <v>731.3</v>
      </c>
      <c r="C3">
        <v>696.5</v>
      </c>
      <c r="D3">
        <v>0.169223649</v>
      </c>
      <c r="E3">
        <v>0.15860545600000001</v>
      </c>
      <c r="F3">
        <v>0.16388</v>
      </c>
    </row>
    <row r="4" spans="1:6" x14ac:dyDescent="0.3">
      <c r="A4" s="1" t="s">
        <v>7</v>
      </c>
      <c r="B4">
        <v>623.1</v>
      </c>
      <c r="C4">
        <v>605</v>
      </c>
      <c r="D4">
        <v>0.14418604700000001</v>
      </c>
      <c r="E4">
        <v>0.137769276</v>
      </c>
      <c r="F4">
        <v>0.14094999999999999</v>
      </c>
    </row>
    <row r="5" spans="1:6" x14ac:dyDescent="0.3">
      <c r="A5" s="1" t="s">
        <v>8</v>
      </c>
      <c r="B5">
        <v>574.5</v>
      </c>
      <c r="C5">
        <v>578.20000000000005</v>
      </c>
      <c r="D5">
        <v>0.132939951</v>
      </c>
      <c r="E5">
        <v>0.131666439</v>
      </c>
      <c r="F5">
        <v>0.13228999999999999</v>
      </c>
    </row>
    <row r="6" spans="1:6" x14ac:dyDescent="0.3">
      <c r="A6" s="1" t="s">
        <v>9</v>
      </c>
      <c r="B6">
        <v>504</v>
      </c>
      <c r="C6">
        <v>514.1</v>
      </c>
      <c r="D6">
        <v>0.116626171</v>
      </c>
      <c r="E6">
        <v>0.117069727</v>
      </c>
      <c r="F6">
        <v>0.11684</v>
      </c>
    </row>
    <row r="7" spans="1:6" x14ac:dyDescent="0.3">
      <c r="A7" s="1" t="s">
        <v>10</v>
      </c>
      <c r="B7">
        <v>388.4</v>
      </c>
      <c r="C7">
        <v>411</v>
      </c>
      <c r="D7">
        <v>8.9876200000000003E-2</v>
      </c>
      <c r="E7">
        <v>9.3592020999999997E-2</v>
      </c>
      <c r="F7">
        <v>9.1759999999999994E-2</v>
      </c>
    </row>
    <row r="8" spans="1:6" x14ac:dyDescent="0.3">
      <c r="A8" s="1" t="s">
        <v>11</v>
      </c>
      <c r="B8">
        <v>335.6</v>
      </c>
      <c r="C8">
        <v>375.7</v>
      </c>
      <c r="D8">
        <v>7.7658221E-2</v>
      </c>
      <c r="E8">
        <v>8.5553582000000003E-2</v>
      </c>
      <c r="F8">
        <v>8.1629999999999994E-2</v>
      </c>
    </row>
    <row r="9" spans="1:6" x14ac:dyDescent="0.3">
      <c r="A9" s="1" t="s">
        <v>12</v>
      </c>
      <c r="B9">
        <v>182.6</v>
      </c>
      <c r="C9">
        <v>221.8</v>
      </c>
      <c r="D9">
        <v>4.2253846999999997E-2</v>
      </c>
      <c r="E9">
        <v>5.0507811E-2</v>
      </c>
      <c r="F9">
        <v>4.6420000000000003E-2</v>
      </c>
    </row>
    <row r="10" spans="1:6" x14ac:dyDescent="0.3">
      <c r="A10" s="1" t="s">
        <v>13</v>
      </c>
      <c r="B10">
        <v>100.1</v>
      </c>
      <c r="C10">
        <v>152.1</v>
      </c>
      <c r="D10">
        <v>2.3163253000000002E-2</v>
      </c>
      <c r="E10">
        <v>3.4635879000000001E-2</v>
      </c>
      <c r="F10">
        <v>2.896E-2</v>
      </c>
    </row>
    <row r="11" spans="1:6" x14ac:dyDescent="0.3">
      <c r="B11"/>
      <c r="C11"/>
    </row>
    <row r="12" spans="1:6" x14ac:dyDescent="0.3">
      <c r="B12"/>
      <c r="C12"/>
    </row>
    <row r="18" spans="1:39" x14ac:dyDescent="0.3">
      <c r="A18" s="1">
        <v>3.1</v>
      </c>
    </row>
    <row r="19" spans="1:39" x14ac:dyDescent="0.3">
      <c r="A19" s="1">
        <v>1</v>
      </c>
      <c r="D19">
        <v>0.21</v>
      </c>
    </row>
    <row r="20" spans="1:39" x14ac:dyDescent="0.3">
      <c r="A20" s="1" t="s">
        <v>14</v>
      </c>
      <c r="D20">
        <v>0.4</v>
      </c>
    </row>
    <row r="21" spans="1:39" x14ac:dyDescent="0.3">
      <c r="A21" s="1" t="s">
        <v>15</v>
      </c>
      <c r="D21">
        <v>0.28000000000000003</v>
      </c>
    </row>
    <row r="22" spans="1:39" x14ac:dyDescent="0.3">
      <c r="A22" s="1" t="s">
        <v>16</v>
      </c>
      <c r="D22">
        <v>0.11</v>
      </c>
    </row>
    <row r="24" spans="1:39" x14ac:dyDescent="0.3">
      <c r="A24" s="1" t="s">
        <v>17</v>
      </c>
      <c r="D24">
        <v>0.45</v>
      </c>
      <c r="G24" t="s">
        <v>21</v>
      </c>
      <c r="H24">
        <v>0.87</v>
      </c>
      <c r="K24" t="s">
        <v>20</v>
      </c>
      <c r="M24">
        <v>2.2000000000000002</v>
      </c>
    </row>
    <row r="25" spans="1:39" x14ac:dyDescent="0.3">
      <c r="A25" s="1" t="s">
        <v>18</v>
      </c>
      <c r="D25">
        <v>0.31</v>
      </c>
    </row>
    <row r="26" spans="1:39" x14ac:dyDescent="0.3">
      <c r="A26" s="1" t="s">
        <v>19</v>
      </c>
      <c r="D26">
        <v>0.24</v>
      </c>
    </row>
    <row r="29" spans="1:39" x14ac:dyDescent="0.3">
      <c r="D29" t="s">
        <v>17</v>
      </c>
      <c r="G29">
        <v>0.45</v>
      </c>
      <c r="M29" t="s">
        <v>24</v>
      </c>
      <c r="P29">
        <v>0.24</v>
      </c>
      <c r="V29" t="s">
        <v>23</v>
      </c>
      <c r="Y29">
        <v>0.31</v>
      </c>
    </row>
    <row r="30" spans="1:39" x14ac:dyDescent="0.3">
      <c r="D30">
        <f>0.4/0.79</f>
        <v>0.50632911392405067</v>
      </c>
      <c r="G30">
        <f>0.28/0.79</f>
        <v>0.35443037974683544</v>
      </c>
      <c r="J30">
        <f>0.11/0.79</f>
        <v>0.13924050632911392</v>
      </c>
      <c r="M30">
        <v>0.23595505617977527</v>
      </c>
      <c r="P30">
        <v>0.44943820224719105</v>
      </c>
      <c r="S30">
        <v>0.31460674157303375</v>
      </c>
      <c r="V30">
        <v>0.21</v>
      </c>
      <c r="Y30">
        <v>0.4</v>
      </c>
      <c r="AB30">
        <v>0.28000000000000003</v>
      </c>
      <c r="AE30">
        <v>0.11</v>
      </c>
    </row>
    <row r="31" spans="1:39" x14ac:dyDescent="0.3">
      <c r="A31" s="1" t="s">
        <v>0</v>
      </c>
      <c r="D31">
        <v>2.5</v>
      </c>
      <c r="G31">
        <v>4.5</v>
      </c>
      <c r="J31">
        <v>7</v>
      </c>
      <c r="M31">
        <v>1</v>
      </c>
      <c r="P31">
        <v>2.5</v>
      </c>
      <c r="S31">
        <v>3.5</v>
      </c>
      <c r="V31">
        <v>1</v>
      </c>
      <c r="Y31">
        <v>2.5</v>
      </c>
      <c r="AB31">
        <v>3.5</v>
      </c>
      <c r="AE31">
        <v>7</v>
      </c>
      <c r="AH31" t="s">
        <v>25</v>
      </c>
      <c r="AI31" t="s">
        <v>25</v>
      </c>
      <c r="AJ31" t="s">
        <v>5</v>
      </c>
      <c r="AK31" t="s">
        <v>17</v>
      </c>
      <c r="AL31" t="s">
        <v>23</v>
      </c>
      <c r="AM31" t="s">
        <v>26</v>
      </c>
    </row>
    <row r="32" spans="1:39" x14ac:dyDescent="0.3">
      <c r="A32" s="1" t="s">
        <v>6</v>
      </c>
      <c r="B32" s="1">
        <v>4</v>
      </c>
      <c r="C32">
        <f>0.19727/$B32</f>
        <v>4.93175E-2</v>
      </c>
      <c r="D32">
        <f>C32/SUM(C$32:C$40)</f>
        <v>0.39630753159089538</v>
      </c>
      <c r="E32">
        <f>$G$29*D$30*D32*D$31</f>
        <v>0.22574479647582649</v>
      </c>
      <c r="F32">
        <f>0.19727/$B32</f>
        <v>4.93175E-2</v>
      </c>
      <c r="G32">
        <f>F32/SUM(F$32:F$40)</f>
        <v>0.32765293072234125</v>
      </c>
      <c r="H32">
        <f>$G$29*G$30*G32*G$31</f>
        <v>0.23516355913869305</v>
      </c>
      <c r="I32">
        <f>0.19727/$B32</f>
        <v>4.93175E-2</v>
      </c>
      <c r="J32">
        <f>I32/SUM(I$32:I$40)</f>
        <v>0.27109518220971368</v>
      </c>
      <c r="K32">
        <f>$G$29*J$30*J32*J$31</f>
        <v>0.11890440586793138</v>
      </c>
      <c r="M32">
        <f>L32/SUM(L$32:L$40)</f>
        <v>0</v>
      </c>
      <c r="N32">
        <f>$P$29*M$30*M32*M$31</f>
        <v>0</v>
      </c>
      <c r="P32">
        <f>O32/SUM(O$32:O$40)</f>
        <v>0</v>
      </c>
      <c r="Q32">
        <f>$P$29*P$30*P32*P$31</f>
        <v>0</v>
      </c>
      <c r="S32">
        <f>R32/SUM(R$32:R$40)</f>
        <v>0</v>
      </c>
      <c r="T32">
        <f>$P$29*S$30*S32*S$31</f>
        <v>0</v>
      </c>
      <c r="V32">
        <f>U32/SUM(U$32:U$40)</f>
        <v>0</v>
      </c>
      <c r="W32">
        <f>$Y$29*V$30*V32*V$31</f>
        <v>0</v>
      </c>
      <c r="Y32">
        <f>X32/SUM(X$32:X$40)</f>
        <v>0</v>
      </c>
      <c r="Z32">
        <f>$Y$29*Y$30*Y32*Y$31</f>
        <v>0</v>
      </c>
      <c r="AB32">
        <f>AA32/SUM(AA$32:AA$40)</f>
        <v>0</v>
      </c>
      <c r="AC32">
        <f>$Y$29*AB$30*AB32*AB$31</f>
        <v>0</v>
      </c>
      <c r="AD32">
        <f>0.19727/$B32</f>
        <v>4.93175E-2</v>
      </c>
      <c r="AE32">
        <f>AD32/SUM(AD$32:AD$40)</f>
        <v>0.27109518220971368</v>
      </c>
      <c r="AF32">
        <f>$Y$29*AE$30*AE32*AE$31</f>
        <v>6.4710419993458654E-2</v>
      </c>
      <c r="AH32">
        <f>AF32+AC32+Z32+W32+T32+Q32+N32+K32+H32+E32</f>
        <v>0.64452318147590959</v>
      </c>
      <c r="AI32">
        <f>AH32/SUM(AH$32:AH$40)</f>
        <v>0.19928912415956287</v>
      </c>
      <c r="AJ32">
        <v>0.19727</v>
      </c>
      <c r="AK32">
        <f>K32+H32+E32</f>
        <v>0.57981276148245087</v>
      </c>
      <c r="AL32">
        <f>AF32+AC32+Z32+W32</f>
        <v>6.4710419993458654E-2</v>
      </c>
      <c r="AM32">
        <f>T32+Q32+N32</f>
        <v>0</v>
      </c>
    </row>
    <row r="33" spans="1:39" x14ac:dyDescent="0.3">
      <c r="A33" s="2" t="s">
        <v>22</v>
      </c>
      <c r="B33" s="1">
        <v>4</v>
      </c>
      <c r="C33">
        <f>0.16388/$B33</f>
        <v>4.0969999999999999E-2</v>
      </c>
      <c r="D33">
        <f t="shared" ref="D33:D40" si="0">C33/SUM(C$32:C$40)</f>
        <v>0.32922835847881554</v>
      </c>
      <c r="E33">
        <f t="shared" ref="E33:E40" si="1">$G$29*D$30*D33*D$31</f>
        <v>0.18753514090565443</v>
      </c>
      <c r="F33">
        <f>0.16388/$B33</f>
        <v>4.0969999999999999E-2</v>
      </c>
      <c r="G33">
        <f t="shared" ref="G33:G40" si="2">F33/SUM(F$32:F$40)</f>
        <v>0.27219426312555017</v>
      </c>
      <c r="H33">
        <f t="shared" ref="H33:H40" si="3">$G$29*G$30*G33*G$31</f>
        <v>0.19535967999011009</v>
      </c>
      <c r="I33">
        <f>0.16388/$B33</f>
        <v>4.0969999999999999E-2</v>
      </c>
      <c r="J33">
        <f t="shared" ref="J33:J40" si="4">I33/SUM(I$32:I$40)</f>
        <v>0.22520950200500772</v>
      </c>
      <c r="K33">
        <f t="shared" ref="K33:K40" si="5">$G$29*J$30*J33*J$31</f>
        <v>9.8778598031310352E-2</v>
      </c>
      <c r="M33">
        <f t="shared" ref="M33:M40" si="6">L33/SUM(L$32:L$40)</f>
        <v>0</v>
      </c>
      <c r="N33">
        <f t="shared" ref="N33:N40" si="7">$P$29*M$30*M33*M$31</f>
        <v>0</v>
      </c>
      <c r="P33">
        <f t="shared" ref="P33:P40" si="8">O33/SUM(O$32:O$40)</f>
        <v>0</v>
      </c>
      <c r="Q33">
        <f t="shared" ref="Q33:Q40" si="9">$P$29*P$30*P33*P$31</f>
        <v>0</v>
      </c>
      <c r="S33">
        <f t="shared" ref="S33:S40" si="10">R33/SUM(R$32:R$40)</f>
        <v>0</v>
      </c>
      <c r="T33">
        <f t="shared" ref="T33:T40" si="11">$P$29*S$30*S33*S$31</f>
        <v>0</v>
      </c>
      <c r="V33">
        <f t="shared" ref="V33:V40" si="12">U33/SUM(U$32:U$40)</f>
        <v>0</v>
      </c>
      <c r="W33">
        <f t="shared" ref="W33:W40" si="13">$Y$29*V$30*V33*V$31</f>
        <v>0</v>
      </c>
      <c r="Y33">
        <f t="shared" ref="Y33:Y40" si="14">X33/SUM(X$32:X$40)</f>
        <v>0</v>
      </c>
      <c r="Z33">
        <f t="shared" ref="Z33:Z40" si="15">$Y$29*Y$30*Y33*Y$31</f>
        <v>0</v>
      </c>
      <c r="AB33">
        <f t="shared" ref="AB33:AB40" si="16">AA33/SUM(AA$32:AA$40)</f>
        <v>0</v>
      </c>
      <c r="AC33">
        <f t="shared" ref="AC33:AC40" si="17">$Y$29*AB$30*AB33*AB$31</f>
        <v>0</v>
      </c>
      <c r="AD33">
        <f>0.16388/$B33</f>
        <v>4.0969999999999999E-2</v>
      </c>
      <c r="AE33">
        <f t="shared" ref="AE33:AE40" si="18">AD33/SUM(AD$32:AD$40)</f>
        <v>0.22520950200500772</v>
      </c>
      <c r="AF33">
        <f t="shared" ref="AF33:AF40" si="19">$Y$29*AE$30*AE33*AE$31</f>
        <v>5.3757508128595338E-2</v>
      </c>
      <c r="AH33">
        <f t="shared" ref="AH33:AH40" si="20">AF33+AC33+Z33+W33+T33+Q33+N33+K33+H33+E33</f>
        <v>0.5354309270556703</v>
      </c>
      <c r="AI33">
        <f t="shared" ref="AI33:AI40" si="21">AH33/SUM(AH$32:AH$40)</f>
        <v>0.16555736638753571</v>
      </c>
      <c r="AJ33">
        <v>0.16388</v>
      </c>
      <c r="AK33">
        <f>K33+H33+E33</f>
        <v>0.48167341892707488</v>
      </c>
      <c r="AL33">
        <f t="shared" ref="AL33:AL40" si="22">AF33+AC33+Z33+W33</f>
        <v>5.3757508128595338E-2</v>
      </c>
      <c r="AM33">
        <f t="shared" ref="AM33:AM40" si="23">T33+Q33+N33</f>
        <v>0</v>
      </c>
    </row>
    <row r="34" spans="1:39" x14ac:dyDescent="0.3">
      <c r="A34" s="1" t="s">
        <v>7</v>
      </c>
      <c r="B34" s="1">
        <v>8</v>
      </c>
      <c r="C34">
        <f>0.14095/$B34</f>
        <v>1.7618749999999999E-2</v>
      </c>
      <c r="D34">
        <f t="shared" si="0"/>
        <v>0.1415814532816361</v>
      </c>
      <c r="E34">
        <f t="shared" si="1"/>
        <v>8.0647663261691455E-2</v>
      </c>
      <c r="F34">
        <f>0.14095/$B34</f>
        <v>1.7618749999999999E-2</v>
      </c>
      <c r="G34">
        <f t="shared" si="2"/>
        <v>0.11705449532446392</v>
      </c>
      <c r="H34">
        <f t="shared" si="3"/>
        <v>8.4012530188570952E-2</v>
      </c>
      <c r="I34">
        <f>0.14095/$B34</f>
        <v>1.7618749999999999E-2</v>
      </c>
      <c r="J34">
        <f t="shared" si="4"/>
        <v>9.6849155807926038E-2</v>
      </c>
      <c r="K34">
        <f t="shared" si="5"/>
        <v>4.2478775300565028E-2</v>
      </c>
      <c r="L34">
        <f>0.14095/$B34</f>
        <v>1.7618749999999999E-2</v>
      </c>
      <c r="M34">
        <f t="shared" si="6"/>
        <v>0.2925244894570812</v>
      </c>
      <c r="N34">
        <f t="shared" si="7"/>
        <v>1.656543176251336E-2</v>
      </c>
      <c r="O34">
        <f>0.14095/$B34</f>
        <v>1.7618749999999999E-2</v>
      </c>
      <c r="P34">
        <f t="shared" si="8"/>
        <v>0.2925244894570812</v>
      </c>
      <c r="Q34">
        <f t="shared" si="9"/>
        <v>7.8883008392920784E-2</v>
      </c>
      <c r="R34">
        <f>0.14095/$B34</f>
        <v>1.7618749999999999E-2</v>
      </c>
      <c r="S34">
        <f t="shared" si="10"/>
        <v>0.2925244894570812</v>
      </c>
      <c r="T34">
        <f t="shared" si="11"/>
        <v>7.7305348225062367E-2</v>
      </c>
      <c r="V34">
        <f t="shared" si="12"/>
        <v>0</v>
      </c>
      <c r="W34">
        <f t="shared" si="13"/>
        <v>0</v>
      </c>
      <c r="Y34">
        <f t="shared" si="14"/>
        <v>0</v>
      </c>
      <c r="Z34">
        <f t="shared" si="15"/>
        <v>0</v>
      </c>
      <c r="AA34">
        <f>0.14095/$B34</f>
        <v>1.7618749999999999E-2</v>
      </c>
      <c r="AB34">
        <f t="shared" si="16"/>
        <v>0.19227726121878819</v>
      </c>
      <c r="AC34">
        <f t="shared" si="17"/>
        <v>5.8413831958267853E-2</v>
      </c>
      <c r="AD34">
        <f>0.14095/$B34</f>
        <v>1.7618749999999999E-2</v>
      </c>
      <c r="AE34">
        <f t="shared" si="18"/>
        <v>9.6849155807926038E-2</v>
      </c>
      <c r="AF34">
        <f t="shared" si="19"/>
        <v>2.3117893491351946E-2</v>
      </c>
      <c r="AH34">
        <f t="shared" si="20"/>
        <v>0.46142448258094382</v>
      </c>
      <c r="AI34">
        <f t="shared" si="21"/>
        <v>0.14267428021558734</v>
      </c>
      <c r="AJ34">
        <v>0.14094999999999999</v>
      </c>
      <c r="AK34">
        <f>K34+H34+E34</f>
        <v>0.20713896875082743</v>
      </c>
      <c r="AL34">
        <f t="shared" si="22"/>
        <v>8.1531725449619799E-2</v>
      </c>
      <c r="AM34">
        <f t="shared" si="23"/>
        <v>0.17275378838049649</v>
      </c>
    </row>
    <row r="35" spans="1:39" x14ac:dyDescent="0.3">
      <c r="A35" s="1" t="s">
        <v>8</v>
      </c>
      <c r="B35" s="1">
        <v>8</v>
      </c>
      <c r="C35">
        <f>0.13229/$B35</f>
        <v>1.6536249999999999E-2</v>
      </c>
      <c r="D35">
        <f t="shared" si="0"/>
        <v>0.13288265664865298</v>
      </c>
      <c r="E35">
        <f t="shared" si="1"/>
        <v>7.5692652521384615E-2</v>
      </c>
      <c r="F35">
        <f>0.13229/$B35</f>
        <v>1.6536249999999999E-2</v>
      </c>
      <c r="G35">
        <f t="shared" si="2"/>
        <v>0.10986264055674588</v>
      </c>
      <c r="H35">
        <f t="shared" si="3"/>
        <v>7.8850781260348002E-2</v>
      </c>
      <c r="I35">
        <f>0.13229/$B35</f>
        <v>1.6536249999999999E-2</v>
      </c>
      <c r="J35">
        <f t="shared" si="4"/>
        <v>9.0898721687339729E-2</v>
      </c>
      <c r="K35">
        <f t="shared" si="5"/>
        <v>3.986886970210534E-2</v>
      </c>
      <c r="L35">
        <f>0.13229/$B35</f>
        <v>1.6536249999999999E-2</v>
      </c>
      <c r="M35">
        <f t="shared" si="6"/>
        <v>0.27455171841275111</v>
      </c>
      <c r="N35">
        <f t="shared" si="7"/>
        <v>1.5547647874160287E-2</v>
      </c>
      <c r="O35">
        <f>0.13229/$B35</f>
        <v>1.6536249999999999E-2</v>
      </c>
      <c r="P35">
        <f t="shared" si="8"/>
        <v>0.27455171841275111</v>
      </c>
      <c r="Q35">
        <f t="shared" si="9"/>
        <v>7.4036418448382324E-2</v>
      </c>
      <c r="R35">
        <f>0.13229/$B35</f>
        <v>1.6536249999999999E-2</v>
      </c>
      <c r="S35">
        <f t="shared" si="10"/>
        <v>0.27455171841275111</v>
      </c>
      <c r="T35">
        <f t="shared" si="11"/>
        <v>7.2555690079414675E-2</v>
      </c>
      <c r="V35">
        <f t="shared" si="12"/>
        <v>0</v>
      </c>
      <c r="W35">
        <f t="shared" si="13"/>
        <v>0</v>
      </c>
      <c r="Y35">
        <f t="shared" si="14"/>
        <v>0</v>
      </c>
      <c r="Z35">
        <f t="shared" si="15"/>
        <v>0</v>
      </c>
      <c r="AA35">
        <f>0.13229/$B35</f>
        <v>1.6536249999999999E-2</v>
      </c>
      <c r="AB35">
        <f t="shared" si="16"/>
        <v>0.18046370263663347</v>
      </c>
      <c r="AC35">
        <f t="shared" si="17"/>
        <v>5.4824872861009254E-2</v>
      </c>
      <c r="AD35">
        <f>0.13229/$B35</f>
        <v>1.6536249999999999E-2</v>
      </c>
      <c r="AE35">
        <f t="shared" si="18"/>
        <v>9.0898721687339729E-2</v>
      </c>
      <c r="AF35">
        <f t="shared" si="19"/>
        <v>2.1697524866767993E-2</v>
      </c>
      <c r="AH35">
        <f t="shared" si="20"/>
        <v>0.43307445761357249</v>
      </c>
      <c r="AI35">
        <f t="shared" si="21"/>
        <v>0.13390834004767679</v>
      </c>
      <c r="AJ35">
        <v>0.13228999999999999</v>
      </c>
      <c r="AK35">
        <f>K35+H35+E35</f>
        <v>0.19441230348383798</v>
      </c>
      <c r="AL35">
        <f t="shared" si="22"/>
        <v>7.6522397727777247E-2</v>
      </c>
      <c r="AM35">
        <f t="shared" si="23"/>
        <v>0.1621397564019573</v>
      </c>
    </row>
    <row r="36" spans="1:39" x14ac:dyDescent="0.3">
      <c r="A36" s="1" t="s">
        <v>9</v>
      </c>
      <c r="B36" s="1">
        <v>8</v>
      </c>
      <c r="D36">
        <f t="shared" si="0"/>
        <v>0</v>
      </c>
      <c r="E36">
        <f t="shared" si="1"/>
        <v>0</v>
      </c>
      <c r="F36">
        <f>0.11684/$B36</f>
        <v>1.4605E-2</v>
      </c>
      <c r="G36">
        <f t="shared" si="2"/>
        <v>9.7031906588934846E-2</v>
      </c>
      <c r="H36">
        <f t="shared" si="3"/>
        <v>6.9641887387248178E-2</v>
      </c>
      <c r="I36">
        <f>0.11684/$B36</f>
        <v>1.4605E-2</v>
      </c>
      <c r="J36">
        <f t="shared" si="4"/>
        <v>8.0282762430635535E-2</v>
      </c>
      <c r="K36">
        <f t="shared" si="5"/>
        <v>3.5212629344576217E-2</v>
      </c>
      <c r="L36">
        <f>0.11684/$B36</f>
        <v>1.4605E-2</v>
      </c>
      <c r="M36">
        <f t="shared" si="6"/>
        <v>0.24248713265814378</v>
      </c>
      <c r="N36">
        <f t="shared" si="7"/>
        <v>1.3731855602213985E-2</v>
      </c>
      <c r="O36">
        <f>0.11684/$B36</f>
        <v>1.4605E-2</v>
      </c>
      <c r="P36">
        <f t="shared" si="8"/>
        <v>0.24248713265814378</v>
      </c>
      <c r="Q36">
        <f t="shared" si="9"/>
        <v>6.5389788581971364E-2</v>
      </c>
      <c r="R36">
        <f>0.11684/$B36</f>
        <v>1.4605E-2</v>
      </c>
      <c r="S36">
        <f t="shared" si="10"/>
        <v>0.24248713265814378</v>
      </c>
      <c r="T36">
        <f t="shared" si="11"/>
        <v>6.4081992810331931E-2</v>
      </c>
      <c r="V36">
        <f t="shared" si="12"/>
        <v>0</v>
      </c>
      <c r="W36">
        <f t="shared" si="13"/>
        <v>0</v>
      </c>
      <c r="X36">
        <f>0.11684/$B36</f>
        <v>1.4605E-2</v>
      </c>
      <c r="Y36">
        <f t="shared" si="14"/>
        <v>0.25410164065626251</v>
      </c>
      <c r="Z36">
        <f t="shared" si="15"/>
        <v>7.877150860344137E-2</v>
      </c>
      <c r="AA36">
        <f>0.11684/$B36</f>
        <v>1.4605E-2</v>
      </c>
      <c r="AB36">
        <f t="shared" si="16"/>
        <v>0.1593875502008032</v>
      </c>
      <c r="AC36">
        <f t="shared" si="17"/>
        <v>4.8421937751004014E-2</v>
      </c>
      <c r="AD36">
        <f>0.11684/$B36</f>
        <v>1.4605E-2</v>
      </c>
      <c r="AE36">
        <f t="shared" si="18"/>
        <v>8.0282762430635535E-2</v>
      </c>
      <c r="AF36">
        <f t="shared" si="19"/>
        <v>1.9163495392192701E-2</v>
      </c>
      <c r="AH36">
        <f t="shared" si="20"/>
        <v>0.39441509547297976</v>
      </c>
      <c r="AI36">
        <f t="shared" si="21"/>
        <v>0.12195471193468384</v>
      </c>
      <c r="AJ36">
        <v>0.11684</v>
      </c>
      <c r="AK36">
        <f>K36+H36+E36</f>
        <v>0.10485451673182439</v>
      </c>
      <c r="AL36">
        <f t="shared" si="22"/>
        <v>0.1463569417466381</v>
      </c>
      <c r="AM36">
        <f t="shared" si="23"/>
        <v>0.1432036369945173</v>
      </c>
    </row>
    <row r="37" spans="1:39" x14ac:dyDescent="0.3">
      <c r="A37" s="1" t="s">
        <v>10</v>
      </c>
      <c r="B37" s="1">
        <v>8</v>
      </c>
      <c r="D37">
        <f t="shared" si="0"/>
        <v>0</v>
      </c>
      <c r="E37">
        <f t="shared" si="1"/>
        <v>0</v>
      </c>
      <c r="F37">
        <f>0.09176/$B37</f>
        <v>1.1469999999999999E-2</v>
      </c>
      <c r="G37">
        <f t="shared" si="2"/>
        <v>7.6203763681963882E-2</v>
      </c>
      <c r="H37">
        <f t="shared" si="3"/>
        <v>5.4693081022371554E-2</v>
      </c>
      <c r="I37">
        <f>0.09176/$B37</f>
        <v>1.1469999999999999E-2</v>
      </c>
      <c r="J37">
        <f t="shared" si="4"/>
        <v>6.3049865462471044E-2</v>
      </c>
      <c r="K37">
        <f t="shared" si="5"/>
        <v>2.7654149851577492E-2</v>
      </c>
      <c r="L37">
        <f>0.09176/$B37</f>
        <v>1.1469999999999999E-2</v>
      </c>
      <c r="M37">
        <f t="shared" si="6"/>
        <v>0.1904366594720239</v>
      </c>
      <c r="N37">
        <f t="shared" si="7"/>
        <v>1.0784278244258431E-2</v>
      </c>
      <c r="O37">
        <f>0.09176/$B37</f>
        <v>1.1469999999999999E-2</v>
      </c>
      <c r="P37">
        <f t="shared" si="8"/>
        <v>0.1904366594720239</v>
      </c>
      <c r="Q37">
        <f t="shared" si="9"/>
        <v>5.1353705925040155E-2</v>
      </c>
      <c r="R37">
        <f>0.09176/$B37</f>
        <v>1.1469999999999999E-2</v>
      </c>
      <c r="S37">
        <f t="shared" si="10"/>
        <v>0.1904366594720239</v>
      </c>
      <c r="T37">
        <f t="shared" si="11"/>
        <v>5.0326631806539353E-2</v>
      </c>
      <c r="V37">
        <f t="shared" si="12"/>
        <v>0</v>
      </c>
      <c r="W37">
        <f t="shared" si="13"/>
        <v>0</v>
      </c>
      <c r="X37">
        <f>0.09176/$B37</f>
        <v>1.1469999999999999E-2</v>
      </c>
      <c r="Y37">
        <f t="shared" si="14"/>
        <v>0.1995580841032065</v>
      </c>
      <c r="Z37">
        <f t="shared" si="15"/>
        <v>6.1863006071994013E-2</v>
      </c>
      <c r="AA37">
        <f>0.09176/$B37</f>
        <v>1.1469999999999999E-2</v>
      </c>
      <c r="AB37">
        <f t="shared" si="16"/>
        <v>0.12517461148943598</v>
      </c>
      <c r="AC37">
        <f t="shared" si="17"/>
        <v>3.8028046970490649E-2</v>
      </c>
      <c r="AD37">
        <f>0.09176/$B37</f>
        <v>1.1469999999999999E-2</v>
      </c>
      <c r="AE37">
        <f t="shared" si="18"/>
        <v>6.3049865462471044E-2</v>
      </c>
      <c r="AF37">
        <f t="shared" si="19"/>
        <v>1.5050002885891839E-2</v>
      </c>
      <c r="AH37">
        <f t="shared" si="20"/>
        <v>0.30975290277816347</v>
      </c>
      <c r="AI37">
        <f t="shared" si="21"/>
        <v>9.5776826147950953E-2</v>
      </c>
      <c r="AJ37">
        <v>9.1759999999999994E-2</v>
      </c>
      <c r="AK37">
        <f>K37+H37+E37</f>
        <v>8.2347230873949046E-2</v>
      </c>
      <c r="AL37">
        <f t="shared" si="22"/>
        <v>0.1149410559283765</v>
      </c>
      <c r="AM37">
        <f t="shared" si="23"/>
        <v>0.11246461597583793</v>
      </c>
    </row>
    <row r="38" spans="1:39" x14ac:dyDescent="0.3">
      <c r="A38" s="1" t="s">
        <v>11</v>
      </c>
      <c r="B38" s="1">
        <v>5</v>
      </c>
      <c r="D38">
        <f t="shared" si="0"/>
        <v>0</v>
      </c>
      <c r="E38">
        <f t="shared" si="1"/>
        <v>0</v>
      </c>
      <c r="G38">
        <f>F38/SUM(F$32:F$40)</f>
        <v>0</v>
      </c>
      <c r="H38">
        <f t="shared" si="3"/>
        <v>0</v>
      </c>
      <c r="I38">
        <f>0.08163/$B38</f>
        <v>1.6326E-2</v>
      </c>
      <c r="J38">
        <f>I38/SUM(I$32:I$40)</f>
        <v>8.9742990718422164E-2</v>
      </c>
      <c r="K38">
        <f t="shared" si="5"/>
        <v>3.9361957321434528E-2</v>
      </c>
      <c r="M38">
        <f>L38/SUM(L$32:L$40)</f>
        <v>0</v>
      </c>
      <c r="N38">
        <f t="shared" si="7"/>
        <v>0</v>
      </c>
      <c r="P38">
        <f>O38/SUM(O$32:O$40)</f>
        <v>0</v>
      </c>
      <c r="Q38">
        <f t="shared" si="9"/>
        <v>0</v>
      </c>
      <c r="S38">
        <f>R38/SUM(R$32:R$40)</f>
        <v>0</v>
      </c>
      <c r="T38">
        <f t="shared" si="11"/>
        <v>0</v>
      </c>
      <c r="U38">
        <f>0.08163/$B38</f>
        <v>1.6326E-2</v>
      </c>
      <c r="V38">
        <f>U38/SUM(U$32:U$40)</f>
        <v>0.51990319087956183</v>
      </c>
      <c r="W38">
        <f t="shared" si="13"/>
        <v>3.384569772625947E-2</v>
      </c>
      <c r="X38">
        <f>0.08163/$B38</f>
        <v>1.6326E-2</v>
      </c>
      <c r="Y38">
        <f>X38/SUM(X$32:X$40)</f>
        <v>0.28404405240357011</v>
      </c>
      <c r="Z38">
        <f t="shared" si="15"/>
        <v>8.8053656245106735E-2</v>
      </c>
      <c r="AA38">
        <f>0.08163/$B38</f>
        <v>1.6326E-2</v>
      </c>
      <c r="AB38">
        <f>AA38/SUM(AA$32:AA$40)</f>
        <v>0.17816919853326349</v>
      </c>
      <c r="AC38">
        <f t="shared" si="17"/>
        <v>5.4127802514405451E-2</v>
      </c>
      <c r="AD38">
        <f>0.08163/$B38</f>
        <v>1.6326E-2</v>
      </c>
      <c r="AE38">
        <f>AD38/SUM(AD$32:AD$40)</f>
        <v>8.9742990718422164E-2</v>
      </c>
      <c r="AF38">
        <f t="shared" si="19"/>
        <v>2.1421651884487372E-2</v>
      </c>
      <c r="AH38">
        <f t="shared" si="20"/>
        <v>0.23681076569169357</v>
      </c>
      <c r="AI38">
        <f t="shared" si="21"/>
        <v>7.322282804193761E-2</v>
      </c>
      <c r="AJ38">
        <v>8.1629999999999994E-2</v>
      </c>
      <c r="AK38">
        <f>K38+H38+E38</f>
        <v>3.9361957321434528E-2</v>
      </c>
      <c r="AL38">
        <f t="shared" si="22"/>
        <v>0.19744880837025905</v>
      </c>
      <c r="AM38">
        <f t="shared" si="23"/>
        <v>0</v>
      </c>
    </row>
    <row r="39" spans="1:39" x14ac:dyDescent="0.3">
      <c r="A39" s="1" t="s">
        <v>12</v>
      </c>
      <c r="B39" s="1">
        <v>5</v>
      </c>
      <c r="D39">
        <f t="shared" si="0"/>
        <v>0</v>
      </c>
      <c r="E39">
        <f t="shared" si="1"/>
        <v>0</v>
      </c>
      <c r="G39">
        <f t="shared" si="2"/>
        <v>0</v>
      </c>
      <c r="H39">
        <f t="shared" si="3"/>
        <v>0</v>
      </c>
      <c r="I39">
        <f>0.04642/$B39</f>
        <v>9.2840000000000006E-3</v>
      </c>
      <c r="J39">
        <f t="shared" si="4"/>
        <v>5.1033561547827483E-2</v>
      </c>
      <c r="K39">
        <f t="shared" si="5"/>
        <v>2.2383707691547117E-2</v>
      </c>
      <c r="M39">
        <f t="shared" si="6"/>
        <v>0</v>
      </c>
      <c r="N39">
        <f t="shared" si="7"/>
        <v>0</v>
      </c>
      <c r="P39">
        <f t="shared" si="8"/>
        <v>0</v>
      </c>
      <c r="Q39">
        <f t="shared" si="9"/>
        <v>0</v>
      </c>
      <c r="S39">
        <f t="shared" si="10"/>
        <v>0</v>
      </c>
      <c r="T39">
        <f t="shared" si="11"/>
        <v>0</v>
      </c>
      <c r="U39">
        <f>0.04642/$B39</f>
        <v>9.2840000000000006E-3</v>
      </c>
      <c r="V39">
        <f t="shared" si="12"/>
        <v>0.29564995860136301</v>
      </c>
      <c r="W39">
        <f t="shared" si="13"/>
        <v>1.9246812304948728E-2</v>
      </c>
      <c r="X39">
        <f>0.04642/$B39</f>
        <v>9.2840000000000006E-3</v>
      </c>
      <c r="Y39">
        <f t="shared" si="14"/>
        <v>0.16152547975712025</v>
      </c>
      <c r="Z39">
        <f t="shared" si="15"/>
        <v>5.0072898724707271E-2</v>
      </c>
      <c r="AA39">
        <f>0.04642/$B39</f>
        <v>9.2840000000000006E-3</v>
      </c>
      <c r="AB39">
        <f t="shared" si="16"/>
        <v>0.10131831674524183</v>
      </c>
      <c r="AC39">
        <f t="shared" si="17"/>
        <v>3.0780504627204466E-2</v>
      </c>
      <c r="AD39">
        <f>0.04642/$B39</f>
        <v>9.2840000000000006E-3</v>
      </c>
      <c r="AE39">
        <f t="shared" si="18"/>
        <v>5.1033561547827483E-2</v>
      </c>
      <c r="AF39">
        <f t="shared" si="19"/>
        <v>1.218171114146642E-2</v>
      </c>
      <c r="AH39">
        <f t="shared" si="20"/>
        <v>0.13466563448987401</v>
      </c>
      <c r="AI39">
        <f t="shared" si="21"/>
        <v>4.1639148324228145E-2</v>
      </c>
      <c r="AJ39">
        <v>4.6420000000000003E-2</v>
      </c>
      <c r="AK39">
        <f>K39+H39+E39</f>
        <v>2.2383707691547117E-2</v>
      </c>
      <c r="AL39">
        <f t="shared" si="22"/>
        <v>0.11228192679832688</v>
      </c>
      <c r="AM39">
        <f t="shared" si="23"/>
        <v>0</v>
      </c>
    </row>
    <row r="40" spans="1:39" x14ac:dyDescent="0.3">
      <c r="A40" s="1" t="s">
        <v>13</v>
      </c>
      <c r="B40" s="1">
        <v>5</v>
      </c>
      <c r="D40">
        <f t="shared" si="0"/>
        <v>0</v>
      </c>
      <c r="E40">
        <f t="shared" si="1"/>
        <v>0</v>
      </c>
      <c r="G40">
        <f t="shared" si="2"/>
        <v>0</v>
      </c>
      <c r="H40">
        <f t="shared" si="3"/>
        <v>0</v>
      </c>
      <c r="I40">
        <f>0.02896/$B40</f>
        <v>5.7920000000000003E-3</v>
      </c>
      <c r="J40">
        <f t="shared" si="4"/>
        <v>3.1838258130656695E-2</v>
      </c>
      <c r="K40">
        <f t="shared" si="5"/>
        <v>1.3964501825661448E-2</v>
      </c>
      <c r="M40">
        <f t="shared" si="6"/>
        <v>0</v>
      </c>
      <c r="N40">
        <f t="shared" si="7"/>
        <v>0</v>
      </c>
      <c r="P40">
        <f t="shared" si="8"/>
        <v>0</v>
      </c>
      <c r="Q40">
        <f t="shared" si="9"/>
        <v>0</v>
      </c>
      <c r="S40">
        <f t="shared" si="10"/>
        <v>0</v>
      </c>
      <c r="T40">
        <f t="shared" si="11"/>
        <v>0</v>
      </c>
      <c r="U40">
        <f>0.02896/$B40</f>
        <v>5.7920000000000003E-3</v>
      </c>
      <c r="V40">
        <f t="shared" si="12"/>
        <v>0.18444685051907522</v>
      </c>
      <c r="W40">
        <f t="shared" si="13"/>
        <v>1.2007489968791795E-2</v>
      </c>
      <c r="X40">
        <f>0.02896/$B40</f>
        <v>5.7920000000000003E-3</v>
      </c>
      <c r="Y40">
        <f t="shared" si="14"/>
        <v>0.10077074307984063</v>
      </c>
      <c r="Z40">
        <f t="shared" si="15"/>
        <v>3.1238930354750595E-2</v>
      </c>
      <c r="AA40">
        <f>0.02896/$B40</f>
        <v>5.7920000000000003E-3</v>
      </c>
      <c r="AB40">
        <f t="shared" si="16"/>
        <v>6.3209359175833771E-2</v>
      </c>
      <c r="AC40">
        <f t="shared" si="17"/>
        <v>1.9203003317618299E-2</v>
      </c>
      <c r="AD40">
        <f>0.02896/$B40</f>
        <v>5.7920000000000003E-3</v>
      </c>
      <c r="AE40">
        <f t="shared" si="18"/>
        <v>3.1838258130656695E-2</v>
      </c>
      <c r="AF40">
        <f t="shared" si="19"/>
        <v>7.5997922157877533E-3</v>
      </c>
      <c r="AH40">
        <f t="shared" si="20"/>
        <v>8.4013717682609887E-2</v>
      </c>
      <c r="AI40">
        <f t="shared" si="21"/>
        <v>2.5977374740836862E-2</v>
      </c>
      <c r="AJ40">
        <v>2.896E-2</v>
      </c>
      <c r="AK40">
        <f>K40+H40+E40</f>
        <v>1.3964501825661448E-2</v>
      </c>
      <c r="AL40">
        <f t="shared" si="22"/>
        <v>7.0049215856948441E-2</v>
      </c>
      <c r="AM40">
        <f t="shared" si="23"/>
        <v>0</v>
      </c>
    </row>
    <row r="42" spans="1:39" x14ac:dyDescent="0.3">
      <c r="E42">
        <f t="shared" ref="E42:AC42" si="24">SUM(E32:E40)</f>
        <v>0.569620253164557</v>
      </c>
      <c r="H42">
        <f t="shared" si="24"/>
        <v>0.71772151898734182</v>
      </c>
      <c r="K42">
        <f t="shared" si="24"/>
        <v>0.43860759493670892</v>
      </c>
      <c r="N42">
        <f t="shared" si="24"/>
        <v>5.6629213483146063E-2</v>
      </c>
      <c r="Q42">
        <f t="shared" si="24"/>
        <v>0.2696629213483146</v>
      </c>
      <c r="T42">
        <f t="shared" si="24"/>
        <v>0.26426966292134835</v>
      </c>
      <c r="W42">
        <f t="shared" si="24"/>
        <v>6.5099999999999991E-2</v>
      </c>
      <c r="Z42">
        <f t="shared" si="24"/>
        <v>0.31</v>
      </c>
      <c r="AC42">
        <f t="shared" si="24"/>
        <v>0.30379999999999996</v>
      </c>
      <c r="AF42">
        <f>SUM(AF32:AF40)</f>
        <v>0.2387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D43-DBAE-4CF8-B5DA-D1A0F22D6D57}">
  <dimension ref="A1:B4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27</v>
      </c>
      <c r="B1" t="s">
        <v>28</v>
      </c>
    </row>
    <row r="2" spans="1:2" x14ac:dyDescent="0.3">
      <c r="A2" t="s">
        <v>17</v>
      </c>
      <c r="B2">
        <v>0.45</v>
      </c>
    </row>
    <row r="3" spans="1:2" x14ac:dyDescent="0.3">
      <c r="A3" t="s">
        <v>23</v>
      </c>
      <c r="B3">
        <v>0.31</v>
      </c>
    </row>
    <row r="4" spans="1:2" x14ac:dyDescent="0.3">
      <c r="A4" t="s">
        <v>24</v>
      </c>
      <c r="B4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7B6B-3335-4181-8CA7-437B7A5D27DC}">
  <dimension ref="A1:C13"/>
  <sheetViews>
    <sheetView workbookViewId="0">
      <selection activeCell="A13" sqref="A1:C13"/>
    </sheetView>
  </sheetViews>
  <sheetFormatPr defaultRowHeight="14.4" x14ac:dyDescent="0.3"/>
  <cols>
    <col min="1" max="1" width="13.5546875" bestFit="1" customWidth="1"/>
  </cols>
  <sheetData>
    <row r="1" spans="1:3" x14ac:dyDescent="0.3">
      <c r="A1" t="s">
        <v>27</v>
      </c>
      <c r="B1" t="s">
        <v>29</v>
      </c>
      <c r="C1" t="s">
        <v>28</v>
      </c>
    </row>
    <row r="2" spans="1:3" x14ac:dyDescent="0.3">
      <c r="A2" t="s">
        <v>17</v>
      </c>
      <c r="B2">
        <v>1</v>
      </c>
      <c r="C2">
        <v>0</v>
      </c>
    </row>
    <row r="3" spans="1:3" x14ac:dyDescent="0.3">
      <c r="A3" t="s">
        <v>17</v>
      </c>
      <c r="B3" s="3">
        <v>2.5</v>
      </c>
      <c r="C3">
        <f>0.4/0.79</f>
        <v>0.50632911392405067</v>
      </c>
    </row>
    <row r="4" spans="1:3" x14ac:dyDescent="0.3">
      <c r="A4" t="s">
        <v>17</v>
      </c>
      <c r="B4">
        <v>3.5</v>
      </c>
      <c r="C4">
        <f>0.28/0.79</f>
        <v>0.35443037974683544</v>
      </c>
    </row>
    <row r="5" spans="1:3" x14ac:dyDescent="0.3">
      <c r="A5" t="s">
        <v>17</v>
      </c>
      <c r="B5">
        <v>7</v>
      </c>
      <c r="C5">
        <f>0.11/0.79</f>
        <v>0.13924050632911392</v>
      </c>
    </row>
    <row r="6" spans="1:3" x14ac:dyDescent="0.3">
      <c r="A6" t="s">
        <v>23</v>
      </c>
      <c r="B6">
        <v>1</v>
      </c>
      <c r="C6">
        <v>0.21</v>
      </c>
    </row>
    <row r="7" spans="1:3" x14ac:dyDescent="0.3">
      <c r="A7" t="s">
        <v>23</v>
      </c>
      <c r="B7" s="3">
        <v>2.5</v>
      </c>
      <c r="C7">
        <v>0.4</v>
      </c>
    </row>
    <row r="8" spans="1:3" x14ac:dyDescent="0.3">
      <c r="A8" t="s">
        <v>23</v>
      </c>
      <c r="B8">
        <v>3.5</v>
      </c>
      <c r="C8">
        <v>0.28000000000000003</v>
      </c>
    </row>
    <row r="9" spans="1:3" x14ac:dyDescent="0.3">
      <c r="A9" t="s">
        <v>23</v>
      </c>
      <c r="B9">
        <v>7</v>
      </c>
      <c r="C9">
        <v>0.11</v>
      </c>
    </row>
    <row r="10" spans="1:3" x14ac:dyDescent="0.3">
      <c r="A10" t="s">
        <v>24</v>
      </c>
      <c r="B10">
        <v>1</v>
      </c>
      <c r="C10">
        <v>0.23595505617977527</v>
      </c>
    </row>
    <row r="11" spans="1:3" x14ac:dyDescent="0.3">
      <c r="A11" t="s">
        <v>24</v>
      </c>
      <c r="B11" s="3">
        <v>2.5</v>
      </c>
      <c r="C11">
        <v>0.44943820224719105</v>
      </c>
    </row>
    <row r="12" spans="1:3" x14ac:dyDescent="0.3">
      <c r="A12" t="s">
        <v>24</v>
      </c>
      <c r="B12">
        <v>3.5</v>
      </c>
      <c r="C12">
        <v>0.31460674157303375</v>
      </c>
    </row>
    <row r="13" spans="1:3" x14ac:dyDescent="0.3">
      <c r="A13" t="s">
        <v>24</v>
      </c>
      <c r="B13">
        <v>7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4596-FADB-46DF-8A4D-B55D5020A627}">
  <dimension ref="A1:D109"/>
  <sheetViews>
    <sheetView tabSelected="1" workbookViewId="0">
      <selection activeCell="C9" sqref="C9"/>
    </sheetView>
  </sheetViews>
  <sheetFormatPr defaultRowHeight="14.4" x14ac:dyDescent="0.3"/>
  <sheetData>
    <row r="1" spans="1:4" x14ac:dyDescent="0.3">
      <c r="A1" t="s">
        <v>27</v>
      </c>
      <c r="B1" t="s">
        <v>29</v>
      </c>
      <c r="C1" t="s">
        <v>30</v>
      </c>
      <c r="D1" t="s">
        <v>28</v>
      </c>
    </row>
    <row r="2" spans="1:4" x14ac:dyDescent="0.3">
      <c r="A2" t="s">
        <v>17</v>
      </c>
      <c r="B2">
        <v>1</v>
      </c>
      <c r="C2" s="1" t="s">
        <v>6</v>
      </c>
      <c r="D2">
        <v>-1</v>
      </c>
    </row>
    <row r="3" spans="1:4" x14ac:dyDescent="0.3">
      <c r="A3" t="s">
        <v>17</v>
      </c>
      <c r="B3">
        <v>1</v>
      </c>
      <c r="C3" s="2" t="s">
        <v>22</v>
      </c>
      <c r="D3">
        <v>-1</v>
      </c>
    </row>
    <row r="4" spans="1:4" x14ac:dyDescent="0.3">
      <c r="A4" t="s">
        <v>17</v>
      </c>
      <c r="B4">
        <v>1</v>
      </c>
      <c r="C4" s="1" t="s">
        <v>7</v>
      </c>
      <c r="D4">
        <v>-1</v>
      </c>
    </row>
    <row r="5" spans="1:4" x14ac:dyDescent="0.3">
      <c r="A5" t="s">
        <v>17</v>
      </c>
      <c r="B5">
        <v>1</v>
      </c>
      <c r="C5" s="1" t="s">
        <v>8</v>
      </c>
      <c r="D5">
        <v>-1</v>
      </c>
    </row>
    <row r="6" spans="1:4" x14ac:dyDescent="0.3">
      <c r="A6" t="s">
        <v>17</v>
      </c>
      <c r="B6">
        <v>1</v>
      </c>
      <c r="C6" s="1" t="s">
        <v>9</v>
      </c>
      <c r="D6">
        <v>-1</v>
      </c>
    </row>
    <row r="7" spans="1:4" x14ac:dyDescent="0.3">
      <c r="A7" t="s">
        <v>17</v>
      </c>
      <c r="B7">
        <v>1</v>
      </c>
      <c r="C7" s="1" t="s">
        <v>10</v>
      </c>
      <c r="D7">
        <v>-1</v>
      </c>
    </row>
    <row r="8" spans="1:4" x14ac:dyDescent="0.3">
      <c r="A8" t="s">
        <v>17</v>
      </c>
      <c r="B8">
        <v>1</v>
      </c>
      <c r="C8" s="1" t="s">
        <v>11</v>
      </c>
      <c r="D8">
        <v>-1</v>
      </c>
    </row>
    <row r="9" spans="1:4" x14ac:dyDescent="0.3">
      <c r="A9" t="s">
        <v>17</v>
      </c>
      <c r="B9">
        <v>1</v>
      </c>
      <c r="C9" s="1" t="s">
        <v>12</v>
      </c>
      <c r="D9">
        <v>-1</v>
      </c>
    </row>
    <row r="10" spans="1:4" x14ac:dyDescent="0.3">
      <c r="A10" t="s">
        <v>17</v>
      </c>
      <c r="B10">
        <v>1</v>
      </c>
      <c r="C10" s="1" t="s">
        <v>13</v>
      </c>
      <c r="D10">
        <v>-1</v>
      </c>
    </row>
    <row r="11" spans="1:4" x14ac:dyDescent="0.3">
      <c r="A11" t="s">
        <v>17</v>
      </c>
      <c r="B11" s="3">
        <v>2.5</v>
      </c>
      <c r="C11" s="1" t="s">
        <v>6</v>
      </c>
      <c r="D11">
        <v>0.39630753159089538</v>
      </c>
    </row>
    <row r="12" spans="1:4" x14ac:dyDescent="0.3">
      <c r="A12" t="s">
        <v>17</v>
      </c>
      <c r="B12" s="3">
        <v>2.5</v>
      </c>
      <c r="C12" s="2" t="s">
        <v>22</v>
      </c>
      <c r="D12">
        <v>0.32922835847881554</v>
      </c>
    </row>
    <row r="13" spans="1:4" x14ac:dyDescent="0.3">
      <c r="A13" t="s">
        <v>17</v>
      </c>
      <c r="B13" s="3">
        <v>2.5</v>
      </c>
      <c r="C13" s="1" t="s">
        <v>7</v>
      </c>
      <c r="D13">
        <v>0.1415814532816361</v>
      </c>
    </row>
    <row r="14" spans="1:4" x14ac:dyDescent="0.3">
      <c r="A14" t="s">
        <v>17</v>
      </c>
      <c r="B14" s="3">
        <v>2.5</v>
      </c>
      <c r="C14" s="1" t="s">
        <v>8</v>
      </c>
      <c r="D14">
        <v>0.13288265664865298</v>
      </c>
    </row>
    <row r="15" spans="1:4" x14ac:dyDescent="0.3">
      <c r="A15" t="s">
        <v>17</v>
      </c>
      <c r="B15" s="3">
        <v>2.5</v>
      </c>
      <c r="C15" s="1" t="s">
        <v>9</v>
      </c>
      <c r="D15">
        <v>0</v>
      </c>
    </row>
    <row r="16" spans="1:4" x14ac:dyDescent="0.3">
      <c r="A16" t="s">
        <v>17</v>
      </c>
      <c r="B16" s="3">
        <v>2.5</v>
      </c>
      <c r="C16" s="1" t="s">
        <v>10</v>
      </c>
      <c r="D16">
        <v>0</v>
      </c>
    </row>
    <row r="17" spans="1:4" x14ac:dyDescent="0.3">
      <c r="A17" t="s">
        <v>17</v>
      </c>
      <c r="B17" s="3">
        <v>2.5</v>
      </c>
      <c r="C17" s="1" t="s">
        <v>11</v>
      </c>
      <c r="D17">
        <v>0</v>
      </c>
    </row>
    <row r="18" spans="1:4" x14ac:dyDescent="0.3">
      <c r="A18" t="s">
        <v>17</v>
      </c>
      <c r="B18" s="3">
        <v>2.5</v>
      </c>
      <c r="C18" s="1" t="s">
        <v>12</v>
      </c>
      <c r="D18">
        <v>0</v>
      </c>
    </row>
    <row r="19" spans="1:4" x14ac:dyDescent="0.3">
      <c r="A19" t="s">
        <v>17</v>
      </c>
      <c r="B19" s="3">
        <v>2.5</v>
      </c>
      <c r="C19" s="1" t="s">
        <v>13</v>
      </c>
      <c r="D19">
        <v>0</v>
      </c>
    </row>
    <row r="20" spans="1:4" ht="13.8" customHeight="1" x14ac:dyDescent="0.3">
      <c r="A20" t="s">
        <v>17</v>
      </c>
      <c r="B20">
        <v>3.5</v>
      </c>
      <c r="C20" s="1" t="s">
        <v>6</v>
      </c>
      <c r="D20">
        <v>0.32765293072234125</v>
      </c>
    </row>
    <row r="21" spans="1:4" x14ac:dyDescent="0.3">
      <c r="A21" t="s">
        <v>17</v>
      </c>
      <c r="B21">
        <v>3.5</v>
      </c>
      <c r="C21" s="2" t="s">
        <v>22</v>
      </c>
      <c r="D21">
        <v>0.27219426312555017</v>
      </c>
    </row>
    <row r="22" spans="1:4" x14ac:dyDescent="0.3">
      <c r="A22" t="s">
        <v>17</v>
      </c>
      <c r="B22">
        <v>3.5</v>
      </c>
      <c r="C22" s="1" t="s">
        <v>7</v>
      </c>
      <c r="D22">
        <v>0.11705449532446392</v>
      </c>
    </row>
    <row r="23" spans="1:4" x14ac:dyDescent="0.3">
      <c r="A23" t="s">
        <v>17</v>
      </c>
      <c r="B23">
        <v>3.5</v>
      </c>
      <c r="C23" s="1" t="s">
        <v>8</v>
      </c>
      <c r="D23">
        <v>0.10986264055674588</v>
      </c>
    </row>
    <row r="24" spans="1:4" x14ac:dyDescent="0.3">
      <c r="A24" t="s">
        <v>17</v>
      </c>
      <c r="B24">
        <v>3.5</v>
      </c>
      <c r="C24" s="1" t="s">
        <v>9</v>
      </c>
      <c r="D24">
        <v>9.7031906588934846E-2</v>
      </c>
    </row>
    <row r="25" spans="1:4" x14ac:dyDescent="0.3">
      <c r="A25" t="s">
        <v>17</v>
      </c>
      <c r="B25">
        <v>3.5</v>
      </c>
      <c r="C25" s="1" t="s">
        <v>10</v>
      </c>
      <c r="D25">
        <v>7.6203763681963882E-2</v>
      </c>
    </row>
    <row r="26" spans="1:4" x14ac:dyDescent="0.3">
      <c r="A26" t="s">
        <v>17</v>
      </c>
      <c r="B26">
        <v>3.5</v>
      </c>
      <c r="C26" s="1" t="s">
        <v>11</v>
      </c>
      <c r="D26">
        <v>0</v>
      </c>
    </row>
    <row r="27" spans="1:4" x14ac:dyDescent="0.3">
      <c r="A27" t="s">
        <v>17</v>
      </c>
      <c r="B27">
        <v>3.5</v>
      </c>
      <c r="C27" s="1" t="s">
        <v>12</v>
      </c>
      <c r="D27">
        <v>0</v>
      </c>
    </row>
    <row r="28" spans="1:4" x14ac:dyDescent="0.3">
      <c r="A28" t="s">
        <v>17</v>
      </c>
      <c r="B28">
        <v>3.5</v>
      </c>
      <c r="C28" s="1" t="s">
        <v>13</v>
      </c>
      <c r="D28">
        <v>0</v>
      </c>
    </row>
    <row r="29" spans="1:4" x14ac:dyDescent="0.3">
      <c r="A29" t="s">
        <v>17</v>
      </c>
      <c r="B29">
        <v>7</v>
      </c>
      <c r="C29" s="1" t="s">
        <v>6</v>
      </c>
      <c r="D29">
        <v>0.27109518220971368</v>
      </c>
    </row>
    <row r="30" spans="1:4" x14ac:dyDescent="0.3">
      <c r="A30" t="s">
        <v>17</v>
      </c>
      <c r="B30">
        <v>7</v>
      </c>
      <c r="C30" s="2" t="s">
        <v>22</v>
      </c>
      <c r="D30">
        <v>0.22520950200500772</v>
      </c>
    </row>
    <row r="31" spans="1:4" x14ac:dyDescent="0.3">
      <c r="A31" t="s">
        <v>17</v>
      </c>
      <c r="B31">
        <v>7</v>
      </c>
      <c r="C31" s="1" t="s">
        <v>7</v>
      </c>
      <c r="D31">
        <v>9.6849155807926038E-2</v>
      </c>
    </row>
    <row r="32" spans="1:4" x14ac:dyDescent="0.3">
      <c r="A32" t="s">
        <v>17</v>
      </c>
      <c r="B32">
        <v>7</v>
      </c>
      <c r="C32" s="1" t="s">
        <v>8</v>
      </c>
      <c r="D32">
        <v>9.0898721687339729E-2</v>
      </c>
    </row>
    <row r="33" spans="1:4" x14ac:dyDescent="0.3">
      <c r="A33" t="s">
        <v>17</v>
      </c>
      <c r="B33">
        <v>7</v>
      </c>
      <c r="C33" s="1" t="s">
        <v>9</v>
      </c>
      <c r="D33">
        <v>8.0282762430635535E-2</v>
      </c>
    </row>
    <row r="34" spans="1:4" x14ac:dyDescent="0.3">
      <c r="A34" t="s">
        <v>17</v>
      </c>
      <c r="B34">
        <v>7</v>
      </c>
      <c r="C34" s="1" t="s">
        <v>10</v>
      </c>
      <c r="D34">
        <v>6.3049865462471044E-2</v>
      </c>
    </row>
    <row r="35" spans="1:4" x14ac:dyDescent="0.3">
      <c r="A35" t="s">
        <v>17</v>
      </c>
      <c r="B35">
        <v>7</v>
      </c>
      <c r="C35" s="1" t="s">
        <v>11</v>
      </c>
      <c r="D35">
        <v>8.9742990718422164E-2</v>
      </c>
    </row>
    <row r="36" spans="1:4" x14ac:dyDescent="0.3">
      <c r="A36" t="s">
        <v>17</v>
      </c>
      <c r="B36">
        <v>7</v>
      </c>
      <c r="C36" s="1" t="s">
        <v>12</v>
      </c>
      <c r="D36">
        <v>5.1033561547827483E-2</v>
      </c>
    </row>
    <row r="37" spans="1:4" x14ac:dyDescent="0.3">
      <c r="A37" t="s">
        <v>17</v>
      </c>
      <c r="B37">
        <v>7</v>
      </c>
      <c r="C37" s="1" t="s">
        <v>13</v>
      </c>
      <c r="D37">
        <v>3.1838258130656695E-2</v>
      </c>
    </row>
    <row r="38" spans="1:4" x14ac:dyDescent="0.3">
      <c r="A38" t="s">
        <v>23</v>
      </c>
      <c r="B38">
        <v>1</v>
      </c>
      <c r="C38" s="1" t="s">
        <v>6</v>
      </c>
      <c r="D38">
        <v>0</v>
      </c>
    </row>
    <row r="39" spans="1:4" x14ac:dyDescent="0.3">
      <c r="A39" t="s">
        <v>23</v>
      </c>
      <c r="B39">
        <v>1</v>
      </c>
      <c r="C39" s="2" t="s">
        <v>22</v>
      </c>
      <c r="D39">
        <v>0</v>
      </c>
    </row>
    <row r="40" spans="1:4" x14ac:dyDescent="0.3">
      <c r="A40" t="s">
        <v>23</v>
      </c>
      <c r="B40">
        <v>1</v>
      </c>
      <c r="C40" s="1" t="s">
        <v>7</v>
      </c>
      <c r="D40">
        <v>0</v>
      </c>
    </row>
    <row r="41" spans="1:4" x14ac:dyDescent="0.3">
      <c r="A41" t="s">
        <v>23</v>
      </c>
      <c r="B41">
        <v>1</v>
      </c>
      <c r="C41" s="1" t="s">
        <v>8</v>
      </c>
      <c r="D41">
        <v>0</v>
      </c>
    </row>
    <row r="42" spans="1:4" x14ac:dyDescent="0.3">
      <c r="A42" t="s">
        <v>23</v>
      </c>
      <c r="B42">
        <v>1</v>
      </c>
      <c r="C42" s="1" t="s">
        <v>9</v>
      </c>
      <c r="D42">
        <v>0</v>
      </c>
    </row>
    <row r="43" spans="1:4" x14ac:dyDescent="0.3">
      <c r="A43" t="s">
        <v>23</v>
      </c>
      <c r="B43">
        <v>1</v>
      </c>
      <c r="C43" s="1" t="s">
        <v>10</v>
      </c>
      <c r="D43">
        <v>0</v>
      </c>
    </row>
    <row r="44" spans="1:4" x14ac:dyDescent="0.3">
      <c r="A44" t="s">
        <v>23</v>
      </c>
      <c r="B44">
        <v>1</v>
      </c>
      <c r="C44" s="1" t="s">
        <v>11</v>
      </c>
      <c r="D44">
        <v>0.51990319087956183</v>
      </c>
    </row>
    <row r="45" spans="1:4" x14ac:dyDescent="0.3">
      <c r="A45" t="s">
        <v>23</v>
      </c>
      <c r="B45">
        <v>1</v>
      </c>
      <c r="C45" s="1" t="s">
        <v>12</v>
      </c>
      <c r="D45">
        <v>0.29564995860136301</v>
      </c>
    </row>
    <row r="46" spans="1:4" x14ac:dyDescent="0.3">
      <c r="A46" t="s">
        <v>23</v>
      </c>
      <c r="B46">
        <v>1</v>
      </c>
      <c r="C46" s="1" t="s">
        <v>13</v>
      </c>
      <c r="D46">
        <v>0.18444685051907522</v>
      </c>
    </row>
    <row r="47" spans="1:4" x14ac:dyDescent="0.3">
      <c r="A47" t="s">
        <v>23</v>
      </c>
      <c r="B47" s="3">
        <v>2.5</v>
      </c>
      <c r="C47" s="1" t="s">
        <v>6</v>
      </c>
      <c r="D47">
        <v>0</v>
      </c>
    </row>
    <row r="48" spans="1:4" x14ac:dyDescent="0.3">
      <c r="A48" t="s">
        <v>23</v>
      </c>
      <c r="B48" s="3">
        <v>2.5</v>
      </c>
      <c r="C48" s="2" t="s">
        <v>22</v>
      </c>
      <c r="D48">
        <v>0</v>
      </c>
    </row>
    <row r="49" spans="1:4" x14ac:dyDescent="0.3">
      <c r="A49" t="s">
        <v>23</v>
      </c>
      <c r="B49" s="3">
        <v>2.5</v>
      </c>
      <c r="C49" s="1" t="s">
        <v>7</v>
      </c>
      <c r="D49">
        <v>0</v>
      </c>
    </row>
    <row r="50" spans="1:4" x14ac:dyDescent="0.3">
      <c r="A50" t="s">
        <v>23</v>
      </c>
      <c r="B50" s="3">
        <v>2.5</v>
      </c>
      <c r="C50" s="1" t="s">
        <v>8</v>
      </c>
      <c r="D50">
        <v>0</v>
      </c>
    </row>
    <row r="51" spans="1:4" x14ac:dyDescent="0.3">
      <c r="A51" t="s">
        <v>23</v>
      </c>
      <c r="B51" s="3">
        <v>2.5</v>
      </c>
      <c r="C51" s="1" t="s">
        <v>9</v>
      </c>
      <c r="D51">
        <v>0.25410164065626251</v>
      </c>
    </row>
    <row r="52" spans="1:4" x14ac:dyDescent="0.3">
      <c r="A52" t="s">
        <v>23</v>
      </c>
      <c r="B52" s="3">
        <v>2.5</v>
      </c>
      <c r="C52" s="1" t="s">
        <v>10</v>
      </c>
      <c r="D52">
        <v>0.1995580841032065</v>
      </c>
    </row>
    <row r="53" spans="1:4" x14ac:dyDescent="0.3">
      <c r="A53" t="s">
        <v>23</v>
      </c>
      <c r="B53" s="3">
        <v>2.5</v>
      </c>
      <c r="C53" s="1" t="s">
        <v>11</v>
      </c>
      <c r="D53">
        <v>0.28404405240357011</v>
      </c>
    </row>
    <row r="54" spans="1:4" x14ac:dyDescent="0.3">
      <c r="A54" t="s">
        <v>23</v>
      </c>
      <c r="B54" s="3">
        <v>2.5</v>
      </c>
      <c r="C54" s="1" t="s">
        <v>12</v>
      </c>
      <c r="D54">
        <v>0.16152547975712025</v>
      </c>
    </row>
    <row r="55" spans="1:4" x14ac:dyDescent="0.3">
      <c r="A55" t="s">
        <v>23</v>
      </c>
      <c r="B55" s="3">
        <v>2.5</v>
      </c>
      <c r="C55" s="1" t="s">
        <v>13</v>
      </c>
      <c r="D55">
        <v>0.10077074307984063</v>
      </c>
    </row>
    <row r="56" spans="1:4" x14ac:dyDescent="0.3">
      <c r="A56" t="s">
        <v>23</v>
      </c>
      <c r="B56">
        <v>3.5</v>
      </c>
      <c r="C56" s="1" t="s">
        <v>6</v>
      </c>
      <c r="D56">
        <v>0</v>
      </c>
    </row>
    <row r="57" spans="1:4" x14ac:dyDescent="0.3">
      <c r="A57" t="s">
        <v>23</v>
      </c>
      <c r="B57">
        <v>3.5</v>
      </c>
      <c r="C57" s="2" t="s">
        <v>22</v>
      </c>
      <c r="D57">
        <v>0</v>
      </c>
    </row>
    <row r="58" spans="1:4" x14ac:dyDescent="0.3">
      <c r="A58" t="s">
        <v>23</v>
      </c>
      <c r="B58">
        <v>3.5</v>
      </c>
      <c r="C58" s="1" t="s">
        <v>7</v>
      </c>
      <c r="D58">
        <v>0.19227726121878819</v>
      </c>
    </row>
    <row r="59" spans="1:4" x14ac:dyDescent="0.3">
      <c r="A59" t="s">
        <v>23</v>
      </c>
      <c r="B59">
        <v>3.5</v>
      </c>
      <c r="C59" s="1" t="s">
        <v>8</v>
      </c>
      <c r="D59">
        <v>0.18046370263663347</v>
      </c>
    </row>
    <row r="60" spans="1:4" x14ac:dyDescent="0.3">
      <c r="A60" t="s">
        <v>23</v>
      </c>
      <c r="B60">
        <v>3.5</v>
      </c>
      <c r="C60" s="1" t="s">
        <v>9</v>
      </c>
      <c r="D60">
        <v>0.1593875502008032</v>
      </c>
    </row>
    <row r="61" spans="1:4" x14ac:dyDescent="0.3">
      <c r="A61" t="s">
        <v>23</v>
      </c>
      <c r="B61">
        <v>3.5</v>
      </c>
      <c r="C61" s="1" t="s">
        <v>10</v>
      </c>
      <c r="D61">
        <v>0.12517461148943598</v>
      </c>
    </row>
    <row r="62" spans="1:4" x14ac:dyDescent="0.3">
      <c r="A62" t="s">
        <v>23</v>
      </c>
      <c r="B62">
        <v>3.5</v>
      </c>
      <c r="C62" s="1" t="s">
        <v>11</v>
      </c>
      <c r="D62">
        <v>0.17816919853326349</v>
      </c>
    </row>
    <row r="63" spans="1:4" x14ac:dyDescent="0.3">
      <c r="A63" t="s">
        <v>23</v>
      </c>
      <c r="B63">
        <v>3.5</v>
      </c>
      <c r="C63" s="1" t="s">
        <v>12</v>
      </c>
      <c r="D63">
        <v>0.10131831674524183</v>
      </c>
    </row>
    <row r="64" spans="1:4" x14ac:dyDescent="0.3">
      <c r="A64" t="s">
        <v>23</v>
      </c>
      <c r="B64">
        <v>3.5</v>
      </c>
      <c r="C64" s="1" t="s">
        <v>13</v>
      </c>
      <c r="D64">
        <v>6.3209359175833771E-2</v>
      </c>
    </row>
    <row r="65" spans="1:4" x14ac:dyDescent="0.3">
      <c r="A65" t="s">
        <v>23</v>
      </c>
      <c r="B65">
        <v>7</v>
      </c>
      <c r="C65" s="1" t="s">
        <v>6</v>
      </c>
      <c r="D65">
        <v>0.27109518220971368</v>
      </c>
    </row>
    <row r="66" spans="1:4" x14ac:dyDescent="0.3">
      <c r="A66" t="s">
        <v>23</v>
      </c>
      <c r="B66">
        <v>7</v>
      </c>
      <c r="C66" s="2" t="s">
        <v>22</v>
      </c>
      <c r="D66">
        <v>0.22520950200500772</v>
      </c>
    </row>
    <row r="67" spans="1:4" x14ac:dyDescent="0.3">
      <c r="A67" t="s">
        <v>23</v>
      </c>
      <c r="B67">
        <v>7</v>
      </c>
      <c r="C67" s="1" t="s">
        <v>7</v>
      </c>
      <c r="D67">
        <v>9.6849155807926038E-2</v>
      </c>
    </row>
    <row r="68" spans="1:4" x14ac:dyDescent="0.3">
      <c r="A68" t="s">
        <v>23</v>
      </c>
      <c r="B68">
        <v>7</v>
      </c>
      <c r="C68" s="1" t="s">
        <v>8</v>
      </c>
      <c r="D68">
        <v>9.0898721687339729E-2</v>
      </c>
    </row>
    <row r="69" spans="1:4" x14ac:dyDescent="0.3">
      <c r="A69" t="s">
        <v>23</v>
      </c>
      <c r="B69">
        <v>7</v>
      </c>
      <c r="C69" s="1" t="s">
        <v>9</v>
      </c>
      <c r="D69">
        <v>8.0282762430635535E-2</v>
      </c>
    </row>
    <row r="70" spans="1:4" x14ac:dyDescent="0.3">
      <c r="A70" t="s">
        <v>23</v>
      </c>
      <c r="B70">
        <v>7</v>
      </c>
      <c r="C70" s="1" t="s">
        <v>10</v>
      </c>
      <c r="D70">
        <v>6.3049865462471044E-2</v>
      </c>
    </row>
    <row r="71" spans="1:4" x14ac:dyDescent="0.3">
      <c r="A71" t="s">
        <v>23</v>
      </c>
      <c r="B71">
        <v>7</v>
      </c>
      <c r="C71" s="1" t="s">
        <v>11</v>
      </c>
      <c r="D71">
        <v>8.9742990718422164E-2</v>
      </c>
    </row>
    <row r="72" spans="1:4" x14ac:dyDescent="0.3">
      <c r="A72" t="s">
        <v>23</v>
      </c>
      <c r="B72">
        <v>7</v>
      </c>
      <c r="C72" s="1" t="s">
        <v>12</v>
      </c>
      <c r="D72">
        <v>5.1033561547827483E-2</v>
      </c>
    </row>
    <row r="73" spans="1:4" x14ac:dyDescent="0.3">
      <c r="A73" t="s">
        <v>23</v>
      </c>
      <c r="B73">
        <v>7</v>
      </c>
      <c r="C73" s="1" t="s">
        <v>13</v>
      </c>
      <c r="D73">
        <v>3.1838258130656695E-2</v>
      </c>
    </row>
    <row r="74" spans="1:4" x14ac:dyDescent="0.3">
      <c r="A74" t="s">
        <v>24</v>
      </c>
      <c r="B74">
        <v>1</v>
      </c>
      <c r="C74" s="1" t="s">
        <v>6</v>
      </c>
      <c r="D74">
        <v>0</v>
      </c>
    </row>
    <row r="75" spans="1:4" x14ac:dyDescent="0.3">
      <c r="A75" t="s">
        <v>24</v>
      </c>
      <c r="B75">
        <v>1</v>
      </c>
      <c r="C75" s="2" t="s">
        <v>22</v>
      </c>
      <c r="D75">
        <v>0</v>
      </c>
    </row>
    <row r="76" spans="1:4" x14ac:dyDescent="0.3">
      <c r="A76" t="s">
        <v>24</v>
      </c>
      <c r="B76">
        <v>1</v>
      </c>
      <c r="C76" s="1" t="s">
        <v>7</v>
      </c>
      <c r="D76">
        <v>0.2925244894570812</v>
      </c>
    </row>
    <row r="77" spans="1:4" x14ac:dyDescent="0.3">
      <c r="A77" t="s">
        <v>24</v>
      </c>
      <c r="B77">
        <v>1</v>
      </c>
      <c r="C77" s="1" t="s">
        <v>8</v>
      </c>
      <c r="D77">
        <v>0.27455171841275111</v>
      </c>
    </row>
    <row r="78" spans="1:4" x14ac:dyDescent="0.3">
      <c r="A78" t="s">
        <v>24</v>
      </c>
      <c r="B78">
        <v>1</v>
      </c>
      <c r="C78" s="1" t="s">
        <v>9</v>
      </c>
      <c r="D78">
        <v>0.24248713265814378</v>
      </c>
    </row>
    <row r="79" spans="1:4" x14ac:dyDescent="0.3">
      <c r="A79" t="s">
        <v>24</v>
      </c>
      <c r="B79">
        <v>1</v>
      </c>
      <c r="C79" s="1" t="s">
        <v>10</v>
      </c>
      <c r="D79">
        <v>0.1904366594720239</v>
      </c>
    </row>
    <row r="80" spans="1:4" x14ac:dyDescent="0.3">
      <c r="A80" t="s">
        <v>24</v>
      </c>
      <c r="B80">
        <v>1</v>
      </c>
      <c r="C80" s="1" t="s">
        <v>11</v>
      </c>
      <c r="D80">
        <v>0</v>
      </c>
    </row>
    <row r="81" spans="1:4" x14ac:dyDescent="0.3">
      <c r="A81" t="s">
        <v>24</v>
      </c>
      <c r="B81">
        <v>1</v>
      </c>
      <c r="C81" s="1" t="s">
        <v>12</v>
      </c>
      <c r="D81">
        <v>0</v>
      </c>
    </row>
    <row r="82" spans="1:4" x14ac:dyDescent="0.3">
      <c r="A82" t="s">
        <v>24</v>
      </c>
      <c r="B82">
        <v>1</v>
      </c>
      <c r="C82" s="1" t="s">
        <v>13</v>
      </c>
      <c r="D82">
        <v>0</v>
      </c>
    </row>
    <row r="83" spans="1:4" x14ac:dyDescent="0.3">
      <c r="A83" t="s">
        <v>24</v>
      </c>
      <c r="B83" s="3">
        <v>2.5</v>
      </c>
      <c r="C83" s="1" t="s">
        <v>6</v>
      </c>
      <c r="D83">
        <v>0</v>
      </c>
    </row>
    <row r="84" spans="1:4" x14ac:dyDescent="0.3">
      <c r="A84" t="s">
        <v>24</v>
      </c>
      <c r="B84" s="3">
        <v>2.5</v>
      </c>
      <c r="C84" s="2" t="s">
        <v>22</v>
      </c>
      <c r="D84">
        <v>0</v>
      </c>
    </row>
    <row r="85" spans="1:4" x14ac:dyDescent="0.3">
      <c r="A85" t="s">
        <v>24</v>
      </c>
      <c r="B85" s="3">
        <v>2.5</v>
      </c>
      <c r="C85" s="1" t="s">
        <v>7</v>
      </c>
      <c r="D85">
        <v>0.2925244894570812</v>
      </c>
    </row>
    <row r="86" spans="1:4" x14ac:dyDescent="0.3">
      <c r="A86" t="s">
        <v>24</v>
      </c>
      <c r="B86" s="3">
        <v>2.5</v>
      </c>
      <c r="C86" s="1" t="s">
        <v>8</v>
      </c>
      <c r="D86">
        <v>0.27455171841275111</v>
      </c>
    </row>
    <row r="87" spans="1:4" x14ac:dyDescent="0.3">
      <c r="A87" t="s">
        <v>24</v>
      </c>
      <c r="B87" s="3">
        <v>2.5</v>
      </c>
      <c r="C87" s="1" t="s">
        <v>9</v>
      </c>
      <c r="D87">
        <v>0.24248713265814378</v>
      </c>
    </row>
    <row r="88" spans="1:4" x14ac:dyDescent="0.3">
      <c r="A88" t="s">
        <v>24</v>
      </c>
      <c r="B88" s="3">
        <v>2.5</v>
      </c>
      <c r="C88" s="1" t="s">
        <v>10</v>
      </c>
      <c r="D88">
        <v>0.1904366594720239</v>
      </c>
    </row>
    <row r="89" spans="1:4" x14ac:dyDescent="0.3">
      <c r="A89" t="s">
        <v>24</v>
      </c>
      <c r="B89" s="3">
        <v>2.5</v>
      </c>
      <c r="C89" s="1" t="s">
        <v>11</v>
      </c>
      <c r="D89">
        <v>0</v>
      </c>
    </row>
    <row r="90" spans="1:4" x14ac:dyDescent="0.3">
      <c r="A90" t="s">
        <v>24</v>
      </c>
      <c r="B90" s="3">
        <v>2.5</v>
      </c>
      <c r="C90" s="1" t="s">
        <v>12</v>
      </c>
      <c r="D90">
        <v>0</v>
      </c>
    </row>
    <row r="91" spans="1:4" x14ac:dyDescent="0.3">
      <c r="A91" t="s">
        <v>24</v>
      </c>
      <c r="B91" s="3">
        <v>2.5</v>
      </c>
      <c r="C91" s="1" t="s">
        <v>13</v>
      </c>
      <c r="D91">
        <v>0</v>
      </c>
    </row>
    <row r="92" spans="1:4" x14ac:dyDescent="0.3">
      <c r="A92" t="s">
        <v>24</v>
      </c>
      <c r="B92">
        <v>3.5</v>
      </c>
      <c r="C92" s="1" t="s">
        <v>6</v>
      </c>
      <c r="D92">
        <v>0</v>
      </c>
    </row>
    <row r="93" spans="1:4" x14ac:dyDescent="0.3">
      <c r="A93" t="s">
        <v>24</v>
      </c>
      <c r="B93">
        <v>3.5</v>
      </c>
      <c r="C93" s="2" t="s">
        <v>22</v>
      </c>
      <c r="D93">
        <v>0</v>
      </c>
    </row>
    <row r="94" spans="1:4" x14ac:dyDescent="0.3">
      <c r="A94" t="s">
        <v>24</v>
      </c>
      <c r="B94">
        <v>3.5</v>
      </c>
      <c r="C94" s="1" t="s">
        <v>7</v>
      </c>
      <c r="D94">
        <v>0.2925244894570812</v>
      </c>
    </row>
    <row r="95" spans="1:4" x14ac:dyDescent="0.3">
      <c r="A95" t="s">
        <v>24</v>
      </c>
      <c r="B95">
        <v>3.5</v>
      </c>
      <c r="C95" s="1" t="s">
        <v>8</v>
      </c>
      <c r="D95">
        <v>0.27455171841275111</v>
      </c>
    </row>
    <row r="96" spans="1:4" x14ac:dyDescent="0.3">
      <c r="A96" t="s">
        <v>24</v>
      </c>
      <c r="B96">
        <v>3.5</v>
      </c>
      <c r="C96" s="1" t="s">
        <v>9</v>
      </c>
      <c r="D96">
        <v>0.24248713265814378</v>
      </c>
    </row>
    <row r="97" spans="1:4" x14ac:dyDescent="0.3">
      <c r="A97" t="s">
        <v>24</v>
      </c>
      <c r="B97">
        <v>3.5</v>
      </c>
      <c r="C97" s="1" t="s">
        <v>10</v>
      </c>
      <c r="D97">
        <v>0.1904366594720239</v>
      </c>
    </row>
    <row r="98" spans="1:4" x14ac:dyDescent="0.3">
      <c r="A98" t="s">
        <v>24</v>
      </c>
      <c r="B98">
        <v>3.5</v>
      </c>
      <c r="C98" s="1" t="s">
        <v>11</v>
      </c>
      <c r="D98">
        <v>0</v>
      </c>
    </row>
    <row r="99" spans="1:4" x14ac:dyDescent="0.3">
      <c r="A99" t="s">
        <v>24</v>
      </c>
      <c r="B99">
        <v>3.5</v>
      </c>
      <c r="C99" s="1" t="s">
        <v>12</v>
      </c>
      <c r="D99">
        <v>0</v>
      </c>
    </row>
    <row r="100" spans="1:4" x14ac:dyDescent="0.3">
      <c r="A100" t="s">
        <v>24</v>
      </c>
      <c r="B100">
        <v>3.5</v>
      </c>
      <c r="C100" s="1" t="s">
        <v>13</v>
      </c>
      <c r="D100">
        <v>0</v>
      </c>
    </row>
    <row r="101" spans="1:4" x14ac:dyDescent="0.3">
      <c r="A101" t="s">
        <v>24</v>
      </c>
      <c r="B101">
        <v>7</v>
      </c>
      <c r="C101" s="1" t="s">
        <v>6</v>
      </c>
      <c r="D101">
        <v>-1</v>
      </c>
    </row>
    <row r="102" spans="1:4" x14ac:dyDescent="0.3">
      <c r="A102" t="s">
        <v>24</v>
      </c>
      <c r="B102">
        <v>7</v>
      </c>
      <c r="C102" s="2" t="s">
        <v>22</v>
      </c>
      <c r="D102">
        <v>-1</v>
      </c>
    </row>
    <row r="103" spans="1:4" x14ac:dyDescent="0.3">
      <c r="A103" t="s">
        <v>24</v>
      </c>
      <c r="B103">
        <v>7</v>
      </c>
      <c r="C103" s="1" t="s">
        <v>7</v>
      </c>
      <c r="D103">
        <v>-1</v>
      </c>
    </row>
    <row r="104" spans="1:4" x14ac:dyDescent="0.3">
      <c r="A104" t="s">
        <v>24</v>
      </c>
      <c r="B104">
        <v>7</v>
      </c>
      <c r="C104" s="1" t="s">
        <v>8</v>
      </c>
      <c r="D104">
        <v>-1</v>
      </c>
    </row>
    <row r="105" spans="1:4" x14ac:dyDescent="0.3">
      <c r="A105" t="s">
        <v>24</v>
      </c>
      <c r="B105">
        <v>7</v>
      </c>
      <c r="C105" s="1" t="s">
        <v>9</v>
      </c>
      <c r="D105">
        <v>-1</v>
      </c>
    </row>
    <row r="106" spans="1:4" x14ac:dyDescent="0.3">
      <c r="A106" t="s">
        <v>24</v>
      </c>
      <c r="B106">
        <v>7</v>
      </c>
      <c r="C106" s="1" t="s">
        <v>10</v>
      </c>
      <c r="D106">
        <v>-1</v>
      </c>
    </row>
    <row r="107" spans="1:4" x14ac:dyDescent="0.3">
      <c r="A107" t="s">
        <v>24</v>
      </c>
      <c r="B107">
        <v>7</v>
      </c>
      <c r="C107" s="1" t="s">
        <v>11</v>
      </c>
      <c r="D107">
        <v>-1</v>
      </c>
    </row>
    <row r="108" spans="1:4" x14ac:dyDescent="0.3">
      <c r="A108" t="s">
        <v>24</v>
      </c>
      <c r="B108">
        <v>7</v>
      </c>
      <c r="C108" s="1" t="s">
        <v>12</v>
      </c>
      <c r="D108">
        <v>-1</v>
      </c>
    </row>
    <row r="109" spans="1:4" x14ac:dyDescent="0.3">
      <c r="A109" t="s">
        <v>24</v>
      </c>
      <c r="B109">
        <v>7</v>
      </c>
      <c r="C109" s="1" t="s">
        <v>13</v>
      </c>
      <c r="D10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household type</vt:lpstr>
      <vt:lpstr>household size</vt:lpstr>
      <vt:lpstr>household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Puzis (BGU)</dc:creator>
  <cp:lastModifiedBy>Rami Puzis (BGU)</cp:lastModifiedBy>
  <dcterms:created xsi:type="dcterms:W3CDTF">2020-07-24T16:07:59Z</dcterms:created>
  <dcterms:modified xsi:type="dcterms:W3CDTF">2020-07-24T21:31:28Z</dcterms:modified>
</cp:coreProperties>
</file>