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iago\Desktop\"/>
    </mc:Choice>
  </mc:AlternateContent>
  <bookViews>
    <workbookView xWindow="0" yWindow="0" windowWidth="28800" windowHeight="12435" activeTab="1"/>
  </bookViews>
  <sheets>
    <sheet name="Gantt Chart" sheetId="4" r:id="rId1"/>
    <sheet name="Sprint Burndown Chart" sheetId="6" r:id="rId2"/>
  </sheets>
  <calcPr calcId="152511"/>
</workbook>
</file>

<file path=xl/calcChain.xml><?xml version="1.0" encoding="utf-8"?>
<calcChain xmlns="http://schemas.openxmlformats.org/spreadsheetml/2006/main">
  <c r="I8" i="6" l="1"/>
  <c r="AI84" i="4" l="1"/>
  <c r="AI86" i="4"/>
  <c r="AI87" i="4"/>
  <c r="AI88" i="4" s="1"/>
  <c r="I65" i="4"/>
  <c r="AI83" i="4"/>
  <c r="I26" i="4"/>
  <c r="AB83" i="4"/>
  <c r="I23" i="4"/>
  <c r="I22" i="4"/>
  <c r="I63" i="4"/>
  <c r="I64" i="4"/>
  <c r="I62" i="4"/>
  <c r="I61" i="4"/>
  <c r="H62" i="4"/>
  <c r="H63" i="4"/>
  <c r="H64" i="4"/>
  <c r="H65" i="4"/>
  <c r="F63" i="4"/>
  <c r="F62" i="4"/>
  <c r="F64" i="4"/>
  <c r="F65" i="4"/>
  <c r="E65" i="4"/>
  <c r="E64" i="4"/>
  <c r="D65" i="4"/>
  <c r="D64" i="4"/>
  <c r="E63" i="4"/>
  <c r="D63" i="4"/>
  <c r="E62" i="4"/>
  <c r="I25" i="4"/>
  <c r="I24" i="4"/>
  <c r="H24" i="4"/>
  <c r="H25" i="4"/>
  <c r="H26" i="4"/>
  <c r="G24" i="4"/>
  <c r="G25" i="4"/>
  <c r="G26" i="4"/>
  <c r="E25" i="4"/>
  <c r="E26" i="4"/>
  <c r="F26" i="4" s="1"/>
  <c r="E24" i="4"/>
  <c r="D26" i="4"/>
  <c r="D25" i="4"/>
  <c r="D24" i="4"/>
  <c r="F24" i="4" s="1"/>
  <c r="AI91" i="4" l="1"/>
  <c r="AI90" i="4"/>
  <c r="AI89" i="4"/>
  <c r="F25" i="4"/>
  <c r="AB84" i="4"/>
  <c r="U91" i="4"/>
  <c r="AB87" i="4" l="1"/>
  <c r="AB88" i="4" s="1"/>
  <c r="U83" i="4"/>
  <c r="H61" i="4"/>
  <c r="H59" i="4"/>
  <c r="D23" i="4"/>
  <c r="D22" i="4"/>
  <c r="F22" i="4" s="1"/>
  <c r="H22" i="4" s="1"/>
  <c r="D62" i="4"/>
  <c r="D61" i="4"/>
  <c r="F61" i="4" s="1"/>
  <c r="F54" i="4"/>
  <c r="E61" i="4"/>
  <c r="F23" i="4"/>
  <c r="H23" i="4" s="1"/>
  <c r="H16" i="4"/>
  <c r="E23" i="4"/>
  <c r="F15" i="4"/>
  <c r="E22" i="4"/>
  <c r="AB91" i="4" l="1"/>
  <c r="AB90" i="4"/>
  <c r="AB89" i="4"/>
  <c r="AB86" i="4"/>
  <c r="C12" i="6"/>
  <c r="C13" i="6" s="1"/>
  <c r="C14" i="6" s="1"/>
  <c r="C15" i="6" s="1"/>
  <c r="C16" i="6" s="1"/>
  <c r="C17" i="6" s="1"/>
  <c r="C18" i="6" s="1"/>
  <c r="C19" i="6" s="1"/>
  <c r="C20" i="6" s="1"/>
  <c r="C21" i="6" s="1"/>
  <c r="C22" i="6" s="1"/>
  <c r="C23" i="6" s="1"/>
  <c r="C24" i="6" s="1"/>
  <c r="C25" i="6" s="1"/>
  <c r="C26" i="6" s="1"/>
  <c r="C27" i="6" s="1"/>
  <c r="C28" i="6" s="1"/>
  <c r="C29" i="6" s="1"/>
  <c r="C30" i="6" s="1"/>
  <c r="C31" i="6" s="1"/>
  <c r="C32" i="6" s="1"/>
  <c r="C33" i="6" s="1"/>
  <c r="C34" i="6" s="1"/>
  <c r="C35" i="6" s="1"/>
  <c r="C36" i="6" s="1"/>
  <c r="C37" i="6" s="1"/>
  <c r="C38" i="6" s="1"/>
  <c r="C39" i="6" s="1"/>
  <c r="C40" i="6" s="1"/>
  <c r="C41" i="6" s="1"/>
  <c r="E12" i="6"/>
  <c r="A13" i="6"/>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E13" i="6" l="1"/>
  <c r="D13" i="6"/>
  <c r="D40" i="6"/>
  <c r="D12" i="6"/>
  <c r="D15" i="6"/>
  <c r="D18" i="6"/>
  <c r="D21" i="6"/>
  <c r="D24" i="6"/>
  <c r="D27" i="6"/>
  <c r="D30" i="6"/>
  <c r="D33" i="6"/>
  <c r="D36" i="6"/>
  <c r="D39" i="6"/>
  <c r="D14" i="6"/>
  <c r="D17" i="6"/>
  <c r="D20" i="6"/>
  <c r="D23" i="6"/>
  <c r="D26" i="6"/>
  <c r="D29" i="6"/>
  <c r="D32" i="6"/>
  <c r="D35" i="6"/>
  <c r="D38" i="6"/>
  <c r="D41" i="6"/>
  <c r="E10" i="6"/>
  <c r="D16" i="6"/>
  <c r="D19" i="6"/>
  <c r="D22" i="6"/>
  <c r="D25" i="6"/>
  <c r="D28" i="6"/>
  <c r="D31" i="6"/>
  <c r="D34" i="6"/>
  <c r="D37" i="6"/>
  <c r="D20" i="4"/>
  <c r="E53" i="4"/>
  <c r="D53" i="4"/>
  <c r="E52" i="4"/>
  <c r="G52" i="4" s="1"/>
  <c r="D15" i="4"/>
  <c r="D17" i="4"/>
  <c r="D56" i="4"/>
  <c r="D54" i="4"/>
  <c r="D59" i="4"/>
  <c r="E59" i="4"/>
  <c r="G59" i="4" s="1"/>
  <c r="G53" i="4"/>
  <c r="E14" i="6" l="1"/>
  <c r="E15" i="6" s="1"/>
  <c r="E16" i="6" s="1"/>
  <c r="E17" i="6" s="1"/>
  <c r="E18" i="6" s="1"/>
  <c r="E19" i="6" s="1"/>
  <c r="E20" i="6" s="1"/>
  <c r="E21" i="6" s="1"/>
  <c r="E22" i="6" s="1"/>
  <c r="E23" i="6" s="1"/>
  <c r="E24" i="6" s="1"/>
  <c r="E25" i="6" s="1"/>
  <c r="E26" i="6" s="1"/>
  <c r="E27" i="6" s="1"/>
  <c r="E28" i="6" s="1"/>
  <c r="E29" i="6" s="1"/>
  <c r="E30" i="6" s="1"/>
  <c r="E31" i="6" s="1"/>
  <c r="E32" i="6" s="1"/>
  <c r="E33" i="6" s="1"/>
  <c r="E34" i="6" s="1"/>
  <c r="E35" i="6" s="1"/>
  <c r="E36" i="6" s="1"/>
  <c r="E37" i="6" s="1"/>
  <c r="E38" i="6" s="1"/>
  <c r="E39" i="6" s="1"/>
  <c r="E40" i="6" s="1"/>
  <c r="E41" i="6" s="1"/>
  <c r="E13" i="4"/>
  <c r="E20" i="4"/>
  <c r="E14" i="4"/>
  <c r="D14" i="4"/>
  <c r="D16" i="4"/>
  <c r="E16" i="4"/>
  <c r="AK49" i="4" l="1"/>
  <c r="O49" i="4"/>
  <c r="P49" i="4"/>
  <c r="Q49" i="4"/>
  <c r="R49" i="4"/>
  <c r="S49" i="4" s="1"/>
  <c r="T49" i="4" s="1"/>
  <c r="U49" i="4" s="1"/>
  <c r="V49" i="4" s="1"/>
  <c r="W49" i="4" s="1"/>
  <c r="X49" i="4" s="1"/>
  <c r="Y49" i="4" s="1"/>
  <c r="Z49" i="4" s="1"/>
  <c r="AA49" i="4" s="1"/>
  <c r="AB49" i="4" s="1"/>
  <c r="AC49" i="4" s="1"/>
  <c r="AD49" i="4" s="1"/>
  <c r="AE49" i="4" s="1"/>
  <c r="AF49" i="4" s="1"/>
  <c r="AG49" i="4" s="1"/>
  <c r="AH49" i="4" s="1"/>
  <c r="AI49" i="4" s="1"/>
  <c r="AJ49" i="4" s="1"/>
  <c r="N49" i="4"/>
  <c r="P10" i="4"/>
  <c r="O10" i="4" s="1"/>
  <c r="N10" i="4" s="1"/>
  <c r="M10" i="4" s="1"/>
  <c r="R10" i="4"/>
  <c r="S10" i="4"/>
  <c r="T10" i="4" s="1"/>
  <c r="U10" i="4" s="1"/>
  <c r="V10" i="4" s="1"/>
  <c r="W10" i="4" s="1"/>
  <c r="X10" i="4" s="1"/>
  <c r="Y10" i="4" s="1"/>
  <c r="Z10" i="4" s="1"/>
  <c r="AA10" i="4" s="1"/>
  <c r="AB10" i="4" s="1"/>
  <c r="AC10" i="4" s="1"/>
  <c r="AD10" i="4" s="1"/>
  <c r="AE10" i="4" s="1"/>
  <c r="AF10" i="4" s="1"/>
  <c r="AG10" i="4" s="1"/>
  <c r="AH10" i="4" s="1"/>
  <c r="AI10" i="4" s="1"/>
  <c r="AJ10" i="4" s="1"/>
  <c r="AL10" i="4"/>
  <c r="AM10" i="4" s="1"/>
  <c r="AN10" i="4" s="1"/>
  <c r="AO10" i="4" s="1"/>
  <c r="AP10" i="4" s="1"/>
  <c r="AQ10" i="4" s="1"/>
  <c r="E57" i="4"/>
  <c r="G57" i="4" s="1"/>
  <c r="D57" i="4"/>
  <c r="E56" i="4"/>
  <c r="G56" i="4" s="1"/>
  <c r="E55" i="4"/>
  <c r="G55" i="4" s="1"/>
  <c r="D55" i="4"/>
  <c r="E54" i="4"/>
  <c r="G54" i="4" s="1"/>
  <c r="D52" i="4"/>
  <c r="F52" i="4" s="1"/>
  <c r="E17" i="4"/>
  <c r="E15" i="4"/>
  <c r="AL49" i="4" l="1"/>
  <c r="AM49" i="4" s="1"/>
  <c r="AN49" i="4" s="1"/>
  <c r="AO49" i="4" s="1"/>
  <c r="AP49" i="4" s="1"/>
  <c r="AQ49" i="4" s="1"/>
  <c r="D13" i="4"/>
  <c r="F13" i="4" s="1"/>
  <c r="H13" i="4" s="1"/>
  <c r="I13" i="4" s="1"/>
  <c r="F57" i="4"/>
  <c r="H57" i="4" s="1"/>
  <c r="F56" i="4"/>
  <c r="H56" i="4" s="1"/>
  <c r="F53" i="4"/>
  <c r="H53" i="4" s="1"/>
  <c r="F17" i="4"/>
  <c r="H17" i="4" s="1"/>
  <c r="F16" i="4"/>
  <c r="G78" i="4"/>
  <c r="J78" i="4" s="1"/>
  <c r="F59" i="4"/>
  <c r="F55" i="4"/>
  <c r="H55" i="4" s="1"/>
  <c r="H54" i="4"/>
  <c r="H52" i="4"/>
  <c r="I52" i="4" s="1"/>
  <c r="AQ50" i="4"/>
  <c r="AP50" i="4"/>
  <c r="AO50" i="4"/>
  <c r="AN50" i="4"/>
  <c r="AM50" i="4"/>
  <c r="AL50" i="4"/>
  <c r="AJ50" i="4"/>
  <c r="AI50" i="4"/>
  <c r="AH50" i="4"/>
  <c r="AG50" i="4"/>
  <c r="AF50" i="4"/>
  <c r="AE50" i="4"/>
  <c r="AD50" i="4"/>
  <c r="AC50" i="4"/>
  <c r="AB50" i="4"/>
  <c r="AA50" i="4"/>
  <c r="Z50" i="4"/>
  <c r="Y50" i="4"/>
  <c r="X50" i="4"/>
  <c r="W50" i="4"/>
  <c r="V50" i="4"/>
  <c r="U50" i="4"/>
  <c r="T50" i="4"/>
  <c r="S50" i="4"/>
  <c r="R50" i="4"/>
  <c r="Q50" i="4"/>
  <c r="P50" i="4"/>
  <c r="O50" i="4"/>
  <c r="N50" i="4"/>
  <c r="M50" i="4"/>
  <c r="F20" i="4"/>
  <c r="H20" i="4" s="1"/>
  <c r="F18" i="4"/>
  <c r="H18" i="4" s="1"/>
  <c r="AQ11" i="4"/>
  <c r="AP11" i="4"/>
  <c r="AO11" i="4"/>
  <c r="AN11" i="4"/>
  <c r="AM11" i="4"/>
  <c r="AL11" i="4"/>
  <c r="AK11" i="4"/>
  <c r="AJ11" i="4"/>
  <c r="AI11" i="4"/>
  <c r="AH11" i="4"/>
  <c r="AG11" i="4"/>
  <c r="AF11" i="4"/>
  <c r="AE11" i="4"/>
  <c r="AD11" i="4"/>
  <c r="AC11" i="4"/>
  <c r="AB11" i="4"/>
  <c r="AA11" i="4"/>
  <c r="Z11" i="4"/>
  <c r="Y11" i="4"/>
  <c r="X11" i="4"/>
  <c r="W11" i="4"/>
  <c r="V11" i="4"/>
  <c r="U11" i="4"/>
  <c r="T11" i="4"/>
  <c r="S11" i="4"/>
  <c r="R11" i="4"/>
  <c r="Q11" i="4"/>
  <c r="P11" i="4"/>
  <c r="O11" i="4"/>
  <c r="N11" i="4"/>
  <c r="M11" i="4"/>
  <c r="G13" i="4" l="1"/>
  <c r="I53" i="4"/>
  <c r="I54" i="4" s="1"/>
  <c r="I55" i="4" s="1"/>
  <c r="I56" i="4" s="1"/>
  <c r="I57" i="4" s="1"/>
  <c r="I58" i="4" s="1"/>
  <c r="I59" i="4" s="1"/>
  <c r="U84" i="4" s="1"/>
  <c r="F14" i="4"/>
  <c r="H15" i="4"/>
  <c r="U87" i="4" l="1"/>
  <c r="G14" i="4"/>
  <c r="H14" i="4"/>
  <c r="I14" i="4" s="1"/>
  <c r="G15" i="4"/>
  <c r="G16" i="4" l="1"/>
  <c r="I15" i="4"/>
  <c r="G17" i="4" l="1"/>
  <c r="I16" i="4"/>
  <c r="G18" i="4" l="1"/>
  <c r="I17" i="4"/>
  <c r="G20" i="4" l="1"/>
  <c r="I18" i="4"/>
  <c r="I20" i="4" s="1"/>
  <c r="U88" i="4" l="1"/>
  <c r="G21" i="4"/>
  <c r="G22" i="4" s="1"/>
  <c r="G23" i="4" s="1"/>
  <c r="G27" i="4" s="1"/>
  <c r="G29" i="4" s="1"/>
  <c r="G30" i="4" s="1"/>
  <c r="G31" i="4" s="1"/>
  <c r="G32" i="4" s="1"/>
  <c r="G33" i="4" s="1"/>
  <c r="G34" i="4" s="1"/>
  <c r="G35" i="4" s="1"/>
  <c r="G36" i="4" s="1"/>
  <c r="G37" i="4" s="1"/>
  <c r="U86" i="4" l="1"/>
  <c r="G38" i="4"/>
  <c r="H39" i="4"/>
  <c r="I39" i="4" s="1"/>
  <c r="H78" i="4"/>
  <c r="I78" i="4" s="1"/>
</calcChain>
</file>

<file path=xl/comments1.xml><?xml version="1.0" encoding="utf-8"?>
<comments xmlns="http://schemas.openxmlformats.org/spreadsheetml/2006/main">
  <authors>
    <author/>
  </authors>
  <commentList>
    <comment ref="L10" authorId="0" shapeId="0">
      <text>
        <r>
          <rPr>
            <sz val="10"/>
            <color rgb="FF000000"/>
            <rFont val="Arial"/>
          </rPr>
          <t>number of the day in the 1st phase</t>
        </r>
      </text>
    </comment>
    <comment ref="L11" authorId="0" shapeId="0">
      <text>
        <r>
          <rPr>
            <sz val="10"/>
            <color rgb="FF000000"/>
            <rFont val="Arial"/>
          </rPr>
          <t>Number of free working hours made available by the team for each day.</t>
        </r>
      </text>
    </comment>
    <comment ref="L49" authorId="0" shapeId="0">
      <text>
        <r>
          <rPr>
            <sz val="10"/>
            <color rgb="FF000000"/>
            <rFont val="Arial"/>
          </rPr>
          <t>number of the day in the 1st phase</t>
        </r>
      </text>
    </comment>
    <comment ref="L50" authorId="0" shapeId="0">
      <text>
        <r>
          <rPr>
            <sz val="10"/>
            <color rgb="FF000000"/>
            <rFont val="Arial"/>
          </rPr>
          <t>Number of free working hours made available by the team for each day.</t>
        </r>
      </text>
    </comment>
    <comment ref="B62" authorId="0" shapeId="0">
      <text>
        <r>
          <rPr>
            <sz val="10"/>
            <color rgb="FF000000"/>
            <rFont val="Arial"/>
          </rPr>
          <t>you should not refine this task in this Gantt. The details about the sprint should be in the Scrum board, Backlog and Burndown chart.
	-Vasco Amaral</t>
        </r>
      </text>
    </comment>
  </commentList>
</comments>
</file>

<file path=xl/comments2.xml><?xml version="1.0" encoding="utf-8"?>
<comments xmlns="http://schemas.openxmlformats.org/spreadsheetml/2006/main">
  <authors>
    <author/>
  </authors>
  <commentList>
    <comment ref="F7" authorId="0" shapeId="0">
      <text>
        <r>
          <rPr>
            <sz val="10"/>
            <color rgb="FF000000"/>
            <rFont val="Arial"/>
          </rPr>
          <t>sprint 1,2 or 3
	-Vasco Amaral</t>
        </r>
      </text>
    </comment>
    <comment ref="E8" authorId="0" shapeId="0">
      <text>
        <r>
          <rPr>
            <sz val="10"/>
            <color rgb="FF000000"/>
            <rFont val="Arial"/>
          </rPr>
          <t>Total of the estimated hours of the tasks
	-Vasco Amaral</t>
        </r>
      </text>
    </comment>
    <comment ref="F8" authorId="0" shapeId="0">
      <text>
        <r>
          <rPr>
            <sz val="10"/>
            <color rgb="FF000000"/>
            <rFont val="Arial"/>
          </rPr>
          <t>Fill in the total hours estimated
	-Vasco Amaral</t>
        </r>
      </text>
    </comment>
    <comment ref="E11" authorId="0" shapeId="0">
      <text>
        <r>
          <rPr>
            <sz val="10"/>
            <color rgb="FF000000"/>
            <rFont val="Arial"/>
          </rPr>
          <t>Auxiliary calculations for the plot
	-Vasco Amaral</t>
        </r>
      </text>
    </comment>
  </commentList>
</comments>
</file>

<file path=xl/sharedStrings.xml><?xml version="1.0" encoding="utf-8"?>
<sst xmlns="http://schemas.openxmlformats.org/spreadsheetml/2006/main" count="350" uniqueCount="126">
  <si>
    <t>Date</t>
  </si>
  <si>
    <t>S</t>
  </si>
  <si>
    <t>M</t>
  </si>
  <si>
    <t>T</t>
  </si>
  <si>
    <t>W</t>
  </si>
  <si>
    <t>F</t>
  </si>
  <si>
    <t>Group</t>
  </si>
  <si>
    <t>Spokesperson</t>
  </si>
  <si>
    <t xml:space="preserve">Week </t>
  </si>
  <si>
    <t>Team Oracle</t>
  </si>
  <si>
    <t>Respo.</t>
  </si>
  <si>
    <t>Salary</t>
  </si>
  <si>
    <t>MDS's Per Hour per team member</t>
  </si>
  <si>
    <t>Section 1. PLANNED</t>
  </si>
  <si>
    <t>WBS NUMBER</t>
  </si>
  <si>
    <t>TASK TITLE</t>
  </si>
  <si>
    <t>TASK OWNER</t>
  </si>
  <si>
    <t>PLANNED START DATE</t>
  </si>
  <si>
    <t>PLANNED DUE DATE</t>
  </si>
  <si>
    <t>PLANNED DURATION (Hours)</t>
  </si>
  <si>
    <t>PLAN</t>
  </si>
  <si>
    <t>PHASE ONE (October)</t>
  </si>
  <si>
    <t>PHASE THREE</t>
  </si>
  <si>
    <t>PHASE FOUR</t>
  </si>
  <si>
    <t>WEEK 0</t>
  </si>
  <si>
    <t>WEEK 1</t>
  </si>
  <si>
    <t>WEEK 2</t>
  </si>
  <si>
    <t>WEEK 3</t>
  </si>
  <si>
    <t>WEEK 4</t>
  </si>
  <si>
    <t>WEEK 5</t>
  </si>
  <si>
    <t>WEEK 6</t>
  </si>
  <si>
    <t>WEEK 7</t>
  </si>
  <si>
    <t>WEEK 8</t>
  </si>
  <si>
    <t>WEEK 9</t>
  </si>
  <si>
    <t>WEEK 10</t>
  </si>
  <si>
    <t>WEEK 11</t>
  </si>
  <si>
    <t>WEEK 12</t>
  </si>
  <si>
    <t>DURATION (Cum. Hours)</t>
  </si>
  <si>
    <t>PV</t>
  </si>
  <si>
    <t>PV (Acc.)</t>
  </si>
  <si>
    <t>PREDECESSORS</t>
  </si>
  <si>
    <t>R</t>
  </si>
  <si>
    <t>Day</t>
  </si>
  <si>
    <t>Avail.</t>
  </si>
  <si>
    <t>Project Conception and Initiation</t>
  </si>
  <si>
    <t>Understand the project's instructions</t>
  </si>
  <si>
    <t>All</t>
  </si>
  <si>
    <t>1.1.1</t>
  </si>
  <si>
    <t>Setup Communications plan</t>
  </si>
  <si>
    <t>Team's Spokesperson</t>
  </si>
  <si>
    <t>Setup Attendance Availability</t>
  </si>
  <si>
    <t>Resource Manager</t>
  </si>
  <si>
    <t>Setup Gantt Chart</t>
  </si>
  <si>
    <t>Team's Oracle</t>
  </si>
  <si>
    <t>Build Scrum board</t>
  </si>
  <si>
    <t>Team Wizard</t>
  </si>
  <si>
    <t>Control quality of Reports</t>
  </si>
  <si>
    <t>1.6.</t>
  </si>
  <si>
    <t>Revise Documents</t>
  </si>
  <si>
    <t>Phase 1 - System's UC and Actors Elicitation</t>
  </si>
  <si>
    <t>Set Sprint Backlog</t>
  </si>
  <si>
    <t>Sprint 1</t>
  </si>
  <si>
    <t>After Action Discussion &amp; Report Production</t>
  </si>
  <si>
    <t>Revise Deliverables</t>
  </si>
  <si>
    <t>Critic</t>
  </si>
  <si>
    <t>Submit Deliverable</t>
  </si>
  <si>
    <t>Phase 2 - System Analysis</t>
  </si>
  <si>
    <t>Sprint 2</t>
  </si>
  <si>
    <t>Phase 3 - System Design</t>
  </si>
  <si>
    <t>Sprint 3</t>
  </si>
  <si>
    <t xml:space="preserve">Close Project </t>
  </si>
  <si>
    <t>4.1.</t>
  </si>
  <si>
    <t>Today</t>
  </si>
  <si>
    <t>Section 2. ACTUAL</t>
  </si>
  <si>
    <t>EFFECTIVE START DATE</t>
  </si>
  <si>
    <t>EFFECTIVE DUE DATE</t>
  </si>
  <si>
    <t>DURATION (Hours)</t>
  </si>
  <si>
    <t>ACTUAL (as for the current week)</t>
  </si>
  <si>
    <t>Done (Day)</t>
  </si>
  <si>
    <t>EV</t>
  </si>
  <si>
    <t>EV (Acc.)</t>
  </si>
  <si>
    <t>PCT OF TASK COMPLETE</t>
  </si>
  <si>
    <t>TODAY</t>
  </si>
  <si>
    <t>* Fill weekly - Green cells only</t>
  </si>
  <si>
    <t>(this line should be moved to reflect the proper day)</t>
  </si>
  <si>
    <t>Section 3. Indicators</t>
  </si>
  <si>
    <t>Indicators</t>
  </si>
  <si>
    <t>PV acc.</t>
  </si>
  <si>
    <t>EV acc.</t>
  </si>
  <si>
    <t>AC acc.</t>
  </si>
  <si>
    <t xml:space="preserve">SPI </t>
  </si>
  <si>
    <t>CPI</t>
  </si>
  <si>
    <t>EAC</t>
  </si>
  <si>
    <t>ETC</t>
  </si>
  <si>
    <t>VAC</t>
  </si>
  <si>
    <t>TCPI</t>
  </si>
  <si>
    <t>Tiago Fidalgo</t>
  </si>
  <si>
    <t>P3-2</t>
  </si>
  <si>
    <t>Team's Critic</t>
  </si>
  <si>
    <t>1.1, 1.1.1</t>
  </si>
  <si>
    <t>1,1,  1.1.1, 1.3</t>
  </si>
  <si>
    <t>1,1,  1.1.1, 1.3, 1.2</t>
  </si>
  <si>
    <t>1,1,  1.1.1, 1.2, 1.3, 1.4, 1.5</t>
  </si>
  <si>
    <t>###</t>
  </si>
  <si>
    <t>This sheet is meant to describe one sprint (per phase)</t>
  </si>
  <si>
    <t>THE SPRINT BURNDOWN CHART</t>
  </si>
  <si>
    <t>Sprint Identification</t>
  </si>
  <si>
    <t>Current Day</t>
  </si>
  <si>
    <t>Total Estimated Sprint Backlog</t>
  </si>
  <si>
    <t>hrs</t>
  </si>
  <si>
    <t>Average Work / Day</t>
  </si>
  <si>
    <t>* You only use this chart for the tasks in the backlog and that will be achieved in the sprint, non management tasks. For example, related to modelling the system in Papyrus, OCL in USE, or detailed description of the Use Cases using the doc templates, analysis of the Uber website etc</t>
  </si>
  <si>
    <t>Actual Work</t>
  </si>
  <si>
    <t>Done</t>
  </si>
  <si>
    <t>Accum</t>
  </si>
  <si>
    <t>Total - Done</t>
  </si>
  <si>
    <t>Ideal Work Remaining</t>
  </si>
  <si>
    <t>The Ideal backlog remaining should be a straight line</t>
  </si>
  <si>
    <t>To fill in the Done column you should insert the hours with work done according to the estimated hours per task in the Backlog</t>
  </si>
  <si>
    <t>The sprint has a fixed duration. Fill in the table below the exact number of days, instead of 30, and adapt the formulas accordingly.</t>
  </si>
  <si>
    <t>2.1</t>
  </si>
  <si>
    <t>10/24/20</t>
  </si>
  <si>
    <t>10/27/20</t>
  </si>
  <si>
    <t>10/27/22</t>
  </si>
  <si>
    <t>10/28/23</t>
  </si>
  <si>
    <t>10/28/24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</si>
</sst>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
    <numFmt numFmtId="165" formatCode="&quot;$&quot;#,##0.00"/>
  </numFmts>
  <fonts count="24">
    <font>
      <sz val="10"/>
      <color rgb="FF000000"/>
      <name val="Arial"/>
    </font>
    <font>
      <sz val="10"/>
      <color theme="1"/>
      <name val="Arial"/>
    </font>
    <font>
      <b/>
      <sz val="10"/>
      <color theme="1"/>
      <name val="Arial"/>
    </font>
    <font>
      <sz val="10"/>
      <name val="Arial"/>
    </font>
    <font>
      <b/>
      <sz val="14"/>
      <color rgb="FFFFFFFF"/>
      <name val="Arial"/>
    </font>
    <font>
      <b/>
      <sz val="10"/>
      <name val="Arial"/>
    </font>
    <font>
      <b/>
      <sz val="9"/>
      <name val="Arial"/>
    </font>
    <font>
      <b/>
      <sz val="14"/>
      <name val="Arial"/>
    </font>
    <font>
      <b/>
      <sz val="8"/>
      <color rgb="FF000000"/>
      <name val="Roboto"/>
    </font>
    <font>
      <b/>
      <sz val="9"/>
      <color rgb="FFFFFFFF"/>
      <name val="Roboto"/>
    </font>
    <font>
      <b/>
      <sz val="9"/>
      <color rgb="FF000000"/>
      <name val="Roboto"/>
    </font>
    <font>
      <sz val="10"/>
      <name val="Arial"/>
    </font>
    <font>
      <b/>
      <sz val="11"/>
      <color rgb="FF000000"/>
      <name val="Roboto"/>
    </font>
    <font>
      <sz val="10"/>
      <color rgb="FF434343"/>
      <name val="Roboto"/>
    </font>
    <font>
      <b/>
      <i/>
      <sz val="10"/>
      <color rgb="FF434343"/>
      <name val="Roboto"/>
    </font>
    <font>
      <sz val="10"/>
      <color rgb="FFCCCCCC"/>
      <name val="Arial"/>
    </font>
    <font>
      <b/>
      <sz val="10"/>
      <color rgb="FF434343"/>
      <name val="Roboto"/>
    </font>
    <font>
      <b/>
      <sz val="12"/>
      <color rgb="FFFFFFFF"/>
      <name val="Arial"/>
    </font>
    <font>
      <sz val="10"/>
      <color theme="1"/>
      <name val="Arial"/>
      <family val="2"/>
    </font>
    <font>
      <sz val="10"/>
      <color rgb="FF000000"/>
      <name val="Arial"/>
      <family val="2"/>
    </font>
    <font>
      <sz val="10"/>
      <name val="Arial"/>
      <family val="2"/>
    </font>
    <font>
      <sz val="10"/>
      <color rgb="FF000000"/>
      <name val="Arial"/>
    </font>
    <font>
      <b/>
      <sz val="18"/>
      <color theme="1"/>
      <name val="Arial"/>
    </font>
    <font>
      <b/>
      <sz val="18"/>
      <name val="Arial"/>
    </font>
  </fonts>
  <fills count="35">
    <fill>
      <patternFill patternType="none"/>
    </fill>
    <fill>
      <patternFill patternType="gray125"/>
    </fill>
    <fill>
      <patternFill patternType="solid">
        <fgColor rgb="FFFFFF00"/>
        <bgColor rgb="FFFFFF00"/>
      </patternFill>
    </fill>
    <fill>
      <patternFill patternType="solid">
        <fgColor rgb="FFCC0000"/>
        <bgColor rgb="FFCC0000"/>
      </patternFill>
    </fill>
    <fill>
      <patternFill patternType="solid">
        <fgColor rgb="FFFFF2CC"/>
        <bgColor rgb="FFFFF2CC"/>
      </patternFill>
    </fill>
    <fill>
      <patternFill patternType="solid">
        <fgColor rgb="FFEFEFEF"/>
        <bgColor rgb="FFEFEFEF"/>
      </patternFill>
    </fill>
    <fill>
      <patternFill patternType="solid">
        <fgColor rgb="FFB6D7A8"/>
        <bgColor rgb="FFB6D7A8"/>
      </patternFill>
    </fill>
    <fill>
      <patternFill patternType="solid">
        <fgColor rgb="FF0B5394"/>
        <bgColor rgb="FF0B5394"/>
      </patternFill>
    </fill>
    <fill>
      <patternFill patternType="solid">
        <fgColor rgb="FF45818E"/>
        <bgColor rgb="FF45818E"/>
      </patternFill>
    </fill>
    <fill>
      <patternFill patternType="solid">
        <fgColor rgb="FF833C0C"/>
        <bgColor rgb="FF833C0C"/>
      </patternFill>
    </fill>
    <fill>
      <patternFill patternType="solid">
        <fgColor rgb="FF806000"/>
        <bgColor rgb="FF806000"/>
      </patternFill>
    </fill>
    <fill>
      <patternFill patternType="solid">
        <fgColor rgb="FF2F75B5"/>
        <bgColor rgb="FF2F75B5"/>
      </patternFill>
    </fill>
    <fill>
      <patternFill patternType="solid">
        <fgColor rgb="FFA2C4C9"/>
        <bgColor rgb="FFA2C4C9"/>
      </patternFill>
    </fill>
    <fill>
      <patternFill patternType="solid">
        <fgColor rgb="FFC65911"/>
        <bgColor rgb="FFC65911"/>
      </patternFill>
    </fill>
    <fill>
      <patternFill patternType="solid">
        <fgColor rgb="FFBF8F00"/>
        <bgColor rgb="FFBF8F00"/>
      </patternFill>
    </fill>
    <fill>
      <patternFill patternType="solid">
        <fgColor rgb="FFBDD7EE"/>
        <bgColor rgb="FFBDD7EE"/>
      </patternFill>
    </fill>
    <fill>
      <patternFill patternType="solid">
        <fgColor rgb="FFD0E0E3"/>
        <bgColor rgb="FFD0E0E3"/>
      </patternFill>
    </fill>
    <fill>
      <patternFill patternType="solid">
        <fgColor rgb="FFF8CBAD"/>
        <bgColor rgb="FFF8CBAD"/>
      </patternFill>
    </fill>
    <fill>
      <patternFill patternType="solid">
        <fgColor rgb="FFFFE699"/>
        <bgColor rgb="FFFFE699"/>
      </patternFill>
    </fill>
    <fill>
      <patternFill patternType="solid">
        <fgColor rgb="FFCCCCCC"/>
        <bgColor rgb="FFCCCCCC"/>
      </patternFill>
    </fill>
    <fill>
      <patternFill patternType="solid">
        <fgColor rgb="FFDDEBF7"/>
        <bgColor rgb="FFDDEBF7"/>
      </patternFill>
    </fill>
    <fill>
      <patternFill patternType="solid">
        <fgColor rgb="FFEDEDED"/>
        <bgColor rgb="FFEDEDED"/>
      </patternFill>
    </fill>
    <fill>
      <patternFill patternType="solid">
        <fgColor rgb="FFFCE4D6"/>
        <bgColor rgb="FFFCE4D6"/>
      </patternFill>
    </fill>
    <fill>
      <patternFill patternType="solid">
        <fgColor rgb="FF73C79E"/>
        <bgColor rgb="FF73C79E"/>
      </patternFill>
    </fill>
    <fill>
      <patternFill patternType="solid">
        <fgColor rgb="FFA4C2F4"/>
        <bgColor rgb="FFA4C2F4"/>
      </patternFill>
    </fill>
    <fill>
      <patternFill patternType="solid">
        <fgColor rgb="FFCFE2F3"/>
        <bgColor rgb="FFCFE2F3"/>
      </patternFill>
    </fill>
    <fill>
      <patternFill patternType="solid">
        <fgColor rgb="FF57BB8A"/>
        <bgColor rgb="FF57BB8A"/>
      </patternFill>
    </fill>
    <fill>
      <patternFill patternType="solid">
        <fgColor rgb="FFFFFFFF"/>
        <bgColor rgb="FFFFFFFF"/>
      </patternFill>
    </fill>
    <fill>
      <patternFill patternType="solid">
        <fgColor rgb="FFCC4125"/>
        <bgColor rgb="FFCC4125"/>
      </patternFill>
    </fill>
    <fill>
      <patternFill patternType="solid">
        <fgColor rgb="FFD9EAD3"/>
        <bgColor rgb="FFD9EAD3"/>
      </patternFill>
    </fill>
    <fill>
      <patternFill patternType="solid">
        <fgColor theme="4" tint="0.79998168889431442"/>
        <bgColor indexed="64"/>
      </patternFill>
    </fill>
    <fill>
      <patternFill patternType="solid">
        <fgColor theme="4"/>
        <bgColor rgb="FFDDEBF7"/>
      </patternFill>
    </fill>
    <fill>
      <patternFill patternType="solid">
        <fgColor theme="4"/>
        <bgColor indexed="64"/>
      </patternFill>
    </fill>
    <fill>
      <patternFill patternType="solid">
        <fgColor theme="7" tint="0.79998168889431442"/>
        <bgColor indexed="64"/>
      </patternFill>
    </fill>
    <fill>
      <patternFill patternType="solid">
        <fgColor theme="0"/>
        <bgColor rgb="FFD9EAD3"/>
      </patternFill>
    </fill>
  </fills>
  <borders count="20">
    <border>
      <left/>
      <right/>
      <top/>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dotted">
        <color rgb="FFCC0000"/>
      </right>
      <top/>
      <bottom/>
      <diagonal/>
    </border>
    <border>
      <left/>
      <right style="dotted">
        <color rgb="FFFF0000"/>
      </right>
      <top/>
      <bottom/>
      <diagonal/>
    </border>
    <border>
      <left/>
      <right/>
      <top/>
      <bottom/>
      <diagonal/>
    </border>
    <border>
      <left/>
      <right style="dotted">
        <color rgb="FFCC0000"/>
      </right>
      <top/>
      <bottom style="thin">
        <color rgb="FF000000"/>
      </bottom>
      <diagonal/>
    </border>
    <border>
      <left/>
      <right style="dotted">
        <color rgb="FFCC0000"/>
      </right>
      <top style="thin">
        <color rgb="FF000000"/>
      </top>
      <bottom/>
      <diagonal/>
    </border>
    <border>
      <left style="thin">
        <color indexed="64"/>
      </left>
      <right style="thin">
        <color rgb="FF000000"/>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21" fillId="0" borderId="14"/>
  </cellStyleXfs>
  <cellXfs count="167">
    <xf numFmtId="0" fontId="0" fillId="0" borderId="0" xfId="0" applyFont="1" applyAlignment="1"/>
    <xf numFmtId="0" fontId="2" fillId="0" borderId="0" xfId="0" applyFont="1" applyAlignment="1"/>
    <xf numFmtId="0" fontId="1" fillId="0" borderId="0" xfId="0" applyFont="1" applyAlignment="1"/>
    <xf numFmtId="0" fontId="3" fillId="0" borderId="5" xfId="0" applyFont="1" applyBorder="1"/>
    <xf numFmtId="0" fontId="3" fillId="0" borderId="6" xfId="0" applyFont="1" applyBorder="1"/>
    <xf numFmtId="0" fontId="3" fillId="0" borderId="7" xfId="0" applyFont="1" applyBorder="1"/>
    <xf numFmtId="0" fontId="4" fillId="3" borderId="0" xfId="0" applyFont="1" applyFill="1" applyAlignment="1"/>
    <xf numFmtId="0" fontId="1" fillId="2" borderId="0" xfId="0" applyFont="1" applyFill="1"/>
    <xf numFmtId="0" fontId="1" fillId="0" borderId="0" xfId="0" applyFont="1"/>
    <xf numFmtId="0" fontId="6" fillId="4" borderId="9" xfId="0" applyFont="1" applyFill="1" applyBorder="1" applyAlignment="1"/>
    <xf numFmtId="0" fontId="5" fillId="4" borderId="10" xfId="0" applyFont="1" applyFill="1" applyBorder="1" applyAlignment="1"/>
    <xf numFmtId="0" fontId="5" fillId="4" borderId="11" xfId="0" applyFont="1" applyFill="1" applyBorder="1" applyAlignment="1"/>
    <xf numFmtId="0" fontId="5" fillId="0" borderId="0" xfId="0" applyFont="1" applyAlignment="1"/>
    <xf numFmtId="0" fontId="3" fillId="2" borderId="5" xfId="0" applyFont="1" applyFill="1" applyBorder="1"/>
    <xf numFmtId="0" fontId="5" fillId="2" borderId="9" xfId="0" applyFont="1" applyFill="1" applyBorder="1" applyAlignment="1"/>
    <xf numFmtId="0" fontId="7" fillId="0" borderId="0" xfId="0" applyFont="1" applyAlignment="1"/>
    <xf numFmtId="0" fontId="3" fillId="2" borderId="0" xfId="0" applyFont="1" applyFill="1" applyAlignment="1"/>
    <xf numFmtId="0" fontId="1" fillId="0" borderId="5" xfId="0" applyFont="1" applyBorder="1" applyAlignment="1"/>
    <xf numFmtId="0" fontId="8" fillId="5" borderId="0" xfId="0" applyFont="1" applyFill="1" applyAlignment="1">
      <alignment horizontal="center" wrapText="1"/>
    </xf>
    <xf numFmtId="0" fontId="8" fillId="5" borderId="0" xfId="0" applyFont="1" applyFill="1" applyAlignment="1">
      <alignment horizontal="center" wrapText="1"/>
    </xf>
    <xf numFmtId="0" fontId="8" fillId="6" borderId="0" xfId="0" applyFont="1" applyFill="1" applyAlignment="1">
      <alignment horizontal="center" wrapText="1"/>
    </xf>
    <xf numFmtId="0" fontId="9" fillId="7" borderId="5" xfId="0" applyFont="1" applyFill="1" applyBorder="1" applyAlignment="1">
      <alignment horizontal="center"/>
    </xf>
    <xf numFmtId="0" fontId="9" fillId="7" borderId="0" xfId="0" applyFont="1" applyFill="1" applyAlignment="1">
      <alignment horizontal="center"/>
    </xf>
    <xf numFmtId="0" fontId="9" fillId="8" borderId="0" xfId="0" applyFont="1" applyFill="1" applyAlignment="1">
      <alignment horizontal="center"/>
    </xf>
    <xf numFmtId="0" fontId="9" fillId="11" borderId="5" xfId="0" applyFont="1" applyFill="1" applyBorder="1" applyAlignment="1">
      <alignment horizontal="center"/>
    </xf>
    <xf numFmtId="0" fontId="9" fillId="11" borderId="0" xfId="0" applyFont="1" applyFill="1" applyAlignment="1">
      <alignment horizontal="center"/>
    </xf>
    <xf numFmtId="0" fontId="10" fillId="15" borderId="5" xfId="0" applyFont="1" applyFill="1" applyBorder="1" applyAlignment="1">
      <alignment horizontal="center"/>
    </xf>
    <xf numFmtId="0" fontId="10" fillId="15" borderId="0" xfId="0" applyFont="1" applyFill="1" applyAlignment="1">
      <alignment horizontal="center"/>
    </xf>
    <xf numFmtId="0" fontId="10" fillId="15" borderId="0" xfId="0" applyFont="1" applyFill="1" applyAlignment="1">
      <alignment horizontal="center"/>
    </xf>
    <xf numFmtId="0" fontId="10" fillId="16" borderId="0" xfId="0" applyFont="1" applyFill="1" applyAlignment="1">
      <alignment horizontal="center"/>
    </xf>
    <xf numFmtId="0" fontId="10" fillId="17" borderId="0" xfId="0" applyFont="1" applyFill="1" applyAlignment="1">
      <alignment horizontal="center"/>
    </xf>
    <xf numFmtId="0" fontId="10" fillId="18" borderId="0" xfId="0" applyFont="1" applyFill="1" applyAlignment="1">
      <alignment horizontal="center"/>
    </xf>
    <xf numFmtId="0" fontId="1" fillId="19" borderId="0" xfId="0" applyFont="1" applyFill="1"/>
    <xf numFmtId="0" fontId="1" fillId="19" borderId="0" xfId="0" applyFont="1" applyFill="1" applyAlignment="1">
      <alignment horizontal="left"/>
    </xf>
    <xf numFmtId="0" fontId="11" fillId="19" borderId="0" xfId="0" applyFont="1" applyFill="1" applyAlignment="1"/>
    <xf numFmtId="0" fontId="1" fillId="19" borderId="5" xfId="0" applyFont="1" applyFill="1" applyBorder="1" applyAlignment="1">
      <alignment horizontal="center"/>
    </xf>
    <xf numFmtId="0" fontId="1" fillId="19" borderId="0" xfId="0" applyFont="1" applyFill="1" applyAlignment="1">
      <alignment horizontal="center"/>
    </xf>
    <xf numFmtId="3" fontId="1" fillId="19" borderId="0" xfId="0" applyNumberFormat="1" applyFont="1" applyFill="1" applyAlignment="1">
      <alignment horizontal="center"/>
    </xf>
    <xf numFmtId="0" fontId="1" fillId="19" borderId="0" xfId="0" applyFont="1" applyFill="1" applyAlignment="1"/>
    <xf numFmtId="0" fontId="12" fillId="19" borderId="0" xfId="0" applyFont="1" applyFill="1" applyAlignment="1">
      <alignment horizontal="left" wrapText="1"/>
    </xf>
    <xf numFmtId="0" fontId="12" fillId="19" borderId="0" xfId="0" applyFont="1" applyFill="1"/>
    <xf numFmtId="0" fontId="13" fillId="0" borderId="0" xfId="0" applyFont="1" applyAlignment="1">
      <alignment horizontal="left" wrapText="1"/>
    </xf>
    <xf numFmtId="0" fontId="13" fillId="0" borderId="0" xfId="0" applyFont="1" applyAlignment="1">
      <alignment wrapText="1"/>
    </xf>
    <xf numFmtId="164" fontId="14" fillId="0" borderId="0" xfId="0" applyNumberFormat="1" applyFont="1" applyAlignment="1">
      <alignment horizontal="left" wrapText="1"/>
    </xf>
    <xf numFmtId="0" fontId="13" fillId="0" borderId="0" xfId="0" applyFont="1" applyAlignment="1">
      <alignment horizontal="center" wrapText="1"/>
    </xf>
    <xf numFmtId="9" fontId="1" fillId="0" borderId="0" xfId="0" applyNumberFormat="1" applyFont="1"/>
    <xf numFmtId="0" fontId="1" fillId="20" borderId="5" xfId="0" applyFont="1" applyFill="1" applyBorder="1"/>
    <xf numFmtId="0" fontId="1" fillId="20" borderId="0" xfId="0" applyFont="1" applyFill="1"/>
    <xf numFmtId="165" fontId="1" fillId="0" borderId="0" xfId="0" applyNumberFormat="1" applyFont="1"/>
    <xf numFmtId="0" fontId="1" fillId="20" borderId="13" xfId="0" applyFont="1" applyFill="1" applyBorder="1"/>
    <xf numFmtId="0" fontId="1" fillId="21" borderId="0" xfId="0" applyFont="1" applyFill="1"/>
    <xf numFmtId="0" fontId="1" fillId="22" borderId="0" xfId="0" applyFont="1" applyFill="1"/>
    <xf numFmtId="0" fontId="1" fillId="4" borderId="0" xfId="0" applyFont="1" applyFill="1"/>
    <xf numFmtId="0" fontId="1" fillId="0" borderId="0" xfId="0" applyFont="1" applyAlignment="1"/>
    <xf numFmtId="0" fontId="1" fillId="0" borderId="0" xfId="0" applyFont="1" applyAlignment="1"/>
    <xf numFmtId="9" fontId="1" fillId="23" borderId="0" xfId="0" applyNumberFormat="1" applyFont="1" applyFill="1"/>
    <xf numFmtId="0" fontId="13" fillId="0" borderId="0" xfId="0" applyFont="1" applyAlignment="1">
      <alignment horizontal="left" wrapText="1"/>
    </xf>
    <xf numFmtId="0" fontId="12" fillId="19" borderId="0" xfId="0" applyFont="1" applyFill="1" applyAlignment="1"/>
    <xf numFmtId="0" fontId="15" fillId="19" borderId="0" xfId="0" applyFont="1" applyFill="1"/>
    <xf numFmtId="0" fontId="1" fillId="19" borderId="5" xfId="0" applyFont="1" applyFill="1" applyBorder="1"/>
    <xf numFmtId="165" fontId="1" fillId="19" borderId="0" xfId="0" applyNumberFormat="1" applyFont="1" applyFill="1"/>
    <xf numFmtId="3" fontId="1" fillId="19" borderId="0" xfId="0" applyNumberFormat="1" applyFont="1" applyFill="1"/>
    <xf numFmtId="0" fontId="1" fillId="19" borderId="12" xfId="0" applyFont="1" applyFill="1" applyBorder="1"/>
    <xf numFmtId="164" fontId="16" fillId="0" borderId="0" xfId="0" applyNumberFormat="1" applyFont="1" applyAlignment="1">
      <alignment horizontal="left" wrapText="1"/>
    </xf>
    <xf numFmtId="0" fontId="16" fillId="0" borderId="0" xfId="0" applyFont="1" applyAlignment="1">
      <alignment horizontal="center" wrapText="1"/>
    </xf>
    <xf numFmtId="0" fontId="1" fillId="16" borderId="0" xfId="0" applyFont="1" applyFill="1"/>
    <xf numFmtId="164" fontId="13" fillId="0" borderId="0" xfId="0" applyNumberFormat="1" applyFont="1" applyAlignment="1">
      <alignment horizontal="left" wrapText="1"/>
    </xf>
    <xf numFmtId="0" fontId="13" fillId="0" borderId="0" xfId="0" applyFont="1" applyAlignment="1">
      <alignment wrapText="1"/>
    </xf>
    <xf numFmtId="0" fontId="13" fillId="0" borderId="0" xfId="0" applyFont="1" applyAlignment="1">
      <alignment horizontal="center" wrapText="1"/>
    </xf>
    <xf numFmtId="0" fontId="12" fillId="19" borderId="14" xfId="0" applyFont="1" applyFill="1" applyBorder="1" applyAlignment="1"/>
    <xf numFmtId="0" fontId="1" fillId="0" borderId="0" xfId="0" applyFont="1" applyAlignment="1">
      <alignment horizontal="left"/>
    </xf>
    <xf numFmtId="0" fontId="1" fillId="0" borderId="5" xfId="0" applyFont="1" applyBorder="1"/>
    <xf numFmtId="0" fontId="1" fillId="0" borderId="12" xfId="0" applyFont="1" applyBorder="1"/>
    <xf numFmtId="0" fontId="1" fillId="0" borderId="7" xfId="0" applyFont="1" applyBorder="1"/>
    <xf numFmtId="0" fontId="1" fillId="0" borderId="15" xfId="0" applyFont="1" applyBorder="1"/>
    <xf numFmtId="0" fontId="3" fillId="0" borderId="5" xfId="0" applyFont="1" applyBorder="1" applyAlignment="1"/>
    <xf numFmtId="0" fontId="8" fillId="24" borderId="0" xfId="0" applyFont="1" applyFill="1" applyAlignment="1">
      <alignment horizontal="center" wrapText="1"/>
    </xf>
    <xf numFmtId="0" fontId="11" fillId="19" borderId="0" xfId="0" applyFont="1" applyFill="1"/>
    <xf numFmtId="0" fontId="11" fillId="19" borderId="0" xfId="0" applyFont="1" applyFill="1" applyAlignment="1">
      <alignment horizontal="center"/>
    </xf>
    <xf numFmtId="0" fontId="11" fillId="19" borderId="5" xfId="0" applyFont="1" applyFill="1" applyBorder="1" applyAlignment="1">
      <alignment horizontal="center"/>
    </xf>
    <xf numFmtId="0" fontId="13" fillId="25" borderId="0" xfId="0" applyFont="1" applyFill="1" applyAlignment="1">
      <alignment horizontal="center" wrapText="1"/>
    </xf>
    <xf numFmtId="9" fontId="13" fillId="26" borderId="0" xfId="0" applyNumberFormat="1" applyFont="1" applyFill="1" applyAlignment="1">
      <alignment horizontal="center" wrapText="1"/>
    </xf>
    <xf numFmtId="0" fontId="11" fillId="20" borderId="5" xfId="0" applyFont="1" applyFill="1" applyBorder="1"/>
    <xf numFmtId="0" fontId="11" fillId="20" borderId="13" xfId="0" applyFont="1" applyFill="1" applyBorder="1"/>
    <xf numFmtId="0" fontId="11" fillId="19" borderId="5" xfId="0" applyFont="1" applyFill="1" applyBorder="1"/>
    <xf numFmtId="0" fontId="11" fillId="19" borderId="12" xfId="0" applyFont="1" applyFill="1" applyBorder="1"/>
    <xf numFmtId="9" fontId="13" fillId="27" borderId="0" xfId="0" applyNumberFormat="1" applyFont="1" applyFill="1" applyAlignment="1">
      <alignment horizontal="center" wrapText="1"/>
    </xf>
    <xf numFmtId="0" fontId="11" fillId="20" borderId="0" xfId="0" applyFont="1" applyFill="1"/>
    <xf numFmtId="0" fontId="3" fillId="0" borderId="12" xfId="0" applyFont="1" applyBorder="1"/>
    <xf numFmtId="0" fontId="7" fillId="0" borderId="3" xfId="0" applyFont="1" applyBorder="1" applyAlignment="1"/>
    <xf numFmtId="0" fontId="1" fillId="0" borderId="3" xfId="0" applyFont="1" applyBorder="1"/>
    <xf numFmtId="0" fontId="17" fillId="28" borderId="2" xfId="0" applyFont="1" applyFill="1" applyBorder="1" applyAlignment="1"/>
    <xf numFmtId="0" fontId="3" fillId="28" borderId="2" xfId="0" applyFont="1" applyFill="1" applyBorder="1"/>
    <xf numFmtId="0" fontId="3" fillId="28" borderId="3" xfId="0" applyFont="1" applyFill="1" applyBorder="1"/>
    <xf numFmtId="0" fontId="3" fillId="28" borderId="16" xfId="0" applyFont="1" applyFill="1" applyBorder="1"/>
    <xf numFmtId="0" fontId="3" fillId="28" borderId="4" xfId="0" applyFont="1" applyFill="1" applyBorder="1"/>
    <xf numFmtId="0" fontId="1" fillId="29" borderId="0" xfId="0" applyFont="1" applyFill="1"/>
    <xf numFmtId="0" fontId="3" fillId="29" borderId="1" xfId="0" applyFont="1" applyFill="1" applyBorder="1"/>
    <xf numFmtId="0" fontId="3" fillId="27" borderId="5" xfId="0" applyFont="1" applyFill="1" applyBorder="1" applyAlignment="1"/>
    <xf numFmtId="0" fontId="1" fillId="27" borderId="0" xfId="0" applyFont="1" applyFill="1"/>
    <xf numFmtId="0" fontId="3" fillId="29" borderId="0" xfId="0" applyFont="1" applyFill="1"/>
    <xf numFmtId="0" fontId="3" fillId="27" borderId="12" xfId="0" applyFont="1" applyFill="1" applyBorder="1"/>
    <xf numFmtId="0" fontId="3" fillId="27" borderId="0" xfId="0" applyFont="1" applyFill="1"/>
    <xf numFmtId="0" fontId="3" fillId="29" borderId="7" xfId="0" applyFont="1" applyFill="1" applyBorder="1"/>
    <xf numFmtId="0" fontId="3" fillId="0" borderId="15" xfId="0" applyFont="1" applyBorder="1"/>
    <xf numFmtId="0" fontId="3" fillId="29" borderId="8" xfId="0" applyFont="1" applyFill="1" applyBorder="1"/>
    <xf numFmtId="0" fontId="1" fillId="0" borderId="1" xfId="0" applyFont="1" applyBorder="1"/>
    <xf numFmtId="0" fontId="8" fillId="6" borderId="0" xfId="0" applyFont="1" applyFill="1" applyAlignment="1">
      <alignment horizontal="center" wrapText="1"/>
    </xf>
    <xf numFmtId="14" fontId="1" fillId="0" borderId="0" xfId="0" applyNumberFormat="1" applyFont="1" applyAlignment="1"/>
    <xf numFmtId="9" fontId="18" fillId="23" borderId="0" xfId="0" applyNumberFormat="1" applyFont="1" applyFill="1"/>
    <xf numFmtId="0" fontId="0" fillId="0" borderId="14" xfId="0" applyBorder="1"/>
    <xf numFmtId="0" fontId="0" fillId="30" borderId="14" xfId="0" applyFill="1" applyBorder="1"/>
    <xf numFmtId="0" fontId="8" fillId="6" borderId="0" xfId="0" applyFont="1" applyFill="1" applyAlignment="1">
      <alignment horizontal="center" wrapText="1"/>
    </xf>
    <xf numFmtId="0" fontId="1" fillId="31" borderId="0" xfId="0" applyFont="1" applyFill="1"/>
    <xf numFmtId="0" fontId="1" fillId="32" borderId="0" xfId="0" applyFont="1" applyFill="1"/>
    <xf numFmtId="0" fontId="0" fillId="32" borderId="14" xfId="0" applyFill="1" applyBorder="1"/>
    <xf numFmtId="0" fontId="0" fillId="0" borderId="0" xfId="0" applyFont="1" applyAlignment="1"/>
    <xf numFmtId="0" fontId="8" fillId="6" borderId="0" xfId="0" applyFont="1" applyFill="1" applyAlignment="1">
      <alignment horizontal="center" wrapText="1"/>
    </xf>
    <xf numFmtId="164" fontId="13" fillId="25" borderId="0" xfId="0" applyNumberFormat="1" applyFont="1" applyFill="1" applyAlignment="1">
      <alignment horizontal="center" wrapText="1"/>
    </xf>
    <xf numFmtId="0" fontId="1" fillId="27" borderId="0" xfId="0" applyFont="1" applyFill="1" applyAlignment="1"/>
    <xf numFmtId="0" fontId="0" fillId="0" borderId="14" xfId="0" applyBorder="1" applyAlignment="1"/>
    <xf numFmtId="0" fontId="1" fillId="0" borderId="17" xfId="0" applyFont="1" applyBorder="1"/>
    <xf numFmtId="0" fontId="3" fillId="27" borderId="14" xfId="0" applyFont="1" applyFill="1" applyBorder="1" applyAlignment="1"/>
    <xf numFmtId="0" fontId="3" fillId="0" borderId="18" xfId="0" applyFont="1" applyBorder="1" applyAlignment="1"/>
    <xf numFmtId="0" fontId="0" fillId="33" borderId="0" xfId="0" applyFont="1" applyFill="1" applyAlignment="1"/>
    <xf numFmtId="0" fontId="3" fillId="34" borderId="0" xfId="0" applyFont="1" applyFill="1"/>
    <xf numFmtId="0" fontId="19" fillId="0" borderId="0" xfId="0" applyFont="1" applyAlignment="1"/>
    <xf numFmtId="0" fontId="20" fillId="29" borderId="0" xfId="0" applyFont="1" applyFill="1" applyAlignment="1">
      <alignment wrapText="1"/>
    </xf>
    <xf numFmtId="0" fontId="20" fillId="29" borderId="0" xfId="0" applyFont="1" applyFill="1"/>
    <xf numFmtId="0" fontId="8" fillId="6" borderId="0" xfId="0" applyFont="1" applyFill="1" applyAlignment="1">
      <alignment horizontal="center" wrapText="1"/>
    </xf>
    <xf numFmtId="0" fontId="0" fillId="0" borderId="14" xfId="1" applyFont="1" applyAlignment="1"/>
    <xf numFmtId="0" fontId="2" fillId="0" borderId="14" xfId="1" applyFont="1" applyAlignment="1">
      <alignment horizontal="center"/>
    </xf>
    <xf numFmtId="0" fontId="1" fillId="2" borderId="14" xfId="1" applyFont="1" applyFill="1"/>
    <xf numFmtId="0" fontId="5" fillId="2" borderId="14" xfId="1" applyFont="1" applyFill="1" applyAlignment="1">
      <alignment horizontal="left"/>
    </xf>
    <xf numFmtId="0" fontId="1" fillId="0" borderId="14" xfId="1" applyFont="1"/>
    <xf numFmtId="0" fontId="1" fillId="0" borderId="19" xfId="1" applyFont="1" applyBorder="1" applyAlignment="1">
      <alignment horizontal="center"/>
    </xf>
    <xf numFmtId="0" fontId="1" fillId="2" borderId="14" xfId="1" applyFont="1" applyFill="1" applyAlignment="1"/>
    <xf numFmtId="0" fontId="3" fillId="2" borderId="14" xfId="1" applyFont="1" applyFill="1" applyAlignment="1"/>
    <xf numFmtId="0" fontId="5" fillId="0" borderId="14" xfId="1" applyFont="1" applyAlignment="1"/>
    <xf numFmtId="0" fontId="2" fillId="4" borderId="19" xfId="1" applyFont="1" applyFill="1" applyBorder="1" applyAlignment="1"/>
    <xf numFmtId="0" fontId="2" fillId="0" borderId="14" xfId="1" applyFont="1"/>
    <xf numFmtId="0" fontId="2" fillId="0" borderId="14" xfId="1" applyFont="1" applyAlignment="1"/>
    <xf numFmtId="0" fontId="1" fillId="0" borderId="14" xfId="1" applyFont="1" applyAlignment="1"/>
    <xf numFmtId="0" fontId="5" fillId="4" borderId="19" xfId="1" applyFont="1" applyFill="1" applyBorder="1" applyAlignment="1"/>
    <xf numFmtId="0" fontId="22" fillId="0" borderId="14" xfId="1" applyFont="1" applyAlignment="1"/>
    <xf numFmtId="0" fontId="23" fillId="2" borderId="14" xfId="1" applyFont="1" applyFill="1" applyAlignment="1"/>
    <xf numFmtId="0" fontId="4" fillId="3" borderId="14" xfId="1" applyFont="1" applyFill="1" applyAlignment="1"/>
    <xf numFmtId="14" fontId="1" fillId="0" borderId="14" xfId="1" applyNumberFormat="1" applyFont="1" applyAlignment="1"/>
    <xf numFmtId="0" fontId="0" fillId="0" borderId="0" xfId="0" applyFont="1" applyAlignment="1"/>
    <xf numFmtId="0" fontId="8" fillId="6" borderId="0" xfId="0" applyFont="1" applyFill="1" applyAlignment="1">
      <alignment horizontal="center" wrapText="1"/>
    </xf>
    <xf numFmtId="14" fontId="2" fillId="4" borderId="19" xfId="1" applyNumberFormat="1" applyFont="1" applyFill="1" applyBorder="1" applyAlignment="1"/>
    <xf numFmtId="0" fontId="8" fillId="5" borderId="0" xfId="0" applyFont="1" applyFill="1" applyAlignment="1">
      <alignment horizontal="center" wrapText="1"/>
    </xf>
    <xf numFmtId="0" fontId="0" fillId="0" borderId="0" xfId="0" applyFont="1" applyAlignment="1"/>
    <xf numFmtId="0" fontId="1" fillId="2" borderId="10" xfId="0" applyFont="1" applyFill="1" applyBorder="1" applyAlignment="1"/>
    <xf numFmtId="0" fontId="3" fillId="0" borderId="10" xfId="0" applyFont="1" applyBorder="1"/>
    <xf numFmtId="0" fontId="3" fillId="0" borderId="11" xfId="0" applyFont="1" applyBorder="1"/>
    <xf numFmtId="0" fontId="9" fillId="13" borderId="0" xfId="0" applyFont="1" applyFill="1" applyAlignment="1">
      <alignment horizontal="center"/>
    </xf>
    <xf numFmtId="0" fontId="9" fillId="14" borderId="0" xfId="0" applyFont="1" applyFill="1" applyAlignment="1">
      <alignment horizontal="center"/>
    </xf>
    <xf numFmtId="0" fontId="9" fillId="11" borderId="0" xfId="0" applyFont="1" applyFill="1" applyAlignment="1">
      <alignment horizontal="center"/>
    </xf>
    <xf numFmtId="0" fontId="9" fillId="12" borderId="0" xfId="0" applyFont="1" applyFill="1" applyAlignment="1">
      <alignment horizontal="center"/>
    </xf>
    <xf numFmtId="0" fontId="8" fillId="24" borderId="0" xfId="0" applyFont="1" applyFill="1" applyAlignment="1">
      <alignment horizontal="center" wrapText="1"/>
    </xf>
    <xf numFmtId="0" fontId="9" fillId="7" borderId="0" xfId="0" applyFont="1" applyFill="1" applyAlignment="1">
      <alignment horizontal="center"/>
    </xf>
    <xf numFmtId="0" fontId="9" fillId="9" borderId="0" xfId="0" applyFont="1" applyFill="1" applyAlignment="1">
      <alignment horizontal="center"/>
    </xf>
    <xf numFmtId="0" fontId="9" fillId="10" borderId="0" xfId="0" applyFont="1" applyFill="1" applyAlignment="1">
      <alignment horizontal="center"/>
    </xf>
    <xf numFmtId="0" fontId="8" fillId="6" borderId="0" xfId="0" applyFont="1" applyFill="1" applyAlignment="1">
      <alignment horizontal="center" wrapText="1"/>
    </xf>
    <xf numFmtId="0" fontId="2" fillId="4" borderId="9" xfId="1" applyFont="1" applyFill="1" applyBorder="1" applyAlignment="1"/>
    <xf numFmtId="0" fontId="3" fillId="0" borderId="11" xfId="1" applyFont="1" applyBorder="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PT"/>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pt-PT" b="0">
                <a:solidFill>
                  <a:srgbClr val="757575"/>
                </a:solidFill>
                <a:latin typeface="+mn-lt"/>
              </a:rPr>
              <a:t>Burndown Chart</a:t>
            </a:r>
          </a:p>
        </c:rich>
      </c:tx>
      <c:layout/>
      <c:overlay val="0"/>
    </c:title>
    <c:autoTitleDeleted val="0"/>
    <c:plotArea>
      <c:layout/>
      <c:lineChart>
        <c:grouping val="standard"/>
        <c:varyColors val="1"/>
        <c:ser>
          <c:idx val="0"/>
          <c:order val="0"/>
          <c:tx>
            <c:strRef>
              <c:f>'Sprint Burndown Chart'!$D$11</c:f>
              <c:strCache>
                <c:ptCount val="1"/>
                <c:pt idx="0">
                  <c:v>Total - Done</c:v>
                </c:pt>
              </c:strCache>
            </c:strRef>
          </c:tx>
          <c:marker>
            <c:symbol val="none"/>
          </c:marker>
          <c:cat>
            <c:numRef>
              <c:f>'Sprint Burndown Chart'!$A$13:$A$41</c:f>
              <c:numCache>
                <c:formatCode>General</c:formatCode>
                <c:ptCount val="29"/>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numCache>
            </c:numRef>
          </c:cat>
          <c:val>
            <c:numRef>
              <c:f>'Sprint Burndown Chart'!$D$12:$D$41</c:f>
              <c:numCache>
                <c:formatCode>General</c:formatCode>
                <c:ptCount val="30"/>
                <c:pt idx="0">
                  <c:v>6</c:v>
                </c:pt>
                <c:pt idx="1">
                  <c:v>5.25</c:v>
                </c:pt>
                <c:pt idx="2">
                  <c:v>4.2</c:v>
                </c:pt>
                <c:pt idx="3">
                  <c:v>3.2</c:v>
                </c:pt>
                <c:pt idx="4">
                  <c:v>2.5</c:v>
                </c:pt>
                <c:pt idx="5">
                  <c:v>1.5</c:v>
                </c:pt>
                <c:pt idx="6">
                  <c:v>0.5</c:v>
                </c:pt>
                <c:pt idx="7">
                  <c:v>0.29999999999999982</c:v>
                </c:pt>
                <c:pt idx="8">
                  <c:v>0.29999999999999982</c:v>
                </c:pt>
                <c:pt idx="9">
                  <c:v>0.29999999999999982</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ser>
          <c:idx val="1"/>
          <c:order val="1"/>
          <c:tx>
            <c:strRef>
              <c:f>'Sprint Burndown Chart'!$E$11</c:f>
              <c:strCache>
                <c:ptCount val="1"/>
                <c:pt idx="0">
                  <c:v>Ideal Work Remaining</c:v>
                </c:pt>
              </c:strCache>
            </c:strRef>
          </c:tx>
          <c:marker>
            <c:symbol val="none"/>
          </c:marker>
          <c:cat>
            <c:numRef>
              <c:f>'Sprint Burndown Chart'!$A$13:$A$41</c:f>
              <c:numCache>
                <c:formatCode>General</c:formatCode>
                <c:ptCount val="29"/>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numCache>
            </c:numRef>
          </c:cat>
          <c:val>
            <c:numRef>
              <c:f>'Sprint Burndown Chart'!$E$12:$E$41</c:f>
              <c:numCache>
                <c:formatCode>General</c:formatCode>
                <c:ptCount val="30"/>
                <c:pt idx="0">
                  <c:v>7</c:v>
                </c:pt>
                <c:pt idx="1">
                  <c:v>6.4</c:v>
                </c:pt>
                <c:pt idx="2">
                  <c:v>6.2</c:v>
                </c:pt>
                <c:pt idx="3">
                  <c:v>6</c:v>
                </c:pt>
                <c:pt idx="4">
                  <c:v>5.8</c:v>
                </c:pt>
                <c:pt idx="5">
                  <c:v>5.6</c:v>
                </c:pt>
                <c:pt idx="6">
                  <c:v>5.3999999999999995</c:v>
                </c:pt>
                <c:pt idx="7">
                  <c:v>5.1999999999999993</c:v>
                </c:pt>
                <c:pt idx="8">
                  <c:v>4.9999999999999991</c:v>
                </c:pt>
                <c:pt idx="9">
                  <c:v>4.7999999999999989</c:v>
                </c:pt>
                <c:pt idx="10">
                  <c:v>4.5999999999999988</c:v>
                </c:pt>
                <c:pt idx="11">
                  <c:v>4.3999999999999986</c:v>
                </c:pt>
                <c:pt idx="12">
                  <c:v>4.1999999999999984</c:v>
                </c:pt>
                <c:pt idx="13">
                  <c:v>3.9999999999999982</c:v>
                </c:pt>
                <c:pt idx="14">
                  <c:v>3.799999999999998</c:v>
                </c:pt>
                <c:pt idx="15">
                  <c:v>3.5999999999999979</c:v>
                </c:pt>
                <c:pt idx="16">
                  <c:v>3.3999999999999977</c:v>
                </c:pt>
                <c:pt idx="17">
                  <c:v>3.1999999999999975</c:v>
                </c:pt>
                <c:pt idx="18">
                  <c:v>2.9999999999999973</c:v>
                </c:pt>
                <c:pt idx="19">
                  <c:v>2.7999999999999972</c:v>
                </c:pt>
                <c:pt idx="20">
                  <c:v>2.599999999999997</c:v>
                </c:pt>
                <c:pt idx="21">
                  <c:v>2.3999999999999968</c:v>
                </c:pt>
                <c:pt idx="22">
                  <c:v>2.1999999999999966</c:v>
                </c:pt>
                <c:pt idx="23">
                  <c:v>1.9999999999999967</c:v>
                </c:pt>
                <c:pt idx="24">
                  <c:v>1.7999999999999967</c:v>
                </c:pt>
                <c:pt idx="25">
                  <c:v>1.5999999999999968</c:v>
                </c:pt>
                <c:pt idx="26">
                  <c:v>1.3999999999999968</c:v>
                </c:pt>
                <c:pt idx="27">
                  <c:v>1.1999999999999968</c:v>
                </c:pt>
                <c:pt idx="28">
                  <c:v>0.99999999999999689</c:v>
                </c:pt>
                <c:pt idx="29">
                  <c:v>0.79999999999999694</c:v>
                </c:pt>
              </c:numCache>
            </c:numRef>
          </c:val>
          <c:smooth val="0"/>
        </c:ser>
        <c:dLbls>
          <c:showLegendKey val="0"/>
          <c:showVal val="0"/>
          <c:showCatName val="0"/>
          <c:showSerName val="0"/>
          <c:showPercent val="0"/>
          <c:showBubbleSize val="0"/>
        </c:dLbls>
        <c:smooth val="0"/>
        <c:axId val="2031234256"/>
        <c:axId val="2031227184"/>
      </c:lineChart>
      <c:catAx>
        <c:axId val="2031234256"/>
        <c:scaling>
          <c:orientation val="minMax"/>
        </c:scaling>
        <c:delete val="0"/>
        <c:axPos val="b"/>
        <c:title>
          <c:tx>
            <c:rich>
              <a:bodyPr/>
              <a:lstStyle/>
              <a:p>
                <a:pPr lvl="0">
                  <a:defRPr b="0">
                    <a:solidFill>
                      <a:srgbClr val="000000"/>
                    </a:solidFill>
                    <a:latin typeface="+mn-lt"/>
                  </a:defRPr>
                </a:pPr>
                <a:r>
                  <a:rPr lang="pt-PT" b="0">
                    <a:solidFill>
                      <a:srgbClr val="000000"/>
                    </a:solidFill>
                    <a:latin typeface="+mn-lt"/>
                  </a:rPr>
                  <a:t>Working Day</a:t>
                </a:r>
              </a:p>
            </c:rich>
          </c:tx>
          <c:layout/>
          <c:overlay val="0"/>
        </c:title>
        <c:numFmt formatCode="General" sourceLinked="1"/>
        <c:majorTickMark val="none"/>
        <c:minorTickMark val="none"/>
        <c:tickLblPos val="nextTo"/>
        <c:txPr>
          <a:bodyPr/>
          <a:lstStyle/>
          <a:p>
            <a:pPr lvl="0">
              <a:defRPr b="0">
                <a:solidFill>
                  <a:srgbClr val="000000"/>
                </a:solidFill>
                <a:latin typeface="+mn-lt"/>
              </a:defRPr>
            </a:pPr>
            <a:endParaRPr lang="pt-PT"/>
          </a:p>
        </c:txPr>
        <c:crossAx val="2031227184"/>
        <c:crosses val="autoZero"/>
        <c:auto val="1"/>
        <c:lblAlgn val="ctr"/>
        <c:lblOffset val="100"/>
        <c:noMultiLvlLbl val="1"/>
      </c:catAx>
      <c:valAx>
        <c:axId val="20312271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pt-PT" b="0">
                    <a:solidFill>
                      <a:srgbClr val="000000"/>
                    </a:solidFill>
                    <a:latin typeface="+mn-lt"/>
                  </a:rPr>
                  <a:t>Sprint Backlog in hours</a:t>
                </a:r>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pt-PT"/>
          </a:p>
        </c:txPr>
        <c:crossAx val="2031234256"/>
        <c:crosses val="autoZero"/>
        <c:crossBetween val="between"/>
      </c:valAx>
    </c:plotArea>
    <c:legend>
      <c:legendPos val="r"/>
      <c:layout/>
      <c:overlay val="0"/>
      <c:txPr>
        <a:bodyPr/>
        <a:lstStyle/>
        <a:p>
          <a:pPr lvl="0">
            <a:defRPr b="0">
              <a:solidFill>
                <a:srgbClr val="1A1A1A"/>
              </a:solidFill>
              <a:latin typeface="+mn-lt"/>
            </a:defRPr>
          </a:pPr>
          <a:endParaRPr lang="pt-PT"/>
        </a:p>
      </c:txPr>
    </c:legend>
    <c:plotVisOnly val="0"/>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20</xdr:col>
      <xdr:colOff>142875</xdr:colOff>
      <xdr:row>19</xdr:row>
      <xdr:rowOff>0</xdr:rowOff>
    </xdr:from>
    <xdr:ext cx="200025" cy="200025"/>
    <xdr:pic>
      <xdr:nvPicPr>
        <xdr:cNvPr id="2" name="image1.png"/>
        <xdr:cNvPicPr preferRelativeResize="0"/>
      </xdr:nvPicPr>
      <xdr:blipFill>
        <a:blip xmlns:r="http://schemas.openxmlformats.org/officeDocument/2006/relationships" r:embed="rId1" cstate="print"/>
        <a:stretch>
          <a:fillRect/>
        </a:stretch>
      </xdr:blipFill>
      <xdr:spPr>
        <a:xfrm>
          <a:off x="12211050" y="3695700"/>
          <a:ext cx="200025" cy="200025"/>
        </a:xfrm>
        <a:prstGeom prst="rect">
          <a:avLst/>
        </a:prstGeom>
        <a:noFill/>
      </xdr:spPr>
    </xdr:pic>
    <xdr:clientData fLocksWithSheet="0"/>
  </xdr:oneCellAnchor>
  <xdr:oneCellAnchor>
    <xdr:from>
      <xdr:col>32</xdr:col>
      <xdr:colOff>190500</xdr:colOff>
      <xdr:row>24</xdr:row>
      <xdr:rowOff>142875</xdr:rowOff>
    </xdr:from>
    <xdr:ext cx="200025" cy="200025"/>
    <xdr:pic>
      <xdr:nvPicPr>
        <xdr:cNvPr id="3" name="image1.png"/>
        <xdr:cNvPicPr preferRelativeResize="0"/>
      </xdr:nvPicPr>
      <xdr:blipFill>
        <a:blip xmlns:r="http://schemas.openxmlformats.org/officeDocument/2006/relationships" r:embed="rId1" cstate="print"/>
        <a:stretch>
          <a:fillRect/>
        </a:stretch>
      </xdr:blipFill>
      <xdr:spPr>
        <a:xfrm>
          <a:off x="15916275" y="4848225"/>
          <a:ext cx="200025" cy="200025"/>
        </a:xfrm>
        <a:prstGeom prst="rect">
          <a:avLst/>
        </a:prstGeom>
        <a:noFill/>
      </xdr:spPr>
    </xdr:pic>
    <xdr:clientData fLocksWithSheet="0"/>
  </xdr:oneCellAnchor>
  <xdr:oneCellAnchor>
    <xdr:from>
      <xdr:col>34</xdr:col>
      <xdr:colOff>0</xdr:colOff>
      <xdr:row>36</xdr:row>
      <xdr:rowOff>0</xdr:rowOff>
    </xdr:from>
    <xdr:ext cx="200025" cy="200025"/>
    <xdr:pic>
      <xdr:nvPicPr>
        <xdr:cNvPr id="4"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34</xdr:col>
      <xdr:colOff>0</xdr:colOff>
      <xdr:row>40</xdr:row>
      <xdr:rowOff>0</xdr:rowOff>
    </xdr:from>
    <xdr:ext cx="200025" cy="200025"/>
    <xdr:pic>
      <xdr:nvPicPr>
        <xdr:cNvPr id="5"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32</xdr:col>
      <xdr:colOff>180975</xdr:colOff>
      <xdr:row>64</xdr:row>
      <xdr:rowOff>9525</xdr:rowOff>
    </xdr:from>
    <xdr:ext cx="200025" cy="200025"/>
    <xdr:pic>
      <xdr:nvPicPr>
        <xdr:cNvPr id="7" name="image1.png"/>
        <xdr:cNvPicPr preferRelativeResize="0"/>
      </xdr:nvPicPr>
      <xdr:blipFill>
        <a:blip xmlns:r="http://schemas.openxmlformats.org/officeDocument/2006/relationships" r:embed="rId1" cstate="print"/>
        <a:stretch>
          <a:fillRect/>
        </a:stretch>
      </xdr:blipFill>
      <xdr:spPr>
        <a:xfrm>
          <a:off x="15906750" y="12506325"/>
          <a:ext cx="200025" cy="200025"/>
        </a:xfrm>
        <a:prstGeom prst="rect">
          <a:avLst/>
        </a:prstGeom>
        <a:noFill/>
      </xdr:spPr>
    </xdr:pic>
    <xdr:clientData fLocksWithSheet="0"/>
  </xdr:oneCellAnchor>
  <xdr:oneCellAnchor>
    <xdr:from>
      <xdr:col>34</xdr:col>
      <xdr:colOff>0</xdr:colOff>
      <xdr:row>75</xdr:row>
      <xdr:rowOff>0</xdr:rowOff>
    </xdr:from>
    <xdr:ext cx="200025" cy="200025"/>
    <xdr:pic>
      <xdr:nvPicPr>
        <xdr:cNvPr id="8"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142875</xdr:colOff>
      <xdr:row>58</xdr:row>
      <xdr:rowOff>0</xdr:rowOff>
    </xdr:from>
    <xdr:ext cx="200025" cy="200025"/>
    <xdr:pic>
      <xdr:nvPicPr>
        <xdr:cNvPr id="9" name="image1.png"/>
        <xdr:cNvPicPr preferRelativeResize="0"/>
      </xdr:nvPicPr>
      <xdr:blipFill>
        <a:blip xmlns:r="http://schemas.openxmlformats.org/officeDocument/2006/relationships" r:embed="rId1" cstate="print"/>
        <a:stretch>
          <a:fillRect/>
        </a:stretch>
      </xdr:blipFill>
      <xdr:spPr>
        <a:xfrm>
          <a:off x="12211050" y="3695700"/>
          <a:ext cx="200025" cy="200025"/>
        </a:xfrm>
        <a:prstGeom prst="rect">
          <a:avLst/>
        </a:prstGeom>
        <a:noFill/>
      </xdr:spPr>
    </xdr:pic>
    <xdr:clientData fLocksWithSheet="0"/>
  </xdr:oneCellAnchor>
  <xdr:oneCellAnchor>
    <xdr:from>
      <xdr:col>20</xdr:col>
      <xdr:colOff>142875</xdr:colOff>
      <xdr:row>19</xdr:row>
      <xdr:rowOff>0</xdr:rowOff>
    </xdr:from>
    <xdr:ext cx="200025" cy="200025"/>
    <xdr:pic>
      <xdr:nvPicPr>
        <xdr:cNvPr id="10" name="image1.png"/>
        <xdr:cNvPicPr preferRelativeResize="0"/>
      </xdr:nvPicPr>
      <xdr:blipFill>
        <a:blip xmlns:r="http://schemas.openxmlformats.org/officeDocument/2006/relationships" r:embed="rId1" cstate="print"/>
        <a:stretch>
          <a:fillRect/>
        </a:stretch>
      </xdr:blipFill>
      <xdr:spPr>
        <a:xfrm>
          <a:off x="12211050" y="11334750"/>
          <a:ext cx="200025" cy="200025"/>
        </a:xfrm>
        <a:prstGeom prst="rect">
          <a:avLst/>
        </a:prstGeom>
        <a:noFill/>
      </xdr:spPr>
    </xdr:pic>
    <xdr:clientData fLocksWithSheet="0"/>
  </xdr:oneCellAnchor>
  <xdr:oneCellAnchor>
    <xdr:from>
      <xdr:col>32</xdr:col>
      <xdr:colOff>190500</xdr:colOff>
      <xdr:row>24</xdr:row>
      <xdr:rowOff>142875</xdr:rowOff>
    </xdr:from>
    <xdr:ext cx="200025" cy="200025"/>
    <xdr:pic>
      <xdr:nvPicPr>
        <xdr:cNvPr id="11" name="image1.png"/>
        <xdr:cNvPicPr preferRelativeResize="0"/>
      </xdr:nvPicPr>
      <xdr:blipFill>
        <a:blip xmlns:r="http://schemas.openxmlformats.org/officeDocument/2006/relationships" r:embed="rId1" cstate="print"/>
        <a:stretch>
          <a:fillRect/>
        </a:stretch>
      </xdr:blipFill>
      <xdr:spPr>
        <a:xfrm>
          <a:off x="15916275" y="4848225"/>
          <a:ext cx="200025" cy="2000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828675</xdr:colOff>
      <xdr:row>17</xdr:row>
      <xdr:rowOff>47625</xdr:rowOff>
    </xdr:from>
    <xdr:ext cx="5715000" cy="3533775"/>
    <xdr:graphicFrame macro="">
      <xdr:nvGraphicFramePr>
        <xdr:cNvPr id="2" name="Chart 1" title="Char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C0000"/>
    <outlinePr summaryBelow="0" summaryRight="0"/>
  </sheetPr>
  <dimension ref="A1:CF1053"/>
  <sheetViews>
    <sheetView workbookViewId="0">
      <pane ySplit="9" topLeftCell="A70" activePane="bottomLeft" state="frozen"/>
      <selection pane="bottomLeft" activeCell="P81" sqref="P81"/>
    </sheetView>
  </sheetViews>
  <sheetFormatPr defaultColWidth="14.42578125" defaultRowHeight="15.75" customHeight="1"/>
  <cols>
    <col min="1" max="1" width="11.42578125" customWidth="1"/>
    <col min="2" max="2" width="34" customWidth="1"/>
    <col min="4" max="7" width="10.7109375" customWidth="1"/>
    <col min="8" max="10" width="7.5703125" customWidth="1"/>
    <col min="12" max="83" width="4.5703125" customWidth="1"/>
  </cols>
  <sheetData>
    <row r="1" spans="1:84" ht="15.75" customHeight="1">
      <c r="A1" s="1"/>
      <c r="B1" s="6" t="s">
        <v>0</v>
      </c>
      <c r="C1" s="108">
        <v>44134</v>
      </c>
      <c r="D1" s="6" t="s">
        <v>8</v>
      </c>
      <c r="E1" s="2">
        <v>3</v>
      </c>
      <c r="F1" s="6" t="s">
        <v>6</v>
      </c>
      <c r="G1" s="2" t="s">
        <v>97</v>
      </c>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CF1" s="8"/>
    </row>
    <row r="2" spans="1:84" ht="15.75" customHeight="1">
      <c r="A2" s="1"/>
      <c r="B2" s="6" t="s">
        <v>9</v>
      </c>
      <c r="C2" s="2" t="s">
        <v>96</v>
      </c>
      <c r="H2" s="148"/>
      <c r="I2" s="148"/>
      <c r="J2" s="148"/>
      <c r="K2" s="148"/>
      <c r="L2" s="148"/>
      <c r="M2" s="148"/>
      <c r="N2" s="148"/>
      <c r="O2" s="148"/>
      <c r="P2" s="148"/>
      <c r="Q2" s="148"/>
      <c r="R2" s="148"/>
      <c r="S2" s="148"/>
      <c r="T2" s="148"/>
      <c r="U2" s="148"/>
      <c r="V2" s="148"/>
      <c r="W2" s="148"/>
      <c r="X2" s="148"/>
      <c r="Y2" s="148"/>
      <c r="Z2" s="148"/>
      <c r="AA2" s="148"/>
      <c r="AB2" s="148"/>
      <c r="AC2" s="148"/>
      <c r="AD2" s="148"/>
      <c r="AE2" s="148"/>
      <c r="AF2" s="148"/>
      <c r="AG2" s="148"/>
      <c r="CF2" s="8"/>
    </row>
    <row r="3" spans="1:84" ht="12.75">
      <c r="A3" s="1" t="s">
        <v>10</v>
      </c>
      <c r="B3" s="1"/>
      <c r="D3" s="1" t="s">
        <v>0</v>
      </c>
      <c r="H3" s="9"/>
      <c r="I3" s="10" t="s">
        <v>11</v>
      </c>
      <c r="J3" s="11">
        <v>50</v>
      </c>
      <c r="K3" s="12" t="s">
        <v>12</v>
      </c>
      <c r="S3" s="148"/>
      <c r="T3" s="148"/>
      <c r="U3" s="148"/>
      <c r="V3" s="148"/>
      <c r="W3" s="148"/>
      <c r="X3" s="148"/>
      <c r="Y3" s="148"/>
      <c r="Z3" s="148"/>
      <c r="AA3" s="148"/>
      <c r="AB3" s="148"/>
      <c r="AC3" s="148"/>
      <c r="AD3" s="148"/>
      <c r="AE3" s="148"/>
      <c r="AF3" s="148"/>
      <c r="AG3" s="148"/>
      <c r="AH3" s="148"/>
      <c r="AI3" s="148"/>
      <c r="CF3" s="8"/>
    </row>
    <row r="4" spans="1:84" ht="12.75">
      <c r="B4" s="1"/>
      <c r="C4" s="1"/>
      <c r="N4" s="148"/>
      <c r="O4" s="148"/>
      <c r="P4" s="148"/>
      <c r="Q4" s="148"/>
      <c r="R4" s="148"/>
      <c r="S4" s="148"/>
      <c r="T4" s="148"/>
      <c r="U4" s="148"/>
      <c r="V4" s="148"/>
      <c r="W4" s="148"/>
      <c r="X4" s="148"/>
      <c r="Y4" s="148"/>
      <c r="Z4" s="148"/>
      <c r="AA4" s="148"/>
      <c r="AB4" s="148"/>
      <c r="AC4" s="148"/>
      <c r="AD4" s="148"/>
      <c r="AE4" s="148"/>
      <c r="AF4" s="148"/>
      <c r="AG4" s="148"/>
      <c r="AH4" s="148"/>
      <c r="AI4" s="148"/>
      <c r="CF4" s="8"/>
    </row>
    <row r="5" spans="1:84" ht="12.75">
      <c r="A5" s="14"/>
      <c r="B5" s="153"/>
      <c r="C5" s="154"/>
      <c r="D5" s="154"/>
      <c r="E5" s="154"/>
      <c r="F5" s="154"/>
      <c r="G5" s="154"/>
      <c r="H5" s="154"/>
      <c r="I5" s="154"/>
      <c r="J5" s="154"/>
      <c r="K5" s="154"/>
      <c r="L5" s="154"/>
      <c r="M5" s="154"/>
      <c r="N5" s="154"/>
      <c r="O5" s="154"/>
      <c r="P5" s="154"/>
      <c r="Q5" s="154"/>
      <c r="R5" s="154"/>
      <c r="S5" s="154"/>
      <c r="T5" s="154"/>
      <c r="U5" s="154"/>
      <c r="V5" s="154"/>
      <c r="W5" s="154"/>
      <c r="X5" s="155"/>
      <c r="CF5" s="8"/>
    </row>
    <row r="6" spans="1:84" ht="15.75" customHeight="1">
      <c r="A6" s="15" t="s">
        <v>13</v>
      </c>
      <c r="B6" s="15"/>
      <c r="C6" s="54"/>
      <c r="D6" s="54"/>
      <c r="E6" s="54"/>
      <c r="F6" s="54"/>
      <c r="G6" s="54"/>
      <c r="H6" s="2"/>
      <c r="I6" s="2"/>
      <c r="J6" s="2"/>
      <c r="K6" s="2"/>
      <c r="L6" s="17"/>
      <c r="M6" s="2"/>
      <c r="N6" s="2"/>
      <c r="O6" s="2"/>
      <c r="P6" s="2"/>
      <c r="Q6" s="2"/>
      <c r="R6" s="2"/>
      <c r="S6" s="2"/>
      <c r="T6" s="2"/>
      <c r="U6" s="2"/>
      <c r="V6" s="2"/>
      <c r="W6" s="2"/>
      <c r="X6" s="2"/>
      <c r="Y6" s="2"/>
      <c r="Z6" s="2"/>
      <c r="CF6" s="8"/>
    </row>
    <row r="7" spans="1:84" ht="12.75">
      <c r="A7" s="151" t="s">
        <v>14</v>
      </c>
      <c r="B7" s="151" t="s">
        <v>15</v>
      </c>
      <c r="C7" s="151" t="s">
        <v>16</v>
      </c>
      <c r="D7" s="151" t="s">
        <v>17</v>
      </c>
      <c r="E7" s="151" t="s">
        <v>18</v>
      </c>
      <c r="F7" s="151" t="s">
        <v>19</v>
      </c>
      <c r="G7" s="164" t="s">
        <v>20</v>
      </c>
      <c r="H7" s="152"/>
      <c r="I7" s="152"/>
      <c r="J7" s="20"/>
      <c r="K7" s="18"/>
      <c r="L7" s="21"/>
      <c r="M7" s="22"/>
      <c r="N7" s="22"/>
      <c r="O7" s="22"/>
      <c r="P7" s="22"/>
      <c r="Q7" s="161" t="s">
        <v>21</v>
      </c>
      <c r="R7" s="152"/>
      <c r="S7" s="152"/>
      <c r="T7" s="152"/>
      <c r="U7" s="152"/>
      <c r="V7" s="152"/>
      <c r="W7" s="152"/>
      <c r="X7" s="152"/>
      <c r="Y7" s="152"/>
      <c r="Z7" s="152"/>
      <c r="AA7" s="152"/>
      <c r="AB7" s="152"/>
      <c r="AC7" s="152"/>
      <c r="AD7" s="152"/>
      <c r="AE7" s="152"/>
      <c r="AF7" s="152"/>
      <c r="AG7" s="152"/>
      <c r="AH7" s="152"/>
      <c r="AI7" s="152"/>
      <c r="AJ7" s="22"/>
      <c r="AK7" s="22"/>
      <c r="AL7" s="22"/>
      <c r="AM7" s="22"/>
      <c r="AN7" s="22"/>
      <c r="AO7" s="22"/>
      <c r="AP7" s="22"/>
      <c r="AQ7" s="22"/>
      <c r="AR7" s="23"/>
      <c r="AS7" s="23"/>
      <c r="AT7" s="23"/>
      <c r="AU7" s="23"/>
      <c r="AV7" s="23"/>
      <c r="AW7" s="23"/>
      <c r="AX7" s="23"/>
      <c r="AY7" s="23"/>
      <c r="AZ7" s="23"/>
      <c r="BA7" s="23"/>
      <c r="BB7" s="162" t="s">
        <v>22</v>
      </c>
      <c r="BC7" s="152"/>
      <c r="BD7" s="152"/>
      <c r="BE7" s="152"/>
      <c r="BF7" s="152"/>
      <c r="BG7" s="152"/>
      <c r="BH7" s="152"/>
      <c r="BI7" s="152"/>
      <c r="BJ7" s="152"/>
      <c r="BK7" s="152"/>
      <c r="BL7" s="152"/>
      <c r="BM7" s="152"/>
      <c r="BN7" s="152"/>
      <c r="BO7" s="152"/>
      <c r="BP7" s="152"/>
      <c r="BQ7" s="163" t="s">
        <v>23</v>
      </c>
      <c r="BR7" s="152"/>
      <c r="BS7" s="152"/>
      <c r="BT7" s="152"/>
      <c r="BU7" s="152"/>
      <c r="BV7" s="152"/>
      <c r="BW7" s="152"/>
      <c r="BX7" s="152"/>
      <c r="BY7" s="152"/>
      <c r="BZ7" s="152"/>
      <c r="CA7" s="152"/>
      <c r="CB7" s="152"/>
      <c r="CC7" s="152"/>
      <c r="CD7" s="152"/>
      <c r="CE7" s="152"/>
      <c r="CF7" s="8"/>
    </row>
    <row r="8" spans="1:84" ht="12.75">
      <c r="A8" s="152"/>
      <c r="B8" s="152"/>
      <c r="C8" s="152"/>
      <c r="D8" s="152"/>
      <c r="E8" s="152"/>
      <c r="F8" s="152"/>
      <c r="G8" s="19"/>
      <c r="H8" s="19"/>
      <c r="I8" s="19"/>
      <c r="J8" s="19"/>
      <c r="K8" s="18"/>
      <c r="L8" s="24"/>
      <c r="M8" s="158" t="s">
        <v>24</v>
      </c>
      <c r="N8" s="152"/>
      <c r="O8" s="152"/>
      <c r="P8" s="25"/>
      <c r="Q8" s="158" t="s">
        <v>25</v>
      </c>
      <c r="R8" s="152"/>
      <c r="S8" s="152"/>
      <c r="T8" s="152"/>
      <c r="U8" s="152"/>
      <c r="V8" s="25"/>
      <c r="W8" s="25"/>
      <c r="X8" s="158" t="s">
        <v>26</v>
      </c>
      <c r="Y8" s="152"/>
      <c r="Z8" s="152"/>
      <c r="AA8" s="152"/>
      <c r="AB8" s="152"/>
      <c r="AC8" s="25"/>
      <c r="AD8" s="25"/>
      <c r="AE8" s="158" t="s">
        <v>27</v>
      </c>
      <c r="AF8" s="152"/>
      <c r="AG8" s="152"/>
      <c r="AH8" s="152"/>
      <c r="AI8" s="152"/>
      <c r="AJ8" s="25"/>
      <c r="AK8" s="25"/>
      <c r="AL8" s="158" t="s">
        <v>28</v>
      </c>
      <c r="AM8" s="152"/>
      <c r="AN8" s="152"/>
      <c r="AO8" s="152"/>
      <c r="AP8" s="152"/>
      <c r="AQ8" s="25"/>
      <c r="AR8" s="159" t="s">
        <v>29</v>
      </c>
      <c r="AS8" s="152"/>
      <c r="AT8" s="152"/>
      <c r="AU8" s="152"/>
      <c r="AV8" s="152"/>
      <c r="AW8" s="159" t="s">
        <v>30</v>
      </c>
      <c r="AX8" s="152"/>
      <c r="AY8" s="152"/>
      <c r="AZ8" s="152"/>
      <c r="BA8" s="152"/>
      <c r="BB8" s="156" t="s">
        <v>31</v>
      </c>
      <c r="BC8" s="152"/>
      <c r="BD8" s="152"/>
      <c r="BE8" s="152"/>
      <c r="BF8" s="152"/>
      <c r="BG8" s="156" t="s">
        <v>32</v>
      </c>
      <c r="BH8" s="152"/>
      <c r="BI8" s="152"/>
      <c r="BJ8" s="152"/>
      <c r="BK8" s="152"/>
      <c r="BL8" s="156" t="s">
        <v>33</v>
      </c>
      <c r="BM8" s="152"/>
      <c r="BN8" s="152"/>
      <c r="BO8" s="152"/>
      <c r="BP8" s="152"/>
      <c r="BQ8" s="157" t="s">
        <v>34</v>
      </c>
      <c r="BR8" s="152"/>
      <c r="BS8" s="152"/>
      <c r="BT8" s="152"/>
      <c r="BU8" s="152"/>
      <c r="BV8" s="157" t="s">
        <v>35</v>
      </c>
      <c r="BW8" s="152"/>
      <c r="BX8" s="152"/>
      <c r="BY8" s="152"/>
      <c r="BZ8" s="152"/>
      <c r="CA8" s="157" t="s">
        <v>36</v>
      </c>
      <c r="CB8" s="152"/>
      <c r="CC8" s="152"/>
      <c r="CD8" s="152"/>
      <c r="CE8" s="152"/>
      <c r="CF8" s="8"/>
    </row>
    <row r="9" spans="1:84" ht="33.75">
      <c r="A9" s="152"/>
      <c r="B9" s="152"/>
      <c r="C9" s="152"/>
      <c r="D9" s="152"/>
      <c r="E9" s="152"/>
      <c r="F9" s="152"/>
      <c r="G9" s="19" t="s">
        <v>37</v>
      </c>
      <c r="H9" s="19" t="s">
        <v>38</v>
      </c>
      <c r="I9" s="19" t="s">
        <v>39</v>
      </c>
      <c r="J9" s="19"/>
      <c r="K9" s="19" t="s">
        <v>40</v>
      </c>
      <c r="L9" s="26"/>
      <c r="M9" s="27" t="s">
        <v>3</v>
      </c>
      <c r="N9" s="27" t="s">
        <v>5</v>
      </c>
      <c r="O9" s="27" t="s">
        <v>1</v>
      </c>
      <c r="P9" s="27" t="s">
        <v>1</v>
      </c>
      <c r="Q9" s="28" t="s">
        <v>2</v>
      </c>
      <c r="R9" s="28" t="s">
        <v>3</v>
      </c>
      <c r="S9" s="28" t="s">
        <v>4</v>
      </c>
      <c r="T9" s="28" t="s">
        <v>41</v>
      </c>
      <c r="U9" s="28" t="s">
        <v>5</v>
      </c>
      <c r="V9" s="27" t="s">
        <v>1</v>
      </c>
      <c r="W9" s="27" t="s">
        <v>1</v>
      </c>
      <c r="X9" s="28" t="s">
        <v>2</v>
      </c>
      <c r="Y9" s="28" t="s">
        <v>3</v>
      </c>
      <c r="Z9" s="28" t="s">
        <v>4</v>
      </c>
      <c r="AA9" s="28" t="s">
        <v>41</v>
      </c>
      <c r="AB9" s="28" t="s">
        <v>5</v>
      </c>
      <c r="AC9" s="27" t="s">
        <v>1</v>
      </c>
      <c r="AD9" s="27" t="s">
        <v>1</v>
      </c>
      <c r="AE9" s="28" t="s">
        <v>2</v>
      </c>
      <c r="AF9" s="28" t="s">
        <v>3</v>
      </c>
      <c r="AG9" s="28" t="s">
        <v>4</v>
      </c>
      <c r="AH9" s="28" t="s">
        <v>41</v>
      </c>
      <c r="AI9" s="28" t="s">
        <v>5</v>
      </c>
      <c r="AJ9" s="27" t="s">
        <v>1</v>
      </c>
      <c r="AK9" s="27" t="s">
        <v>1</v>
      </c>
      <c r="AL9" s="27" t="s">
        <v>2</v>
      </c>
      <c r="AM9" s="27" t="s">
        <v>3</v>
      </c>
      <c r="AN9" s="27" t="s">
        <v>4</v>
      </c>
      <c r="AO9" s="27" t="s">
        <v>41</v>
      </c>
      <c r="AP9" s="27" t="s">
        <v>5</v>
      </c>
      <c r="AQ9" s="27" t="s">
        <v>1</v>
      </c>
      <c r="AR9" s="29" t="s">
        <v>2</v>
      </c>
      <c r="AS9" s="29" t="s">
        <v>3</v>
      </c>
      <c r="AT9" s="29" t="s">
        <v>4</v>
      </c>
      <c r="AU9" s="29" t="s">
        <v>41</v>
      </c>
      <c r="AV9" s="29" t="s">
        <v>5</v>
      </c>
      <c r="AW9" s="29" t="s">
        <v>2</v>
      </c>
      <c r="AX9" s="29" t="s">
        <v>3</v>
      </c>
      <c r="AY9" s="29" t="s">
        <v>4</v>
      </c>
      <c r="AZ9" s="29" t="s">
        <v>41</v>
      </c>
      <c r="BA9" s="29" t="s">
        <v>5</v>
      </c>
      <c r="BB9" s="30" t="s">
        <v>2</v>
      </c>
      <c r="BC9" s="30" t="s">
        <v>3</v>
      </c>
      <c r="BD9" s="30" t="s">
        <v>4</v>
      </c>
      <c r="BE9" s="30" t="s">
        <v>41</v>
      </c>
      <c r="BF9" s="30" t="s">
        <v>5</v>
      </c>
      <c r="BG9" s="30" t="s">
        <v>2</v>
      </c>
      <c r="BH9" s="30" t="s">
        <v>3</v>
      </c>
      <c r="BI9" s="30" t="s">
        <v>4</v>
      </c>
      <c r="BJ9" s="30" t="s">
        <v>41</v>
      </c>
      <c r="BK9" s="30" t="s">
        <v>5</v>
      </c>
      <c r="BL9" s="30" t="s">
        <v>2</v>
      </c>
      <c r="BM9" s="30" t="s">
        <v>3</v>
      </c>
      <c r="BN9" s="30" t="s">
        <v>4</v>
      </c>
      <c r="BO9" s="30" t="s">
        <v>41</v>
      </c>
      <c r="BP9" s="30" t="s">
        <v>5</v>
      </c>
      <c r="BQ9" s="31" t="s">
        <v>2</v>
      </c>
      <c r="BR9" s="31" t="s">
        <v>3</v>
      </c>
      <c r="BS9" s="31" t="s">
        <v>4</v>
      </c>
      <c r="BT9" s="31" t="s">
        <v>41</v>
      </c>
      <c r="BU9" s="31" t="s">
        <v>5</v>
      </c>
      <c r="BV9" s="31" t="s">
        <v>2</v>
      </c>
      <c r="BW9" s="31" t="s">
        <v>3</v>
      </c>
      <c r="BX9" s="31" t="s">
        <v>4</v>
      </c>
      <c r="BY9" s="31" t="s">
        <v>41</v>
      </c>
      <c r="BZ9" s="31" t="s">
        <v>5</v>
      </c>
      <c r="CA9" s="31" t="s">
        <v>2</v>
      </c>
      <c r="CB9" s="31" t="s">
        <v>3</v>
      </c>
      <c r="CC9" s="31" t="s">
        <v>4</v>
      </c>
      <c r="CD9" s="31" t="s">
        <v>41</v>
      </c>
      <c r="CE9" s="31" t="s">
        <v>5</v>
      </c>
      <c r="CF9" s="8"/>
    </row>
    <row r="10" spans="1:84" ht="12.75">
      <c r="A10" s="32"/>
      <c r="B10" s="32"/>
      <c r="C10" s="32"/>
      <c r="D10" s="33"/>
      <c r="E10" s="33"/>
      <c r="F10" s="32"/>
      <c r="G10" s="32"/>
      <c r="H10" s="32"/>
      <c r="I10" s="32"/>
      <c r="J10" s="34"/>
      <c r="K10" s="32"/>
      <c r="L10" s="35" t="s">
        <v>42</v>
      </c>
      <c r="M10" s="37">
        <f>N10-1</f>
        <v>8</v>
      </c>
      <c r="N10" s="37">
        <f>O10-1</f>
        <v>9</v>
      </c>
      <c r="O10" s="37">
        <f>P10-1</f>
        <v>10</v>
      </c>
      <c r="P10" s="37">
        <f>Q10-1</f>
        <v>11</v>
      </c>
      <c r="Q10" s="37">
        <v>12</v>
      </c>
      <c r="R10" s="37">
        <f>Q10+1</f>
        <v>13</v>
      </c>
      <c r="S10" s="37">
        <f t="shared" ref="S10:AQ10" si="0">R10+1</f>
        <v>14</v>
      </c>
      <c r="T10" s="37">
        <f t="shared" si="0"/>
        <v>15</v>
      </c>
      <c r="U10" s="37">
        <f t="shared" si="0"/>
        <v>16</v>
      </c>
      <c r="V10" s="37">
        <f t="shared" si="0"/>
        <v>17</v>
      </c>
      <c r="W10" s="37">
        <f t="shared" si="0"/>
        <v>18</v>
      </c>
      <c r="X10" s="37">
        <f t="shared" si="0"/>
        <v>19</v>
      </c>
      <c r="Y10" s="37">
        <f t="shared" si="0"/>
        <v>20</v>
      </c>
      <c r="Z10" s="37">
        <f t="shared" si="0"/>
        <v>21</v>
      </c>
      <c r="AA10" s="37">
        <f t="shared" si="0"/>
        <v>22</v>
      </c>
      <c r="AB10" s="37">
        <f t="shared" si="0"/>
        <v>23</v>
      </c>
      <c r="AC10" s="37">
        <f t="shared" si="0"/>
        <v>24</v>
      </c>
      <c r="AD10" s="37">
        <f t="shared" si="0"/>
        <v>25</v>
      </c>
      <c r="AE10" s="37">
        <f t="shared" si="0"/>
        <v>26</v>
      </c>
      <c r="AF10" s="37">
        <f t="shared" si="0"/>
        <v>27</v>
      </c>
      <c r="AG10" s="37">
        <f t="shared" si="0"/>
        <v>28</v>
      </c>
      <c r="AH10" s="37">
        <f t="shared" si="0"/>
        <v>29</v>
      </c>
      <c r="AI10" s="37">
        <f t="shared" si="0"/>
        <v>30</v>
      </c>
      <c r="AJ10" s="37">
        <f t="shared" si="0"/>
        <v>31</v>
      </c>
      <c r="AK10" s="37">
        <v>1</v>
      </c>
      <c r="AL10" s="37">
        <f t="shared" si="0"/>
        <v>2</v>
      </c>
      <c r="AM10" s="37">
        <f t="shared" si="0"/>
        <v>3</v>
      </c>
      <c r="AN10" s="37">
        <f t="shared" si="0"/>
        <v>4</v>
      </c>
      <c r="AO10" s="37">
        <f t="shared" si="0"/>
        <v>5</v>
      </c>
      <c r="AP10" s="37">
        <f t="shared" si="0"/>
        <v>6</v>
      </c>
      <c r="AQ10" s="37">
        <f t="shared" si="0"/>
        <v>7</v>
      </c>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8"/>
    </row>
    <row r="11" spans="1:84" ht="15.75" customHeight="1">
      <c r="A11" s="39"/>
      <c r="B11" s="40"/>
      <c r="C11" s="32"/>
      <c r="D11" s="33"/>
      <c r="E11" s="33"/>
      <c r="F11" s="32"/>
      <c r="G11" s="32"/>
      <c r="H11" s="32"/>
      <c r="I11" s="32"/>
      <c r="J11" s="32"/>
      <c r="K11" s="32"/>
      <c r="L11" s="35" t="s">
        <v>43</v>
      </c>
      <c r="M11" s="36" t="e">
        <f>#REF!</f>
        <v>#REF!</v>
      </c>
      <c r="N11" s="36" t="e">
        <f>#REF!</f>
        <v>#REF!</v>
      </c>
      <c r="O11" s="36" t="e">
        <f>#REF!</f>
        <v>#REF!</v>
      </c>
      <c r="P11" s="36" t="e">
        <f>#REF!</f>
        <v>#REF!</v>
      </c>
      <c r="Q11" s="36" t="e">
        <f>#REF!</f>
        <v>#REF!</v>
      </c>
      <c r="R11" s="36" t="e">
        <f>#REF!</f>
        <v>#REF!</v>
      </c>
      <c r="S11" s="36" t="e">
        <f>#REF!</f>
        <v>#REF!</v>
      </c>
      <c r="T11" s="36" t="e">
        <f>#REF!</f>
        <v>#REF!</v>
      </c>
      <c r="U11" s="36" t="e">
        <f>#REF!</f>
        <v>#REF!</v>
      </c>
      <c r="V11" s="36" t="e">
        <f>#REF!</f>
        <v>#REF!</v>
      </c>
      <c r="W11" s="36" t="e">
        <f>#REF!</f>
        <v>#REF!</v>
      </c>
      <c r="X11" s="36" t="e">
        <f>#REF!</f>
        <v>#REF!</v>
      </c>
      <c r="Y11" s="36" t="e">
        <f>#REF!</f>
        <v>#REF!</v>
      </c>
      <c r="Z11" s="36" t="e">
        <f>#REF!</f>
        <v>#REF!</v>
      </c>
      <c r="AA11" s="36" t="e">
        <f>#REF!</f>
        <v>#REF!</v>
      </c>
      <c r="AB11" s="36" t="e">
        <f>#REF!</f>
        <v>#REF!</v>
      </c>
      <c r="AC11" s="36" t="e">
        <f>#REF!</f>
        <v>#REF!</v>
      </c>
      <c r="AD11" s="36" t="e">
        <f>#REF!</f>
        <v>#REF!</v>
      </c>
      <c r="AE11" s="36" t="e">
        <f>#REF!</f>
        <v>#REF!</v>
      </c>
      <c r="AF11" s="36" t="e">
        <f>#REF!</f>
        <v>#REF!</v>
      </c>
      <c r="AG11" s="36" t="e">
        <f>#REF!</f>
        <v>#REF!</v>
      </c>
      <c r="AH11" s="36" t="e">
        <f>#REF!</f>
        <v>#REF!</v>
      </c>
      <c r="AI11" s="36" t="e">
        <f>#REF!</f>
        <v>#REF!</v>
      </c>
      <c r="AJ11" s="36" t="e">
        <f>#REF!</f>
        <v>#REF!</v>
      </c>
      <c r="AK11" s="36" t="e">
        <f>#REF!</f>
        <v>#REF!</v>
      </c>
      <c r="AL11" s="36" t="e">
        <f>#REF!</f>
        <v>#REF!</v>
      </c>
      <c r="AM11" s="36" t="e">
        <f>#REF!</f>
        <v>#REF!</v>
      </c>
      <c r="AN11" s="36" t="e">
        <f>#REF!</f>
        <v>#REF!</v>
      </c>
      <c r="AO11" s="36" t="e">
        <f>#REF!</f>
        <v>#REF!</v>
      </c>
      <c r="AP11" s="36" t="e">
        <f>#REF!</f>
        <v>#REF!</v>
      </c>
      <c r="AQ11" s="36" t="e">
        <f>#REF!</f>
        <v>#REF!</v>
      </c>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c r="CA11" s="32"/>
      <c r="CB11" s="32"/>
      <c r="CC11" s="32"/>
      <c r="CD11" s="32"/>
      <c r="CE11" s="32"/>
      <c r="CF11" s="8"/>
    </row>
    <row r="12" spans="1:84" ht="15.75" customHeight="1">
      <c r="A12" s="39">
        <v>1</v>
      </c>
      <c r="B12" s="40" t="s">
        <v>44</v>
      </c>
      <c r="C12" s="32"/>
      <c r="D12" s="33"/>
      <c r="E12" s="33"/>
      <c r="F12" s="32"/>
      <c r="G12" s="32"/>
      <c r="H12" s="32"/>
      <c r="I12" s="32"/>
      <c r="J12" s="32"/>
      <c r="K12" s="32"/>
      <c r="L12" s="35"/>
      <c r="M12" s="36"/>
      <c r="N12" s="36"/>
      <c r="O12" s="36"/>
      <c r="P12" s="37"/>
      <c r="Q12" s="37"/>
      <c r="R12" s="36"/>
      <c r="S12" s="36"/>
      <c r="T12" s="36"/>
      <c r="U12" s="36"/>
      <c r="V12" s="36"/>
      <c r="W12" s="36"/>
      <c r="X12" s="36"/>
      <c r="Y12" s="36"/>
      <c r="Z12" s="36"/>
      <c r="AA12" s="36"/>
      <c r="AB12" s="36"/>
      <c r="AC12" s="36"/>
      <c r="AD12" s="36"/>
      <c r="AE12" s="36"/>
      <c r="AF12" s="36"/>
      <c r="AG12" s="36"/>
      <c r="AH12" s="36"/>
      <c r="AI12" s="36"/>
      <c r="AJ12" s="36"/>
      <c r="AK12" s="36"/>
      <c r="AL12" s="36"/>
      <c r="AM12" s="36"/>
      <c r="AN12" s="38"/>
      <c r="AO12" s="38"/>
      <c r="AP12" s="38"/>
      <c r="AQ12" s="38"/>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c r="CA12" s="32"/>
      <c r="CB12" s="32"/>
      <c r="CC12" s="32"/>
      <c r="CD12" s="32"/>
      <c r="CE12" s="32"/>
      <c r="CF12" s="8"/>
    </row>
    <row r="13" spans="1:84" ht="12.75">
      <c r="A13" s="41">
        <v>1.1000000000000001</v>
      </c>
      <c r="B13" s="42" t="s">
        <v>45</v>
      </c>
      <c r="C13" s="42" t="s">
        <v>46</v>
      </c>
      <c r="D13" s="43">
        <f>DATE(2020,10,10)</f>
        <v>44114</v>
      </c>
      <c r="E13" s="43">
        <f>DATE(2020,10,11)</f>
        <v>44115</v>
      </c>
      <c r="F13" s="44">
        <f t="shared" ref="F13:F18" si="1">DAYS360(D13,E13)</f>
        <v>1</v>
      </c>
      <c r="G13" s="20">
        <f>F13</f>
        <v>1</v>
      </c>
      <c r="H13" s="20">
        <f>F13*50</f>
        <v>50</v>
      </c>
      <c r="I13" s="107">
        <f>H13</f>
        <v>50</v>
      </c>
      <c r="J13" s="20"/>
      <c r="K13" s="45"/>
      <c r="L13" s="46"/>
      <c r="M13" s="47"/>
      <c r="N13" s="47"/>
      <c r="O13" s="113"/>
      <c r="P13" s="113"/>
      <c r="Q13" s="110"/>
      <c r="R13" s="48"/>
      <c r="S13" s="8"/>
      <c r="T13" s="8"/>
      <c r="U13" s="110"/>
      <c r="V13" s="110"/>
      <c r="W13" s="111"/>
      <c r="X13" s="111"/>
      <c r="Y13" s="111"/>
      <c r="Z13" s="47"/>
      <c r="AA13" s="47"/>
      <c r="AB13" s="47"/>
      <c r="AC13" s="47"/>
      <c r="AD13" s="8"/>
      <c r="AE13" s="8"/>
      <c r="AF13" s="8"/>
      <c r="AG13" s="8"/>
      <c r="AH13" s="8"/>
      <c r="AI13" s="8"/>
      <c r="AJ13" s="8"/>
      <c r="AK13" s="47"/>
      <c r="AL13" s="47"/>
      <c r="AM13" s="49"/>
      <c r="AN13" s="47"/>
      <c r="AO13" s="47"/>
      <c r="AP13" s="47"/>
      <c r="AQ13" s="47"/>
      <c r="AR13" s="50"/>
      <c r="AS13" s="50"/>
      <c r="AT13" s="50"/>
      <c r="AU13" s="50"/>
      <c r="AV13" s="50"/>
      <c r="AW13" s="8"/>
      <c r="AX13" s="8"/>
      <c r="AY13" s="8"/>
      <c r="AZ13" s="8"/>
      <c r="BA13" s="8"/>
      <c r="BB13" s="8"/>
      <c r="BC13" s="8"/>
      <c r="BD13" s="8"/>
      <c r="BE13" s="8"/>
      <c r="BF13" s="8"/>
      <c r="BG13" s="51"/>
      <c r="BH13" s="51"/>
      <c r="BI13" s="51"/>
      <c r="BJ13" s="51"/>
      <c r="BK13" s="51"/>
      <c r="BL13" s="8"/>
      <c r="BM13" s="8"/>
      <c r="BN13" s="8"/>
      <c r="BO13" s="8"/>
      <c r="BP13" s="8"/>
      <c r="BQ13" s="8"/>
      <c r="BR13" s="8"/>
      <c r="BS13" s="8"/>
      <c r="BT13" s="8"/>
      <c r="BU13" s="8"/>
      <c r="BV13" s="52"/>
      <c r="BW13" s="52"/>
      <c r="BX13" s="52"/>
      <c r="BY13" s="52"/>
      <c r="BZ13" s="52"/>
      <c r="CA13" s="8"/>
      <c r="CB13" s="8"/>
      <c r="CC13" s="8"/>
      <c r="CD13" s="8"/>
      <c r="CE13" s="8"/>
      <c r="CF13" s="8"/>
    </row>
    <row r="14" spans="1:84" ht="12.75">
      <c r="A14" s="41" t="s">
        <v>47</v>
      </c>
      <c r="B14" s="53" t="s">
        <v>48</v>
      </c>
      <c r="C14" s="53" t="s">
        <v>49</v>
      </c>
      <c r="D14" s="43">
        <f>DATE(2020,10,12)</f>
        <v>44116</v>
      </c>
      <c r="E14" s="43">
        <f>DATE(2020,10,13)</f>
        <v>44117</v>
      </c>
      <c r="F14" s="44">
        <f t="shared" si="1"/>
        <v>1</v>
      </c>
      <c r="G14" s="20">
        <f>G13+F14</f>
        <v>2</v>
      </c>
      <c r="H14" s="117">
        <f t="shared" ref="H14:H20" si="2">F14*50</f>
        <v>50</v>
      </c>
      <c r="I14" s="107">
        <f>H14+I13</f>
        <v>100</v>
      </c>
      <c r="J14" s="20"/>
      <c r="K14" s="54">
        <v>1.1000000000000001</v>
      </c>
      <c r="L14" s="46"/>
      <c r="M14" s="47"/>
      <c r="N14" s="47"/>
      <c r="O14" s="47"/>
      <c r="P14" s="45"/>
      <c r="Q14" s="113"/>
      <c r="R14" s="113"/>
      <c r="S14" s="8"/>
      <c r="T14" s="8"/>
      <c r="U14" s="8"/>
      <c r="V14" s="8"/>
      <c r="W14" s="47"/>
      <c r="X14" s="47"/>
      <c r="Y14" s="47"/>
      <c r="Z14" s="111"/>
      <c r="AA14" s="47"/>
      <c r="AB14" s="47"/>
      <c r="AC14" s="47"/>
      <c r="AD14" s="8"/>
      <c r="AE14" s="8"/>
      <c r="AF14" s="8"/>
      <c r="AG14" s="8"/>
      <c r="AH14" s="8"/>
      <c r="AI14" s="8"/>
      <c r="AJ14" s="8"/>
      <c r="AK14" s="47"/>
      <c r="AL14" s="47"/>
      <c r="AM14" s="49"/>
      <c r="AN14" s="47"/>
      <c r="AO14" s="47"/>
      <c r="AP14" s="47"/>
      <c r="AQ14" s="47"/>
      <c r="AR14" s="50"/>
      <c r="AS14" s="50"/>
      <c r="AT14" s="50"/>
      <c r="AU14" s="50"/>
      <c r="AV14" s="50"/>
      <c r="AW14" s="8"/>
      <c r="AX14" s="8"/>
      <c r="AY14" s="8"/>
      <c r="AZ14" s="8"/>
      <c r="BA14" s="8"/>
      <c r="BB14" s="8"/>
      <c r="BC14" s="8"/>
      <c r="BD14" s="8"/>
      <c r="BE14" s="8"/>
      <c r="BF14" s="8"/>
      <c r="BG14" s="51"/>
      <c r="BH14" s="51"/>
      <c r="BI14" s="51"/>
      <c r="BJ14" s="51"/>
      <c r="BK14" s="51"/>
      <c r="BL14" s="8"/>
      <c r="BM14" s="8"/>
      <c r="BN14" s="8"/>
      <c r="BO14" s="8"/>
      <c r="BP14" s="8"/>
      <c r="BQ14" s="8"/>
      <c r="BR14" s="8"/>
      <c r="BS14" s="8"/>
      <c r="BT14" s="8"/>
      <c r="BU14" s="8"/>
      <c r="BV14" s="52"/>
      <c r="BW14" s="52"/>
      <c r="BX14" s="52"/>
      <c r="BY14" s="52"/>
      <c r="BZ14" s="52"/>
      <c r="CA14" s="8"/>
      <c r="CB14" s="8"/>
      <c r="CC14" s="8"/>
      <c r="CD14" s="8"/>
      <c r="CE14" s="8"/>
      <c r="CF14" s="8"/>
    </row>
    <row r="15" spans="1:84" ht="25.5">
      <c r="A15" s="41">
        <v>1.2</v>
      </c>
      <c r="B15" s="42" t="s">
        <v>50</v>
      </c>
      <c r="C15" s="42" t="s">
        <v>51</v>
      </c>
      <c r="D15" s="43">
        <f>DATE(2020,10,14)</f>
        <v>44118</v>
      </c>
      <c r="E15" s="43">
        <f>DATE(2020,10,16)</f>
        <v>44120</v>
      </c>
      <c r="F15" s="44">
        <f t="shared" si="1"/>
        <v>2</v>
      </c>
      <c r="G15" s="20">
        <f>G14+F15</f>
        <v>4</v>
      </c>
      <c r="H15" s="117">
        <f t="shared" si="2"/>
        <v>100</v>
      </c>
      <c r="I15" s="112">
        <f>H15+I14</f>
        <v>200</v>
      </c>
      <c r="J15" s="20"/>
      <c r="K15" s="54" t="s">
        <v>100</v>
      </c>
      <c r="L15" s="46"/>
      <c r="M15" s="47"/>
      <c r="N15" s="47"/>
      <c r="O15" s="47"/>
      <c r="P15" s="45"/>
      <c r="Q15" s="45"/>
      <c r="R15" s="48"/>
      <c r="S15" s="114"/>
      <c r="T15" s="114"/>
      <c r="U15" s="114"/>
      <c r="V15" s="8"/>
      <c r="W15" s="47"/>
      <c r="X15" s="47"/>
      <c r="Y15" s="47"/>
      <c r="Z15" s="111"/>
      <c r="AA15" s="111"/>
      <c r="AB15" s="111"/>
      <c r="AC15" s="111"/>
      <c r="AD15" s="110"/>
      <c r="AE15" s="110"/>
      <c r="AF15" s="110"/>
      <c r="AG15" s="110"/>
      <c r="AH15" s="8"/>
      <c r="AI15" s="8"/>
      <c r="AJ15" s="8"/>
      <c r="AK15" s="47"/>
      <c r="AL15" s="47"/>
      <c r="AM15" s="49"/>
      <c r="AN15" s="47"/>
      <c r="AO15" s="47"/>
      <c r="AP15" s="47"/>
      <c r="AQ15" s="47"/>
      <c r="AR15" s="50"/>
      <c r="AS15" s="50"/>
      <c r="AT15" s="50"/>
      <c r="AU15" s="50"/>
      <c r="AV15" s="50"/>
      <c r="AW15" s="8"/>
      <c r="AX15" s="8"/>
      <c r="AY15" s="8"/>
      <c r="AZ15" s="8"/>
      <c r="BA15" s="8"/>
      <c r="BB15" s="8"/>
      <c r="BC15" s="8"/>
      <c r="BD15" s="8"/>
      <c r="BE15" s="8"/>
      <c r="BF15" s="8"/>
      <c r="BG15" s="51"/>
      <c r="BH15" s="51"/>
      <c r="BI15" s="51"/>
      <c r="BJ15" s="51"/>
      <c r="BK15" s="51"/>
      <c r="BL15" s="8"/>
      <c r="BM15" s="8"/>
      <c r="BN15" s="8"/>
      <c r="BO15" s="8"/>
      <c r="BP15" s="8"/>
      <c r="BQ15" s="8"/>
      <c r="BR15" s="8"/>
      <c r="BS15" s="8"/>
      <c r="BT15" s="8"/>
      <c r="BU15" s="8"/>
      <c r="BV15" s="52"/>
      <c r="BW15" s="52"/>
      <c r="BX15" s="52"/>
      <c r="BY15" s="52"/>
      <c r="BZ15" s="52"/>
      <c r="CA15" s="8"/>
      <c r="CB15" s="8"/>
      <c r="CC15" s="8"/>
      <c r="CD15" s="8"/>
      <c r="CE15" s="8"/>
      <c r="CF15" s="8"/>
    </row>
    <row r="16" spans="1:84" ht="12.75">
      <c r="A16" s="41">
        <v>1.3</v>
      </c>
      <c r="B16" s="42" t="s">
        <v>52</v>
      </c>
      <c r="C16" s="42" t="s">
        <v>53</v>
      </c>
      <c r="D16" s="43">
        <f>DATE(2020,10,13)</f>
        <v>44117</v>
      </c>
      <c r="E16" s="43">
        <f>DATE(2020,10,14)</f>
        <v>44118</v>
      </c>
      <c r="F16" s="44">
        <f t="shared" si="1"/>
        <v>1</v>
      </c>
      <c r="G16" s="20">
        <f>G15+F16</f>
        <v>5</v>
      </c>
      <c r="H16" s="117">
        <f>F16*50</f>
        <v>50</v>
      </c>
      <c r="I16" s="112">
        <f>H16+I15</f>
        <v>250</v>
      </c>
      <c r="J16" s="20"/>
      <c r="K16" s="109" t="s">
        <v>99</v>
      </c>
      <c r="L16" s="46"/>
      <c r="M16" s="47"/>
      <c r="N16" s="47"/>
      <c r="O16" s="47"/>
      <c r="P16" s="45"/>
      <c r="Q16" s="45"/>
      <c r="R16" s="114"/>
      <c r="S16" s="114"/>
      <c r="T16" s="8"/>
      <c r="U16" s="8"/>
      <c r="V16" s="8"/>
      <c r="W16" s="47"/>
      <c r="X16" s="47"/>
      <c r="Y16" s="47"/>
      <c r="Z16" s="47"/>
      <c r="AA16" s="111"/>
      <c r="AB16" s="111"/>
      <c r="AC16" s="111"/>
      <c r="AD16" s="110"/>
      <c r="AE16" s="110"/>
      <c r="AF16" s="110"/>
      <c r="AG16" s="110"/>
      <c r="AH16" s="110"/>
      <c r="AI16" s="8"/>
      <c r="AJ16" s="8"/>
      <c r="AK16" s="47"/>
      <c r="AL16" s="47"/>
      <c r="AM16" s="49"/>
      <c r="AN16" s="47"/>
      <c r="AO16" s="47"/>
      <c r="AP16" s="47"/>
      <c r="AQ16" s="47"/>
      <c r="AR16" s="50"/>
      <c r="AS16" s="50"/>
      <c r="AT16" s="50"/>
      <c r="AU16" s="50"/>
      <c r="AV16" s="50"/>
      <c r="AW16" s="8"/>
      <c r="AX16" s="8"/>
      <c r="AY16" s="8"/>
      <c r="AZ16" s="8"/>
      <c r="BA16" s="8"/>
      <c r="BB16" s="8"/>
      <c r="BC16" s="8"/>
      <c r="BD16" s="8"/>
      <c r="BE16" s="8"/>
      <c r="BF16" s="8"/>
      <c r="BG16" s="51"/>
      <c r="BH16" s="51"/>
      <c r="BI16" s="51"/>
      <c r="BJ16" s="51"/>
      <c r="BK16" s="51"/>
      <c r="BL16" s="8"/>
      <c r="BM16" s="8"/>
      <c r="BN16" s="8"/>
      <c r="BO16" s="8"/>
      <c r="BP16" s="8"/>
      <c r="BQ16" s="8"/>
      <c r="BR16" s="8"/>
      <c r="BS16" s="8"/>
      <c r="BT16" s="8"/>
      <c r="BU16" s="8"/>
      <c r="BV16" s="52"/>
      <c r="BW16" s="52"/>
      <c r="BX16" s="52"/>
      <c r="BY16" s="52"/>
      <c r="BZ16" s="52"/>
      <c r="CA16" s="8"/>
      <c r="CB16" s="8"/>
      <c r="CC16" s="8"/>
      <c r="CD16" s="8"/>
      <c r="CE16" s="8"/>
      <c r="CF16" s="8"/>
    </row>
    <row r="17" spans="1:84" ht="12.75">
      <c r="A17" s="41">
        <v>1.4</v>
      </c>
      <c r="B17" s="42" t="s">
        <v>54</v>
      </c>
      <c r="C17" s="42" t="s">
        <v>55</v>
      </c>
      <c r="D17" s="43">
        <f>DATE(2020,10,14)</f>
        <v>44118</v>
      </c>
      <c r="E17" s="43">
        <f>DATE(2020,10,16)</f>
        <v>44120</v>
      </c>
      <c r="F17" s="44">
        <f t="shared" si="1"/>
        <v>2</v>
      </c>
      <c r="G17" s="20">
        <f>G16+F17</f>
        <v>7</v>
      </c>
      <c r="H17" s="117">
        <f t="shared" si="2"/>
        <v>100</v>
      </c>
      <c r="I17" s="112">
        <f>H17+I16</f>
        <v>350</v>
      </c>
      <c r="J17" s="20"/>
      <c r="K17" s="45" t="s">
        <v>100</v>
      </c>
      <c r="L17" s="46"/>
      <c r="M17" s="47"/>
      <c r="N17" s="47"/>
      <c r="O17" s="47"/>
      <c r="P17" s="45"/>
      <c r="Q17" s="45"/>
      <c r="R17" s="48"/>
      <c r="S17" s="114"/>
      <c r="T17" s="114"/>
      <c r="U17" s="114"/>
      <c r="V17" s="8"/>
      <c r="W17" s="47"/>
      <c r="X17" s="47"/>
      <c r="Y17" s="47"/>
      <c r="Z17" s="47"/>
      <c r="AA17" s="47"/>
      <c r="AB17" s="47"/>
      <c r="AC17" s="47"/>
      <c r="AD17" s="110"/>
      <c r="AE17" s="110"/>
      <c r="AF17" s="110"/>
      <c r="AG17" s="110"/>
      <c r="AH17" s="110"/>
      <c r="AI17" s="8"/>
      <c r="AJ17" s="8"/>
      <c r="AK17" s="47"/>
      <c r="AL17" s="47"/>
      <c r="AM17" s="49"/>
      <c r="AN17" s="47"/>
      <c r="AO17" s="47"/>
      <c r="AP17" s="47"/>
      <c r="AQ17" s="47"/>
      <c r="AR17" s="50"/>
      <c r="AS17" s="50"/>
      <c r="AT17" s="50"/>
      <c r="AU17" s="50"/>
      <c r="AV17" s="50"/>
      <c r="AW17" s="8"/>
      <c r="AX17" s="8"/>
      <c r="AY17" s="8"/>
      <c r="AZ17" s="8"/>
      <c r="BA17" s="8"/>
      <c r="BB17" s="8"/>
      <c r="BC17" s="8"/>
      <c r="BD17" s="8"/>
      <c r="BE17" s="8"/>
      <c r="BF17" s="8"/>
      <c r="BG17" s="51"/>
      <c r="BH17" s="51"/>
      <c r="BI17" s="51"/>
      <c r="BJ17" s="51"/>
      <c r="BK17" s="51"/>
      <c r="BL17" s="8"/>
      <c r="BM17" s="8"/>
      <c r="BN17" s="8"/>
      <c r="BO17" s="8"/>
      <c r="BP17" s="8"/>
      <c r="BQ17" s="8"/>
      <c r="BR17" s="8"/>
      <c r="BS17" s="8"/>
      <c r="BT17" s="8"/>
      <c r="BU17" s="8"/>
      <c r="BV17" s="52"/>
      <c r="BW17" s="52"/>
      <c r="BX17" s="52"/>
      <c r="BY17" s="52"/>
      <c r="BZ17" s="52"/>
      <c r="CA17" s="8"/>
      <c r="CB17" s="8"/>
      <c r="CC17" s="8"/>
      <c r="CD17" s="8"/>
      <c r="CE17" s="8"/>
      <c r="CF17" s="8"/>
    </row>
    <row r="18" spans="1:84" ht="12.75">
      <c r="A18" s="41">
        <v>1.5</v>
      </c>
      <c r="B18" s="2" t="s">
        <v>56</v>
      </c>
      <c r="C18" s="42" t="s">
        <v>98</v>
      </c>
      <c r="D18" s="43"/>
      <c r="E18" s="43"/>
      <c r="F18" s="44">
        <f t="shared" si="1"/>
        <v>0</v>
      </c>
      <c r="G18" s="20">
        <f>G17+F18</f>
        <v>7</v>
      </c>
      <c r="H18" s="117">
        <f t="shared" si="2"/>
        <v>0</v>
      </c>
      <c r="I18" s="112">
        <f>H18+I17</f>
        <v>350</v>
      </c>
      <c r="J18" s="20"/>
      <c r="K18" s="45"/>
      <c r="L18" s="46"/>
      <c r="M18" s="47"/>
      <c r="N18" s="47"/>
      <c r="O18" s="47"/>
      <c r="P18" s="45"/>
      <c r="Q18" s="45"/>
      <c r="R18" s="48"/>
      <c r="S18" s="8"/>
      <c r="T18" s="8"/>
      <c r="U18" s="110"/>
      <c r="V18" s="8"/>
      <c r="W18" s="47"/>
      <c r="X18" s="47"/>
      <c r="Y18" s="47"/>
      <c r="Z18" s="47"/>
      <c r="AA18" s="47"/>
      <c r="AB18" s="47"/>
      <c r="AC18" s="47"/>
      <c r="AD18" s="8"/>
      <c r="AE18" s="8"/>
      <c r="AF18" s="110"/>
      <c r="AG18" s="110"/>
      <c r="AH18" s="110"/>
      <c r="AI18" s="8"/>
      <c r="AJ18" s="8"/>
      <c r="AK18" s="47"/>
      <c r="AL18" s="47"/>
      <c r="AM18" s="49"/>
      <c r="AN18" s="47"/>
      <c r="AO18" s="47"/>
      <c r="AP18" s="47"/>
      <c r="AQ18" s="47"/>
      <c r="AR18" s="50"/>
      <c r="AS18" s="50"/>
      <c r="AT18" s="50"/>
      <c r="AU18" s="50"/>
      <c r="AV18" s="50"/>
      <c r="AW18" s="8"/>
      <c r="AX18" s="8"/>
      <c r="AY18" s="8"/>
      <c r="AZ18" s="8"/>
      <c r="BA18" s="8"/>
      <c r="BB18" s="8"/>
      <c r="BC18" s="8"/>
      <c r="BD18" s="8"/>
      <c r="BE18" s="8"/>
      <c r="BF18" s="8"/>
      <c r="BG18" s="51"/>
      <c r="BH18" s="51"/>
      <c r="BI18" s="51"/>
      <c r="BJ18" s="51"/>
      <c r="BK18" s="51"/>
      <c r="BL18" s="8"/>
      <c r="BM18" s="8"/>
      <c r="BN18" s="8"/>
      <c r="BO18" s="8"/>
      <c r="BP18" s="8"/>
      <c r="BQ18" s="8"/>
      <c r="BR18" s="8"/>
      <c r="BS18" s="8"/>
      <c r="BT18" s="8"/>
      <c r="BU18" s="8"/>
      <c r="BV18" s="52"/>
      <c r="BW18" s="52"/>
      <c r="BX18" s="52"/>
      <c r="BY18" s="52"/>
      <c r="BZ18" s="52"/>
      <c r="CA18" s="8"/>
      <c r="CB18" s="8"/>
      <c r="CC18" s="8"/>
      <c r="CD18" s="8"/>
      <c r="CE18" s="8"/>
      <c r="CF18" s="8"/>
    </row>
    <row r="19" spans="1:84" ht="12.75">
      <c r="A19" s="56" t="s">
        <v>57</v>
      </c>
      <c r="B19" s="42"/>
      <c r="C19" s="42"/>
      <c r="D19" s="43"/>
      <c r="E19" s="43"/>
      <c r="F19" s="44"/>
      <c r="G19" s="20"/>
      <c r="H19" s="117"/>
      <c r="I19" s="112"/>
      <c r="J19" s="20"/>
      <c r="K19" s="45"/>
      <c r="L19" s="46"/>
      <c r="M19" s="47"/>
      <c r="N19" s="47"/>
      <c r="O19" s="47"/>
      <c r="P19" s="45"/>
      <c r="Q19" s="45"/>
      <c r="R19" s="48"/>
      <c r="S19" s="8"/>
      <c r="T19" s="8"/>
      <c r="U19" s="8"/>
      <c r="V19" s="8"/>
      <c r="W19" s="47"/>
      <c r="X19" s="47"/>
      <c r="Y19" s="47"/>
      <c r="Z19" s="47"/>
      <c r="AA19" s="47"/>
      <c r="AB19" s="47"/>
      <c r="AC19" s="47"/>
      <c r="AD19" s="8"/>
      <c r="AE19" s="8"/>
      <c r="AF19" s="8"/>
      <c r="AG19" s="8"/>
      <c r="AH19" s="8"/>
      <c r="AI19" s="110"/>
      <c r="AJ19" s="110"/>
      <c r="AK19" s="47"/>
      <c r="AL19" s="47"/>
      <c r="AM19" s="49"/>
      <c r="AN19" s="47"/>
      <c r="AO19" s="47"/>
      <c r="AP19" s="47"/>
      <c r="AQ19" s="47"/>
      <c r="AR19" s="50"/>
      <c r="AS19" s="50"/>
      <c r="AT19" s="50"/>
      <c r="AU19" s="50"/>
      <c r="AV19" s="50"/>
      <c r="AW19" s="8"/>
      <c r="AX19" s="8"/>
      <c r="AY19" s="8"/>
      <c r="AZ19" s="8"/>
      <c r="BA19" s="8"/>
      <c r="BB19" s="8"/>
      <c r="BC19" s="8"/>
      <c r="BD19" s="8"/>
      <c r="BE19" s="8"/>
      <c r="BF19" s="8"/>
      <c r="BG19" s="51"/>
      <c r="BH19" s="51"/>
      <c r="BI19" s="51"/>
      <c r="BJ19" s="51"/>
      <c r="BK19" s="51"/>
      <c r="BL19" s="8"/>
      <c r="BM19" s="8"/>
      <c r="BN19" s="8"/>
      <c r="BO19" s="8"/>
      <c r="BP19" s="8"/>
      <c r="BQ19" s="8"/>
      <c r="BR19" s="8"/>
      <c r="BS19" s="8"/>
      <c r="BT19" s="8"/>
      <c r="BU19" s="8"/>
      <c r="BV19" s="52"/>
      <c r="BW19" s="52"/>
      <c r="BX19" s="52"/>
      <c r="BY19" s="52"/>
      <c r="BZ19" s="52"/>
      <c r="CA19" s="8"/>
      <c r="CB19" s="8"/>
      <c r="CC19" s="8"/>
      <c r="CD19" s="8"/>
      <c r="CE19" s="8"/>
      <c r="CF19" s="8"/>
    </row>
    <row r="20" spans="1:84" ht="12.75">
      <c r="A20" s="41">
        <v>1.6</v>
      </c>
      <c r="B20" s="42" t="s">
        <v>58</v>
      </c>
      <c r="C20" s="42" t="s">
        <v>46</v>
      </c>
      <c r="D20" s="43">
        <f>DATE(2020,10,14)</f>
        <v>44118</v>
      </c>
      <c r="E20" s="43">
        <f>DATE(2020,10,16)</f>
        <v>44120</v>
      </c>
      <c r="F20" s="44">
        <f>DAYS360(D20,E20)</f>
        <v>2</v>
      </c>
      <c r="G20" s="20">
        <f>G18+F20</f>
        <v>9</v>
      </c>
      <c r="H20" s="117">
        <f t="shared" si="2"/>
        <v>100</v>
      </c>
      <c r="I20" s="112">
        <f>H20+I18</f>
        <v>450</v>
      </c>
      <c r="J20" s="20"/>
      <c r="K20" s="45" t="s">
        <v>100</v>
      </c>
      <c r="L20" s="46"/>
      <c r="M20" s="47"/>
      <c r="N20" s="47"/>
      <c r="O20" s="47"/>
      <c r="P20" s="45"/>
      <c r="Q20" s="45"/>
      <c r="R20" s="48"/>
      <c r="S20" s="114"/>
      <c r="T20" s="115"/>
      <c r="U20" s="114"/>
      <c r="V20" s="8"/>
      <c r="W20" s="47"/>
      <c r="X20" s="47"/>
      <c r="Y20" s="47"/>
      <c r="Z20" s="47"/>
      <c r="AA20" s="47"/>
      <c r="AB20" s="47"/>
      <c r="AC20" s="47"/>
      <c r="AD20" s="8"/>
      <c r="AE20" s="8"/>
      <c r="AF20" s="8"/>
      <c r="AG20" s="8"/>
      <c r="AH20" s="8"/>
      <c r="AI20" s="110"/>
      <c r="AJ20" s="110"/>
      <c r="AK20" s="47"/>
      <c r="AL20" s="47"/>
      <c r="AM20" s="49"/>
      <c r="AN20" s="47"/>
      <c r="AO20" s="47"/>
      <c r="AP20" s="47"/>
      <c r="AQ20" s="47"/>
      <c r="AR20" s="50"/>
      <c r="AS20" s="50"/>
      <c r="AT20" s="50"/>
      <c r="AU20" s="50"/>
      <c r="AV20" s="50"/>
      <c r="AW20" s="8"/>
      <c r="AX20" s="8"/>
      <c r="AY20" s="8"/>
      <c r="AZ20" s="8"/>
      <c r="BA20" s="8"/>
      <c r="BB20" s="8"/>
      <c r="BC20" s="8"/>
      <c r="BD20" s="8"/>
      <c r="BE20" s="8"/>
      <c r="BF20" s="8"/>
      <c r="BG20" s="51"/>
      <c r="BH20" s="51"/>
      <c r="BI20" s="51"/>
      <c r="BJ20" s="51"/>
      <c r="BK20" s="51"/>
      <c r="BL20" s="8"/>
      <c r="BM20" s="8"/>
      <c r="BN20" s="8"/>
      <c r="BO20" s="8"/>
      <c r="BP20" s="8"/>
      <c r="BQ20" s="8"/>
      <c r="BR20" s="8"/>
      <c r="BS20" s="8"/>
      <c r="BT20" s="8"/>
      <c r="BU20" s="8"/>
      <c r="BV20" s="52"/>
      <c r="BW20" s="52"/>
      <c r="BX20" s="52"/>
      <c r="BY20" s="52"/>
      <c r="BZ20" s="52"/>
      <c r="CA20" s="8"/>
      <c r="CB20" s="8"/>
      <c r="CC20" s="8"/>
      <c r="CD20" s="8"/>
      <c r="CE20" s="8"/>
      <c r="CF20" s="8"/>
    </row>
    <row r="21" spans="1:84" ht="15.75" customHeight="1">
      <c r="A21" s="39">
        <v>2</v>
      </c>
      <c r="B21" s="57" t="s">
        <v>59</v>
      </c>
      <c r="C21" s="32"/>
      <c r="D21" s="33"/>
      <c r="E21" s="33"/>
      <c r="F21" s="32"/>
      <c r="G21" s="58">
        <f t="shared" ref="G21:G26" si="3">G20+F21</f>
        <v>9</v>
      </c>
      <c r="H21" s="58"/>
      <c r="I21" s="58"/>
      <c r="J21" s="58"/>
      <c r="K21" s="32"/>
      <c r="L21" s="59"/>
      <c r="M21" s="32"/>
      <c r="N21" s="32"/>
      <c r="O21" s="32"/>
      <c r="P21" s="32"/>
      <c r="Q21" s="32"/>
      <c r="R21" s="60"/>
      <c r="S21" s="61"/>
      <c r="T21" s="61"/>
      <c r="U21" s="32"/>
      <c r="V21" s="32"/>
      <c r="W21" s="32"/>
      <c r="X21" s="32"/>
      <c r="Y21" s="32"/>
      <c r="Z21" s="32"/>
      <c r="AA21" s="32"/>
      <c r="AB21" s="32"/>
      <c r="AC21" s="32"/>
      <c r="AD21" s="32"/>
      <c r="AE21" s="32"/>
      <c r="AF21" s="32"/>
      <c r="AG21" s="32"/>
      <c r="AH21" s="32"/>
      <c r="AI21" s="32"/>
      <c r="AJ21" s="32"/>
      <c r="AK21" s="32"/>
      <c r="AL21" s="32"/>
      <c r="AM21" s="6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c r="BP21" s="32"/>
      <c r="BQ21" s="32"/>
      <c r="BR21" s="32"/>
      <c r="BS21" s="32"/>
      <c r="BT21" s="32"/>
      <c r="BU21" s="32"/>
      <c r="BV21" s="32"/>
      <c r="BW21" s="32"/>
      <c r="BX21" s="32"/>
      <c r="BY21" s="32"/>
      <c r="BZ21" s="32"/>
      <c r="CA21" s="32"/>
      <c r="CB21" s="32"/>
      <c r="CC21" s="32"/>
      <c r="CD21" s="32"/>
      <c r="CE21" s="32"/>
      <c r="CF21" s="8"/>
    </row>
    <row r="22" spans="1:84" ht="12.75">
      <c r="A22" s="41">
        <v>2.1</v>
      </c>
      <c r="B22" s="42" t="s">
        <v>60</v>
      </c>
      <c r="C22" s="42" t="s">
        <v>46</v>
      </c>
      <c r="D22" s="63">
        <f>DATE(2020,10,17)</f>
        <v>44121</v>
      </c>
      <c r="E22" s="63">
        <f>DATE(2020,10,22)</f>
        <v>44126</v>
      </c>
      <c r="F22" s="64">
        <f>DAYS360(D22,E22)</f>
        <v>5</v>
      </c>
      <c r="G22" s="20">
        <f t="shared" si="3"/>
        <v>14</v>
      </c>
      <c r="H22" s="20">
        <f>F22*50</f>
        <v>250</v>
      </c>
      <c r="I22" s="20">
        <f>H22+I20</f>
        <v>700</v>
      </c>
      <c r="J22" s="20"/>
      <c r="K22" s="45"/>
      <c r="L22" s="46"/>
      <c r="M22" s="47"/>
      <c r="N22" s="47"/>
      <c r="O22" s="47"/>
      <c r="P22" s="45"/>
      <c r="Q22" s="45"/>
      <c r="R22" s="48"/>
      <c r="S22" s="8"/>
      <c r="T22" s="8"/>
      <c r="U22" s="8"/>
      <c r="V22" s="8"/>
      <c r="W22" s="113"/>
      <c r="X22" s="113"/>
      <c r="Y22" s="113"/>
      <c r="Z22" s="113"/>
      <c r="AA22" s="113"/>
      <c r="AB22" s="47"/>
      <c r="AC22" s="47"/>
      <c r="AD22" s="8"/>
      <c r="AE22" s="8"/>
      <c r="AF22" s="8"/>
      <c r="AG22" s="8"/>
      <c r="AH22" s="8"/>
      <c r="AI22" s="8"/>
      <c r="AJ22" s="8"/>
      <c r="AK22" s="47"/>
      <c r="AL22" s="47"/>
      <c r="AM22" s="49"/>
      <c r="AN22" s="47"/>
      <c r="AO22" s="47"/>
      <c r="AP22" s="47"/>
      <c r="AQ22" s="47"/>
      <c r="AR22" s="50"/>
      <c r="AS22" s="50"/>
      <c r="AT22" s="50"/>
      <c r="AU22" s="50"/>
      <c r="AV22" s="50"/>
      <c r="AW22" s="8"/>
      <c r="AX22" s="8"/>
      <c r="AY22" s="8"/>
      <c r="AZ22" s="8"/>
      <c r="BA22" s="8"/>
      <c r="BB22" s="8"/>
      <c r="BC22" s="8"/>
      <c r="BD22" s="8"/>
      <c r="BE22" s="8"/>
      <c r="BF22" s="8"/>
      <c r="BG22" s="51"/>
      <c r="BH22" s="51"/>
      <c r="BI22" s="51"/>
      <c r="BJ22" s="51"/>
      <c r="BK22" s="51"/>
      <c r="BL22" s="8"/>
      <c r="BM22" s="8"/>
      <c r="BN22" s="8"/>
      <c r="BO22" s="8"/>
      <c r="BP22" s="8"/>
      <c r="BQ22" s="8"/>
      <c r="BR22" s="8"/>
      <c r="BS22" s="8"/>
      <c r="BT22" s="8"/>
      <c r="BU22" s="8"/>
      <c r="BV22" s="52"/>
      <c r="BW22" s="52"/>
      <c r="BX22" s="52"/>
      <c r="BY22" s="52"/>
      <c r="BZ22" s="52"/>
      <c r="CA22" s="8"/>
      <c r="CB22" s="8"/>
      <c r="CC22" s="8"/>
      <c r="CD22" s="8"/>
      <c r="CE22" s="8"/>
      <c r="CF22" s="8"/>
    </row>
    <row r="23" spans="1:84" ht="12.75">
      <c r="A23" s="41">
        <v>2.2000000000000002</v>
      </c>
      <c r="B23" s="42" t="s">
        <v>61</v>
      </c>
      <c r="C23" s="42" t="s">
        <v>46</v>
      </c>
      <c r="D23" s="63">
        <f>DATE(2020,10,22)</f>
        <v>44126</v>
      </c>
      <c r="E23" s="63">
        <f>DATE(2020,10,27)</f>
        <v>44131</v>
      </c>
      <c r="F23" s="64">
        <f>DAYS360(D23,E23)</f>
        <v>5</v>
      </c>
      <c r="G23" s="20">
        <f t="shared" si="3"/>
        <v>19</v>
      </c>
      <c r="H23" s="129">
        <f>F23*50</f>
        <v>250</v>
      </c>
      <c r="I23" s="20">
        <f>H23+I22</f>
        <v>950</v>
      </c>
      <c r="J23" s="20"/>
      <c r="K23" s="45" t="s">
        <v>120</v>
      </c>
      <c r="L23" s="46"/>
      <c r="M23" s="47"/>
      <c r="N23" s="47"/>
      <c r="O23" s="47"/>
      <c r="P23" s="45"/>
      <c r="Q23" s="45"/>
      <c r="R23" s="48"/>
      <c r="S23" s="8"/>
      <c r="T23" s="8"/>
      <c r="U23" s="8"/>
      <c r="V23" s="8"/>
      <c r="W23" s="47"/>
      <c r="X23" s="47"/>
      <c r="Y23" s="47"/>
      <c r="Z23" s="47"/>
      <c r="AA23" s="47"/>
      <c r="AB23" s="113"/>
      <c r="AC23" s="113"/>
      <c r="AD23" s="113"/>
      <c r="AE23" s="113"/>
      <c r="AF23" s="113"/>
      <c r="AG23" s="8"/>
      <c r="AH23" s="8"/>
      <c r="AI23" s="8"/>
      <c r="AJ23" s="8"/>
      <c r="AK23" s="47"/>
      <c r="AL23" s="47"/>
      <c r="AM23" s="49"/>
      <c r="AN23" s="47"/>
      <c r="AO23" s="47"/>
      <c r="AP23" s="47"/>
      <c r="AQ23" s="47"/>
      <c r="AR23" s="65"/>
      <c r="AS23" s="65"/>
      <c r="AT23" s="65"/>
      <c r="AU23" s="65"/>
      <c r="AV23" s="65"/>
      <c r="AW23" s="8"/>
      <c r="AX23" s="8"/>
      <c r="AY23" s="8"/>
      <c r="AZ23" s="8"/>
      <c r="BA23" s="8"/>
      <c r="BB23" s="8"/>
      <c r="BC23" s="8"/>
      <c r="BD23" s="8"/>
      <c r="BE23" s="8"/>
      <c r="BF23" s="8"/>
      <c r="BG23" s="51"/>
      <c r="BH23" s="51"/>
      <c r="BI23" s="51"/>
      <c r="BJ23" s="51"/>
      <c r="BK23" s="51"/>
      <c r="BL23" s="8"/>
      <c r="BM23" s="8"/>
      <c r="BN23" s="8"/>
      <c r="BO23" s="8"/>
      <c r="BP23" s="8"/>
      <c r="BQ23" s="8"/>
      <c r="BR23" s="8"/>
      <c r="BS23" s="8"/>
      <c r="BT23" s="8"/>
      <c r="BU23" s="8"/>
      <c r="BV23" s="52"/>
      <c r="BW23" s="52"/>
      <c r="BX23" s="52"/>
      <c r="BY23" s="52"/>
      <c r="BZ23" s="52"/>
      <c r="CA23" s="8"/>
      <c r="CB23" s="8"/>
      <c r="CC23" s="8"/>
      <c r="CD23" s="8"/>
      <c r="CE23" s="8"/>
      <c r="CF23" s="8"/>
    </row>
    <row r="24" spans="1:84" ht="25.5">
      <c r="A24" s="56">
        <v>2.2999999999999998</v>
      </c>
      <c r="B24" s="42" t="s">
        <v>62</v>
      </c>
      <c r="C24" s="42" t="s">
        <v>55</v>
      </c>
      <c r="D24" s="63">
        <f>DATE(2020,10,25)</f>
        <v>44129</v>
      </c>
      <c r="E24" s="63">
        <f>DATE(2020,10,27)</f>
        <v>44131</v>
      </c>
      <c r="F24" s="64">
        <f>DAYS360(D24,E24)</f>
        <v>2</v>
      </c>
      <c r="G24" s="149">
        <f t="shared" si="3"/>
        <v>21</v>
      </c>
      <c r="H24" s="149">
        <f>F24*50</f>
        <v>100</v>
      </c>
      <c r="I24" s="149">
        <f>H24+I23</f>
        <v>1050</v>
      </c>
      <c r="J24" s="20"/>
      <c r="K24" s="45"/>
      <c r="L24" s="46"/>
      <c r="M24" s="47"/>
      <c r="N24" s="47"/>
      <c r="O24" s="47"/>
      <c r="P24" s="45"/>
      <c r="Q24" s="45"/>
      <c r="R24" s="48"/>
      <c r="S24" s="8"/>
      <c r="T24" s="8"/>
      <c r="U24" s="8"/>
      <c r="V24" s="8"/>
      <c r="W24" s="47"/>
      <c r="X24" s="47"/>
      <c r="Y24" s="47"/>
      <c r="Z24" s="47"/>
      <c r="AA24" s="47"/>
      <c r="AB24" s="47"/>
      <c r="AC24" s="47"/>
      <c r="AD24" s="8"/>
      <c r="AE24" s="113"/>
      <c r="AF24" s="113"/>
      <c r="AG24" s="8"/>
      <c r="AH24" s="8"/>
      <c r="AI24" s="8"/>
      <c r="AJ24" s="8"/>
      <c r="AK24" s="47"/>
      <c r="AL24" s="47"/>
      <c r="AM24" s="49"/>
      <c r="AN24" s="47"/>
      <c r="AO24" s="47"/>
      <c r="AP24" s="47"/>
      <c r="AQ24" s="47"/>
      <c r="AR24" s="50"/>
      <c r="AS24" s="50"/>
      <c r="AT24" s="50"/>
      <c r="AU24" s="50"/>
      <c r="AV24" s="50"/>
      <c r="AW24" s="8"/>
      <c r="AX24" s="8"/>
      <c r="AY24" s="8"/>
      <c r="AZ24" s="8"/>
      <c r="BA24" s="8"/>
      <c r="BB24" s="8"/>
      <c r="BC24" s="8"/>
      <c r="BD24" s="8"/>
      <c r="BE24" s="8"/>
      <c r="BF24" s="8"/>
      <c r="BG24" s="51"/>
      <c r="BH24" s="51"/>
      <c r="BI24" s="51"/>
      <c r="BJ24" s="51"/>
      <c r="BK24" s="51"/>
      <c r="BL24" s="8"/>
      <c r="BM24" s="8"/>
      <c r="BN24" s="8"/>
      <c r="BO24" s="8"/>
      <c r="BP24" s="8"/>
      <c r="BQ24" s="8"/>
      <c r="BR24" s="8"/>
      <c r="BS24" s="8"/>
      <c r="BT24" s="8"/>
      <c r="BU24" s="8"/>
      <c r="BV24" s="52"/>
      <c r="BW24" s="52"/>
      <c r="BX24" s="52"/>
      <c r="BY24" s="52"/>
      <c r="BZ24" s="52"/>
      <c r="CA24" s="8"/>
      <c r="CB24" s="8"/>
      <c r="CC24" s="8"/>
      <c r="CD24" s="8"/>
      <c r="CE24" s="8"/>
      <c r="CF24" s="8"/>
    </row>
    <row r="25" spans="1:84" ht="12.75">
      <c r="A25" s="56">
        <v>2.4</v>
      </c>
      <c r="B25" s="42" t="s">
        <v>63</v>
      </c>
      <c r="C25" s="42" t="s">
        <v>64</v>
      </c>
      <c r="D25" s="63">
        <f>DATE(2020,10,26)</f>
        <v>44130</v>
      </c>
      <c r="E25" s="63">
        <f>DATE(2020,10,28)</f>
        <v>44132</v>
      </c>
      <c r="F25" s="64">
        <f>DAYS360(D25,E25)</f>
        <v>2</v>
      </c>
      <c r="G25" s="149">
        <f t="shared" si="3"/>
        <v>23</v>
      </c>
      <c r="H25" s="149">
        <f>F25*50</f>
        <v>100</v>
      </c>
      <c r="I25" s="149">
        <f>H25+I24</f>
        <v>1150</v>
      </c>
      <c r="J25" s="20"/>
      <c r="K25" s="45"/>
      <c r="L25" s="46"/>
      <c r="M25" s="47"/>
      <c r="N25" s="47"/>
      <c r="O25" s="47"/>
      <c r="P25" s="45"/>
      <c r="Q25" s="45"/>
      <c r="R25" s="48"/>
      <c r="S25" s="8"/>
      <c r="T25" s="8"/>
      <c r="U25" s="8"/>
      <c r="V25" s="8"/>
      <c r="W25" s="47"/>
      <c r="X25" s="47"/>
      <c r="Y25" s="47"/>
      <c r="Z25" s="47"/>
      <c r="AA25" s="47"/>
      <c r="AB25" s="47"/>
      <c r="AC25" s="47"/>
      <c r="AD25" s="8"/>
      <c r="AE25" s="8"/>
      <c r="AF25" s="113"/>
      <c r="AG25" s="113"/>
      <c r="AH25" s="8"/>
      <c r="AI25" s="8"/>
      <c r="AJ25" s="8"/>
      <c r="AK25" s="47"/>
      <c r="AL25" s="47"/>
      <c r="AM25" s="49"/>
      <c r="AN25" s="47"/>
      <c r="AO25" s="47"/>
      <c r="AP25" s="47"/>
      <c r="AQ25" s="47"/>
      <c r="AR25" s="50"/>
      <c r="AS25" s="50"/>
      <c r="AT25" s="50"/>
      <c r="AU25" s="50"/>
      <c r="AV25" s="50"/>
      <c r="AW25" s="8"/>
      <c r="AX25" s="8"/>
      <c r="AY25" s="8"/>
      <c r="AZ25" s="8"/>
      <c r="BA25" s="8"/>
      <c r="BB25" s="8"/>
      <c r="BC25" s="8"/>
      <c r="BD25" s="8"/>
      <c r="BE25" s="8"/>
      <c r="BF25" s="8"/>
      <c r="BG25" s="51"/>
      <c r="BH25" s="51"/>
      <c r="BI25" s="51"/>
      <c r="BJ25" s="51"/>
      <c r="BK25" s="51"/>
      <c r="BL25" s="8"/>
      <c r="BM25" s="8"/>
      <c r="BN25" s="8"/>
      <c r="BO25" s="8"/>
      <c r="BP25" s="8"/>
      <c r="BQ25" s="8"/>
      <c r="BR25" s="8"/>
      <c r="BS25" s="8"/>
      <c r="BT25" s="8"/>
      <c r="BU25" s="8"/>
      <c r="BV25" s="52"/>
      <c r="BW25" s="52"/>
      <c r="BX25" s="52"/>
      <c r="BY25" s="52"/>
      <c r="BZ25" s="52"/>
      <c r="CA25" s="8"/>
      <c r="CB25" s="8"/>
      <c r="CC25" s="8"/>
      <c r="CD25" s="8"/>
      <c r="CE25" s="8"/>
      <c r="CF25" s="8"/>
    </row>
    <row r="26" spans="1:84" ht="12.75">
      <c r="A26" s="56">
        <v>2.5</v>
      </c>
      <c r="B26" s="42" t="s">
        <v>65</v>
      </c>
      <c r="C26" s="42" t="s">
        <v>7</v>
      </c>
      <c r="D26" s="63">
        <f>DATE(2020,10,26)</f>
        <v>44130</v>
      </c>
      <c r="E26" s="63">
        <f>DATE(2020,10,28)</f>
        <v>44132</v>
      </c>
      <c r="F26" s="64">
        <f>DAYS360(D26,E26)</f>
        <v>2</v>
      </c>
      <c r="G26" s="149">
        <f t="shared" si="3"/>
        <v>25</v>
      </c>
      <c r="H26" s="149">
        <f>F26*50</f>
        <v>100</v>
      </c>
      <c r="I26" s="149">
        <f>H26+I25</f>
        <v>1250</v>
      </c>
      <c r="J26" s="20"/>
      <c r="K26" s="55"/>
      <c r="L26" s="46"/>
      <c r="M26" s="47"/>
      <c r="N26" s="47"/>
      <c r="O26" s="47"/>
      <c r="P26" s="45"/>
      <c r="Q26" s="45"/>
      <c r="R26" s="48"/>
      <c r="S26" s="8"/>
      <c r="T26" s="8"/>
      <c r="U26" s="8"/>
      <c r="V26" s="8"/>
      <c r="W26" s="47"/>
      <c r="X26" s="47"/>
      <c r="Y26" s="47"/>
      <c r="Z26" s="47"/>
      <c r="AA26" s="47"/>
      <c r="AB26" s="47"/>
      <c r="AC26" s="47"/>
      <c r="AD26" s="8"/>
      <c r="AE26" s="8"/>
      <c r="AF26" s="113"/>
      <c r="AG26" s="113"/>
      <c r="AH26" s="8"/>
      <c r="AI26" s="110"/>
      <c r="AJ26" s="8"/>
      <c r="AK26" s="47"/>
      <c r="AL26" s="47"/>
      <c r="AM26" s="49"/>
      <c r="AN26" s="47"/>
      <c r="AO26" s="47"/>
      <c r="AP26" s="47"/>
      <c r="AQ26" s="47"/>
      <c r="AR26" s="50"/>
      <c r="AS26" s="50"/>
      <c r="AT26" s="50"/>
      <c r="AU26" s="50"/>
      <c r="AV26" s="50"/>
      <c r="AW26" s="8"/>
      <c r="AX26" s="8"/>
      <c r="AY26" s="8"/>
      <c r="AZ26" s="8"/>
      <c r="BA26" s="8"/>
      <c r="BB26" s="8"/>
      <c r="BC26" s="8"/>
      <c r="BD26" s="8"/>
      <c r="BE26" s="8"/>
      <c r="BF26" s="8"/>
      <c r="BG26" s="51"/>
      <c r="BH26" s="51"/>
      <c r="BI26" s="51"/>
      <c r="BJ26" s="51"/>
      <c r="BK26" s="51"/>
      <c r="BL26" s="8"/>
      <c r="BM26" s="8"/>
      <c r="BN26" s="8"/>
      <c r="BO26" s="8"/>
      <c r="BP26" s="8"/>
      <c r="BQ26" s="8"/>
      <c r="BR26" s="8"/>
      <c r="BS26" s="8"/>
      <c r="BT26" s="8"/>
      <c r="BU26" s="8"/>
      <c r="BV26" s="52"/>
      <c r="BW26" s="52"/>
      <c r="BX26" s="52"/>
      <c r="BY26" s="52"/>
      <c r="BZ26" s="52"/>
      <c r="CA26" s="8"/>
      <c r="CB26" s="8"/>
      <c r="CC26" s="8"/>
      <c r="CD26" s="8"/>
      <c r="CE26" s="8"/>
      <c r="CF26" s="8"/>
    </row>
    <row r="27" spans="1:84" ht="15.75" customHeight="1">
      <c r="A27" s="39">
        <v>3</v>
      </c>
      <c r="B27" s="57" t="s">
        <v>66</v>
      </c>
      <c r="C27" s="32"/>
      <c r="D27" s="33"/>
      <c r="E27" s="33"/>
      <c r="F27" s="32"/>
      <c r="G27" s="58">
        <f t="shared" ref="G27:G38" si="4">G26+F27</f>
        <v>25</v>
      </c>
      <c r="H27" s="58"/>
      <c r="I27" s="58"/>
      <c r="J27" s="58"/>
      <c r="K27" s="32"/>
      <c r="L27" s="59"/>
      <c r="M27" s="32"/>
      <c r="N27" s="32"/>
      <c r="O27" s="32"/>
      <c r="P27" s="32"/>
      <c r="Q27" s="32"/>
      <c r="R27" s="60"/>
      <c r="S27" s="61"/>
      <c r="T27" s="61"/>
      <c r="U27" s="32"/>
      <c r="V27" s="32"/>
      <c r="W27" s="32"/>
      <c r="X27" s="32"/>
      <c r="Y27" s="32"/>
      <c r="Z27" s="32"/>
      <c r="AA27" s="32"/>
      <c r="AB27" s="32"/>
      <c r="AC27" s="32"/>
      <c r="AD27" s="32"/>
      <c r="AE27" s="32"/>
      <c r="AF27" s="32"/>
      <c r="AG27" s="32"/>
      <c r="AH27" s="32"/>
      <c r="AI27" s="32"/>
      <c r="AJ27" s="32"/>
      <c r="AK27" s="32"/>
      <c r="AL27" s="32"/>
      <c r="AM27" s="6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c r="BO27" s="32"/>
      <c r="BP27" s="32"/>
      <c r="BQ27" s="32"/>
      <c r="BR27" s="32"/>
      <c r="BS27" s="32"/>
      <c r="BT27" s="32"/>
      <c r="BU27" s="32"/>
      <c r="BV27" s="32"/>
      <c r="BW27" s="32"/>
      <c r="BX27" s="32"/>
      <c r="BY27" s="32"/>
      <c r="BZ27" s="32"/>
      <c r="CA27" s="32"/>
      <c r="CB27" s="32"/>
      <c r="CC27" s="32"/>
      <c r="CD27" s="32"/>
      <c r="CE27" s="32"/>
      <c r="CF27" s="8"/>
    </row>
    <row r="28" spans="1:84" ht="12.75">
      <c r="A28" s="41">
        <v>3.1</v>
      </c>
      <c r="B28" s="42" t="s">
        <v>60</v>
      </c>
      <c r="C28" s="67"/>
      <c r="D28" s="66"/>
      <c r="E28" s="66"/>
      <c r="F28" s="44">
        <v>0</v>
      </c>
      <c r="G28" s="20">
        <v>0</v>
      </c>
      <c r="H28" s="20"/>
      <c r="I28" s="20"/>
      <c r="J28" s="20"/>
      <c r="K28" s="45"/>
      <c r="L28" s="46"/>
      <c r="M28" s="47"/>
      <c r="N28" s="47"/>
      <c r="O28" s="47"/>
      <c r="P28" s="45"/>
      <c r="Q28" s="45"/>
      <c r="R28" s="48"/>
      <c r="S28" s="8"/>
      <c r="T28" s="8"/>
      <c r="U28" s="8"/>
      <c r="V28" s="8"/>
      <c r="W28" s="47"/>
      <c r="X28" s="47"/>
      <c r="Y28" s="47"/>
      <c r="Z28" s="47"/>
      <c r="AA28" s="47"/>
      <c r="AB28" s="47"/>
      <c r="AC28" s="47"/>
      <c r="AD28" s="8"/>
      <c r="AE28" s="8"/>
      <c r="AF28" s="8"/>
      <c r="AG28" s="8"/>
      <c r="AH28" s="8"/>
      <c r="AI28" s="8"/>
      <c r="AJ28" s="8"/>
      <c r="AK28" s="47"/>
      <c r="AL28" s="47"/>
      <c r="AM28" s="49"/>
      <c r="AN28" s="47"/>
      <c r="AO28" s="47"/>
      <c r="AP28" s="47"/>
      <c r="AQ28" s="47"/>
      <c r="AR28" s="50"/>
      <c r="AS28" s="50"/>
      <c r="AT28" s="50"/>
      <c r="AU28" s="50"/>
      <c r="AV28" s="50"/>
      <c r="AW28" s="8"/>
      <c r="AX28" s="8"/>
      <c r="AY28" s="8"/>
      <c r="AZ28" s="8"/>
      <c r="BA28" s="8"/>
      <c r="BB28" s="8"/>
      <c r="BC28" s="8"/>
      <c r="BD28" s="8"/>
      <c r="BE28" s="8"/>
      <c r="BF28" s="8"/>
      <c r="BG28" s="51"/>
      <c r="BH28" s="51"/>
      <c r="BI28" s="51"/>
      <c r="BJ28" s="51"/>
      <c r="BK28" s="51"/>
      <c r="BL28" s="8"/>
      <c r="BM28" s="8"/>
      <c r="BN28" s="8"/>
      <c r="BO28" s="8"/>
      <c r="BP28" s="8"/>
      <c r="BQ28" s="8"/>
      <c r="BR28" s="8"/>
      <c r="BS28" s="8"/>
      <c r="BT28" s="8"/>
      <c r="BU28" s="8"/>
      <c r="BV28" s="52"/>
      <c r="BW28" s="52"/>
      <c r="BX28" s="52"/>
      <c r="BY28" s="52"/>
      <c r="BZ28" s="52"/>
      <c r="CA28" s="8"/>
      <c r="CB28" s="8"/>
      <c r="CC28" s="8"/>
      <c r="CD28" s="8"/>
      <c r="CE28" s="8"/>
      <c r="CF28" s="8"/>
    </row>
    <row r="29" spans="1:84" ht="12.75">
      <c r="A29" s="41">
        <v>3.2</v>
      </c>
      <c r="B29" s="42" t="s">
        <v>67</v>
      </c>
      <c r="C29" s="67"/>
      <c r="D29" s="66"/>
      <c r="E29" s="66"/>
      <c r="F29" s="44">
        <v>0</v>
      </c>
      <c r="G29" s="20">
        <f t="shared" si="4"/>
        <v>0</v>
      </c>
      <c r="H29" s="20"/>
      <c r="I29" s="20"/>
      <c r="J29" s="20"/>
      <c r="K29" s="45"/>
      <c r="L29" s="46"/>
      <c r="M29" s="47"/>
      <c r="N29" s="47"/>
      <c r="O29" s="47"/>
      <c r="P29" s="45"/>
      <c r="Q29" s="45"/>
      <c r="R29" s="48"/>
      <c r="S29" s="8"/>
      <c r="T29" s="8"/>
      <c r="U29" s="8"/>
      <c r="V29" s="8"/>
      <c r="W29" s="47"/>
      <c r="X29" s="47"/>
      <c r="Y29" s="47"/>
      <c r="Z29" s="47"/>
      <c r="AA29" s="47"/>
      <c r="AB29" s="47"/>
      <c r="AC29" s="47"/>
      <c r="AD29" s="8"/>
      <c r="AE29" s="8"/>
      <c r="AF29" s="8"/>
      <c r="AG29" s="8"/>
      <c r="AH29" s="8"/>
      <c r="AI29" s="8"/>
      <c r="AJ29" s="8"/>
      <c r="AK29" s="47"/>
      <c r="AL29" s="47"/>
      <c r="AM29" s="49"/>
      <c r="AN29" s="47"/>
      <c r="AO29" s="47"/>
      <c r="AP29" s="47"/>
      <c r="AQ29" s="47"/>
      <c r="AR29" s="50"/>
      <c r="AS29" s="50"/>
      <c r="AT29" s="50"/>
      <c r="AU29" s="50"/>
      <c r="AV29" s="50"/>
      <c r="AW29" s="8"/>
      <c r="AX29" s="8"/>
      <c r="AY29" s="8"/>
      <c r="AZ29" s="8"/>
      <c r="BA29" s="8"/>
      <c r="BB29" s="8"/>
      <c r="BC29" s="8"/>
      <c r="BD29" s="8"/>
      <c r="BE29" s="8"/>
      <c r="BF29" s="8"/>
      <c r="BG29" s="51"/>
      <c r="BH29" s="51"/>
      <c r="BI29" s="51"/>
      <c r="BJ29" s="51"/>
      <c r="BK29" s="51"/>
      <c r="BL29" s="8"/>
      <c r="BM29" s="8"/>
      <c r="BN29" s="8"/>
      <c r="BO29" s="8"/>
      <c r="BP29" s="8"/>
      <c r="BQ29" s="8"/>
      <c r="BR29" s="8"/>
      <c r="BS29" s="8"/>
      <c r="BT29" s="8"/>
      <c r="BU29" s="8"/>
      <c r="BV29" s="52"/>
      <c r="BW29" s="52"/>
      <c r="BX29" s="52"/>
      <c r="BY29" s="52"/>
      <c r="BZ29" s="52"/>
      <c r="CA29" s="8"/>
      <c r="CB29" s="8"/>
      <c r="CC29" s="8"/>
      <c r="CD29" s="8"/>
      <c r="CE29" s="8"/>
      <c r="CF29" s="8"/>
    </row>
    <row r="30" spans="1:84" ht="25.5">
      <c r="A30" s="56">
        <v>3.3</v>
      </c>
      <c r="B30" s="42" t="s">
        <v>62</v>
      </c>
      <c r="C30" s="67"/>
      <c r="D30" s="66"/>
      <c r="E30" s="66"/>
      <c r="F30" s="68">
        <v>0</v>
      </c>
      <c r="G30" s="20">
        <f t="shared" si="4"/>
        <v>0</v>
      </c>
      <c r="H30" s="20"/>
      <c r="I30" s="20"/>
      <c r="J30" s="20"/>
      <c r="K30" s="45"/>
      <c r="L30" s="46"/>
      <c r="M30" s="47"/>
      <c r="N30" s="47"/>
      <c r="O30" s="47"/>
      <c r="P30" s="45"/>
      <c r="Q30" s="45"/>
      <c r="R30" s="48"/>
      <c r="S30" s="8"/>
      <c r="T30" s="8"/>
      <c r="U30" s="8"/>
      <c r="V30" s="8"/>
      <c r="W30" s="47"/>
      <c r="X30" s="47"/>
      <c r="Y30" s="47"/>
      <c r="Z30" s="47"/>
      <c r="AA30" s="47"/>
      <c r="AB30" s="47"/>
      <c r="AC30" s="47"/>
      <c r="AD30" s="8"/>
      <c r="AE30" s="8"/>
      <c r="AF30" s="8"/>
      <c r="AG30" s="8"/>
      <c r="AH30" s="8"/>
      <c r="AI30" s="8"/>
      <c r="AJ30" s="8"/>
      <c r="AK30" s="47"/>
      <c r="AL30" s="47"/>
      <c r="AM30" s="49"/>
      <c r="AN30" s="47"/>
      <c r="AO30" s="47"/>
      <c r="AP30" s="47"/>
      <c r="AQ30" s="47"/>
      <c r="AR30" s="50"/>
      <c r="AS30" s="50"/>
      <c r="AT30" s="50"/>
      <c r="AU30" s="50"/>
      <c r="AV30" s="50"/>
      <c r="AW30" s="8"/>
      <c r="AX30" s="8"/>
      <c r="AY30" s="8"/>
      <c r="AZ30" s="8"/>
      <c r="BA30" s="8"/>
      <c r="BB30" s="8"/>
      <c r="BC30" s="8"/>
      <c r="BD30" s="8"/>
      <c r="BE30" s="8"/>
      <c r="BF30" s="8"/>
      <c r="BG30" s="51"/>
      <c r="BH30" s="51"/>
      <c r="BI30" s="51"/>
      <c r="BJ30" s="51"/>
      <c r="BK30" s="51"/>
      <c r="BL30" s="8"/>
      <c r="BM30" s="8"/>
      <c r="BN30" s="8"/>
      <c r="BO30" s="8"/>
      <c r="BP30" s="8"/>
      <c r="BQ30" s="8"/>
      <c r="BR30" s="8"/>
      <c r="BS30" s="8"/>
      <c r="BT30" s="8"/>
      <c r="BU30" s="8"/>
      <c r="BV30" s="52"/>
      <c r="BW30" s="52"/>
      <c r="BX30" s="52"/>
      <c r="BY30" s="52"/>
      <c r="BZ30" s="52"/>
      <c r="CA30" s="8"/>
      <c r="CB30" s="8"/>
      <c r="CC30" s="8"/>
      <c r="CD30" s="8"/>
      <c r="CE30" s="8"/>
      <c r="CF30" s="8"/>
    </row>
    <row r="31" spans="1:84" ht="12.75">
      <c r="A31" s="56">
        <v>3.4</v>
      </c>
      <c r="B31" s="42" t="s">
        <v>63</v>
      </c>
      <c r="C31" s="67"/>
      <c r="D31" s="66"/>
      <c r="E31" s="66"/>
      <c r="F31" s="44">
        <v>0</v>
      </c>
      <c r="G31" s="20">
        <f t="shared" si="4"/>
        <v>0</v>
      </c>
      <c r="H31" s="20"/>
      <c r="I31" s="20"/>
      <c r="J31" s="20"/>
      <c r="K31" s="55"/>
      <c r="L31" s="46"/>
      <c r="M31" s="47"/>
      <c r="N31" s="47"/>
      <c r="O31" s="47"/>
      <c r="P31" s="45"/>
      <c r="Q31" s="45"/>
      <c r="R31" s="48"/>
      <c r="S31" s="8"/>
      <c r="T31" s="8"/>
      <c r="U31" s="8"/>
      <c r="V31" s="8"/>
      <c r="W31" s="47"/>
      <c r="X31" s="47"/>
      <c r="Y31" s="47"/>
      <c r="Z31" s="47"/>
      <c r="AA31" s="47"/>
      <c r="AB31" s="47"/>
      <c r="AC31" s="47"/>
      <c r="AD31" s="8"/>
      <c r="AE31" s="8"/>
      <c r="AF31" s="8"/>
      <c r="AG31" s="8"/>
      <c r="AH31" s="8"/>
      <c r="AI31" s="8"/>
      <c r="AJ31" s="8"/>
      <c r="AK31" s="47"/>
      <c r="AL31" s="47"/>
      <c r="AM31" s="49"/>
      <c r="AN31" s="47"/>
      <c r="AO31" s="47"/>
      <c r="AP31" s="47"/>
      <c r="AQ31" s="47"/>
      <c r="AR31" s="50"/>
      <c r="AS31" s="50"/>
      <c r="AT31" s="50"/>
      <c r="AU31" s="50"/>
      <c r="AV31" s="50"/>
      <c r="AW31" s="8"/>
      <c r="AX31" s="8"/>
      <c r="AY31" s="8"/>
      <c r="AZ31" s="8"/>
      <c r="BA31" s="8"/>
      <c r="BB31" s="8"/>
      <c r="BC31" s="8"/>
      <c r="BD31" s="8"/>
      <c r="BE31" s="8"/>
      <c r="BF31" s="8"/>
      <c r="BG31" s="51"/>
      <c r="BH31" s="51"/>
      <c r="BI31" s="51"/>
      <c r="BJ31" s="51"/>
      <c r="BK31" s="51"/>
      <c r="BL31" s="8"/>
      <c r="BM31" s="8"/>
      <c r="BN31" s="8"/>
      <c r="BO31" s="8"/>
      <c r="BP31" s="8"/>
      <c r="BQ31" s="8"/>
      <c r="BR31" s="8"/>
      <c r="BS31" s="8"/>
      <c r="BT31" s="8"/>
      <c r="BU31" s="8"/>
      <c r="BV31" s="52"/>
      <c r="BW31" s="52"/>
      <c r="BX31" s="52"/>
      <c r="BY31" s="52"/>
      <c r="BZ31" s="52"/>
      <c r="CA31" s="8"/>
      <c r="CB31" s="8"/>
      <c r="CC31" s="8"/>
      <c r="CD31" s="8"/>
      <c r="CE31" s="8"/>
      <c r="CF31" s="8"/>
    </row>
    <row r="32" spans="1:84" ht="12.75">
      <c r="A32" s="56">
        <v>3.5</v>
      </c>
      <c r="B32" s="42" t="s">
        <v>65</v>
      </c>
      <c r="C32" s="67"/>
      <c r="D32" s="66"/>
      <c r="E32" s="66"/>
      <c r="F32" s="44">
        <v>0</v>
      </c>
      <c r="G32" s="20">
        <f t="shared" si="4"/>
        <v>0</v>
      </c>
      <c r="H32" s="20"/>
      <c r="I32" s="20"/>
      <c r="J32" s="20"/>
      <c r="K32" s="45"/>
      <c r="L32" s="46"/>
      <c r="M32" s="47"/>
      <c r="N32" s="47"/>
      <c r="O32" s="47"/>
      <c r="P32" s="45"/>
      <c r="Q32" s="45"/>
      <c r="R32" s="48"/>
      <c r="S32" s="8"/>
      <c r="T32" s="8"/>
      <c r="U32" s="8"/>
      <c r="V32" s="8"/>
      <c r="W32" s="47"/>
      <c r="X32" s="47"/>
      <c r="Y32" s="47"/>
      <c r="Z32" s="47"/>
      <c r="AA32" s="47"/>
      <c r="AB32" s="47"/>
      <c r="AC32" s="47"/>
      <c r="AD32" s="8"/>
      <c r="AE32" s="8"/>
      <c r="AF32" s="8"/>
      <c r="AG32" s="8"/>
      <c r="AH32" s="8"/>
      <c r="AI32" s="8"/>
      <c r="AJ32" s="8"/>
      <c r="AK32" s="47"/>
      <c r="AL32" s="47"/>
      <c r="AM32" s="49"/>
      <c r="AN32" s="47"/>
      <c r="AO32" s="47"/>
      <c r="AP32" s="47"/>
      <c r="AQ32" s="47"/>
      <c r="AR32" s="50"/>
      <c r="AS32" s="50"/>
      <c r="AT32" s="50"/>
      <c r="AU32" s="50"/>
      <c r="AV32" s="50"/>
      <c r="AW32" s="8"/>
      <c r="AX32" s="8"/>
      <c r="AY32" s="8"/>
      <c r="AZ32" s="8"/>
      <c r="BA32" s="8"/>
      <c r="BB32" s="8"/>
      <c r="BC32" s="8"/>
      <c r="BD32" s="8"/>
      <c r="BE32" s="8"/>
      <c r="BF32" s="8"/>
      <c r="BG32" s="51"/>
      <c r="BH32" s="51"/>
      <c r="BI32" s="51"/>
      <c r="BJ32" s="51"/>
      <c r="BK32" s="51"/>
      <c r="BL32" s="8"/>
      <c r="BM32" s="8"/>
      <c r="BN32" s="8"/>
      <c r="BO32" s="8"/>
      <c r="BP32" s="8"/>
      <c r="BQ32" s="8"/>
      <c r="BR32" s="8"/>
      <c r="BS32" s="8"/>
      <c r="BT32" s="8"/>
      <c r="BU32" s="8"/>
      <c r="BV32" s="52"/>
      <c r="BW32" s="52"/>
      <c r="BX32" s="52"/>
      <c r="BY32" s="52"/>
      <c r="BZ32" s="52"/>
      <c r="CA32" s="8"/>
      <c r="CB32" s="8"/>
      <c r="CC32" s="8"/>
      <c r="CD32" s="8"/>
      <c r="CE32" s="8"/>
      <c r="CF32" s="8"/>
    </row>
    <row r="33" spans="1:84" ht="15.75" customHeight="1">
      <c r="A33" s="39">
        <v>4</v>
      </c>
      <c r="B33" s="69" t="s">
        <v>68</v>
      </c>
      <c r="C33" s="32"/>
      <c r="D33" s="33"/>
      <c r="E33" s="33"/>
      <c r="F33" s="32"/>
      <c r="G33" s="58">
        <f t="shared" si="4"/>
        <v>0</v>
      </c>
      <c r="H33" s="58"/>
      <c r="I33" s="58"/>
      <c r="J33" s="58"/>
      <c r="K33" s="32"/>
      <c r="L33" s="59"/>
      <c r="M33" s="32"/>
      <c r="N33" s="32"/>
      <c r="O33" s="32"/>
      <c r="P33" s="32"/>
      <c r="Q33" s="32"/>
      <c r="R33" s="60"/>
      <c r="S33" s="61"/>
      <c r="T33" s="61"/>
      <c r="U33" s="32"/>
      <c r="V33" s="32"/>
      <c r="W33" s="32"/>
      <c r="X33" s="32"/>
      <c r="Y33" s="32"/>
      <c r="Z33" s="32"/>
      <c r="AA33" s="32"/>
      <c r="AB33" s="32"/>
      <c r="AC33" s="32"/>
      <c r="AD33" s="32"/>
      <c r="AE33" s="32"/>
      <c r="AF33" s="32"/>
      <c r="AG33" s="32"/>
      <c r="AH33" s="32"/>
      <c r="AI33" s="32"/>
      <c r="AJ33" s="32"/>
      <c r="AK33" s="32"/>
      <c r="AL33" s="32"/>
      <c r="AM33" s="6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c r="BM33" s="32"/>
      <c r="BN33" s="32"/>
      <c r="BO33" s="32"/>
      <c r="BP33" s="32"/>
      <c r="BQ33" s="32"/>
      <c r="BR33" s="32"/>
      <c r="BS33" s="32"/>
      <c r="BT33" s="32"/>
      <c r="BU33" s="32"/>
      <c r="BV33" s="32"/>
      <c r="BW33" s="32"/>
      <c r="BX33" s="32"/>
      <c r="BY33" s="32"/>
      <c r="BZ33" s="32"/>
      <c r="CA33" s="32"/>
      <c r="CB33" s="32"/>
      <c r="CC33" s="32"/>
      <c r="CD33" s="32"/>
      <c r="CE33" s="32"/>
      <c r="CF33" s="8"/>
    </row>
    <row r="34" spans="1:84" ht="12.75">
      <c r="A34" s="41">
        <v>3.1</v>
      </c>
      <c r="B34" s="42" t="s">
        <v>60</v>
      </c>
      <c r="C34" s="67"/>
      <c r="D34" s="66"/>
      <c r="E34" s="66"/>
      <c r="F34" s="44">
        <v>0</v>
      </c>
      <c r="G34" s="20">
        <f t="shared" si="4"/>
        <v>0</v>
      </c>
      <c r="H34" s="20"/>
      <c r="I34" s="20"/>
      <c r="J34" s="20"/>
      <c r="K34" s="45"/>
      <c r="L34" s="46"/>
      <c r="M34" s="47"/>
      <c r="N34" s="47"/>
      <c r="O34" s="47"/>
      <c r="P34" s="45"/>
      <c r="Q34" s="45"/>
      <c r="R34" s="48"/>
      <c r="S34" s="8"/>
      <c r="T34" s="8"/>
      <c r="U34" s="8"/>
      <c r="V34" s="8"/>
      <c r="W34" s="47"/>
      <c r="X34" s="47"/>
      <c r="Y34" s="47"/>
      <c r="Z34" s="47"/>
      <c r="AA34" s="47"/>
      <c r="AB34" s="47"/>
      <c r="AC34" s="47"/>
      <c r="AD34" s="8"/>
      <c r="AE34" s="8"/>
      <c r="AF34" s="8"/>
      <c r="AG34" s="8"/>
      <c r="AH34" s="8"/>
      <c r="AI34" s="8"/>
      <c r="AJ34" s="8"/>
      <c r="AK34" s="47"/>
      <c r="AL34" s="47"/>
      <c r="AM34" s="49"/>
      <c r="AN34" s="47"/>
      <c r="AO34" s="47"/>
      <c r="AP34" s="47"/>
      <c r="AQ34" s="47"/>
      <c r="AR34" s="50"/>
      <c r="AS34" s="50"/>
      <c r="AT34" s="50"/>
      <c r="AU34" s="50"/>
      <c r="AV34" s="50"/>
      <c r="AW34" s="8"/>
      <c r="AX34" s="8"/>
      <c r="AY34" s="8"/>
      <c r="AZ34" s="8"/>
      <c r="BA34" s="8"/>
      <c r="BB34" s="8"/>
      <c r="BC34" s="8"/>
      <c r="BD34" s="8"/>
      <c r="BE34" s="8"/>
      <c r="BF34" s="8"/>
      <c r="BG34" s="51"/>
      <c r="BH34" s="51"/>
      <c r="BI34" s="51"/>
      <c r="BJ34" s="51"/>
      <c r="BK34" s="51"/>
      <c r="BL34" s="8"/>
      <c r="BM34" s="8"/>
      <c r="BN34" s="8"/>
      <c r="BO34" s="8"/>
      <c r="BP34" s="8"/>
      <c r="BQ34" s="8"/>
      <c r="BR34" s="8"/>
      <c r="BS34" s="8"/>
      <c r="BT34" s="8"/>
      <c r="BU34" s="8"/>
      <c r="BV34" s="52"/>
      <c r="BW34" s="52"/>
      <c r="BX34" s="52"/>
      <c r="BY34" s="52"/>
      <c r="BZ34" s="52"/>
      <c r="CA34" s="8"/>
      <c r="CB34" s="8"/>
      <c r="CC34" s="8"/>
      <c r="CD34" s="8"/>
      <c r="CE34" s="8"/>
      <c r="CF34" s="8"/>
    </row>
    <row r="35" spans="1:84" ht="12.75">
      <c r="A35" s="41">
        <v>3.2</v>
      </c>
      <c r="B35" s="42" t="s">
        <v>69</v>
      </c>
      <c r="C35" s="67"/>
      <c r="D35" s="66"/>
      <c r="E35" s="66"/>
      <c r="F35" s="44">
        <v>0</v>
      </c>
      <c r="G35" s="20">
        <f t="shared" si="4"/>
        <v>0</v>
      </c>
      <c r="H35" s="20"/>
      <c r="I35" s="20"/>
      <c r="J35" s="20"/>
      <c r="K35" s="45"/>
      <c r="L35" s="46"/>
      <c r="M35" s="47"/>
      <c r="N35" s="47"/>
      <c r="O35" s="47"/>
      <c r="P35" s="45"/>
      <c r="Q35" s="45"/>
      <c r="R35" s="48"/>
      <c r="S35" s="8"/>
      <c r="T35" s="8"/>
      <c r="U35" s="8"/>
      <c r="V35" s="8"/>
      <c r="W35" s="47"/>
      <c r="X35" s="47"/>
      <c r="Y35" s="47"/>
      <c r="Z35" s="47"/>
      <c r="AA35" s="47"/>
      <c r="AB35" s="47"/>
      <c r="AC35" s="47"/>
      <c r="AD35" s="8"/>
      <c r="AE35" s="8"/>
      <c r="AF35" s="8"/>
      <c r="AG35" s="8"/>
      <c r="AH35" s="8"/>
      <c r="AI35" s="8"/>
      <c r="AJ35" s="8"/>
      <c r="AK35" s="47"/>
      <c r="AL35" s="47"/>
      <c r="AM35" s="49"/>
      <c r="AN35" s="47"/>
      <c r="AO35" s="47"/>
      <c r="AP35" s="47"/>
      <c r="AQ35" s="47"/>
      <c r="AR35" s="50"/>
      <c r="AS35" s="50"/>
      <c r="AT35" s="50"/>
      <c r="AU35" s="50"/>
      <c r="AV35" s="50"/>
      <c r="AW35" s="8"/>
      <c r="AX35" s="8"/>
      <c r="AY35" s="8"/>
      <c r="AZ35" s="8"/>
      <c r="BA35" s="8"/>
      <c r="BB35" s="8"/>
      <c r="BC35" s="8"/>
      <c r="BD35" s="8"/>
      <c r="BE35" s="8"/>
      <c r="BF35" s="8"/>
      <c r="BG35" s="51"/>
      <c r="BH35" s="51"/>
      <c r="BI35" s="51"/>
      <c r="BJ35" s="51"/>
      <c r="BK35" s="51"/>
      <c r="BL35" s="8"/>
      <c r="BM35" s="8"/>
      <c r="BN35" s="8"/>
      <c r="BO35" s="8"/>
      <c r="BP35" s="8"/>
      <c r="BQ35" s="8"/>
      <c r="BR35" s="8"/>
      <c r="BS35" s="8"/>
      <c r="BT35" s="8"/>
      <c r="BU35" s="8"/>
      <c r="BV35" s="52"/>
      <c r="BW35" s="52"/>
      <c r="BX35" s="52"/>
      <c r="BY35" s="52"/>
      <c r="BZ35" s="52"/>
      <c r="CA35" s="8"/>
      <c r="CB35" s="8"/>
      <c r="CC35" s="8"/>
      <c r="CD35" s="8"/>
      <c r="CE35" s="8"/>
      <c r="CF35" s="8"/>
    </row>
    <row r="36" spans="1:84" ht="25.5">
      <c r="A36" s="56">
        <v>3.3</v>
      </c>
      <c r="B36" s="42" t="s">
        <v>62</v>
      </c>
      <c r="C36" s="67"/>
      <c r="D36" s="66"/>
      <c r="E36" s="66"/>
      <c r="F36" s="44">
        <v>0</v>
      </c>
      <c r="G36" s="20">
        <f t="shared" si="4"/>
        <v>0</v>
      </c>
      <c r="H36" s="20"/>
      <c r="I36" s="20"/>
      <c r="J36" s="20"/>
      <c r="K36" s="45"/>
      <c r="L36" s="46"/>
      <c r="M36" s="47"/>
      <c r="N36" s="47"/>
      <c r="O36" s="47"/>
      <c r="P36" s="45"/>
      <c r="Q36" s="45"/>
      <c r="R36" s="48"/>
      <c r="S36" s="8"/>
      <c r="T36" s="8"/>
      <c r="U36" s="8"/>
      <c r="V36" s="8"/>
      <c r="W36" s="47"/>
      <c r="X36" s="47"/>
      <c r="Y36" s="47"/>
      <c r="Z36" s="47"/>
      <c r="AA36" s="47"/>
      <c r="AB36" s="47"/>
      <c r="AC36" s="47"/>
      <c r="AD36" s="8"/>
      <c r="AE36" s="8"/>
      <c r="AF36" s="8"/>
      <c r="AG36" s="8"/>
      <c r="AH36" s="8"/>
      <c r="AI36" s="8"/>
      <c r="AJ36" s="8"/>
      <c r="AK36" s="47"/>
      <c r="AL36" s="47"/>
      <c r="AM36" s="49"/>
      <c r="AN36" s="47"/>
      <c r="AO36" s="47"/>
      <c r="AP36" s="47"/>
      <c r="AQ36" s="47"/>
      <c r="AR36" s="50"/>
      <c r="AS36" s="50"/>
      <c r="AT36" s="50"/>
      <c r="AU36" s="50"/>
      <c r="AV36" s="50"/>
      <c r="AW36" s="8"/>
      <c r="AX36" s="8"/>
      <c r="AY36" s="8"/>
      <c r="AZ36" s="8"/>
      <c r="BA36" s="8"/>
      <c r="BB36" s="8"/>
      <c r="BC36" s="8"/>
      <c r="BD36" s="8"/>
      <c r="BE36" s="8"/>
      <c r="BF36" s="8"/>
      <c r="BG36" s="51"/>
      <c r="BH36" s="51"/>
      <c r="BI36" s="51"/>
      <c r="BJ36" s="51"/>
      <c r="BK36" s="51"/>
      <c r="BL36" s="8"/>
      <c r="BM36" s="8"/>
      <c r="BN36" s="8"/>
      <c r="BO36" s="8"/>
      <c r="BP36" s="8"/>
      <c r="BQ36" s="8"/>
      <c r="BR36" s="8"/>
      <c r="BS36" s="8"/>
      <c r="BT36" s="8"/>
      <c r="BU36" s="8"/>
      <c r="BV36" s="52"/>
      <c r="BW36" s="52"/>
      <c r="BX36" s="52"/>
      <c r="BY36" s="52"/>
      <c r="BZ36" s="52"/>
      <c r="CA36" s="8"/>
      <c r="CB36" s="8"/>
      <c r="CC36" s="8"/>
      <c r="CD36" s="8"/>
      <c r="CE36" s="8"/>
      <c r="CF36" s="8"/>
    </row>
    <row r="37" spans="1:84" ht="12.75">
      <c r="A37" s="56">
        <v>3.4</v>
      </c>
      <c r="B37" s="42" t="s">
        <v>63</v>
      </c>
      <c r="C37" s="67"/>
      <c r="D37" s="66"/>
      <c r="E37" s="66"/>
      <c r="F37" s="44">
        <v>0</v>
      </c>
      <c r="G37" s="20">
        <f t="shared" si="4"/>
        <v>0</v>
      </c>
      <c r="H37" s="20"/>
      <c r="I37" s="20"/>
      <c r="J37" s="20"/>
      <c r="K37" s="55"/>
      <c r="L37" s="46"/>
      <c r="M37" s="47"/>
      <c r="N37" s="47"/>
      <c r="O37" s="47"/>
      <c r="P37" s="45"/>
      <c r="Q37" s="45"/>
      <c r="R37" s="48"/>
      <c r="S37" s="8"/>
      <c r="T37" s="8"/>
      <c r="U37" s="8"/>
      <c r="V37" s="8"/>
      <c r="W37" s="47"/>
      <c r="X37" s="47"/>
      <c r="Y37" s="47"/>
      <c r="Z37" s="47"/>
      <c r="AA37" s="47"/>
      <c r="AB37" s="47"/>
      <c r="AC37" s="47"/>
      <c r="AD37" s="8"/>
      <c r="AE37" s="8"/>
      <c r="AF37" s="8"/>
      <c r="AG37" s="8"/>
      <c r="AH37" s="8"/>
      <c r="AI37" s="110"/>
      <c r="AJ37" s="8"/>
      <c r="AK37" s="47"/>
      <c r="AL37" s="47"/>
      <c r="AM37" s="49"/>
      <c r="AN37" s="47"/>
      <c r="AO37" s="47"/>
      <c r="AP37" s="47"/>
      <c r="AQ37" s="47"/>
      <c r="AR37" s="50"/>
      <c r="AS37" s="50"/>
      <c r="AT37" s="50"/>
      <c r="AU37" s="50"/>
      <c r="AV37" s="50"/>
      <c r="AW37" s="8"/>
      <c r="AX37" s="8"/>
      <c r="AY37" s="8"/>
      <c r="AZ37" s="8"/>
      <c r="BA37" s="8"/>
      <c r="BB37" s="8"/>
      <c r="BC37" s="8"/>
      <c r="BD37" s="8"/>
      <c r="BE37" s="8"/>
      <c r="BF37" s="8"/>
      <c r="BG37" s="51"/>
      <c r="BH37" s="51"/>
      <c r="BI37" s="51"/>
      <c r="BJ37" s="51"/>
      <c r="BK37" s="51"/>
      <c r="BL37" s="8"/>
      <c r="BM37" s="8"/>
      <c r="BN37" s="8"/>
      <c r="BO37" s="8"/>
      <c r="BP37" s="8"/>
      <c r="BQ37" s="8"/>
      <c r="BR37" s="8"/>
      <c r="BS37" s="8"/>
      <c r="BT37" s="8"/>
      <c r="BU37" s="8"/>
      <c r="BV37" s="52"/>
      <c r="BW37" s="52"/>
      <c r="BX37" s="52"/>
      <c r="BY37" s="52"/>
      <c r="BZ37" s="52"/>
      <c r="CA37" s="8"/>
      <c r="CB37" s="8"/>
      <c r="CC37" s="8"/>
      <c r="CD37" s="8"/>
      <c r="CE37" s="8"/>
      <c r="CF37" s="8"/>
    </row>
    <row r="38" spans="1:84" ht="12.75">
      <c r="A38" s="56">
        <v>3.5</v>
      </c>
      <c r="B38" s="42" t="s">
        <v>65</v>
      </c>
      <c r="C38" s="67"/>
      <c r="D38" s="66"/>
      <c r="E38" s="66"/>
      <c r="F38" s="44"/>
      <c r="G38" s="20">
        <f t="shared" si="4"/>
        <v>0</v>
      </c>
      <c r="H38" s="20"/>
      <c r="I38" s="20"/>
      <c r="J38" s="20"/>
      <c r="K38" s="55"/>
      <c r="L38" s="46"/>
      <c r="M38" s="47"/>
      <c r="N38" s="47"/>
      <c r="O38" s="47"/>
      <c r="P38" s="45"/>
      <c r="Q38" s="45"/>
      <c r="R38" s="48"/>
      <c r="S38" s="8"/>
      <c r="T38" s="8"/>
      <c r="U38" s="8"/>
      <c r="V38" s="8"/>
      <c r="W38" s="47"/>
      <c r="X38" s="47"/>
      <c r="Y38" s="47"/>
      <c r="Z38" s="47"/>
      <c r="AA38" s="47"/>
      <c r="AB38" s="47"/>
      <c r="AC38" s="47"/>
      <c r="AD38" s="8"/>
      <c r="AE38" s="8"/>
      <c r="AF38" s="8"/>
      <c r="AG38" s="8"/>
      <c r="AH38" s="8"/>
      <c r="AI38" s="110"/>
      <c r="AJ38" s="8"/>
      <c r="AK38" s="47"/>
      <c r="AL38" s="47"/>
      <c r="AM38" s="47"/>
      <c r="AN38" s="47"/>
      <c r="AO38" s="47"/>
      <c r="AP38" s="47"/>
      <c r="AQ38" s="47"/>
      <c r="AR38" s="50"/>
      <c r="AS38" s="50"/>
      <c r="AT38" s="50"/>
      <c r="AU38" s="50"/>
      <c r="AV38" s="50"/>
      <c r="AW38" s="8"/>
      <c r="AX38" s="8"/>
      <c r="AY38" s="8"/>
      <c r="AZ38" s="8"/>
      <c r="BA38" s="8"/>
      <c r="BB38" s="8"/>
      <c r="BC38" s="8"/>
      <c r="BD38" s="8"/>
      <c r="BE38" s="8"/>
      <c r="BF38" s="8"/>
      <c r="BG38" s="51"/>
      <c r="BH38" s="51"/>
      <c r="BI38" s="51"/>
      <c r="BJ38" s="51"/>
      <c r="BK38" s="51"/>
      <c r="BL38" s="8"/>
      <c r="BM38" s="8"/>
      <c r="BN38" s="8"/>
      <c r="BO38" s="8"/>
      <c r="BP38" s="8"/>
      <c r="BQ38" s="8"/>
      <c r="BR38" s="8"/>
      <c r="BS38" s="8"/>
      <c r="BT38" s="8"/>
      <c r="BU38" s="8"/>
      <c r="BV38" s="52"/>
      <c r="BW38" s="52"/>
      <c r="BX38" s="52"/>
      <c r="BY38" s="52"/>
      <c r="BZ38" s="52"/>
      <c r="CA38" s="8"/>
      <c r="CB38" s="8"/>
      <c r="CC38" s="8"/>
      <c r="CD38" s="8"/>
      <c r="CE38" s="8"/>
      <c r="CF38" s="8"/>
    </row>
    <row r="39" spans="1:84" ht="15">
      <c r="A39" s="39">
        <v>4</v>
      </c>
      <c r="B39" s="69" t="s">
        <v>70</v>
      </c>
      <c r="C39" s="32"/>
      <c r="D39" s="33"/>
      <c r="E39" s="33"/>
      <c r="F39" s="32"/>
      <c r="G39" s="58"/>
      <c r="H39" s="58" t="e">
        <f>ROUND(F39/$G$37,1)</f>
        <v>#DIV/0!</v>
      </c>
      <c r="I39" s="58" t="e">
        <f>I37+H39</f>
        <v>#DIV/0!</v>
      </c>
      <c r="J39" s="58"/>
      <c r="K39" s="32"/>
      <c r="L39" s="59"/>
      <c r="M39" s="32"/>
      <c r="N39" s="32"/>
      <c r="O39" s="32"/>
      <c r="P39" s="32"/>
      <c r="Q39" s="32"/>
      <c r="R39" s="60"/>
      <c r="S39" s="61"/>
      <c r="T39" s="61"/>
      <c r="U39" s="32"/>
      <c r="V39" s="32"/>
      <c r="W39" s="32"/>
      <c r="X39" s="32"/>
      <c r="Y39" s="32"/>
      <c r="Z39" s="32"/>
      <c r="AA39" s="32"/>
      <c r="AB39" s="32"/>
      <c r="AC39" s="32"/>
      <c r="AD39" s="32"/>
      <c r="AE39" s="32"/>
      <c r="AF39" s="32"/>
      <c r="AG39" s="32"/>
      <c r="AH39" s="32"/>
      <c r="AI39" s="32"/>
      <c r="AJ39" s="32"/>
      <c r="AK39" s="32"/>
      <c r="AL39" s="32"/>
      <c r="AM39" s="62"/>
      <c r="AN39" s="32"/>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8"/>
    </row>
    <row r="40" spans="1:84" ht="12.75">
      <c r="A40" s="70" t="s">
        <v>71</v>
      </c>
      <c r="L40" s="71"/>
      <c r="AM40" s="72"/>
    </row>
    <row r="41" spans="1:84" ht="12.75">
      <c r="A41" s="70">
        <v>4.2</v>
      </c>
      <c r="L41" s="71"/>
      <c r="AI41" s="110"/>
      <c r="AM41" s="72"/>
      <c r="AN41" s="2" t="s">
        <v>72</v>
      </c>
    </row>
    <row r="42" spans="1:84" ht="12.75">
      <c r="A42" s="70">
        <v>4.3</v>
      </c>
      <c r="L42" s="71"/>
      <c r="AM42" s="72"/>
    </row>
    <row r="43" spans="1:84" ht="12.75">
      <c r="A43" s="5"/>
      <c r="B43" s="5"/>
      <c r="C43" s="5"/>
      <c r="D43" s="5"/>
      <c r="E43" s="5"/>
      <c r="F43" s="5"/>
      <c r="G43" s="5"/>
      <c r="H43" s="5"/>
      <c r="I43" s="5"/>
      <c r="J43" s="5"/>
      <c r="K43" s="5"/>
      <c r="L43" s="4"/>
      <c r="M43" s="5"/>
      <c r="N43" s="5"/>
      <c r="O43" s="5"/>
      <c r="P43" s="5"/>
      <c r="Q43" s="5"/>
      <c r="R43" s="5"/>
      <c r="S43" s="5"/>
      <c r="T43" s="5"/>
      <c r="U43" s="5"/>
      <c r="V43" s="5"/>
      <c r="W43" s="5"/>
      <c r="X43" s="5"/>
      <c r="Y43" s="5"/>
      <c r="Z43" s="5"/>
      <c r="AA43" s="73"/>
      <c r="AB43" s="73"/>
      <c r="AC43" s="73"/>
      <c r="AD43" s="73"/>
      <c r="AE43" s="73"/>
      <c r="AF43" s="73"/>
      <c r="AG43" s="73"/>
      <c r="AH43" s="73"/>
      <c r="AI43" s="73"/>
      <c r="AJ43" s="73"/>
      <c r="AK43" s="73"/>
      <c r="AL43" s="73"/>
      <c r="AM43" s="74"/>
      <c r="AN43" s="73"/>
      <c r="AO43" s="73"/>
      <c r="AP43" s="73"/>
      <c r="AQ43" s="73"/>
      <c r="AR43" s="73"/>
      <c r="AS43" s="73"/>
      <c r="AT43" s="73"/>
      <c r="AU43" s="73"/>
      <c r="AV43" s="73"/>
      <c r="AW43" s="73"/>
      <c r="AX43" s="73"/>
      <c r="AY43" s="73"/>
      <c r="AZ43" s="73"/>
      <c r="BA43" s="73"/>
      <c r="BB43" s="73"/>
      <c r="BC43" s="73"/>
      <c r="BD43" s="73"/>
      <c r="BE43" s="73"/>
      <c r="BF43" s="73"/>
      <c r="BG43" s="73"/>
      <c r="BH43" s="73"/>
      <c r="BI43" s="73"/>
      <c r="BJ43" s="73"/>
      <c r="BK43" s="73"/>
      <c r="BL43" s="73"/>
      <c r="BM43" s="73"/>
      <c r="BN43" s="73"/>
      <c r="BO43" s="73"/>
      <c r="BP43" s="73"/>
      <c r="BQ43" s="73"/>
      <c r="BR43" s="73"/>
      <c r="BS43" s="73"/>
      <c r="BT43" s="73"/>
      <c r="BU43" s="73"/>
      <c r="BV43" s="73"/>
      <c r="BW43" s="73"/>
      <c r="BX43" s="73"/>
      <c r="BY43" s="73"/>
      <c r="BZ43" s="73"/>
      <c r="CA43" s="73"/>
      <c r="CB43" s="73"/>
      <c r="CC43" s="73"/>
      <c r="CD43" s="73"/>
      <c r="CE43" s="73"/>
      <c r="CF43" s="5"/>
    </row>
    <row r="44" spans="1:84" ht="12.75">
      <c r="L44" s="71"/>
      <c r="AM44" s="72"/>
    </row>
    <row r="45" spans="1:84" ht="18">
      <c r="A45" s="15" t="s">
        <v>73</v>
      </c>
      <c r="C45" s="54"/>
      <c r="D45" s="54"/>
      <c r="E45" s="54"/>
      <c r="F45" s="54"/>
      <c r="G45" s="54"/>
      <c r="H45" s="2"/>
      <c r="I45" s="2"/>
      <c r="J45" s="2"/>
      <c r="K45" s="2"/>
      <c r="L45" s="75"/>
      <c r="M45" s="2"/>
      <c r="N45" s="2"/>
      <c r="O45" s="2"/>
      <c r="P45" s="2"/>
      <c r="Q45" s="2"/>
      <c r="R45" s="2"/>
      <c r="S45" s="2"/>
      <c r="T45" s="2"/>
      <c r="U45" s="2"/>
      <c r="V45" s="2"/>
      <c r="W45" s="2"/>
      <c r="X45" s="2"/>
      <c r="Y45" s="2"/>
      <c r="Z45" s="2"/>
    </row>
    <row r="46" spans="1:84" ht="12.75">
      <c r="A46" s="151" t="s">
        <v>14</v>
      </c>
      <c r="B46" s="151" t="s">
        <v>15</v>
      </c>
      <c r="C46" s="151" t="s">
        <v>16</v>
      </c>
      <c r="D46" s="151" t="s">
        <v>74</v>
      </c>
      <c r="E46" s="151" t="s">
        <v>75</v>
      </c>
      <c r="F46" s="151" t="s">
        <v>76</v>
      </c>
      <c r="G46" s="160" t="s">
        <v>77</v>
      </c>
      <c r="H46" s="152"/>
      <c r="I46" s="76"/>
      <c r="J46" s="76"/>
      <c r="K46" s="18"/>
      <c r="L46" s="21"/>
      <c r="M46" s="22"/>
      <c r="N46" s="22"/>
      <c r="O46" s="22"/>
      <c r="P46" s="22"/>
      <c r="Q46" s="161" t="s">
        <v>21</v>
      </c>
      <c r="R46" s="152"/>
      <c r="S46" s="152"/>
      <c r="T46" s="152"/>
      <c r="U46" s="152"/>
      <c r="V46" s="152"/>
      <c r="W46" s="152"/>
      <c r="X46" s="152"/>
      <c r="Y46" s="152"/>
      <c r="Z46" s="152"/>
      <c r="AA46" s="152"/>
      <c r="AB46" s="152"/>
      <c r="AC46" s="152"/>
      <c r="AD46" s="152"/>
      <c r="AE46" s="152"/>
      <c r="AF46" s="152"/>
      <c r="AG46" s="152"/>
      <c r="AH46" s="152"/>
      <c r="AI46" s="152"/>
      <c r="AJ46" s="22"/>
      <c r="AK46" s="22"/>
      <c r="AL46" s="22"/>
      <c r="AM46" s="22"/>
      <c r="AN46" s="22"/>
      <c r="AO46" s="22"/>
      <c r="AP46" s="22"/>
      <c r="AQ46" s="22"/>
      <c r="AR46" s="23"/>
      <c r="AS46" s="23"/>
      <c r="AT46" s="23"/>
      <c r="AU46" s="23"/>
      <c r="AV46" s="23"/>
      <c r="AW46" s="23"/>
      <c r="AX46" s="23"/>
      <c r="AY46" s="23"/>
      <c r="AZ46" s="23"/>
      <c r="BA46" s="23"/>
      <c r="BB46" s="162" t="s">
        <v>22</v>
      </c>
      <c r="BC46" s="152"/>
      <c r="BD46" s="152"/>
      <c r="BE46" s="152"/>
      <c r="BF46" s="152"/>
      <c r="BG46" s="152"/>
      <c r="BH46" s="152"/>
      <c r="BI46" s="152"/>
      <c r="BJ46" s="152"/>
      <c r="BK46" s="152"/>
      <c r="BL46" s="152"/>
      <c r="BM46" s="152"/>
      <c r="BN46" s="152"/>
      <c r="BO46" s="152"/>
      <c r="BP46" s="152"/>
      <c r="BQ46" s="163" t="s">
        <v>23</v>
      </c>
      <c r="BR46" s="152"/>
      <c r="BS46" s="152"/>
      <c r="BT46" s="152"/>
      <c r="BU46" s="152"/>
      <c r="BV46" s="152"/>
      <c r="BW46" s="152"/>
      <c r="BX46" s="152"/>
      <c r="BY46" s="152"/>
      <c r="BZ46" s="152"/>
      <c r="CA46" s="152"/>
      <c r="CB46" s="152"/>
      <c r="CC46" s="152"/>
      <c r="CD46" s="152"/>
      <c r="CE46" s="152"/>
    </row>
    <row r="47" spans="1:84" ht="12.75">
      <c r="A47" s="152"/>
      <c r="B47" s="152"/>
      <c r="C47" s="152"/>
      <c r="D47" s="152"/>
      <c r="E47" s="152"/>
      <c r="F47" s="152"/>
      <c r="G47" s="19"/>
      <c r="H47" s="19"/>
      <c r="I47" s="19"/>
      <c r="J47" s="19"/>
      <c r="K47" s="18"/>
      <c r="L47" s="24"/>
      <c r="M47" s="158" t="s">
        <v>24</v>
      </c>
      <c r="N47" s="152"/>
      <c r="O47" s="152"/>
      <c r="P47" s="25"/>
      <c r="Q47" s="158" t="s">
        <v>25</v>
      </c>
      <c r="R47" s="152"/>
      <c r="S47" s="152"/>
      <c r="T47" s="152"/>
      <c r="U47" s="152"/>
      <c r="V47" s="25"/>
      <c r="W47" s="25"/>
      <c r="X47" s="158" t="s">
        <v>26</v>
      </c>
      <c r="Y47" s="152"/>
      <c r="Z47" s="152"/>
      <c r="AA47" s="152"/>
      <c r="AB47" s="152"/>
      <c r="AC47" s="25"/>
      <c r="AD47" s="25"/>
      <c r="AE47" s="158" t="s">
        <v>27</v>
      </c>
      <c r="AF47" s="152"/>
      <c r="AG47" s="152"/>
      <c r="AH47" s="152"/>
      <c r="AI47" s="152"/>
      <c r="AJ47" s="25"/>
      <c r="AK47" s="25"/>
      <c r="AL47" s="158" t="s">
        <v>28</v>
      </c>
      <c r="AM47" s="152"/>
      <c r="AN47" s="152"/>
      <c r="AO47" s="152"/>
      <c r="AP47" s="152"/>
      <c r="AQ47" s="25"/>
      <c r="AR47" s="159" t="s">
        <v>29</v>
      </c>
      <c r="AS47" s="152"/>
      <c r="AT47" s="152"/>
      <c r="AU47" s="152"/>
      <c r="AV47" s="152"/>
      <c r="AW47" s="159" t="s">
        <v>30</v>
      </c>
      <c r="AX47" s="152"/>
      <c r="AY47" s="152"/>
      <c r="AZ47" s="152"/>
      <c r="BA47" s="152"/>
      <c r="BB47" s="156" t="s">
        <v>31</v>
      </c>
      <c r="BC47" s="152"/>
      <c r="BD47" s="152"/>
      <c r="BE47" s="152"/>
      <c r="BF47" s="152"/>
      <c r="BG47" s="156" t="s">
        <v>32</v>
      </c>
      <c r="BH47" s="152"/>
      <c r="BI47" s="152"/>
      <c r="BJ47" s="152"/>
      <c r="BK47" s="152"/>
      <c r="BL47" s="156" t="s">
        <v>33</v>
      </c>
      <c r="BM47" s="152"/>
      <c r="BN47" s="152"/>
      <c r="BO47" s="152"/>
      <c r="BP47" s="152"/>
      <c r="BQ47" s="157" t="s">
        <v>34</v>
      </c>
      <c r="BR47" s="152"/>
      <c r="BS47" s="152"/>
      <c r="BT47" s="152"/>
      <c r="BU47" s="152"/>
      <c r="BV47" s="157" t="s">
        <v>35</v>
      </c>
      <c r="BW47" s="152"/>
      <c r="BX47" s="152"/>
      <c r="BY47" s="152"/>
      <c r="BZ47" s="152"/>
      <c r="CA47" s="157" t="s">
        <v>36</v>
      </c>
      <c r="CB47" s="152"/>
      <c r="CC47" s="152"/>
      <c r="CD47" s="152"/>
      <c r="CE47" s="152"/>
    </row>
    <row r="48" spans="1:84" ht="45">
      <c r="A48" s="152"/>
      <c r="B48" s="152"/>
      <c r="C48" s="152"/>
      <c r="D48" s="152"/>
      <c r="E48" s="152"/>
      <c r="F48" s="152"/>
      <c r="G48" s="19" t="s">
        <v>78</v>
      </c>
      <c r="H48" s="19" t="s">
        <v>79</v>
      </c>
      <c r="I48" s="19" t="s">
        <v>80</v>
      </c>
      <c r="J48" s="18" t="s">
        <v>81</v>
      </c>
      <c r="K48" s="19" t="s">
        <v>40</v>
      </c>
      <c r="L48" s="26"/>
      <c r="M48" s="27" t="s">
        <v>3</v>
      </c>
      <c r="N48" s="27" t="s">
        <v>5</v>
      </c>
      <c r="O48" s="27" t="s">
        <v>1</v>
      </c>
      <c r="P48" s="27" t="s">
        <v>1</v>
      </c>
      <c r="Q48" s="28" t="s">
        <v>2</v>
      </c>
      <c r="R48" s="28" t="s">
        <v>3</v>
      </c>
      <c r="S48" s="28" t="s">
        <v>4</v>
      </c>
      <c r="T48" s="28" t="s">
        <v>41</v>
      </c>
      <c r="U48" s="28" t="s">
        <v>5</v>
      </c>
      <c r="V48" s="27" t="s">
        <v>1</v>
      </c>
      <c r="W48" s="27" t="s">
        <v>1</v>
      </c>
      <c r="X48" s="28" t="s">
        <v>2</v>
      </c>
      <c r="Y48" s="28" t="s">
        <v>3</v>
      </c>
      <c r="Z48" s="28" t="s">
        <v>4</v>
      </c>
      <c r="AA48" s="28" t="s">
        <v>41</v>
      </c>
      <c r="AB48" s="28" t="s">
        <v>5</v>
      </c>
      <c r="AC48" s="27" t="s">
        <v>1</v>
      </c>
      <c r="AD48" s="27" t="s">
        <v>1</v>
      </c>
      <c r="AE48" s="28" t="s">
        <v>2</v>
      </c>
      <c r="AF48" s="28" t="s">
        <v>3</v>
      </c>
      <c r="AG48" s="28" t="s">
        <v>4</v>
      </c>
      <c r="AH48" s="28" t="s">
        <v>41</v>
      </c>
      <c r="AI48" s="28" t="s">
        <v>5</v>
      </c>
      <c r="AJ48" s="27" t="s">
        <v>1</v>
      </c>
      <c r="AK48" s="27" t="s">
        <v>1</v>
      </c>
      <c r="AL48" s="27" t="s">
        <v>2</v>
      </c>
      <c r="AM48" s="27" t="s">
        <v>3</v>
      </c>
      <c r="AN48" s="27" t="s">
        <v>4</v>
      </c>
      <c r="AO48" s="27" t="s">
        <v>41</v>
      </c>
      <c r="AP48" s="27" t="s">
        <v>5</v>
      </c>
      <c r="AQ48" s="27" t="s">
        <v>1</v>
      </c>
      <c r="AR48" s="29" t="s">
        <v>2</v>
      </c>
      <c r="AS48" s="29" t="s">
        <v>3</v>
      </c>
      <c r="AT48" s="29" t="s">
        <v>4</v>
      </c>
      <c r="AU48" s="29" t="s">
        <v>41</v>
      </c>
      <c r="AV48" s="29" t="s">
        <v>5</v>
      </c>
      <c r="AW48" s="29" t="s">
        <v>2</v>
      </c>
      <c r="AX48" s="29" t="s">
        <v>3</v>
      </c>
      <c r="AY48" s="29" t="s">
        <v>4</v>
      </c>
      <c r="AZ48" s="29" t="s">
        <v>41</v>
      </c>
      <c r="BA48" s="29" t="s">
        <v>5</v>
      </c>
      <c r="BB48" s="30" t="s">
        <v>2</v>
      </c>
      <c r="BC48" s="30" t="s">
        <v>3</v>
      </c>
      <c r="BD48" s="30" t="s">
        <v>4</v>
      </c>
      <c r="BE48" s="30" t="s">
        <v>41</v>
      </c>
      <c r="BF48" s="30" t="s">
        <v>5</v>
      </c>
      <c r="BG48" s="30" t="s">
        <v>2</v>
      </c>
      <c r="BH48" s="30" t="s">
        <v>3</v>
      </c>
      <c r="BI48" s="30" t="s">
        <v>4</v>
      </c>
      <c r="BJ48" s="30" t="s">
        <v>41</v>
      </c>
      <c r="BK48" s="30" t="s">
        <v>5</v>
      </c>
      <c r="BL48" s="30" t="s">
        <v>2</v>
      </c>
      <c r="BM48" s="30" t="s">
        <v>3</v>
      </c>
      <c r="BN48" s="30" t="s">
        <v>4</v>
      </c>
      <c r="BO48" s="30" t="s">
        <v>41</v>
      </c>
      <c r="BP48" s="30" t="s">
        <v>5</v>
      </c>
      <c r="BQ48" s="31" t="s">
        <v>2</v>
      </c>
      <c r="BR48" s="31" t="s">
        <v>3</v>
      </c>
      <c r="BS48" s="31" t="s">
        <v>4</v>
      </c>
      <c r="BT48" s="31" t="s">
        <v>41</v>
      </c>
      <c r="BU48" s="31" t="s">
        <v>5</v>
      </c>
      <c r="BV48" s="31" t="s">
        <v>2</v>
      </c>
      <c r="BW48" s="31" t="s">
        <v>3</v>
      </c>
      <c r="BX48" s="31" t="s">
        <v>4</v>
      </c>
      <c r="BY48" s="31" t="s">
        <v>41</v>
      </c>
      <c r="BZ48" s="31" t="s">
        <v>5</v>
      </c>
      <c r="CA48" s="31" t="s">
        <v>2</v>
      </c>
      <c r="CB48" s="31" t="s">
        <v>3</v>
      </c>
      <c r="CC48" s="31" t="s">
        <v>4</v>
      </c>
      <c r="CD48" s="31" t="s">
        <v>41</v>
      </c>
      <c r="CE48" s="31" t="s">
        <v>5</v>
      </c>
    </row>
    <row r="49" spans="1:83" ht="12.75">
      <c r="A49" s="32"/>
      <c r="B49" s="32"/>
      <c r="C49" s="32"/>
      <c r="D49" s="33"/>
      <c r="E49" s="33"/>
      <c r="F49" s="32"/>
      <c r="G49" s="77"/>
      <c r="H49" s="77"/>
      <c r="I49" s="77"/>
      <c r="J49" s="77"/>
      <c r="K49" s="32"/>
      <c r="L49" s="35" t="s">
        <v>42</v>
      </c>
      <c r="M49" s="36">
        <v>8</v>
      </c>
      <c r="N49" s="36">
        <f>M49+1</f>
        <v>9</v>
      </c>
      <c r="O49" s="36">
        <f t="shared" ref="O49:AQ49" si="5">N49+1</f>
        <v>10</v>
      </c>
      <c r="P49" s="36">
        <f t="shared" si="5"/>
        <v>11</v>
      </c>
      <c r="Q49" s="36">
        <f t="shared" si="5"/>
        <v>12</v>
      </c>
      <c r="R49" s="36">
        <f t="shared" si="5"/>
        <v>13</v>
      </c>
      <c r="S49" s="36">
        <f t="shared" si="5"/>
        <v>14</v>
      </c>
      <c r="T49" s="36">
        <f t="shared" si="5"/>
        <v>15</v>
      </c>
      <c r="U49" s="36">
        <f t="shared" si="5"/>
        <v>16</v>
      </c>
      <c r="V49" s="36">
        <f t="shared" si="5"/>
        <v>17</v>
      </c>
      <c r="W49" s="36">
        <f t="shared" si="5"/>
        <v>18</v>
      </c>
      <c r="X49" s="36">
        <f t="shared" si="5"/>
        <v>19</v>
      </c>
      <c r="Y49" s="36">
        <f t="shared" si="5"/>
        <v>20</v>
      </c>
      <c r="Z49" s="36">
        <f t="shared" si="5"/>
        <v>21</v>
      </c>
      <c r="AA49" s="36">
        <f t="shared" si="5"/>
        <v>22</v>
      </c>
      <c r="AB49" s="36">
        <f t="shared" si="5"/>
        <v>23</v>
      </c>
      <c r="AC49" s="36">
        <f t="shared" si="5"/>
        <v>24</v>
      </c>
      <c r="AD49" s="36">
        <f t="shared" si="5"/>
        <v>25</v>
      </c>
      <c r="AE49" s="36">
        <f t="shared" si="5"/>
        <v>26</v>
      </c>
      <c r="AF49" s="36">
        <f t="shared" si="5"/>
        <v>27</v>
      </c>
      <c r="AG49" s="36">
        <f t="shared" si="5"/>
        <v>28</v>
      </c>
      <c r="AH49" s="36">
        <f t="shared" si="5"/>
        <v>29</v>
      </c>
      <c r="AI49" s="36">
        <f t="shared" si="5"/>
        <v>30</v>
      </c>
      <c r="AJ49" s="36">
        <f t="shared" si="5"/>
        <v>31</v>
      </c>
      <c r="AK49" s="36">
        <f>1</f>
        <v>1</v>
      </c>
      <c r="AL49" s="36">
        <f t="shared" si="5"/>
        <v>2</v>
      </c>
      <c r="AM49" s="36">
        <f t="shared" si="5"/>
        <v>3</v>
      </c>
      <c r="AN49" s="36">
        <f t="shared" si="5"/>
        <v>4</v>
      </c>
      <c r="AO49" s="36">
        <f t="shared" si="5"/>
        <v>5</v>
      </c>
      <c r="AP49" s="36">
        <f t="shared" si="5"/>
        <v>6</v>
      </c>
      <c r="AQ49" s="36">
        <f t="shared" si="5"/>
        <v>7</v>
      </c>
      <c r="AU49" s="32"/>
      <c r="AV49" s="32"/>
      <c r="AW49" s="32"/>
      <c r="AX49" s="32"/>
      <c r="AY49" s="32"/>
      <c r="AZ49" s="32"/>
      <c r="BA49" s="32"/>
      <c r="BB49" s="32"/>
      <c r="BC49" s="32"/>
      <c r="BD49" s="32"/>
      <c r="BE49" s="32"/>
      <c r="BF49" s="32"/>
      <c r="BG49" s="32"/>
      <c r="BH49" s="32"/>
      <c r="BI49" s="32"/>
      <c r="BJ49" s="32"/>
      <c r="BK49" s="32"/>
      <c r="BL49" s="32"/>
      <c r="BM49" s="32"/>
      <c r="BN49" s="32"/>
      <c r="BO49" s="32"/>
      <c r="BP49" s="32"/>
      <c r="BQ49" s="32"/>
      <c r="BR49" s="32"/>
      <c r="BS49" s="32"/>
      <c r="BT49" s="32"/>
      <c r="BU49" s="32"/>
      <c r="BV49" s="32"/>
      <c r="BW49" s="32"/>
      <c r="BX49" s="32"/>
      <c r="BY49" s="32"/>
      <c r="BZ49" s="32"/>
      <c r="CA49" s="32"/>
      <c r="CB49" s="32"/>
      <c r="CC49" s="32"/>
      <c r="CD49" s="32"/>
      <c r="CE49" s="32"/>
    </row>
    <row r="50" spans="1:83" ht="15">
      <c r="A50" s="39"/>
      <c r="B50" s="40"/>
      <c r="C50" s="32"/>
      <c r="D50" s="33"/>
      <c r="E50" s="33"/>
      <c r="F50" s="32"/>
      <c r="G50" s="77"/>
      <c r="H50" s="77"/>
      <c r="I50" s="77"/>
      <c r="J50" s="77"/>
      <c r="K50" s="32"/>
      <c r="L50" s="35" t="s">
        <v>43</v>
      </c>
      <c r="M50" s="36" t="e">
        <f>#REF!</f>
        <v>#REF!</v>
      </c>
      <c r="N50" s="36" t="e">
        <f>#REF!</f>
        <v>#REF!</v>
      </c>
      <c r="O50" s="36" t="e">
        <f>#REF!</f>
        <v>#REF!</v>
      </c>
      <c r="P50" s="36" t="e">
        <f>#REF!</f>
        <v>#REF!</v>
      </c>
      <c r="Q50" s="36" t="e">
        <f>#REF!</f>
        <v>#REF!</v>
      </c>
      <c r="R50" s="36" t="e">
        <f>#REF!</f>
        <v>#REF!</v>
      </c>
      <c r="S50" s="36" t="e">
        <f>#REF!</f>
        <v>#REF!</v>
      </c>
      <c r="T50" s="36" t="e">
        <f>#REF!</f>
        <v>#REF!</v>
      </c>
      <c r="U50" s="36" t="e">
        <f>#REF!</f>
        <v>#REF!</v>
      </c>
      <c r="V50" s="36" t="e">
        <f>#REF!</f>
        <v>#REF!</v>
      </c>
      <c r="W50" s="36" t="e">
        <f>#REF!</f>
        <v>#REF!</v>
      </c>
      <c r="X50" s="36" t="e">
        <f>#REF!</f>
        <v>#REF!</v>
      </c>
      <c r="Y50" s="36" t="e">
        <f>#REF!</f>
        <v>#REF!</v>
      </c>
      <c r="Z50" s="36" t="e">
        <f>#REF!</f>
        <v>#REF!</v>
      </c>
      <c r="AA50" s="36" t="e">
        <f>#REF!</f>
        <v>#REF!</v>
      </c>
      <c r="AB50" s="36" t="e">
        <f>#REF!</f>
        <v>#REF!</v>
      </c>
      <c r="AC50" s="36" t="e">
        <f>#REF!</f>
        <v>#REF!</v>
      </c>
      <c r="AD50" s="36" t="e">
        <f>#REF!</f>
        <v>#REF!</v>
      </c>
      <c r="AE50" s="36" t="e">
        <f>#REF!</f>
        <v>#REF!</v>
      </c>
      <c r="AF50" s="36" t="e">
        <f>#REF!</f>
        <v>#REF!</v>
      </c>
      <c r="AG50" s="36" t="e">
        <f>#REF!</f>
        <v>#REF!</v>
      </c>
      <c r="AH50" s="36" t="e">
        <f>#REF!</f>
        <v>#REF!</v>
      </c>
      <c r="AI50" s="36" t="e">
        <f>#REF!</f>
        <v>#REF!</v>
      </c>
      <c r="AJ50" s="36" t="e">
        <f>#REF!</f>
        <v>#REF!</v>
      </c>
      <c r="AK50" s="36" t="s">
        <v>103</v>
      </c>
      <c r="AL50" s="36" t="e">
        <f>#REF!</f>
        <v>#REF!</v>
      </c>
      <c r="AM50" s="36" t="e">
        <f>#REF!</f>
        <v>#REF!</v>
      </c>
      <c r="AN50" s="36" t="e">
        <f>#REF!</f>
        <v>#REF!</v>
      </c>
      <c r="AO50" s="36" t="e">
        <f>#REF!</f>
        <v>#REF!</v>
      </c>
      <c r="AP50" s="36" t="e">
        <f>#REF!</f>
        <v>#REF!</v>
      </c>
      <c r="AQ50" s="36" t="e">
        <f>#REF!</f>
        <v>#REF!</v>
      </c>
      <c r="AU50" s="32"/>
      <c r="AV50" s="32"/>
      <c r="AW50" s="32"/>
      <c r="AX50" s="32"/>
      <c r="AY50" s="32"/>
      <c r="AZ50" s="32"/>
      <c r="BA50" s="32"/>
      <c r="BB50" s="32"/>
      <c r="BC50" s="32"/>
      <c r="BD50" s="32"/>
      <c r="BE50" s="32"/>
      <c r="BF50" s="32"/>
      <c r="BG50" s="32"/>
      <c r="BH50" s="32"/>
      <c r="BI50" s="32"/>
      <c r="BJ50" s="32"/>
      <c r="BK50" s="32"/>
      <c r="BL50" s="32"/>
      <c r="BM50" s="32"/>
      <c r="BN50" s="32"/>
      <c r="BO50" s="32"/>
      <c r="BP50" s="32"/>
      <c r="BQ50" s="32"/>
      <c r="BR50" s="32"/>
      <c r="BS50" s="32"/>
      <c r="BT50" s="32"/>
      <c r="BU50" s="32"/>
      <c r="BV50" s="32"/>
      <c r="BW50" s="32"/>
      <c r="BX50" s="32"/>
      <c r="BY50" s="32"/>
      <c r="BZ50" s="32"/>
      <c r="CA50" s="32"/>
      <c r="CB50" s="32"/>
      <c r="CC50" s="32"/>
      <c r="CD50" s="32"/>
      <c r="CE50" s="32"/>
    </row>
    <row r="51" spans="1:83" ht="15">
      <c r="A51" s="39">
        <v>1</v>
      </c>
      <c r="B51" s="40" t="s">
        <v>44</v>
      </c>
      <c r="C51" s="32"/>
      <c r="D51" s="33"/>
      <c r="E51" s="33"/>
      <c r="F51" s="32"/>
      <c r="G51" s="77"/>
      <c r="H51" s="77"/>
      <c r="I51" s="77"/>
      <c r="J51" s="77"/>
      <c r="K51" s="32"/>
      <c r="L51" s="79"/>
      <c r="M51" s="36"/>
      <c r="N51" s="36"/>
      <c r="O51" s="36"/>
      <c r="P51" s="37"/>
      <c r="Q51" s="37"/>
      <c r="R51" s="36"/>
      <c r="S51" s="36"/>
      <c r="T51" s="36"/>
      <c r="U51" s="36"/>
      <c r="V51" s="36"/>
      <c r="W51" s="36"/>
      <c r="X51" s="36"/>
      <c r="Y51" s="36"/>
      <c r="Z51" s="36"/>
      <c r="AA51" s="36"/>
      <c r="AB51" s="36"/>
      <c r="AC51" s="36"/>
      <c r="AD51" s="36"/>
      <c r="AE51" s="36"/>
      <c r="AF51" s="36"/>
      <c r="AG51" s="36"/>
      <c r="AH51" s="36"/>
      <c r="AI51" s="36"/>
      <c r="AJ51" s="36"/>
      <c r="AK51" s="36"/>
      <c r="AL51" s="36"/>
      <c r="AM51" s="78"/>
      <c r="AN51" s="38"/>
      <c r="AO51" s="38"/>
      <c r="AP51" s="38"/>
      <c r="AQ51" s="38"/>
      <c r="AU51" s="32"/>
      <c r="AV51" s="32"/>
      <c r="AW51" s="32"/>
      <c r="AX51" s="32"/>
      <c r="AY51" s="32"/>
      <c r="AZ51" s="32"/>
      <c r="BA51" s="32"/>
      <c r="BB51" s="32"/>
      <c r="BC51" s="32"/>
      <c r="BD51" s="32"/>
      <c r="BE51" s="32"/>
      <c r="BF51" s="32"/>
      <c r="BG51" s="32"/>
      <c r="BH51" s="32"/>
      <c r="BI51" s="32"/>
      <c r="BJ51" s="32"/>
      <c r="BK51" s="32"/>
      <c r="BL51" s="32"/>
      <c r="BM51" s="32"/>
      <c r="BN51" s="32"/>
      <c r="BO51" s="32"/>
      <c r="BP51" s="32"/>
      <c r="BQ51" s="32"/>
      <c r="BR51" s="32"/>
      <c r="BS51" s="32"/>
      <c r="BT51" s="32"/>
      <c r="BU51" s="32"/>
      <c r="BV51" s="32"/>
      <c r="BW51" s="32"/>
      <c r="BX51" s="32"/>
      <c r="BY51" s="32"/>
      <c r="BZ51" s="32"/>
      <c r="CA51" s="32"/>
      <c r="CB51" s="32"/>
      <c r="CC51" s="32"/>
      <c r="CD51" s="32"/>
      <c r="CE51" s="32"/>
    </row>
    <row r="52" spans="1:83" ht="12.75">
      <c r="A52" s="41">
        <v>1.1000000000000001</v>
      </c>
      <c r="B52" s="42" t="s">
        <v>45</v>
      </c>
      <c r="C52" s="42" t="s">
        <v>46</v>
      </c>
      <c r="D52" s="43">
        <f>DATE(2020,10,10)</f>
        <v>44114</v>
      </c>
      <c r="E52" s="43">
        <f>DATE(2020,10,11)</f>
        <v>44115</v>
      </c>
      <c r="F52" s="44">
        <f t="shared" ref="F52:F57" si="6">DAYS360(D52,E52)</f>
        <v>1</v>
      </c>
      <c r="G52" s="118">
        <f>E52</f>
        <v>44115</v>
      </c>
      <c r="H52" s="80">
        <f t="shared" ref="H52:H57" si="7">F52*50</f>
        <v>50</v>
      </c>
      <c r="I52" s="80">
        <f>H52</f>
        <v>50</v>
      </c>
      <c r="J52" s="81">
        <v>1</v>
      </c>
      <c r="K52" s="45"/>
      <c r="L52" s="82"/>
      <c r="M52" s="47"/>
      <c r="N52" s="47"/>
      <c r="O52" s="113"/>
      <c r="P52" s="113"/>
      <c r="Q52" s="110"/>
      <c r="R52" s="48"/>
      <c r="S52" s="8"/>
      <c r="T52" s="8"/>
      <c r="U52" s="110"/>
      <c r="V52" s="110"/>
      <c r="W52" s="111"/>
      <c r="X52" s="111"/>
      <c r="Y52" s="111"/>
      <c r="Z52" s="47"/>
      <c r="AA52" s="47"/>
      <c r="AB52" s="47"/>
      <c r="AC52" s="47"/>
      <c r="AD52" s="8"/>
      <c r="AE52" s="8"/>
      <c r="AF52" s="8"/>
      <c r="AG52" s="8"/>
      <c r="AH52" s="8"/>
      <c r="AI52" s="8"/>
      <c r="AJ52" s="8"/>
      <c r="AK52" s="47"/>
      <c r="AL52" s="47"/>
      <c r="AM52" s="83"/>
      <c r="AN52" s="47"/>
      <c r="AO52" s="47"/>
      <c r="AP52" s="47"/>
      <c r="AQ52" s="47"/>
      <c r="AR52" s="50"/>
      <c r="AS52" s="50"/>
      <c r="AT52" s="50"/>
      <c r="AU52" s="50"/>
      <c r="AV52" s="50"/>
      <c r="AW52" s="8"/>
      <c r="AX52" s="8"/>
      <c r="AY52" s="8"/>
      <c r="AZ52" s="8"/>
      <c r="BA52" s="8"/>
      <c r="BB52" s="8"/>
      <c r="BC52" s="8"/>
      <c r="BD52" s="8"/>
      <c r="BE52" s="8"/>
      <c r="BF52" s="8"/>
      <c r="BG52" s="51"/>
      <c r="BH52" s="51"/>
      <c r="BI52" s="51"/>
      <c r="BJ52" s="51"/>
      <c r="BK52" s="51"/>
      <c r="BL52" s="8"/>
      <c r="BM52" s="8"/>
      <c r="BN52" s="8"/>
      <c r="BO52" s="8"/>
      <c r="BP52" s="8"/>
      <c r="BQ52" s="8"/>
      <c r="BR52" s="8"/>
      <c r="BS52" s="8"/>
      <c r="BT52" s="8"/>
      <c r="BU52" s="8"/>
      <c r="BV52" s="52"/>
      <c r="BW52" s="52"/>
      <c r="BX52" s="52"/>
      <c r="BY52" s="52"/>
      <c r="BZ52" s="52"/>
      <c r="CA52" s="8"/>
      <c r="CB52" s="8"/>
      <c r="CC52" s="8"/>
      <c r="CD52" s="8"/>
      <c r="CE52" s="8"/>
    </row>
    <row r="53" spans="1:83" ht="12.75">
      <c r="A53" s="41" t="s">
        <v>47</v>
      </c>
      <c r="B53" s="53" t="s">
        <v>48</v>
      </c>
      <c r="C53" s="53" t="s">
        <v>49</v>
      </c>
      <c r="D53" s="43">
        <f>DATE(2020,10,12)</f>
        <v>44116</v>
      </c>
      <c r="E53" s="43">
        <f>DATE(2020,10,13)</f>
        <v>44117</v>
      </c>
      <c r="F53" s="44">
        <f t="shared" si="6"/>
        <v>1</v>
      </c>
      <c r="G53" s="118">
        <f t="shared" ref="G53:G59" si="8">E53</f>
        <v>44117</v>
      </c>
      <c r="H53" s="80">
        <f t="shared" si="7"/>
        <v>50</v>
      </c>
      <c r="I53" s="80">
        <f>H53+I52</f>
        <v>100</v>
      </c>
      <c r="J53" s="81">
        <v>1</v>
      </c>
      <c r="K53" s="54">
        <v>1.1000000000000001</v>
      </c>
      <c r="L53" s="82"/>
      <c r="M53" s="47"/>
      <c r="N53" s="47"/>
      <c r="O53" s="47"/>
      <c r="P53" s="45"/>
      <c r="Q53" s="113"/>
      <c r="R53" s="113"/>
      <c r="S53" s="8"/>
      <c r="T53" s="8"/>
      <c r="U53" s="8"/>
      <c r="V53" s="8"/>
      <c r="W53" s="47"/>
      <c r="X53" s="47"/>
      <c r="Y53" s="47"/>
      <c r="Z53" s="111"/>
      <c r="AA53" s="47"/>
      <c r="AB53" s="47"/>
      <c r="AC53" s="47"/>
      <c r="AD53" s="8"/>
      <c r="AE53" s="8"/>
      <c r="AF53" s="8"/>
      <c r="AG53" s="8"/>
      <c r="AH53" s="8"/>
      <c r="AI53" s="8"/>
      <c r="AJ53" s="8"/>
      <c r="AK53" s="47"/>
      <c r="AL53" s="47"/>
      <c r="AM53" s="83"/>
      <c r="AN53" s="47"/>
      <c r="AO53" s="47"/>
      <c r="AP53" s="47"/>
      <c r="AQ53" s="47"/>
      <c r="AR53" s="50"/>
      <c r="AS53" s="50"/>
      <c r="AT53" s="50"/>
      <c r="AU53" s="50"/>
      <c r="AV53" s="50"/>
      <c r="AW53" s="8"/>
      <c r="AX53" s="8"/>
      <c r="AY53" s="8"/>
      <c r="AZ53" s="8"/>
      <c r="BA53" s="8"/>
      <c r="BB53" s="8"/>
      <c r="BC53" s="8"/>
      <c r="BD53" s="8"/>
      <c r="BE53" s="8"/>
      <c r="BF53" s="8"/>
      <c r="BG53" s="51"/>
      <c r="BH53" s="51"/>
      <c r="BI53" s="51"/>
      <c r="BJ53" s="51"/>
      <c r="BK53" s="51"/>
      <c r="BL53" s="8"/>
      <c r="BM53" s="8"/>
      <c r="BN53" s="8"/>
      <c r="BO53" s="8"/>
      <c r="BP53" s="8"/>
      <c r="BQ53" s="8"/>
      <c r="BR53" s="8"/>
      <c r="BS53" s="8"/>
      <c r="BT53" s="8"/>
      <c r="BU53" s="8"/>
      <c r="BV53" s="52"/>
      <c r="BW53" s="52"/>
      <c r="BX53" s="52"/>
      <c r="BY53" s="52"/>
      <c r="BZ53" s="52"/>
      <c r="CA53" s="8"/>
      <c r="CB53" s="8"/>
      <c r="CC53" s="8"/>
      <c r="CD53" s="8"/>
      <c r="CE53" s="8"/>
    </row>
    <row r="54" spans="1:83" ht="25.5">
      <c r="A54" s="41">
        <v>1.2</v>
      </c>
      <c r="B54" s="42" t="s">
        <v>50</v>
      </c>
      <c r="C54" s="42" t="s">
        <v>51</v>
      </c>
      <c r="D54" s="43">
        <f>DATE(2020,10,15)</f>
        <v>44119</v>
      </c>
      <c r="E54" s="43">
        <f>DATE(2020,10,16)</f>
        <v>44120</v>
      </c>
      <c r="F54" s="44">
        <f t="shared" si="6"/>
        <v>1</v>
      </c>
      <c r="G54" s="118">
        <f t="shared" si="8"/>
        <v>44120</v>
      </c>
      <c r="H54" s="80">
        <f t="shared" si="7"/>
        <v>50</v>
      </c>
      <c r="I54" s="80">
        <f t="shared" ref="I54:I59" si="9">H54+I53</f>
        <v>150</v>
      </c>
      <c r="J54" s="81">
        <v>1</v>
      </c>
      <c r="K54" s="54" t="s">
        <v>100</v>
      </c>
      <c r="L54" s="82"/>
      <c r="M54" s="47"/>
      <c r="N54" s="47"/>
      <c r="O54" s="47"/>
      <c r="P54" s="45"/>
      <c r="Q54" s="45"/>
      <c r="R54" s="48"/>
      <c r="S54" s="110"/>
      <c r="T54" s="114"/>
      <c r="U54" s="114"/>
      <c r="V54" s="8"/>
      <c r="W54" s="47"/>
      <c r="X54" s="47"/>
      <c r="Y54" s="47"/>
      <c r="Z54" s="111"/>
      <c r="AA54" s="111"/>
      <c r="AB54" s="111"/>
      <c r="AC54" s="111"/>
      <c r="AD54" s="110"/>
      <c r="AE54" s="110"/>
      <c r="AF54" s="110"/>
      <c r="AG54" s="110"/>
      <c r="AH54" s="8"/>
      <c r="AI54" s="8"/>
      <c r="AJ54" s="8"/>
      <c r="AK54" s="47"/>
      <c r="AL54" s="47"/>
      <c r="AM54" s="83"/>
      <c r="AN54" s="47"/>
      <c r="AO54" s="47"/>
      <c r="AP54" s="47"/>
      <c r="AQ54" s="47"/>
      <c r="AR54" s="50"/>
      <c r="AS54" s="50"/>
      <c r="AT54" s="50"/>
      <c r="AU54" s="50"/>
      <c r="AV54" s="50"/>
      <c r="AW54" s="8"/>
      <c r="AX54" s="8"/>
      <c r="AY54" s="8"/>
      <c r="AZ54" s="8"/>
      <c r="BA54" s="8"/>
      <c r="BB54" s="8"/>
      <c r="BC54" s="8"/>
      <c r="BD54" s="8"/>
      <c r="BE54" s="8"/>
      <c r="BF54" s="8"/>
      <c r="BG54" s="51"/>
      <c r="BH54" s="51"/>
      <c r="BI54" s="51"/>
      <c r="BJ54" s="51"/>
      <c r="BK54" s="51"/>
      <c r="BL54" s="8"/>
      <c r="BM54" s="8"/>
      <c r="BN54" s="8"/>
      <c r="BO54" s="8"/>
      <c r="BP54" s="8"/>
      <c r="BQ54" s="8"/>
      <c r="BR54" s="8"/>
      <c r="BS54" s="8"/>
      <c r="BT54" s="8"/>
      <c r="BU54" s="8"/>
      <c r="BV54" s="52"/>
      <c r="BW54" s="52"/>
      <c r="BX54" s="52"/>
      <c r="BY54" s="52"/>
      <c r="BZ54" s="52"/>
      <c r="CA54" s="8"/>
      <c r="CB54" s="8"/>
      <c r="CC54" s="8"/>
      <c r="CD54" s="8"/>
      <c r="CE54" s="8"/>
    </row>
    <row r="55" spans="1:83" ht="12.75">
      <c r="A55" s="41">
        <v>1.3</v>
      </c>
      <c r="B55" s="42" t="s">
        <v>52</v>
      </c>
      <c r="C55" s="42" t="s">
        <v>53</v>
      </c>
      <c r="D55" s="43">
        <f>DATE(2020,10,15)</f>
        <v>44119</v>
      </c>
      <c r="E55" s="43">
        <f>DATE(2020,10,16)</f>
        <v>44120</v>
      </c>
      <c r="F55" s="44">
        <f t="shared" si="6"/>
        <v>1</v>
      </c>
      <c r="G55" s="118">
        <f t="shared" si="8"/>
        <v>44120</v>
      </c>
      <c r="H55" s="80">
        <f t="shared" si="7"/>
        <v>50</v>
      </c>
      <c r="I55" s="80">
        <f t="shared" si="9"/>
        <v>200</v>
      </c>
      <c r="J55" s="81">
        <v>1</v>
      </c>
      <c r="K55" s="109" t="s">
        <v>99</v>
      </c>
      <c r="L55" s="82"/>
      <c r="M55" s="47"/>
      <c r="N55" s="47"/>
      <c r="O55" s="47"/>
      <c r="P55" s="45"/>
      <c r="Q55" s="45"/>
      <c r="R55" s="114"/>
      <c r="S55" s="114"/>
      <c r="T55" s="8"/>
      <c r="U55" s="8"/>
      <c r="V55" s="8"/>
      <c r="W55" s="47"/>
      <c r="X55" s="47"/>
      <c r="Y55" s="47"/>
      <c r="Z55" s="111"/>
      <c r="AA55" s="111"/>
      <c r="AB55" s="111"/>
      <c r="AC55" s="111"/>
      <c r="AD55" s="110"/>
      <c r="AE55" s="110"/>
      <c r="AF55" s="110"/>
      <c r="AG55" s="110"/>
      <c r="AH55" s="110"/>
      <c r="AI55" s="8"/>
      <c r="AJ55" s="8"/>
      <c r="AK55" s="47"/>
      <c r="AL55" s="47"/>
      <c r="AM55" s="83"/>
      <c r="AN55" s="47"/>
      <c r="AO55" s="47"/>
      <c r="AP55" s="47"/>
      <c r="AQ55" s="47"/>
      <c r="AR55" s="50"/>
      <c r="AS55" s="50"/>
      <c r="AT55" s="50"/>
      <c r="AU55" s="50"/>
      <c r="AV55" s="50"/>
      <c r="AW55" s="8"/>
      <c r="AX55" s="8"/>
      <c r="AY55" s="8"/>
      <c r="AZ55" s="8"/>
      <c r="BA55" s="8"/>
      <c r="BB55" s="8"/>
      <c r="BC55" s="8"/>
      <c r="BD55" s="8"/>
      <c r="BE55" s="8"/>
      <c r="BF55" s="8"/>
      <c r="BG55" s="51"/>
      <c r="BH55" s="51"/>
      <c r="BI55" s="51"/>
      <c r="BJ55" s="51"/>
      <c r="BK55" s="51"/>
      <c r="BL55" s="8"/>
      <c r="BM55" s="8"/>
      <c r="BN55" s="8"/>
      <c r="BO55" s="8"/>
      <c r="BP55" s="8"/>
      <c r="BQ55" s="8"/>
      <c r="BR55" s="8"/>
      <c r="BS55" s="8"/>
      <c r="BT55" s="8"/>
      <c r="BU55" s="8"/>
      <c r="BV55" s="52"/>
      <c r="BW55" s="52"/>
      <c r="BX55" s="52"/>
      <c r="BY55" s="52"/>
      <c r="BZ55" s="52"/>
      <c r="CA55" s="8"/>
      <c r="CB55" s="8"/>
      <c r="CC55" s="8"/>
      <c r="CD55" s="8"/>
      <c r="CE55" s="8"/>
    </row>
    <row r="56" spans="1:83" ht="12.75">
      <c r="A56" s="41">
        <v>1.4</v>
      </c>
      <c r="B56" s="42" t="s">
        <v>54</v>
      </c>
      <c r="C56" s="42" t="s">
        <v>55</v>
      </c>
      <c r="D56" s="43">
        <f>DATE(2020,10,15)</f>
        <v>44119</v>
      </c>
      <c r="E56" s="43">
        <f>DATE(2020,10,16)</f>
        <v>44120</v>
      </c>
      <c r="F56" s="44">
        <f t="shared" si="6"/>
        <v>1</v>
      </c>
      <c r="G56" s="118">
        <f t="shared" si="8"/>
        <v>44120</v>
      </c>
      <c r="H56" s="80">
        <f t="shared" si="7"/>
        <v>50</v>
      </c>
      <c r="I56" s="80">
        <f t="shared" si="9"/>
        <v>250</v>
      </c>
      <c r="J56" s="81">
        <v>1</v>
      </c>
      <c r="K56" s="45" t="s">
        <v>101</v>
      </c>
      <c r="L56" s="82"/>
      <c r="M56" s="47"/>
      <c r="N56" s="47"/>
      <c r="O56" s="47"/>
      <c r="P56" s="45"/>
      <c r="Q56" s="45"/>
      <c r="R56" s="48"/>
      <c r="S56" s="110"/>
      <c r="T56" s="114"/>
      <c r="U56" s="114"/>
      <c r="V56" s="8"/>
      <c r="W56" s="47"/>
      <c r="X56" s="47"/>
      <c r="Y56" s="47"/>
      <c r="Z56" s="47"/>
      <c r="AA56" s="47"/>
      <c r="AB56" s="47"/>
      <c r="AC56" s="47"/>
      <c r="AD56" s="110"/>
      <c r="AE56" s="110"/>
      <c r="AF56" s="110"/>
      <c r="AG56" s="110"/>
      <c r="AH56" s="110"/>
      <c r="AI56" s="8"/>
      <c r="AJ56" s="8"/>
      <c r="AK56" s="47"/>
      <c r="AL56" s="47"/>
      <c r="AM56" s="83"/>
      <c r="AN56" s="47"/>
      <c r="AO56" s="47"/>
      <c r="AP56" s="47"/>
      <c r="AQ56" s="47"/>
      <c r="AR56" s="50"/>
      <c r="AS56" s="50"/>
      <c r="AT56" s="50"/>
      <c r="AU56" s="50"/>
      <c r="AV56" s="50"/>
      <c r="AW56" s="8"/>
      <c r="AX56" s="8"/>
      <c r="AY56" s="8"/>
      <c r="AZ56" s="8"/>
      <c r="BA56" s="8"/>
      <c r="BB56" s="8"/>
      <c r="BC56" s="8"/>
      <c r="BD56" s="8"/>
      <c r="BE56" s="8"/>
      <c r="BF56" s="8"/>
      <c r="BG56" s="51"/>
      <c r="BH56" s="51"/>
      <c r="BI56" s="51"/>
      <c r="BJ56" s="51"/>
      <c r="BK56" s="51"/>
      <c r="BL56" s="8"/>
      <c r="BM56" s="8"/>
      <c r="BN56" s="8"/>
      <c r="BO56" s="8"/>
      <c r="BP56" s="8"/>
      <c r="BQ56" s="8"/>
      <c r="BR56" s="8"/>
      <c r="BS56" s="8"/>
      <c r="BT56" s="8"/>
      <c r="BU56" s="8"/>
      <c r="BV56" s="52"/>
      <c r="BW56" s="52"/>
      <c r="BX56" s="52"/>
      <c r="BY56" s="52"/>
      <c r="BZ56" s="52"/>
      <c r="CA56" s="8"/>
      <c r="CB56" s="8"/>
      <c r="CC56" s="8"/>
      <c r="CD56" s="8"/>
      <c r="CE56" s="8"/>
    </row>
    <row r="57" spans="1:83" ht="12.75">
      <c r="A57" s="41">
        <v>1.5</v>
      </c>
      <c r="B57" s="2" t="s">
        <v>56</v>
      </c>
      <c r="C57" s="42" t="s">
        <v>98</v>
      </c>
      <c r="D57" s="43">
        <f>DATE(2020,10,16)</f>
        <v>44120</v>
      </c>
      <c r="E57" s="43">
        <f>DATE(2020,10,16)</f>
        <v>44120</v>
      </c>
      <c r="F57" s="44">
        <f t="shared" si="6"/>
        <v>0</v>
      </c>
      <c r="G57" s="118">
        <f t="shared" si="8"/>
        <v>44120</v>
      </c>
      <c r="H57" s="80">
        <f t="shared" si="7"/>
        <v>0</v>
      </c>
      <c r="I57" s="80">
        <f t="shared" si="9"/>
        <v>250</v>
      </c>
      <c r="J57" s="81">
        <v>1</v>
      </c>
      <c r="K57" s="45"/>
      <c r="L57" s="82"/>
      <c r="M57" s="47"/>
      <c r="N57" s="47"/>
      <c r="O57" s="47"/>
      <c r="P57" s="45"/>
      <c r="Q57" s="45"/>
      <c r="R57" s="48"/>
      <c r="S57" s="8"/>
      <c r="T57" s="8"/>
      <c r="U57" s="110"/>
      <c r="V57" s="8"/>
      <c r="W57" s="47"/>
      <c r="X57" s="47"/>
      <c r="Y57" s="47"/>
      <c r="Z57" s="47"/>
      <c r="AA57" s="47"/>
      <c r="AB57" s="47"/>
      <c r="AC57" s="47"/>
      <c r="AD57" s="8"/>
      <c r="AE57" s="8"/>
      <c r="AF57" s="110"/>
      <c r="AG57" s="110"/>
      <c r="AH57" s="110"/>
      <c r="AI57" s="8"/>
      <c r="AJ57" s="8"/>
      <c r="AK57" s="47"/>
      <c r="AL57" s="47"/>
      <c r="AM57" s="83"/>
      <c r="AN57" s="47"/>
      <c r="AO57" s="47"/>
      <c r="AP57" s="47"/>
      <c r="AQ57" s="47"/>
      <c r="AR57" s="50"/>
      <c r="AS57" s="50"/>
      <c r="AT57" s="50"/>
      <c r="AU57" s="50"/>
      <c r="AV57" s="50"/>
      <c r="AW57" s="8"/>
      <c r="AX57" s="8"/>
      <c r="AY57" s="8"/>
      <c r="AZ57" s="8"/>
      <c r="BA57" s="8"/>
      <c r="BB57" s="8"/>
      <c r="BC57" s="8"/>
      <c r="BD57" s="8"/>
      <c r="BE57" s="8"/>
      <c r="BF57" s="8"/>
      <c r="BG57" s="51"/>
      <c r="BH57" s="51"/>
      <c r="BI57" s="51"/>
      <c r="BJ57" s="51"/>
      <c r="BK57" s="51"/>
      <c r="BL57" s="8"/>
      <c r="BM57" s="8"/>
      <c r="BN57" s="8"/>
      <c r="BO57" s="8"/>
      <c r="BP57" s="8"/>
      <c r="BQ57" s="8"/>
      <c r="BR57" s="8"/>
      <c r="BS57" s="8"/>
      <c r="BT57" s="8"/>
      <c r="BU57" s="8"/>
      <c r="BV57" s="52"/>
      <c r="BW57" s="52"/>
      <c r="BX57" s="52"/>
      <c r="BY57" s="52"/>
      <c r="BZ57" s="52"/>
      <c r="CA57" s="8"/>
      <c r="CB57" s="8"/>
      <c r="CC57" s="8"/>
      <c r="CD57" s="8"/>
      <c r="CE57" s="8"/>
    </row>
    <row r="58" spans="1:83" ht="12.75">
      <c r="A58" s="56" t="s">
        <v>57</v>
      </c>
      <c r="B58" s="42"/>
      <c r="C58" s="42"/>
      <c r="D58" s="43"/>
      <c r="E58" s="43"/>
      <c r="F58" s="44"/>
      <c r="G58" s="118"/>
      <c r="H58" s="80"/>
      <c r="I58" s="80">
        <f t="shared" si="9"/>
        <v>250</v>
      </c>
      <c r="J58" s="81">
        <v>1</v>
      </c>
      <c r="K58" s="45"/>
      <c r="L58" s="82"/>
      <c r="M58" s="47"/>
      <c r="N58" s="47"/>
      <c r="O58" s="47"/>
      <c r="P58" s="45"/>
      <c r="Q58" s="45"/>
      <c r="R58" s="48"/>
      <c r="S58" s="8"/>
      <c r="T58" s="8"/>
      <c r="U58" s="8"/>
      <c r="V58" s="8"/>
      <c r="W58" s="47"/>
      <c r="X58" s="47"/>
      <c r="Y58" s="47"/>
      <c r="Z58" s="47"/>
      <c r="AA58" s="47"/>
      <c r="AB58" s="47"/>
      <c r="AC58" s="47"/>
      <c r="AD58" s="8"/>
      <c r="AE58" s="8"/>
      <c r="AF58" s="8"/>
      <c r="AG58" s="8"/>
      <c r="AH58" s="8"/>
      <c r="AI58" s="110"/>
      <c r="AJ58" s="110"/>
      <c r="AK58" s="47"/>
      <c r="AL58" s="47"/>
      <c r="AM58" s="83"/>
      <c r="AN58" s="47"/>
      <c r="AO58" s="47"/>
      <c r="AP58" s="47"/>
      <c r="AQ58" s="47"/>
      <c r="AR58" s="50"/>
      <c r="AS58" s="50"/>
      <c r="AT58" s="50"/>
      <c r="AU58" s="50"/>
      <c r="AV58" s="50"/>
      <c r="AW58" s="8"/>
      <c r="AX58" s="8"/>
      <c r="AY58" s="8"/>
      <c r="AZ58" s="8"/>
      <c r="BA58" s="8"/>
      <c r="BB58" s="8"/>
      <c r="BC58" s="8"/>
      <c r="BD58" s="8"/>
      <c r="BE58" s="8"/>
      <c r="BF58" s="8"/>
      <c r="BG58" s="51"/>
      <c r="BH58" s="51"/>
      <c r="BI58" s="51"/>
      <c r="BJ58" s="51"/>
      <c r="BK58" s="51"/>
      <c r="BL58" s="8"/>
      <c r="BM58" s="8"/>
      <c r="BN58" s="8"/>
      <c r="BO58" s="8"/>
      <c r="BP58" s="8"/>
      <c r="BQ58" s="8"/>
      <c r="BR58" s="8"/>
      <c r="BS58" s="8"/>
      <c r="BT58" s="8"/>
      <c r="BU58" s="8"/>
      <c r="BV58" s="52"/>
      <c r="BW58" s="52"/>
      <c r="BX58" s="52"/>
      <c r="BY58" s="52"/>
      <c r="BZ58" s="52"/>
      <c r="CA58" s="8"/>
      <c r="CB58" s="8"/>
      <c r="CC58" s="8"/>
      <c r="CD58" s="8"/>
      <c r="CE58" s="8"/>
    </row>
    <row r="59" spans="1:83" ht="12.75">
      <c r="A59" s="41">
        <v>1.6</v>
      </c>
      <c r="B59" s="42" t="s">
        <v>58</v>
      </c>
      <c r="C59" s="42" t="s">
        <v>46</v>
      </c>
      <c r="D59" s="43">
        <f>DATE(2020,10,14)</f>
        <v>44118</v>
      </c>
      <c r="E59" s="43">
        <f>DATE(2020,10,16)</f>
        <v>44120</v>
      </c>
      <c r="F59" s="44">
        <f>DAYS360(D59,E59)</f>
        <v>2</v>
      </c>
      <c r="G59" s="118">
        <f t="shared" si="8"/>
        <v>44120</v>
      </c>
      <c r="H59" s="80">
        <f>F59*50</f>
        <v>100</v>
      </c>
      <c r="I59" s="80">
        <f t="shared" si="9"/>
        <v>350</v>
      </c>
      <c r="J59" s="81">
        <v>1</v>
      </c>
      <c r="K59" s="45" t="s">
        <v>102</v>
      </c>
      <c r="L59" s="82"/>
      <c r="M59" s="47"/>
      <c r="N59" s="47"/>
      <c r="O59" s="47"/>
      <c r="P59" s="45"/>
      <c r="Q59" s="45"/>
      <c r="R59" s="48"/>
      <c r="S59" s="114"/>
      <c r="T59" s="115"/>
      <c r="U59" s="114"/>
      <c r="V59" s="8"/>
      <c r="W59" s="47"/>
      <c r="X59" s="47"/>
      <c r="Y59" s="47"/>
      <c r="Z59" s="47"/>
      <c r="AA59" s="47"/>
      <c r="AB59" s="47"/>
      <c r="AC59" s="47"/>
      <c r="AD59" s="8"/>
      <c r="AE59" s="8"/>
      <c r="AF59" s="8"/>
      <c r="AG59" s="8"/>
      <c r="AH59" s="8"/>
      <c r="AI59" s="110"/>
      <c r="AJ59" s="110"/>
      <c r="AK59" s="47"/>
      <c r="AL59" s="47"/>
      <c r="AM59" s="83"/>
      <c r="AN59" s="47"/>
      <c r="AO59" s="47"/>
      <c r="AP59" s="47"/>
      <c r="AQ59" s="47"/>
      <c r="AR59" s="50"/>
      <c r="AS59" s="50"/>
      <c r="AT59" s="50"/>
      <c r="AU59" s="50"/>
      <c r="AV59" s="50"/>
      <c r="AW59" s="8"/>
      <c r="AX59" s="8"/>
      <c r="AY59" s="8"/>
      <c r="AZ59" s="8"/>
      <c r="BA59" s="8"/>
      <c r="BB59" s="8"/>
      <c r="BC59" s="8"/>
      <c r="BD59" s="8"/>
      <c r="BE59" s="8"/>
      <c r="BF59" s="8"/>
      <c r="BG59" s="51"/>
      <c r="BH59" s="51"/>
      <c r="BI59" s="51"/>
      <c r="BJ59" s="51"/>
      <c r="BK59" s="51"/>
      <c r="BL59" s="8"/>
      <c r="BM59" s="8"/>
      <c r="BN59" s="8"/>
      <c r="BO59" s="8"/>
      <c r="BP59" s="8"/>
      <c r="BQ59" s="8"/>
      <c r="BR59" s="8"/>
      <c r="BS59" s="8"/>
      <c r="BT59" s="8"/>
      <c r="BU59" s="8"/>
      <c r="BV59" s="52"/>
      <c r="BW59" s="52"/>
      <c r="BX59" s="52"/>
      <c r="BY59" s="52"/>
      <c r="BZ59" s="52"/>
      <c r="CA59" s="8"/>
      <c r="CB59" s="8"/>
      <c r="CC59" s="8"/>
      <c r="CD59" s="8"/>
      <c r="CE59" s="8"/>
    </row>
    <row r="60" spans="1:83" ht="15">
      <c r="A60" s="39">
        <v>2</v>
      </c>
      <c r="B60" s="57" t="s">
        <v>59</v>
      </c>
      <c r="C60" s="32"/>
      <c r="D60" s="33"/>
      <c r="E60" s="33"/>
      <c r="F60" s="32"/>
      <c r="G60" s="58"/>
      <c r="H60" s="58"/>
      <c r="I60" s="58"/>
      <c r="J60" s="77"/>
      <c r="K60" s="32"/>
      <c r="L60" s="84"/>
      <c r="M60" s="32"/>
      <c r="N60" s="32"/>
      <c r="O60" s="32"/>
      <c r="P60" s="32"/>
      <c r="Q60" s="32"/>
      <c r="R60" s="60"/>
      <c r="S60" s="61"/>
      <c r="T60" s="61"/>
      <c r="U60" s="32"/>
      <c r="V60" s="32"/>
      <c r="W60" s="32"/>
      <c r="X60" s="32"/>
      <c r="Y60" s="32"/>
      <c r="Z60" s="32"/>
      <c r="AA60" s="32"/>
      <c r="AB60" s="32"/>
      <c r="AC60" s="32"/>
      <c r="AD60" s="32"/>
      <c r="AE60" s="32"/>
      <c r="AF60" s="32"/>
      <c r="AG60" s="32"/>
      <c r="AH60" s="32"/>
      <c r="AI60" s="32"/>
      <c r="AJ60" s="32"/>
      <c r="AK60" s="32"/>
      <c r="AL60" s="32"/>
      <c r="AM60" s="85"/>
      <c r="AN60" s="32"/>
      <c r="AO60" s="32"/>
      <c r="AP60" s="32"/>
      <c r="AQ60" s="32"/>
      <c r="AR60" s="32"/>
      <c r="AS60" s="32"/>
      <c r="AT60" s="32"/>
      <c r="AU60" s="32"/>
      <c r="AV60" s="32"/>
      <c r="AW60" s="32"/>
      <c r="AX60" s="32"/>
      <c r="AY60" s="32"/>
      <c r="AZ60" s="32"/>
      <c r="BA60" s="32"/>
      <c r="BB60" s="32"/>
      <c r="BC60" s="32"/>
      <c r="BD60" s="32"/>
      <c r="BE60" s="32"/>
      <c r="BF60" s="32"/>
      <c r="BG60" s="32"/>
      <c r="BH60" s="32"/>
      <c r="BI60" s="32"/>
      <c r="BJ60" s="32"/>
      <c r="BK60" s="32"/>
      <c r="BL60" s="32"/>
      <c r="BM60" s="32"/>
      <c r="BN60" s="32"/>
      <c r="BO60" s="32"/>
      <c r="BP60" s="32"/>
      <c r="BQ60" s="32"/>
      <c r="BR60" s="32"/>
      <c r="BS60" s="32"/>
      <c r="BT60" s="32"/>
      <c r="BU60" s="32"/>
      <c r="BV60" s="32"/>
      <c r="BW60" s="32"/>
      <c r="BX60" s="32"/>
      <c r="BY60" s="32"/>
      <c r="BZ60" s="32"/>
      <c r="CA60" s="32"/>
      <c r="CB60" s="32"/>
      <c r="CC60" s="32"/>
      <c r="CD60" s="32"/>
      <c r="CE60" s="32"/>
    </row>
    <row r="61" spans="1:83" ht="12.75">
      <c r="A61" s="41">
        <v>2.1</v>
      </c>
      <c r="B61" s="42" t="s">
        <v>60</v>
      </c>
      <c r="C61" s="42" t="s">
        <v>46</v>
      </c>
      <c r="D61" s="63">
        <f>DATE(2020,10,17)</f>
        <v>44121</v>
      </c>
      <c r="E61" s="63">
        <f>DATE(2020,10,24)</f>
        <v>44128</v>
      </c>
      <c r="F61" s="64">
        <f>DAYS360(D61,E61)</f>
        <v>7</v>
      </c>
      <c r="G61" s="80" t="s">
        <v>121</v>
      </c>
      <c r="H61" s="80">
        <f>F61*50</f>
        <v>350</v>
      </c>
      <c r="I61" s="80">
        <f>H61+I59</f>
        <v>700</v>
      </c>
      <c r="J61" s="81">
        <v>1</v>
      </c>
      <c r="K61" s="45"/>
      <c r="L61" s="82"/>
      <c r="M61" s="47"/>
      <c r="N61" s="47"/>
      <c r="O61" s="47"/>
      <c r="P61" s="45"/>
      <c r="Q61" s="45"/>
      <c r="R61" s="48"/>
      <c r="S61" s="8"/>
      <c r="T61" s="8"/>
      <c r="U61" s="8"/>
      <c r="V61" s="8"/>
      <c r="W61" s="113"/>
      <c r="X61" s="113"/>
      <c r="Y61" s="113"/>
      <c r="Z61" s="113"/>
      <c r="AA61" s="113"/>
      <c r="AB61" s="113"/>
      <c r="AC61" s="113"/>
      <c r="AD61" s="8"/>
      <c r="AE61" s="8"/>
      <c r="AF61" s="8"/>
      <c r="AG61" s="8"/>
      <c r="AH61" s="8"/>
      <c r="AI61" s="8"/>
      <c r="AJ61" s="8"/>
      <c r="AK61" s="47"/>
      <c r="AL61" s="47"/>
      <c r="AM61" s="83"/>
      <c r="AN61" s="47"/>
      <c r="AO61" s="47"/>
      <c r="AP61" s="47"/>
      <c r="AQ61" s="47"/>
      <c r="AR61" s="50"/>
      <c r="AS61" s="50"/>
      <c r="AT61" s="50"/>
      <c r="AU61" s="50"/>
      <c r="AV61" s="50"/>
      <c r="AW61" s="8"/>
      <c r="AX61" s="8"/>
      <c r="AY61" s="8"/>
      <c r="AZ61" s="8"/>
      <c r="BA61" s="8"/>
      <c r="BB61" s="8"/>
      <c r="BC61" s="8"/>
      <c r="BD61" s="8"/>
      <c r="BE61" s="8"/>
      <c r="BF61" s="8"/>
      <c r="BG61" s="51"/>
      <c r="BH61" s="51"/>
      <c r="BI61" s="51"/>
      <c r="BJ61" s="51"/>
      <c r="BK61" s="51"/>
      <c r="BL61" s="8"/>
      <c r="BM61" s="8"/>
      <c r="BN61" s="8"/>
      <c r="BO61" s="8"/>
      <c r="BP61" s="8"/>
      <c r="BQ61" s="8"/>
      <c r="BR61" s="8"/>
      <c r="BS61" s="8"/>
      <c r="BT61" s="8"/>
      <c r="BU61" s="8"/>
      <c r="BV61" s="52"/>
      <c r="BW61" s="52"/>
      <c r="BX61" s="52"/>
      <c r="BY61" s="52"/>
      <c r="BZ61" s="52"/>
      <c r="CA61" s="8"/>
      <c r="CB61" s="8"/>
      <c r="CC61" s="8"/>
      <c r="CD61" s="8"/>
      <c r="CE61" s="8"/>
    </row>
    <row r="62" spans="1:83" ht="12.75">
      <c r="A62" s="41">
        <v>2.2000000000000002</v>
      </c>
      <c r="B62" s="42" t="s">
        <v>61</v>
      </c>
      <c r="C62" s="42" t="s">
        <v>46</v>
      </c>
      <c r="D62" s="63">
        <f>DATE(2020,10,23)</f>
        <v>44127</v>
      </c>
      <c r="E62" s="63">
        <f>DATE(2020,10,27)</f>
        <v>44131</v>
      </c>
      <c r="F62" s="64">
        <f>DAYS360(D62,E62)</f>
        <v>4</v>
      </c>
      <c r="G62" s="80" t="s">
        <v>122</v>
      </c>
      <c r="H62" s="80">
        <f>F62*50</f>
        <v>200</v>
      </c>
      <c r="I62" s="80">
        <f>H62+I61</f>
        <v>900</v>
      </c>
      <c r="J62" s="81">
        <v>1</v>
      </c>
      <c r="K62" s="45"/>
      <c r="L62" s="82"/>
      <c r="M62" s="47"/>
      <c r="N62" s="47"/>
      <c r="O62" s="47"/>
      <c r="P62" s="45"/>
      <c r="Q62" s="45"/>
      <c r="R62" s="48"/>
      <c r="S62" s="8"/>
      <c r="T62" s="8"/>
      <c r="U62" s="8"/>
      <c r="V62" s="8"/>
      <c r="W62" s="47"/>
      <c r="X62" s="47"/>
      <c r="Y62" s="47"/>
      <c r="Z62" s="47"/>
      <c r="AA62" s="47"/>
      <c r="AB62" s="47"/>
      <c r="AC62" s="113"/>
      <c r="AD62" s="113"/>
      <c r="AE62" s="113"/>
      <c r="AF62" s="113"/>
      <c r="AG62" s="8"/>
      <c r="AH62" s="8"/>
      <c r="AI62" s="8"/>
      <c r="AJ62" s="8"/>
      <c r="AK62" s="47"/>
      <c r="AL62" s="47"/>
      <c r="AM62" s="83"/>
      <c r="AN62" s="47"/>
      <c r="AO62" s="47"/>
      <c r="AP62" s="47"/>
      <c r="AQ62" s="47"/>
      <c r="AR62" s="65"/>
      <c r="AS62" s="65"/>
      <c r="AT62" s="65"/>
      <c r="AU62" s="65"/>
      <c r="AV62" s="65"/>
      <c r="AW62" s="8"/>
      <c r="AX62" s="8"/>
      <c r="AY62" s="8"/>
      <c r="AZ62" s="8"/>
      <c r="BA62" s="8"/>
      <c r="BB62" s="8"/>
      <c r="BC62" s="8"/>
      <c r="BD62" s="8"/>
      <c r="BE62" s="8"/>
      <c r="BF62" s="8"/>
      <c r="BG62" s="51"/>
      <c r="BH62" s="51"/>
      <c r="BI62" s="51"/>
      <c r="BJ62" s="51"/>
      <c r="BK62" s="51"/>
      <c r="BL62" s="8"/>
      <c r="BM62" s="8"/>
      <c r="BN62" s="8"/>
      <c r="BO62" s="8"/>
      <c r="BP62" s="8"/>
      <c r="BQ62" s="8"/>
      <c r="BR62" s="8"/>
      <c r="BS62" s="8"/>
      <c r="BT62" s="8"/>
      <c r="BU62" s="8"/>
      <c r="BV62" s="52"/>
      <c r="BW62" s="52"/>
      <c r="BX62" s="52"/>
      <c r="BY62" s="52"/>
      <c r="BZ62" s="52"/>
      <c r="CA62" s="8"/>
      <c r="CB62" s="8"/>
      <c r="CC62" s="8"/>
      <c r="CD62" s="8"/>
      <c r="CE62" s="8"/>
    </row>
    <row r="63" spans="1:83" ht="25.5">
      <c r="A63" s="56">
        <v>2.2999999999999998</v>
      </c>
      <c r="B63" s="42" t="s">
        <v>62</v>
      </c>
      <c r="C63" s="42" t="s">
        <v>55</v>
      </c>
      <c r="D63" s="63">
        <f>DATE(2020,10,25)</f>
        <v>44129</v>
      </c>
      <c r="E63" s="63">
        <f>DATE(2020,10,27)</f>
        <v>44131</v>
      </c>
      <c r="F63" s="64">
        <f>DAYS360(D63,E63)</f>
        <v>2</v>
      </c>
      <c r="G63" s="80" t="s">
        <v>123</v>
      </c>
      <c r="H63" s="80">
        <f>F63*50</f>
        <v>100</v>
      </c>
      <c r="I63" s="80">
        <f>H63+I62</f>
        <v>1000</v>
      </c>
      <c r="J63" s="81">
        <v>1</v>
      </c>
      <c r="K63" s="45"/>
      <c r="L63" s="82"/>
      <c r="M63" s="47"/>
      <c r="N63" s="47"/>
      <c r="O63" s="47"/>
      <c r="P63" s="45"/>
      <c r="Q63" s="45"/>
      <c r="R63" s="48"/>
      <c r="S63" s="8"/>
      <c r="T63" s="8"/>
      <c r="U63" s="8"/>
      <c r="V63" s="8"/>
      <c r="W63" s="47"/>
      <c r="X63" s="47"/>
      <c r="Y63" s="47"/>
      <c r="Z63" s="47"/>
      <c r="AA63" s="47"/>
      <c r="AB63" s="47"/>
      <c r="AC63" s="47"/>
      <c r="AD63" s="8"/>
      <c r="AE63" s="113"/>
      <c r="AF63" s="113"/>
      <c r="AG63" s="8"/>
      <c r="AH63" s="8"/>
      <c r="AI63" s="8"/>
      <c r="AJ63" s="8"/>
      <c r="AK63" s="47"/>
      <c r="AL63" s="47"/>
      <c r="AM63" s="83"/>
      <c r="AN63" s="47"/>
      <c r="AO63" s="47"/>
      <c r="AP63" s="47"/>
      <c r="AQ63" s="47"/>
      <c r="AR63" s="50"/>
      <c r="AS63" s="50"/>
      <c r="AT63" s="50"/>
      <c r="AU63" s="50"/>
      <c r="AV63" s="50"/>
      <c r="AW63" s="8"/>
      <c r="AX63" s="8"/>
      <c r="AY63" s="8"/>
      <c r="AZ63" s="8"/>
      <c r="BA63" s="8"/>
      <c r="BB63" s="8"/>
      <c r="BC63" s="8"/>
      <c r="BD63" s="8"/>
      <c r="BE63" s="8"/>
      <c r="BF63" s="8"/>
      <c r="BG63" s="51"/>
      <c r="BH63" s="51"/>
      <c r="BI63" s="51"/>
      <c r="BJ63" s="51"/>
      <c r="BK63" s="51"/>
      <c r="BL63" s="8"/>
      <c r="BM63" s="8"/>
      <c r="BN63" s="8"/>
      <c r="BO63" s="8"/>
      <c r="BP63" s="8"/>
      <c r="BQ63" s="8"/>
      <c r="BR63" s="8"/>
      <c r="BS63" s="8"/>
      <c r="BT63" s="8"/>
      <c r="BU63" s="8"/>
      <c r="BV63" s="52"/>
      <c r="BW63" s="52"/>
      <c r="BX63" s="52"/>
      <c r="BY63" s="52"/>
      <c r="BZ63" s="52"/>
      <c r="CA63" s="8"/>
      <c r="CB63" s="8"/>
      <c r="CC63" s="8"/>
      <c r="CD63" s="8"/>
      <c r="CE63" s="8"/>
    </row>
    <row r="64" spans="1:83" ht="12.75">
      <c r="A64" s="56">
        <v>2.4</v>
      </c>
      <c r="B64" s="42" t="s">
        <v>63</v>
      </c>
      <c r="C64" s="42" t="s">
        <v>64</v>
      </c>
      <c r="D64" s="63">
        <f>DATE(2020,10,26)</f>
        <v>44130</v>
      </c>
      <c r="E64" s="63">
        <f>DATE(2020,10,28)</f>
        <v>44132</v>
      </c>
      <c r="F64" s="64">
        <f>DAYS360(D64,E64)</f>
        <v>2</v>
      </c>
      <c r="G64" s="80" t="s">
        <v>124</v>
      </c>
      <c r="H64" s="80">
        <f>F64*50</f>
        <v>100</v>
      </c>
      <c r="I64" s="80">
        <f>H64+I63</f>
        <v>1100</v>
      </c>
      <c r="J64" s="81">
        <v>1</v>
      </c>
      <c r="K64" s="45"/>
      <c r="L64" s="82"/>
      <c r="M64" s="47"/>
      <c r="N64" s="47"/>
      <c r="O64" s="47"/>
      <c r="P64" s="45"/>
      <c r="Q64" s="45"/>
      <c r="R64" s="48"/>
      <c r="S64" s="8"/>
      <c r="T64" s="8"/>
      <c r="U64" s="8"/>
      <c r="V64" s="8"/>
      <c r="W64" s="47"/>
      <c r="X64" s="47"/>
      <c r="Y64" s="47"/>
      <c r="Z64" s="47"/>
      <c r="AA64" s="47"/>
      <c r="AB64" s="47"/>
      <c r="AC64" s="47"/>
      <c r="AD64" s="8"/>
      <c r="AE64" s="8"/>
      <c r="AF64" s="113"/>
      <c r="AG64" s="113"/>
      <c r="AH64" s="8"/>
      <c r="AI64" s="8"/>
      <c r="AJ64" s="8"/>
      <c r="AK64" s="47"/>
      <c r="AL64" s="47"/>
      <c r="AM64" s="83"/>
      <c r="AN64" s="47"/>
      <c r="AO64" s="47"/>
      <c r="AP64" s="47"/>
      <c r="AQ64" s="47"/>
      <c r="AR64" s="50"/>
      <c r="AS64" s="50"/>
      <c r="AT64" s="50"/>
      <c r="AU64" s="50"/>
      <c r="AV64" s="50"/>
      <c r="AW64" s="8"/>
      <c r="AX64" s="8"/>
      <c r="AY64" s="8"/>
      <c r="AZ64" s="8"/>
      <c r="BA64" s="8"/>
      <c r="BB64" s="8"/>
      <c r="BC64" s="8"/>
      <c r="BD64" s="8"/>
      <c r="BE64" s="8"/>
      <c r="BF64" s="8"/>
      <c r="BG64" s="51"/>
      <c r="BH64" s="51"/>
      <c r="BI64" s="51"/>
      <c r="BJ64" s="51"/>
      <c r="BK64" s="51"/>
      <c r="BL64" s="8"/>
      <c r="BM64" s="8"/>
      <c r="BN64" s="8"/>
      <c r="BO64" s="8"/>
      <c r="BP64" s="8"/>
      <c r="BQ64" s="8"/>
      <c r="BR64" s="8"/>
      <c r="BS64" s="8"/>
      <c r="BT64" s="8"/>
      <c r="BU64" s="8"/>
      <c r="BV64" s="52"/>
      <c r="BW64" s="52"/>
      <c r="BX64" s="52"/>
      <c r="BY64" s="52"/>
      <c r="BZ64" s="52"/>
      <c r="CA64" s="8"/>
      <c r="CB64" s="8"/>
      <c r="CC64" s="8"/>
      <c r="CD64" s="8"/>
      <c r="CE64" s="8"/>
    </row>
    <row r="65" spans="1:83" ht="12.75">
      <c r="A65" s="56">
        <v>2.5</v>
      </c>
      <c r="B65" s="42" t="s">
        <v>65</v>
      </c>
      <c r="C65" s="42" t="s">
        <v>7</v>
      </c>
      <c r="D65" s="63">
        <f>DATE(2020,10,27)</f>
        <v>44131</v>
      </c>
      <c r="E65" s="63">
        <f>DATE(2020,10,28)</f>
        <v>44132</v>
      </c>
      <c r="F65" s="64">
        <f>DAYS360(D65,E65)</f>
        <v>1</v>
      </c>
      <c r="G65" s="80" t="s">
        <v>125</v>
      </c>
      <c r="H65" s="80">
        <f>F65*50</f>
        <v>50</v>
      </c>
      <c r="I65" s="80">
        <f>H65+I64</f>
        <v>1150</v>
      </c>
      <c r="J65" s="81">
        <v>1</v>
      </c>
      <c r="K65" s="55"/>
      <c r="L65" s="82"/>
      <c r="M65" s="47"/>
      <c r="N65" s="47"/>
      <c r="O65" s="47"/>
      <c r="P65" s="45"/>
      <c r="Q65" s="45"/>
      <c r="R65" s="48"/>
      <c r="S65" s="8"/>
      <c r="T65" s="8"/>
      <c r="U65" s="8"/>
      <c r="V65" s="8"/>
      <c r="W65" s="47"/>
      <c r="X65" s="47"/>
      <c r="Y65" s="47"/>
      <c r="Z65" s="47"/>
      <c r="AA65" s="47"/>
      <c r="AB65" s="47"/>
      <c r="AC65" s="47"/>
      <c r="AD65" s="8"/>
      <c r="AE65" s="8"/>
      <c r="AF65" s="8"/>
      <c r="AG65" s="113"/>
      <c r="AH65" s="8"/>
      <c r="AI65" s="110"/>
      <c r="AJ65" s="8"/>
      <c r="AK65" s="47"/>
      <c r="AL65" s="47"/>
      <c r="AM65" s="83"/>
      <c r="AN65" s="47"/>
      <c r="AO65" s="47"/>
      <c r="AP65" s="47"/>
      <c r="AQ65" s="47"/>
      <c r="AR65" s="50"/>
      <c r="AS65" s="50"/>
      <c r="AT65" s="50"/>
      <c r="AU65" s="50"/>
      <c r="AV65" s="50"/>
      <c r="AW65" s="8"/>
      <c r="AX65" s="8"/>
      <c r="AY65" s="8"/>
      <c r="AZ65" s="8"/>
      <c r="BA65" s="8"/>
      <c r="BB65" s="8"/>
      <c r="BC65" s="8"/>
      <c r="BD65" s="8"/>
      <c r="BE65" s="8"/>
      <c r="BF65" s="8"/>
      <c r="BG65" s="51"/>
      <c r="BH65" s="51"/>
      <c r="BI65" s="51"/>
      <c r="BJ65" s="51"/>
      <c r="BK65" s="51"/>
      <c r="BL65" s="8"/>
      <c r="BM65" s="8"/>
      <c r="BN65" s="8"/>
      <c r="BO65" s="8"/>
      <c r="BP65" s="8"/>
      <c r="BQ65" s="8"/>
      <c r="BR65" s="8"/>
      <c r="BS65" s="8"/>
      <c r="BT65" s="8"/>
      <c r="BU65" s="8"/>
      <c r="BV65" s="52"/>
      <c r="BW65" s="52"/>
      <c r="BX65" s="52"/>
      <c r="BY65" s="52"/>
      <c r="BZ65" s="52"/>
      <c r="CA65" s="8"/>
      <c r="CB65" s="8"/>
      <c r="CC65" s="8"/>
      <c r="CD65" s="8"/>
      <c r="CE65" s="8"/>
    </row>
    <row r="66" spans="1:83" ht="15">
      <c r="A66" s="39">
        <v>3</v>
      </c>
      <c r="B66" s="57" t="s">
        <v>66</v>
      </c>
      <c r="C66" s="32"/>
      <c r="D66" s="33"/>
      <c r="E66" s="33"/>
      <c r="F66" s="32"/>
      <c r="G66" s="58"/>
      <c r="H66" s="58"/>
      <c r="I66" s="58"/>
      <c r="J66" s="77"/>
      <c r="K66" s="32"/>
      <c r="L66" s="84"/>
      <c r="M66" s="32"/>
      <c r="N66" s="32"/>
      <c r="O66" s="32"/>
      <c r="P66" s="32"/>
      <c r="Q66" s="32"/>
      <c r="R66" s="60"/>
      <c r="S66" s="61"/>
      <c r="T66" s="61"/>
      <c r="U66" s="32"/>
      <c r="V66" s="32"/>
      <c r="W66" s="32"/>
      <c r="X66" s="32"/>
      <c r="Y66" s="32"/>
      <c r="Z66" s="32"/>
      <c r="AA66" s="32"/>
      <c r="AB66" s="32"/>
      <c r="AC66" s="32"/>
      <c r="AD66" s="32"/>
      <c r="AE66" s="32"/>
      <c r="AF66" s="32"/>
      <c r="AG66" s="32"/>
      <c r="AH66" s="32"/>
      <c r="AI66" s="32"/>
      <c r="AJ66" s="32"/>
      <c r="AK66" s="32"/>
      <c r="AL66" s="32"/>
      <c r="AM66" s="85"/>
      <c r="AN66" s="32"/>
      <c r="AO66" s="32"/>
      <c r="AP66" s="32"/>
      <c r="AQ66" s="32"/>
      <c r="AR66" s="32"/>
      <c r="AS66" s="32"/>
      <c r="AT66" s="32"/>
      <c r="AU66" s="32"/>
      <c r="AV66" s="32"/>
      <c r="AW66" s="32"/>
      <c r="AX66" s="32"/>
      <c r="AY66" s="32"/>
      <c r="AZ66" s="32"/>
      <c r="BA66" s="32"/>
      <c r="BB66" s="32"/>
      <c r="BC66" s="32"/>
      <c r="BD66" s="32"/>
      <c r="BE66" s="32"/>
      <c r="BF66" s="32"/>
      <c r="BG66" s="32"/>
      <c r="BH66" s="32"/>
      <c r="BI66" s="32"/>
      <c r="BJ66" s="32"/>
      <c r="BK66" s="32"/>
      <c r="BL66" s="32"/>
      <c r="BM66" s="32"/>
      <c r="BN66" s="32"/>
      <c r="BO66" s="32"/>
      <c r="BP66" s="32"/>
      <c r="BQ66" s="32"/>
      <c r="BR66" s="32"/>
      <c r="BS66" s="32"/>
      <c r="BT66" s="32"/>
      <c r="BU66" s="32"/>
      <c r="BV66" s="32"/>
      <c r="BW66" s="32"/>
      <c r="BX66" s="32"/>
      <c r="BY66" s="32"/>
      <c r="BZ66" s="32"/>
      <c r="CA66" s="32"/>
      <c r="CB66" s="32"/>
      <c r="CC66" s="32"/>
      <c r="CD66" s="32"/>
      <c r="CE66" s="32"/>
    </row>
    <row r="67" spans="1:83" ht="12.75">
      <c r="A67" s="41">
        <v>3.1</v>
      </c>
      <c r="B67" s="42" t="s">
        <v>60</v>
      </c>
      <c r="C67" s="67"/>
      <c r="D67" s="66"/>
      <c r="E67" s="66"/>
      <c r="F67" s="44">
        <v>0</v>
      </c>
      <c r="G67" s="80"/>
      <c r="H67" s="80"/>
      <c r="I67" s="80"/>
      <c r="J67" s="86">
        <v>0</v>
      </c>
      <c r="K67" s="45"/>
      <c r="L67" s="82"/>
      <c r="M67" s="47"/>
      <c r="N67" s="47"/>
      <c r="O67" s="47"/>
      <c r="P67" s="45"/>
      <c r="Q67" s="45"/>
      <c r="R67" s="48"/>
      <c r="S67" s="8"/>
      <c r="T67" s="8"/>
      <c r="U67" s="8"/>
      <c r="V67" s="8"/>
      <c r="W67" s="47"/>
      <c r="X67" s="47"/>
      <c r="Y67" s="47"/>
      <c r="Z67" s="47"/>
      <c r="AA67" s="47"/>
      <c r="AB67" s="47"/>
      <c r="AC67" s="47"/>
      <c r="AD67" s="8"/>
      <c r="AE67" s="8"/>
      <c r="AF67" s="8"/>
      <c r="AG67" s="8"/>
      <c r="AH67" s="8"/>
      <c r="AI67" s="8"/>
      <c r="AJ67" s="8"/>
      <c r="AK67" s="47"/>
      <c r="AL67" s="47"/>
      <c r="AM67" s="83"/>
      <c r="AN67" s="47"/>
      <c r="AO67" s="47"/>
      <c r="AP67" s="47"/>
      <c r="AQ67" s="47"/>
      <c r="AR67" s="50"/>
      <c r="AS67" s="50"/>
      <c r="AT67" s="50"/>
      <c r="AU67" s="50"/>
      <c r="AV67" s="50"/>
      <c r="AW67" s="8"/>
      <c r="AX67" s="8"/>
      <c r="AY67" s="8"/>
      <c r="AZ67" s="8"/>
      <c r="BA67" s="8"/>
      <c r="BB67" s="8"/>
      <c r="BC67" s="8"/>
      <c r="BD67" s="8"/>
      <c r="BE67" s="8"/>
      <c r="BF67" s="8"/>
      <c r="BG67" s="51"/>
      <c r="BH67" s="51"/>
      <c r="BI67" s="51"/>
      <c r="BJ67" s="51"/>
      <c r="BK67" s="51"/>
      <c r="BL67" s="8"/>
      <c r="BM67" s="8"/>
      <c r="BN67" s="8"/>
      <c r="BO67" s="8"/>
      <c r="BP67" s="8"/>
      <c r="BQ67" s="8"/>
      <c r="BR67" s="8"/>
      <c r="BS67" s="8"/>
      <c r="BT67" s="8"/>
      <c r="BU67" s="8"/>
      <c r="BV67" s="52"/>
      <c r="BW67" s="52"/>
      <c r="BX67" s="52"/>
      <c r="BY67" s="52"/>
      <c r="BZ67" s="52"/>
      <c r="CA67" s="8"/>
      <c r="CB67" s="8"/>
      <c r="CC67" s="8"/>
      <c r="CD67" s="8"/>
      <c r="CE67" s="8"/>
    </row>
    <row r="68" spans="1:83" ht="12.75">
      <c r="A68" s="41">
        <v>3.2</v>
      </c>
      <c r="B68" s="42" t="s">
        <v>67</v>
      </c>
      <c r="C68" s="67"/>
      <c r="D68" s="66"/>
      <c r="E68" s="66"/>
      <c r="F68" s="44">
        <v>0</v>
      </c>
      <c r="G68" s="80"/>
      <c r="H68" s="80"/>
      <c r="I68" s="80"/>
      <c r="J68" s="86">
        <v>0</v>
      </c>
      <c r="K68" s="45"/>
      <c r="L68" s="82"/>
      <c r="M68" s="47"/>
      <c r="N68" s="47"/>
      <c r="O68" s="47"/>
      <c r="P68" s="45"/>
      <c r="Q68" s="45"/>
      <c r="R68" s="48"/>
      <c r="S68" s="8"/>
      <c r="T68" s="8"/>
      <c r="U68" s="8"/>
      <c r="V68" s="8"/>
      <c r="W68" s="47"/>
      <c r="X68" s="47"/>
      <c r="Y68" s="47"/>
      <c r="Z68" s="47"/>
      <c r="AA68" s="47"/>
      <c r="AB68" s="47"/>
      <c r="AC68" s="47"/>
      <c r="AD68" s="8"/>
      <c r="AE68" s="8"/>
      <c r="AF68" s="8"/>
      <c r="AG68" s="8"/>
      <c r="AH68" s="8"/>
      <c r="AI68" s="8"/>
      <c r="AJ68" s="8"/>
      <c r="AK68" s="47"/>
      <c r="AL68" s="47"/>
      <c r="AM68" s="83"/>
      <c r="AN68" s="47"/>
      <c r="AO68" s="47"/>
      <c r="AP68" s="47"/>
      <c r="AQ68" s="47"/>
      <c r="AR68" s="50"/>
      <c r="AS68" s="50"/>
      <c r="AT68" s="50"/>
      <c r="AU68" s="50"/>
      <c r="AV68" s="50"/>
      <c r="AW68" s="8"/>
      <c r="AX68" s="8"/>
      <c r="AY68" s="8"/>
      <c r="AZ68" s="8"/>
      <c r="BA68" s="8"/>
      <c r="BB68" s="8"/>
      <c r="BC68" s="8"/>
      <c r="BD68" s="8"/>
      <c r="BE68" s="8"/>
      <c r="BF68" s="8"/>
      <c r="BG68" s="51"/>
      <c r="BH68" s="51"/>
      <c r="BI68" s="51"/>
      <c r="BJ68" s="51"/>
      <c r="BK68" s="51"/>
      <c r="BL68" s="8"/>
      <c r="BM68" s="8"/>
      <c r="BN68" s="8"/>
      <c r="BO68" s="8"/>
      <c r="BP68" s="8"/>
      <c r="BQ68" s="8"/>
      <c r="BR68" s="8"/>
      <c r="BS68" s="8"/>
      <c r="BT68" s="8"/>
      <c r="BU68" s="8"/>
      <c r="BV68" s="52"/>
      <c r="BW68" s="52"/>
      <c r="BX68" s="52"/>
      <c r="BY68" s="52"/>
      <c r="BZ68" s="52"/>
      <c r="CA68" s="8"/>
      <c r="CB68" s="8"/>
      <c r="CC68" s="8"/>
      <c r="CD68" s="8"/>
      <c r="CE68" s="8"/>
    </row>
    <row r="69" spans="1:83" ht="25.5">
      <c r="A69" s="56">
        <v>3.3</v>
      </c>
      <c r="B69" s="42" t="s">
        <v>62</v>
      </c>
      <c r="C69" s="67"/>
      <c r="D69" s="66"/>
      <c r="E69" s="66"/>
      <c r="F69" s="68">
        <v>0</v>
      </c>
      <c r="G69" s="80"/>
      <c r="H69" s="80"/>
      <c r="I69" s="80"/>
      <c r="J69" s="86">
        <v>0</v>
      </c>
      <c r="K69" s="45"/>
      <c r="L69" s="82"/>
      <c r="M69" s="47"/>
      <c r="N69" s="47"/>
      <c r="O69" s="47"/>
      <c r="P69" s="45"/>
      <c r="Q69" s="45"/>
      <c r="R69" s="48"/>
      <c r="S69" s="8"/>
      <c r="T69" s="8"/>
      <c r="U69" s="8"/>
      <c r="V69" s="8"/>
      <c r="W69" s="47"/>
      <c r="X69" s="47"/>
      <c r="Y69" s="47"/>
      <c r="Z69" s="47"/>
      <c r="AA69" s="47"/>
      <c r="AB69" s="47"/>
      <c r="AC69" s="47"/>
      <c r="AD69" s="8"/>
      <c r="AE69" s="8"/>
      <c r="AF69" s="8"/>
      <c r="AG69" s="8"/>
      <c r="AH69" s="8"/>
      <c r="AI69" s="8"/>
      <c r="AJ69" s="8"/>
      <c r="AK69" s="47"/>
      <c r="AL69" s="47"/>
      <c r="AM69" s="83"/>
      <c r="AN69" s="47"/>
      <c r="AO69" s="47"/>
      <c r="AP69" s="47"/>
      <c r="AQ69" s="47"/>
      <c r="AR69" s="50"/>
      <c r="AS69" s="50"/>
      <c r="AT69" s="50"/>
      <c r="AU69" s="50"/>
      <c r="AV69" s="50"/>
      <c r="AW69" s="8"/>
      <c r="AX69" s="8"/>
      <c r="AY69" s="8"/>
      <c r="AZ69" s="8"/>
      <c r="BA69" s="8"/>
      <c r="BB69" s="8"/>
      <c r="BC69" s="8"/>
      <c r="BD69" s="8"/>
      <c r="BE69" s="8"/>
      <c r="BF69" s="8"/>
      <c r="BG69" s="51"/>
      <c r="BH69" s="51"/>
      <c r="BI69" s="51"/>
      <c r="BJ69" s="51"/>
      <c r="BK69" s="51"/>
      <c r="BL69" s="8"/>
      <c r="BM69" s="8"/>
      <c r="BN69" s="8"/>
      <c r="BO69" s="8"/>
      <c r="BP69" s="8"/>
      <c r="BQ69" s="8"/>
      <c r="BR69" s="8"/>
      <c r="BS69" s="8"/>
      <c r="BT69" s="8"/>
      <c r="BU69" s="8"/>
      <c r="BV69" s="52"/>
      <c r="BW69" s="52"/>
      <c r="BX69" s="52"/>
      <c r="BY69" s="52"/>
      <c r="BZ69" s="52"/>
      <c r="CA69" s="8"/>
      <c r="CB69" s="8"/>
      <c r="CC69" s="8"/>
      <c r="CD69" s="8"/>
      <c r="CE69" s="8"/>
    </row>
    <row r="70" spans="1:83" ht="12.75">
      <c r="A70" s="56">
        <v>3.4</v>
      </c>
      <c r="B70" s="42" t="s">
        <v>63</v>
      </c>
      <c r="C70" s="67"/>
      <c r="D70" s="66"/>
      <c r="E70" s="66"/>
      <c r="F70" s="44">
        <v>0</v>
      </c>
      <c r="G70" s="80"/>
      <c r="H70" s="80"/>
      <c r="I70" s="80"/>
      <c r="J70" s="86">
        <v>0</v>
      </c>
      <c r="K70" s="55"/>
      <c r="L70" s="82"/>
      <c r="M70" s="47"/>
      <c r="N70" s="47"/>
      <c r="O70" s="47"/>
      <c r="P70" s="45"/>
      <c r="Q70" s="45"/>
      <c r="R70" s="48"/>
      <c r="S70" s="8"/>
      <c r="T70" s="8"/>
      <c r="U70" s="8"/>
      <c r="V70" s="8"/>
      <c r="W70" s="47"/>
      <c r="X70" s="47"/>
      <c r="Y70" s="47"/>
      <c r="Z70" s="47"/>
      <c r="AA70" s="47"/>
      <c r="AB70" s="47"/>
      <c r="AC70" s="47"/>
      <c r="AD70" s="8"/>
      <c r="AE70" s="8"/>
      <c r="AF70" s="8"/>
      <c r="AG70" s="8"/>
      <c r="AH70" s="8"/>
      <c r="AI70" s="8"/>
      <c r="AJ70" s="8"/>
      <c r="AK70" s="47"/>
      <c r="AL70" s="47"/>
      <c r="AM70" s="83"/>
      <c r="AN70" s="47"/>
      <c r="AO70" s="47"/>
      <c r="AP70" s="47"/>
      <c r="AQ70" s="47"/>
      <c r="AR70" s="50"/>
      <c r="AS70" s="50"/>
      <c r="AT70" s="50"/>
      <c r="AU70" s="50"/>
      <c r="AV70" s="50"/>
      <c r="AW70" s="8"/>
      <c r="AX70" s="8"/>
      <c r="AY70" s="8"/>
      <c r="AZ70" s="8"/>
      <c r="BA70" s="8"/>
      <c r="BB70" s="8"/>
      <c r="BC70" s="8"/>
      <c r="BD70" s="8"/>
      <c r="BE70" s="8"/>
      <c r="BF70" s="8"/>
      <c r="BG70" s="51"/>
      <c r="BH70" s="51"/>
      <c r="BI70" s="51"/>
      <c r="BJ70" s="51"/>
      <c r="BK70" s="51"/>
      <c r="BL70" s="8"/>
      <c r="BM70" s="8"/>
      <c r="BN70" s="8"/>
      <c r="BO70" s="8"/>
      <c r="BP70" s="8"/>
      <c r="BQ70" s="8"/>
      <c r="BR70" s="8"/>
      <c r="BS70" s="8"/>
      <c r="BT70" s="8"/>
      <c r="BU70" s="8"/>
      <c r="BV70" s="52"/>
      <c r="BW70" s="52"/>
      <c r="BX70" s="52"/>
      <c r="BY70" s="52"/>
      <c r="BZ70" s="52"/>
      <c r="CA70" s="8"/>
      <c r="CB70" s="8"/>
      <c r="CC70" s="8"/>
      <c r="CD70" s="8"/>
      <c r="CE70" s="8"/>
    </row>
    <row r="71" spans="1:83" ht="12.75">
      <c r="A71" s="56">
        <v>3.5</v>
      </c>
      <c r="B71" s="42" t="s">
        <v>65</v>
      </c>
      <c r="C71" s="67"/>
      <c r="D71" s="66"/>
      <c r="E71" s="66"/>
      <c r="F71" s="44">
        <v>0</v>
      </c>
      <c r="G71" s="80"/>
      <c r="H71" s="80"/>
      <c r="I71" s="80"/>
      <c r="J71" s="86">
        <v>0</v>
      </c>
      <c r="K71" s="45"/>
      <c r="L71" s="82"/>
      <c r="M71" s="47"/>
      <c r="N71" s="47"/>
      <c r="O71" s="47"/>
      <c r="P71" s="45"/>
      <c r="Q71" s="45"/>
      <c r="R71" s="48"/>
      <c r="S71" s="8"/>
      <c r="T71" s="8"/>
      <c r="U71" s="8"/>
      <c r="V71" s="8"/>
      <c r="W71" s="47"/>
      <c r="X71" s="47"/>
      <c r="Y71" s="47"/>
      <c r="Z71" s="47"/>
      <c r="AA71" s="47"/>
      <c r="AB71" s="47"/>
      <c r="AC71" s="47"/>
      <c r="AD71" s="8"/>
      <c r="AE71" s="8"/>
      <c r="AF71" s="8"/>
      <c r="AG71" s="8"/>
      <c r="AH71" s="8"/>
      <c r="AI71" s="8"/>
      <c r="AJ71" s="8"/>
      <c r="AK71" s="47"/>
      <c r="AL71" s="47"/>
      <c r="AM71" s="83"/>
      <c r="AN71" s="47"/>
      <c r="AO71" s="47"/>
      <c r="AP71" s="47"/>
      <c r="AQ71" s="47"/>
      <c r="AR71" s="50"/>
      <c r="AS71" s="50"/>
      <c r="AT71" s="50"/>
      <c r="AU71" s="50"/>
      <c r="AV71" s="50"/>
      <c r="AW71" s="8"/>
      <c r="AX71" s="8"/>
      <c r="AY71" s="8"/>
      <c r="AZ71" s="8"/>
      <c r="BA71" s="8"/>
      <c r="BB71" s="8"/>
      <c r="BC71" s="8"/>
      <c r="BD71" s="8"/>
      <c r="BE71" s="8"/>
      <c r="BF71" s="8"/>
      <c r="BG71" s="51"/>
      <c r="BH71" s="51"/>
      <c r="BI71" s="51"/>
      <c r="BJ71" s="51"/>
      <c r="BK71" s="51"/>
      <c r="BL71" s="8"/>
      <c r="BM71" s="8"/>
      <c r="BN71" s="8"/>
      <c r="BO71" s="8"/>
      <c r="BP71" s="8"/>
      <c r="BQ71" s="8"/>
      <c r="BR71" s="8"/>
      <c r="BS71" s="8"/>
      <c r="BT71" s="8"/>
      <c r="BU71" s="8"/>
      <c r="BV71" s="52"/>
      <c r="BW71" s="52"/>
      <c r="BX71" s="52"/>
      <c r="BY71" s="52"/>
      <c r="BZ71" s="52"/>
      <c r="CA71" s="8"/>
      <c r="CB71" s="8"/>
      <c r="CC71" s="8"/>
      <c r="CD71" s="8"/>
      <c r="CE71" s="8"/>
    </row>
    <row r="72" spans="1:83" ht="15">
      <c r="A72" s="39">
        <v>4</v>
      </c>
      <c r="B72" s="69" t="s">
        <v>68</v>
      </c>
      <c r="C72" s="32"/>
      <c r="D72" s="33"/>
      <c r="E72" s="33"/>
      <c r="F72" s="32"/>
      <c r="G72" s="58"/>
      <c r="H72" s="58"/>
      <c r="I72" s="58"/>
      <c r="J72" s="77"/>
      <c r="K72" s="32"/>
      <c r="L72" s="84"/>
      <c r="M72" s="32"/>
      <c r="N72" s="32"/>
      <c r="O72" s="32"/>
      <c r="P72" s="32"/>
      <c r="Q72" s="32"/>
      <c r="R72" s="60"/>
      <c r="S72" s="61"/>
      <c r="T72" s="61"/>
      <c r="U72" s="32"/>
      <c r="V72" s="32"/>
      <c r="W72" s="32"/>
      <c r="X72" s="32"/>
      <c r="Y72" s="32"/>
      <c r="Z72" s="32"/>
      <c r="AA72" s="32"/>
      <c r="AB72" s="32"/>
      <c r="AC72" s="32"/>
      <c r="AD72" s="32"/>
      <c r="AE72" s="32"/>
      <c r="AF72" s="32"/>
      <c r="AG72" s="32"/>
      <c r="AH72" s="32"/>
      <c r="AI72" s="32"/>
      <c r="AJ72" s="32"/>
      <c r="AK72" s="32"/>
      <c r="AL72" s="32"/>
      <c r="AM72" s="85"/>
      <c r="AN72" s="32"/>
      <c r="AO72" s="32"/>
      <c r="AP72" s="32"/>
      <c r="AQ72" s="32"/>
      <c r="AR72" s="32"/>
      <c r="AS72" s="32"/>
      <c r="AT72" s="32"/>
      <c r="AU72" s="32"/>
      <c r="AV72" s="32"/>
      <c r="AW72" s="32"/>
      <c r="AX72" s="32"/>
      <c r="AY72" s="32"/>
      <c r="AZ72" s="32"/>
      <c r="BA72" s="32"/>
      <c r="BB72" s="32"/>
      <c r="BC72" s="32"/>
      <c r="BD72" s="32"/>
      <c r="BE72" s="32"/>
      <c r="BF72" s="32"/>
      <c r="BG72" s="32"/>
      <c r="BH72" s="32"/>
      <c r="BI72" s="32"/>
      <c r="BJ72" s="32"/>
      <c r="BK72" s="32"/>
      <c r="BL72" s="32"/>
      <c r="BM72" s="32"/>
      <c r="BN72" s="32"/>
      <c r="BO72" s="32"/>
      <c r="BP72" s="32"/>
      <c r="BQ72" s="32"/>
      <c r="BR72" s="32"/>
      <c r="BS72" s="32"/>
      <c r="BT72" s="32"/>
      <c r="BU72" s="32"/>
      <c r="BV72" s="32"/>
      <c r="BW72" s="32"/>
      <c r="BX72" s="32"/>
      <c r="BY72" s="32"/>
      <c r="BZ72" s="32"/>
      <c r="CA72" s="32"/>
      <c r="CB72" s="32"/>
      <c r="CC72" s="32"/>
      <c r="CD72" s="32"/>
      <c r="CE72" s="32"/>
    </row>
    <row r="73" spans="1:83" ht="12.75">
      <c r="A73" s="41">
        <v>3.1</v>
      </c>
      <c r="B73" s="42" t="s">
        <v>60</v>
      </c>
      <c r="C73" s="67"/>
      <c r="D73" s="66"/>
      <c r="E73" s="66"/>
      <c r="F73" s="44">
        <v>0</v>
      </c>
      <c r="G73" s="80"/>
      <c r="H73" s="80"/>
      <c r="I73" s="80"/>
      <c r="J73" s="86">
        <v>0</v>
      </c>
      <c r="K73" s="45"/>
      <c r="L73" s="82"/>
      <c r="M73" s="47"/>
      <c r="N73" s="47"/>
      <c r="O73" s="47"/>
      <c r="P73" s="45"/>
      <c r="Q73" s="45"/>
      <c r="R73" s="48"/>
      <c r="S73" s="8"/>
      <c r="T73" s="8"/>
      <c r="U73" s="8"/>
      <c r="V73" s="8"/>
      <c r="W73" s="47"/>
      <c r="X73" s="47"/>
      <c r="Y73" s="47"/>
      <c r="Z73" s="47"/>
      <c r="AA73" s="47"/>
      <c r="AB73" s="47"/>
      <c r="AC73" s="47"/>
      <c r="AD73" s="8"/>
      <c r="AE73" s="8"/>
      <c r="AF73" s="8"/>
      <c r="AG73" s="8"/>
      <c r="AH73" s="8"/>
      <c r="AI73" s="8"/>
      <c r="AJ73" s="8"/>
      <c r="AK73" s="47"/>
      <c r="AL73" s="47"/>
      <c r="AM73" s="83"/>
      <c r="AN73" s="47"/>
      <c r="AO73" s="47"/>
      <c r="AP73" s="47"/>
      <c r="AQ73" s="47"/>
      <c r="AR73" s="50"/>
      <c r="AS73" s="50"/>
      <c r="AT73" s="50"/>
      <c r="AU73" s="50"/>
      <c r="AV73" s="50"/>
      <c r="AW73" s="8"/>
      <c r="AX73" s="8"/>
      <c r="AY73" s="8"/>
      <c r="AZ73" s="8"/>
      <c r="BA73" s="8"/>
      <c r="BB73" s="8"/>
      <c r="BC73" s="8"/>
      <c r="BD73" s="8"/>
      <c r="BE73" s="8"/>
      <c r="BF73" s="8"/>
      <c r="BG73" s="51"/>
      <c r="BH73" s="51"/>
      <c r="BI73" s="51"/>
      <c r="BJ73" s="51"/>
      <c r="BK73" s="51"/>
      <c r="BL73" s="8"/>
      <c r="BM73" s="8"/>
      <c r="BN73" s="8"/>
      <c r="BO73" s="8"/>
      <c r="BP73" s="8"/>
      <c r="BQ73" s="8"/>
      <c r="BR73" s="8"/>
      <c r="BS73" s="8"/>
      <c r="BT73" s="8"/>
      <c r="BU73" s="8"/>
      <c r="BV73" s="52"/>
      <c r="BW73" s="52"/>
      <c r="BX73" s="52"/>
      <c r="BY73" s="52"/>
      <c r="BZ73" s="52"/>
      <c r="CA73" s="8"/>
      <c r="CB73" s="8"/>
      <c r="CC73" s="8"/>
      <c r="CD73" s="8"/>
      <c r="CE73" s="8"/>
    </row>
    <row r="74" spans="1:83" ht="12.75">
      <c r="A74" s="41">
        <v>3.2</v>
      </c>
      <c r="B74" s="42" t="s">
        <v>69</v>
      </c>
      <c r="C74" s="67"/>
      <c r="D74" s="66"/>
      <c r="E74" s="66"/>
      <c r="F74" s="44">
        <v>0</v>
      </c>
      <c r="G74" s="80"/>
      <c r="H74" s="80"/>
      <c r="I74" s="80"/>
      <c r="J74" s="86">
        <v>0</v>
      </c>
      <c r="K74" s="45"/>
      <c r="L74" s="82"/>
      <c r="M74" s="47"/>
      <c r="N74" s="47"/>
      <c r="O74" s="47"/>
      <c r="P74" s="45"/>
      <c r="Q74" s="45"/>
      <c r="R74" s="48"/>
      <c r="S74" s="8"/>
      <c r="T74" s="8"/>
      <c r="U74" s="8"/>
      <c r="V74" s="8"/>
      <c r="W74" s="47"/>
      <c r="X74" s="47"/>
      <c r="Y74" s="47"/>
      <c r="Z74" s="47"/>
      <c r="AA74" s="47"/>
      <c r="AB74" s="47"/>
      <c r="AC74" s="47"/>
      <c r="AD74" s="8"/>
      <c r="AE74" s="8"/>
      <c r="AF74" s="8"/>
      <c r="AG74" s="8"/>
      <c r="AH74" s="8"/>
      <c r="AI74" s="8"/>
      <c r="AJ74" s="8"/>
      <c r="AK74" s="47"/>
      <c r="AL74" s="47"/>
      <c r="AM74" s="83"/>
      <c r="AN74" s="47"/>
      <c r="AO74" s="47"/>
      <c r="AP74" s="47"/>
      <c r="AQ74" s="47"/>
      <c r="AR74" s="50"/>
      <c r="AS74" s="50"/>
      <c r="AT74" s="50"/>
      <c r="AU74" s="50"/>
      <c r="AV74" s="50"/>
      <c r="AW74" s="8"/>
      <c r="AX74" s="8"/>
      <c r="AY74" s="8"/>
      <c r="AZ74" s="8"/>
      <c r="BA74" s="8"/>
      <c r="BB74" s="8"/>
      <c r="BC74" s="8"/>
      <c r="BD74" s="8"/>
      <c r="BE74" s="8"/>
      <c r="BF74" s="8"/>
      <c r="BG74" s="51"/>
      <c r="BH74" s="51"/>
      <c r="BI74" s="51"/>
      <c r="BJ74" s="51"/>
      <c r="BK74" s="51"/>
      <c r="BL74" s="8"/>
      <c r="BM74" s="8"/>
      <c r="BN74" s="8"/>
      <c r="BO74" s="8"/>
      <c r="BP74" s="8"/>
      <c r="BQ74" s="8"/>
      <c r="BR74" s="8"/>
      <c r="BS74" s="8"/>
      <c r="BT74" s="8"/>
      <c r="BU74" s="8"/>
      <c r="BV74" s="52"/>
      <c r="BW74" s="52"/>
      <c r="BX74" s="52"/>
      <c r="BY74" s="52"/>
      <c r="BZ74" s="52"/>
      <c r="CA74" s="8"/>
      <c r="CB74" s="8"/>
      <c r="CC74" s="8"/>
      <c r="CD74" s="8"/>
      <c r="CE74" s="8"/>
    </row>
    <row r="75" spans="1:83" ht="25.5">
      <c r="A75" s="56">
        <v>3.3</v>
      </c>
      <c r="B75" s="42" t="s">
        <v>62</v>
      </c>
      <c r="C75" s="67"/>
      <c r="D75" s="66"/>
      <c r="E75" s="66"/>
      <c r="F75" s="44">
        <v>0</v>
      </c>
      <c r="G75" s="80"/>
      <c r="H75" s="80"/>
      <c r="I75" s="80"/>
      <c r="J75" s="86">
        <v>0</v>
      </c>
      <c r="K75" s="45"/>
      <c r="L75" s="82"/>
      <c r="M75" s="47"/>
      <c r="N75" s="47"/>
      <c r="O75" s="47"/>
      <c r="P75" s="45"/>
      <c r="Q75" s="45"/>
      <c r="R75" s="48"/>
      <c r="S75" s="8"/>
      <c r="T75" s="8"/>
      <c r="U75" s="8"/>
      <c r="V75" s="8"/>
      <c r="W75" s="47"/>
      <c r="X75" s="47"/>
      <c r="Y75" s="47"/>
      <c r="Z75" s="47"/>
      <c r="AA75" s="47"/>
      <c r="AB75" s="47"/>
      <c r="AC75" s="47"/>
      <c r="AD75" s="8"/>
      <c r="AE75" s="8"/>
      <c r="AF75" s="8"/>
      <c r="AG75" s="8"/>
      <c r="AH75" s="8"/>
      <c r="AI75" s="8"/>
      <c r="AJ75" s="8"/>
      <c r="AK75" s="47"/>
      <c r="AL75" s="47"/>
      <c r="AM75" s="83"/>
      <c r="AN75" s="47"/>
      <c r="AO75" s="47"/>
      <c r="AP75" s="47"/>
      <c r="AQ75" s="47"/>
      <c r="AR75" s="50"/>
      <c r="AS75" s="50"/>
      <c r="AT75" s="50"/>
      <c r="AU75" s="50"/>
      <c r="AV75" s="50"/>
      <c r="AW75" s="8"/>
      <c r="AX75" s="8"/>
      <c r="AY75" s="8"/>
      <c r="AZ75" s="8"/>
      <c r="BA75" s="8"/>
      <c r="BB75" s="8"/>
      <c r="BC75" s="8"/>
      <c r="BD75" s="8"/>
      <c r="BE75" s="8"/>
      <c r="BF75" s="8"/>
      <c r="BG75" s="51"/>
      <c r="BH75" s="51"/>
      <c r="BI75" s="51"/>
      <c r="BJ75" s="51"/>
      <c r="BK75" s="51"/>
      <c r="BL75" s="8"/>
      <c r="BM75" s="8"/>
      <c r="BN75" s="8"/>
      <c r="BO75" s="8"/>
      <c r="BP75" s="8"/>
      <c r="BQ75" s="8"/>
      <c r="BR75" s="8"/>
      <c r="BS75" s="8"/>
      <c r="BT75" s="8"/>
      <c r="BU75" s="8"/>
      <c r="BV75" s="52"/>
      <c r="BW75" s="52"/>
      <c r="BX75" s="52"/>
      <c r="BY75" s="52"/>
      <c r="BZ75" s="52"/>
      <c r="CA75" s="8"/>
      <c r="CB75" s="8"/>
      <c r="CC75" s="8"/>
      <c r="CD75" s="8"/>
      <c r="CE75" s="8"/>
    </row>
    <row r="76" spans="1:83" ht="12.75">
      <c r="A76" s="56">
        <v>3.4</v>
      </c>
      <c r="B76" s="42" t="s">
        <v>63</v>
      </c>
      <c r="C76" s="67"/>
      <c r="D76" s="66"/>
      <c r="E76" s="66"/>
      <c r="F76" s="44">
        <v>0</v>
      </c>
      <c r="G76" s="80"/>
      <c r="H76" s="80"/>
      <c r="I76" s="80"/>
      <c r="J76" s="86">
        <v>0</v>
      </c>
      <c r="K76" s="55"/>
      <c r="L76" s="82"/>
      <c r="M76" s="47"/>
      <c r="N76" s="47"/>
      <c r="O76" s="47"/>
      <c r="P76" s="45"/>
      <c r="Q76" s="45"/>
      <c r="R76" s="48"/>
      <c r="S76" s="8"/>
      <c r="T76" s="8"/>
      <c r="U76" s="8"/>
      <c r="V76" s="8"/>
      <c r="W76" s="47"/>
      <c r="X76" s="47"/>
      <c r="Y76" s="47"/>
      <c r="Z76" s="47"/>
      <c r="AA76" s="47"/>
      <c r="AB76" s="47"/>
      <c r="AC76" s="47"/>
      <c r="AD76" s="8"/>
      <c r="AE76" s="8"/>
      <c r="AF76" s="8"/>
      <c r="AG76" s="8"/>
      <c r="AH76" s="8"/>
      <c r="AI76" s="110"/>
      <c r="AJ76" s="8"/>
      <c r="AK76" s="47"/>
      <c r="AL76" s="47"/>
      <c r="AM76" s="83"/>
      <c r="AN76" s="47"/>
      <c r="AO76" s="47"/>
      <c r="AP76" s="47"/>
      <c r="AQ76" s="47"/>
      <c r="AR76" s="50"/>
      <c r="AS76" s="50"/>
      <c r="AT76" s="50"/>
      <c r="AU76" s="50"/>
      <c r="AV76" s="50"/>
      <c r="AW76" s="8"/>
      <c r="AX76" s="8"/>
      <c r="AY76" s="8"/>
      <c r="AZ76" s="8"/>
      <c r="BA76" s="8"/>
      <c r="BB76" s="8"/>
      <c r="BC76" s="8"/>
      <c r="BD76" s="8"/>
      <c r="BE76" s="8"/>
      <c r="BF76" s="8"/>
      <c r="BG76" s="51"/>
      <c r="BH76" s="51"/>
      <c r="BI76" s="51"/>
      <c r="BJ76" s="51"/>
      <c r="BK76" s="51"/>
      <c r="BL76" s="8"/>
      <c r="BM76" s="8"/>
      <c r="BN76" s="8"/>
      <c r="BO76" s="8"/>
      <c r="BP76" s="8"/>
      <c r="BQ76" s="8"/>
      <c r="BR76" s="8"/>
      <c r="BS76" s="8"/>
      <c r="BT76" s="8"/>
      <c r="BU76" s="8"/>
      <c r="BV76" s="52"/>
      <c r="BW76" s="52"/>
      <c r="BX76" s="52"/>
      <c r="BY76" s="52"/>
      <c r="BZ76" s="52"/>
      <c r="CA76" s="8"/>
      <c r="CB76" s="8"/>
      <c r="CC76" s="8"/>
      <c r="CD76" s="8"/>
      <c r="CE76" s="8"/>
    </row>
    <row r="77" spans="1:83" ht="12.75">
      <c r="A77" s="56">
        <v>3.5</v>
      </c>
      <c r="B77" s="42" t="s">
        <v>65</v>
      </c>
      <c r="C77" s="67"/>
      <c r="D77" s="66"/>
      <c r="E77" s="66"/>
      <c r="F77" s="44"/>
      <c r="G77" s="80"/>
      <c r="H77" s="80"/>
      <c r="I77" s="80"/>
      <c r="J77" s="86"/>
      <c r="K77" s="55"/>
      <c r="L77" s="82"/>
      <c r="M77" s="47"/>
      <c r="N77" s="47"/>
      <c r="O77" s="47"/>
      <c r="P77" s="45"/>
      <c r="Q77" s="45"/>
      <c r="R77" s="48"/>
      <c r="S77" s="8"/>
      <c r="T77" s="8"/>
      <c r="U77" s="8"/>
      <c r="V77" s="8"/>
      <c r="W77" s="47"/>
      <c r="X77" s="47"/>
      <c r="Y77" s="47"/>
      <c r="Z77" s="47"/>
      <c r="AA77" s="47"/>
      <c r="AB77" s="47"/>
      <c r="AC77" s="47"/>
      <c r="AD77" s="8"/>
      <c r="AE77" s="8"/>
      <c r="AF77" s="8"/>
      <c r="AG77" s="8"/>
      <c r="AH77" s="8"/>
      <c r="AI77" s="110"/>
      <c r="AJ77" s="8"/>
      <c r="AK77" s="47"/>
      <c r="AL77" s="47"/>
      <c r="AM77" s="87"/>
      <c r="AN77" s="47"/>
      <c r="AO77" s="47"/>
      <c r="AP77" s="47"/>
      <c r="AQ77" s="47"/>
      <c r="AR77" s="50"/>
      <c r="AS77" s="50"/>
      <c r="AT77" s="50"/>
      <c r="AU77" s="50"/>
      <c r="AV77" s="50"/>
      <c r="AW77" s="8"/>
      <c r="AX77" s="8"/>
      <c r="AY77" s="8"/>
      <c r="AZ77" s="8"/>
      <c r="BA77" s="8"/>
      <c r="BB77" s="8"/>
      <c r="BC77" s="8"/>
      <c r="BD77" s="8"/>
      <c r="BE77" s="8"/>
      <c r="BF77" s="8"/>
      <c r="BG77" s="51"/>
      <c r="BH77" s="51"/>
      <c r="BI77" s="51"/>
      <c r="BJ77" s="51"/>
      <c r="BK77" s="51"/>
      <c r="BL77" s="8"/>
      <c r="BM77" s="8"/>
      <c r="BN77" s="8"/>
      <c r="BO77" s="8"/>
      <c r="BP77" s="8"/>
      <c r="BQ77" s="8"/>
      <c r="BR77" s="8"/>
      <c r="BS77" s="8"/>
      <c r="BT77" s="8"/>
      <c r="BU77" s="8"/>
      <c r="BV77" s="52"/>
      <c r="BW77" s="52"/>
      <c r="BX77" s="52"/>
      <c r="BY77" s="52"/>
      <c r="BZ77" s="52"/>
      <c r="CA77" s="8"/>
      <c r="CB77" s="8"/>
      <c r="CC77" s="8"/>
      <c r="CD77" s="8"/>
      <c r="CE77" s="8"/>
    </row>
    <row r="78" spans="1:83" ht="15">
      <c r="A78" s="39">
        <v>4</v>
      </c>
      <c r="B78" s="69" t="s">
        <v>70</v>
      </c>
      <c r="C78" s="32"/>
      <c r="D78" s="33"/>
      <c r="E78" s="33"/>
      <c r="F78" s="32"/>
      <c r="G78" s="58" t="e">
        <f>#REF!+F78</f>
        <v>#REF!</v>
      </c>
      <c r="H78" s="58" t="e">
        <f>ROUND(F78/$G$37,1)</f>
        <v>#DIV/0!</v>
      </c>
      <c r="I78" s="58" t="e">
        <f>I76+H78</f>
        <v>#DIV/0!</v>
      </c>
      <c r="J78" s="58" t="e">
        <f>G78*$J$3</f>
        <v>#REF!</v>
      </c>
      <c r="K78" s="32"/>
      <c r="L78" s="84"/>
      <c r="M78" s="32"/>
      <c r="N78" s="32"/>
      <c r="O78" s="32"/>
      <c r="P78" s="32"/>
      <c r="Q78" s="32"/>
      <c r="R78" s="60"/>
      <c r="S78" s="61"/>
      <c r="T78" s="61"/>
      <c r="U78" s="32"/>
      <c r="V78" s="32"/>
      <c r="W78" s="32"/>
      <c r="X78" s="32"/>
      <c r="Y78" s="32"/>
      <c r="Z78" s="32"/>
      <c r="AA78" s="32"/>
      <c r="AB78" s="32"/>
      <c r="AC78" s="32"/>
      <c r="AD78" s="32"/>
      <c r="AE78" s="32"/>
      <c r="AF78" s="32"/>
      <c r="AG78" s="32"/>
      <c r="AH78" s="32"/>
      <c r="AI78" s="32"/>
      <c r="AJ78" s="32"/>
      <c r="AK78" s="32"/>
      <c r="AL78" s="32"/>
      <c r="AM78" s="85"/>
      <c r="AN78" s="32"/>
      <c r="AO78" s="32"/>
      <c r="AP78" s="32"/>
      <c r="AQ78" s="32"/>
      <c r="AR78" s="32"/>
      <c r="AS78" s="32"/>
      <c r="AT78" s="32"/>
      <c r="AU78" s="32"/>
      <c r="AV78" s="32"/>
      <c r="AW78" s="32"/>
      <c r="AX78" s="32"/>
      <c r="AY78" s="32"/>
      <c r="AZ78" s="32"/>
      <c r="BA78" s="32"/>
      <c r="BB78" s="32"/>
      <c r="BC78" s="32"/>
      <c r="BD78" s="32"/>
      <c r="BE78" s="32"/>
      <c r="BF78" s="32"/>
      <c r="BG78" s="32"/>
      <c r="BH78" s="32"/>
      <c r="BI78" s="32"/>
      <c r="BJ78" s="32"/>
      <c r="BK78" s="32"/>
      <c r="BL78" s="32"/>
      <c r="BM78" s="32"/>
      <c r="BN78" s="32"/>
      <c r="BO78" s="32"/>
      <c r="BP78" s="32"/>
      <c r="BQ78" s="32"/>
      <c r="BR78" s="32"/>
      <c r="BS78" s="32"/>
      <c r="BT78" s="32"/>
      <c r="BU78" s="32"/>
      <c r="BV78" s="32"/>
      <c r="BW78" s="32"/>
      <c r="BX78" s="32"/>
      <c r="BY78" s="32"/>
      <c r="BZ78" s="32"/>
      <c r="CA78" s="32"/>
      <c r="CB78" s="32"/>
      <c r="CC78" s="32"/>
      <c r="CD78" s="32"/>
      <c r="CE78" s="32"/>
    </row>
    <row r="79" spans="1:83" ht="12.75">
      <c r="L79" s="71"/>
      <c r="AM79" s="72"/>
      <c r="AN79" s="12" t="s">
        <v>82</v>
      </c>
    </row>
    <row r="80" spans="1:83" ht="12.75">
      <c r="L80" s="71"/>
      <c r="AM80" s="72"/>
    </row>
    <row r="81" spans="1:84" ht="12.75">
      <c r="K81" s="16" t="s">
        <v>83</v>
      </c>
      <c r="L81" s="13"/>
      <c r="M81" s="7"/>
      <c r="N81" s="7"/>
      <c r="O81" s="7"/>
      <c r="AM81" s="88"/>
      <c r="AN81" s="16" t="s">
        <v>84</v>
      </c>
      <c r="AO81" s="7"/>
      <c r="AP81" s="7"/>
      <c r="AQ81" s="7"/>
      <c r="AR81" s="7"/>
      <c r="AS81" s="7"/>
      <c r="AT81" s="7"/>
      <c r="AU81" s="7"/>
      <c r="AV81" s="7"/>
      <c r="AW81" s="7"/>
      <c r="AX81" s="7"/>
    </row>
    <row r="82" spans="1:84" ht="18">
      <c r="A82" s="89" t="s">
        <v>85</v>
      </c>
      <c r="B82" s="90"/>
      <c r="C82" s="90"/>
      <c r="D82" s="90"/>
      <c r="E82" s="90"/>
      <c r="F82" s="90"/>
      <c r="G82" s="90"/>
      <c r="H82" s="90"/>
      <c r="I82" s="90"/>
      <c r="J82" s="90"/>
      <c r="K82" s="91" t="s">
        <v>86</v>
      </c>
      <c r="L82" s="92"/>
      <c r="M82" s="93"/>
      <c r="N82" s="93"/>
      <c r="O82" s="93"/>
      <c r="P82" s="93"/>
      <c r="Q82" s="93"/>
      <c r="R82" s="93"/>
      <c r="S82" s="93"/>
      <c r="T82" s="93"/>
      <c r="U82" s="93"/>
      <c r="V82" s="93"/>
      <c r="W82" s="93"/>
      <c r="X82" s="93"/>
      <c r="Y82" s="93"/>
      <c r="Z82" s="93"/>
      <c r="AA82" s="93"/>
      <c r="AB82" s="93"/>
      <c r="AC82" s="93"/>
      <c r="AD82" s="93"/>
      <c r="AE82" s="93"/>
      <c r="AF82" s="93"/>
      <c r="AG82" s="93"/>
      <c r="AH82" s="93"/>
      <c r="AI82" s="93"/>
      <c r="AJ82" s="93"/>
      <c r="AK82" s="93"/>
      <c r="AL82" s="93"/>
      <c r="AM82" s="94"/>
      <c r="AN82" s="93"/>
      <c r="AO82" s="93"/>
      <c r="AP82" s="93"/>
      <c r="AQ82" s="93"/>
      <c r="AR82" s="93"/>
      <c r="AS82" s="93"/>
      <c r="AT82" s="93"/>
      <c r="AU82" s="93"/>
      <c r="AV82" s="93"/>
      <c r="AW82" s="93"/>
      <c r="AX82" s="93"/>
      <c r="AY82" s="93"/>
      <c r="AZ82" s="93"/>
      <c r="BA82" s="93"/>
      <c r="BB82" s="93"/>
      <c r="BC82" s="93"/>
      <c r="BD82" s="93"/>
      <c r="BE82" s="93"/>
      <c r="BF82" s="93"/>
      <c r="BG82" s="93"/>
      <c r="BH82" s="93"/>
      <c r="BI82" s="93"/>
      <c r="BJ82" s="93"/>
      <c r="BK82" s="93"/>
      <c r="BL82" s="93"/>
      <c r="BM82" s="93"/>
      <c r="BN82" s="93"/>
      <c r="BO82" s="93"/>
      <c r="BP82" s="93"/>
      <c r="BQ82" s="93"/>
      <c r="BR82" s="93"/>
      <c r="BS82" s="93"/>
      <c r="BT82" s="93"/>
      <c r="BU82" s="93"/>
      <c r="BV82" s="93"/>
      <c r="BW82" s="93"/>
      <c r="BX82" s="93"/>
      <c r="BY82" s="93"/>
      <c r="BZ82" s="93"/>
      <c r="CA82" s="93"/>
      <c r="CB82" s="93"/>
      <c r="CC82" s="93"/>
      <c r="CD82" s="93"/>
      <c r="CE82" s="95"/>
      <c r="CF82" s="90"/>
    </row>
    <row r="83" spans="1:84" ht="12.75">
      <c r="K83" s="75" t="s">
        <v>87</v>
      </c>
      <c r="L83" s="3"/>
      <c r="U83" s="96">
        <f>I20</f>
        <v>450</v>
      </c>
      <c r="AB83" s="128">
        <f>I23</f>
        <v>950</v>
      </c>
      <c r="AI83" s="149">
        <f>H26+I25</f>
        <v>1250</v>
      </c>
      <c r="AM83" s="88"/>
      <c r="AP83" s="96"/>
      <c r="AV83" s="96"/>
      <c r="BA83" s="96"/>
      <c r="BF83" s="96"/>
      <c r="BK83" s="96"/>
      <c r="BP83" s="96"/>
      <c r="BU83" s="96"/>
      <c r="BZ83" s="96"/>
      <c r="CE83" s="97"/>
    </row>
    <row r="84" spans="1:84" ht="12.75">
      <c r="K84" s="75" t="s">
        <v>88</v>
      </c>
      <c r="L84" s="3"/>
      <c r="U84" s="96">
        <f>I59</f>
        <v>350</v>
      </c>
      <c r="AB84" s="96">
        <f>I61</f>
        <v>700</v>
      </c>
      <c r="AI84" s="96">
        <f>H65+I64</f>
        <v>1150</v>
      </c>
      <c r="AM84" s="88"/>
      <c r="AP84" s="96"/>
      <c r="AV84" s="96"/>
      <c r="BA84" s="96"/>
      <c r="BF84" s="96"/>
      <c r="BK84" s="96"/>
      <c r="BP84" s="96"/>
      <c r="BU84" s="96"/>
      <c r="BZ84" s="96"/>
      <c r="CE84" s="97"/>
    </row>
    <row r="85" spans="1:84" ht="12.75">
      <c r="K85" s="75" t="s">
        <v>89</v>
      </c>
      <c r="L85" s="3"/>
      <c r="U85" s="96">
        <v>500</v>
      </c>
      <c r="AB85" s="96">
        <v>650</v>
      </c>
      <c r="AI85" s="96">
        <v>800</v>
      </c>
      <c r="AM85" s="88"/>
      <c r="AP85" s="96"/>
      <c r="AV85" s="96"/>
      <c r="BA85" s="96"/>
      <c r="BF85" s="96"/>
      <c r="BK85" s="96"/>
      <c r="BP85" s="96"/>
      <c r="BU85" s="96"/>
      <c r="BZ85" s="96"/>
      <c r="CE85" s="97"/>
    </row>
    <row r="86" spans="1:84" ht="12.75">
      <c r="K86" s="75" t="s">
        <v>90</v>
      </c>
      <c r="L86" s="3"/>
      <c r="U86" s="96">
        <f>U84/U83</f>
        <v>0.77777777777777779</v>
      </c>
      <c r="AB86" s="96">
        <f>AB84/AB83</f>
        <v>0.73684210526315785</v>
      </c>
      <c r="AI86" s="96">
        <f>AI84/AI83</f>
        <v>0.92</v>
      </c>
      <c r="AM86" s="88"/>
      <c r="AP86" s="96"/>
      <c r="AV86" s="96"/>
      <c r="BA86" s="96"/>
      <c r="BF86" s="96"/>
      <c r="BK86" s="96"/>
      <c r="BP86" s="96"/>
      <c r="BU86" s="96"/>
      <c r="BZ86" s="96"/>
      <c r="CE86" s="97"/>
    </row>
    <row r="87" spans="1:84" ht="12.75">
      <c r="K87" s="98" t="s">
        <v>91</v>
      </c>
      <c r="L87" s="3"/>
      <c r="U87" s="96">
        <f>U84/U85</f>
        <v>0.7</v>
      </c>
      <c r="AB87" s="96">
        <f>AB84/AB85</f>
        <v>1.0769230769230769</v>
      </c>
      <c r="AI87" s="96">
        <f>AI84/AI85</f>
        <v>1.4375</v>
      </c>
      <c r="AM87" s="88"/>
      <c r="AP87" s="96"/>
      <c r="AV87" s="96"/>
      <c r="BA87" s="96"/>
      <c r="BF87" s="96"/>
      <c r="BK87" s="96"/>
      <c r="BP87" s="96"/>
      <c r="BU87" s="96"/>
      <c r="BZ87" s="96"/>
      <c r="CE87" s="97"/>
    </row>
    <row r="88" spans="1:84" s="116" customFormat="1" ht="12.75">
      <c r="K88" s="121" t="s">
        <v>92</v>
      </c>
      <c r="U88" s="124">
        <f xml:space="preserve"> U83/U87</f>
        <v>642.85714285714289</v>
      </c>
      <c r="AB88" s="124">
        <f xml:space="preserve"> AB83/AB87</f>
        <v>882.14285714285722</v>
      </c>
      <c r="AI88" s="124">
        <f xml:space="preserve"> AI83/AI87</f>
        <v>869.56521739130437</v>
      </c>
    </row>
    <row r="89" spans="1:84" ht="12.75">
      <c r="K89" s="75" t="s">
        <v>93</v>
      </c>
      <c r="L89" s="3"/>
      <c r="U89" s="127">
        <v>43</v>
      </c>
      <c r="V89" s="126"/>
      <c r="AB89" s="127">
        <f>AB88-AB85</f>
        <v>232.14285714285722</v>
      </c>
      <c r="AI89" s="127">
        <f>AI88-AI85</f>
        <v>69.565217391304373</v>
      </c>
      <c r="AM89" s="88"/>
      <c r="AP89" s="100"/>
      <c r="AV89" s="100"/>
      <c r="BA89" s="100"/>
      <c r="BF89" s="100"/>
      <c r="BK89" s="100"/>
      <c r="BP89" s="100"/>
      <c r="BU89" s="100"/>
      <c r="BZ89" s="100"/>
      <c r="CE89" s="97"/>
    </row>
    <row r="90" spans="1:84" ht="12.75">
      <c r="K90" s="75" t="s">
        <v>94</v>
      </c>
      <c r="L90" s="3"/>
      <c r="U90" s="100">
        <v>-193</v>
      </c>
      <c r="AB90" s="100">
        <f>AB83-AB88</f>
        <v>67.857142857142776</v>
      </c>
      <c r="AI90" s="100">
        <f>AI83-AI88</f>
        <v>380.43478260869563</v>
      </c>
      <c r="AM90" s="88"/>
      <c r="AP90" s="100"/>
      <c r="AV90" s="100"/>
      <c r="BA90" s="100"/>
      <c r="BF90" s="100"/>
      <c r="BK90" s="100"/>
      <c r="BP90" s="100"/>
      <c r="BU90" s="100"/>
      <c r="BZ90" s="100"/>
      <c r="CE90" s="97"/>
    </row>
    <row r="91" spans="1:84" ht="12.75">
      <c r="K91" s="75" t="s">
        <v>95</v>
      </c>
      <c r="L91" s="3"/>
      <c r="U91" s="128">
        <f>(U83 - U84)/(U88-U85)</f>
        <v>0.69999999999999984</v>
      </c>
      <c r="AB91" s="128">
        <f>(AB83 - AB84)/(AB88-AB85)</f>
        <v>1.0769230769230766</v>
      </c>
      <c r="AI91" s="128">
        <f>(AI83 - AI84)/(AI88-AI85)</f>
        <v>1.4374999999999996</v>
      </c>
      <c r="AM91" s="88"/>
      <c r="AP91" s="100"/>
      <c r="AV91" s="100"/>
      <c r="BA91" s="100"/>
      <c r="BF91" s="100"/>
      <c r="BK91" s="100"/>
      <c r="BP91" s="100"/>
      <c r="BU91" s="100"/>
      <c r="BZ91" s="100"/>
      <c r="CE91" s="97"/>
    </row>
    <row r="92" spans="1:84" ht="12.75">
      <c r="K92" s="4"/>
      <c r="L92" s="4"/>
      <c r="M92" s="5"/>
      <c r="N92" s="5"/>
      <c r="O92" s="5"/>
      <c r="P92" s="5"/>
      <c r="Q92" s="5"/>
      <c r="R92" s="5"/>
      <c r="S92" s="5"/>
      <c r="T92" s="5"/>
      <c r="U92" s="103"/>
      <c r="V92" s="5"/>
      <c r="W92" s="5"/>
      <c r="X92" s="5"/>
      <c r="Y92" s="5"/>
      <c r="Z92" s="5"/>
      <c r="AA92" s="5"/>
      <c r="AB92" s="103"/>
      <c r="AC92" s="5"/>
      <c r="AD92" s="5"/>
      <c r="AE92" s="5"/>
      <c r="AF92" s="5"/>
      <c r="AG92" s="5"/>
      <c r="AH92" s="5"/>
      <c r="AI92" s="103"/>
      <c r="AJ92" s="5"/>
      <c r="AK92" s="5"/>
      <c r="AL92" s="5"/>
      <c r="AM92" s="104"/>
      <c r="AN92" s="5"/>
      <c r="AO92" s="5"/>
      <c r="AP92" s="103"/>
      <c r="AQ92" s="5"/>
      <c r="AR92" s="5"/>
      <c r="AS92" s="5"/>
      <c r="AT92" s="5"/>
      <c r="AU92" s="5"/>
      <c r="AV92" s="103"/>
      <c r="AW92" s="5"/>
      <c r="AX92" s="5"/>
      <c r="AY92" s="5"/>
      <c r="AZ92" s="5"/>
      <c r="BA92" s="103"/>
      <c r="BB92" s="5"/>
      <c r="BC92" s="5"/>
      <c r="BD92" s="5"/>
      <c r="BE92" s="5"/>
      <c r="BF92" s="103"/>
      <c r="BG92" s="5"/>
      <c r="BH92" s="5"/>
      <c r="BI92" s="5"/>
      <c r="BJ92" s="5"/>
      <c r="BK92" s="103"/>
      <c r="BL92" s="5"/>
      <c r="BM92" s="5"/>
      <c r="BN92" s="5"/>
      <c r="BO92" s="5"/>
      <c r="BP92" s="103"/>
      <c r="BQ92" s="5"/>
      <c r="BR92" s="5"/>
      <c r="BS92" s="5"/>
      <c r="BT92" s="5"/>
      <c r="BU92" s="103"/>
      <c r="BV92" s="5"/>
      <c r="BW92" s="5"/>
      <c r="BX92" s="5"/>
      <c r="BY92" s="5"/>
      <c r="BZ92" s="103"/>
      <c r="CA92" s="5"/>
      <c r="CB92" s="5"/>
      <c r="CC92" s="5"/>
      <c r="CD92" s="5"/>
      <c r="CE92" s="105"/>
    </row>
    <row r="93" spans="1:84" ht="12.75">
      <c r="K93" s="106"/>
    </row>
    <row r="94" spans="1:84" ht="12.75">
      <c r="K94" s="106"/>
    </row>
    <row r="95" spans="1:84" ht="12.75">
      <c r="K95" s="106"/>
    </row>
    <row r="96" spans="1:84" ht="12.75">
      <c r="K96" s="106"/>
    </row>
    <row r="97" spans="1:84" ht="12.75">
      <c r="K97" s="106"/>
    </row>
    <row r="98" spans="1:84" ht="12.75">
      <c r="A98" s="99"/>
      <c r="B98" s="99"/>
      <c r="C98" s="99"/>
      <c r="D98" s="99"/>
      <c r="E98" s="99"/>
      <c r="F98" s="99"/>
      <c r="G98" s="99"/>
      <c r="H98" s="99"/>
      <c r="I98" s="99"/>
      <c r="J98" s="99"/>
      <c r="K98" s="123"/>
      <c r="L98" s="122"/>
      <c r="M98" s="119"/>
      <c r="N98" s="119"/>
      <c r="O98" s="119"/>
      <c r="P98" s="119"/>
      <c r="Q98" s="119"/>
      <c r="R98" s="119"/>
      <c r="S98" s="119"/>
      <c r="T98" s="119"/>
      <c r="U98" s="120"/>
      <c r="V98" s="99"/>
      <c r="W98" s="99"/>
      <c r="X98" s="99"/>
      <c r="Y98" s="99"/>
      <c r="Z98" s="99"/>
      <c r="AA98" s="99"/>
      <c r="AB98" s="125"/>
      <c r="AC98" s="99"/>
      <c r="AD98" s="99"/>
      <c r="AE98" s="99"/>
      <c r="AF98" s="99"/>
      <c r="AG98" s="99"/>
      <c r="AH98" s="99"/>
      <c r="AI98" s="125"/>
      <c r="AJ98" s="99"/>
      <c r="AK98" s="99"/>
      <c r="AL98" s="99"/>
      <c r="AM98" s="101"/>
      <c r="AN98" s="99"/>
      <c r="AO98" s="99"/>
      <c r="AP98" s="100"/>
      <c r="AQ98" s="99"/>
      <c r="AR98" s="99"/>
      <c r="AS98" s="99"/>
      <c r="AT98" s="99"/>
      <c r="AU98" s="99"/>
      <c r="AV98" s="100"/>
      <c r="AW98" s="99"/>
      <c r="AX98" s="99"/>
      <c r="AY98" s="99"/>
      <c r="AZ98" s="99"/>
      <c r="BA98" s="100"/>
      <c r="BB98" s="99"/>
      <c r="BC98" s="99"/>
      <c r="BD98" s="99"/>
      <c r="BE98" s="99"/>
      <c r="BF98" s="100"/>
      <c r="BG98" s="99"/>
      <c r="BH98" s="99"/>
      <c r="BI98" s="99"/>
      <c r="BJ98" s="99"/>
      <c r="BK98" s="100"/>
      <c r="BL98" s="99"/>
      <c r="BM98" s="99"/>
      <c r="BN98" s="99"/>
      <c r="BO98" s="99"/>
      <c r="BP98" s="100"/>
      <c r="BQ98" s="99"/>
      <c r="BR98" s="99"/>
      <c r="BS98" s="99"/>
      <c r="BT98" s="99"/>
      <c r="BU98" s="100"/>
      <c r="BV98" s="99"/>
      <c r="BW98" s="99"/>
      <c r="BX98" s="99"/>
      <c r="BY98" s="99"/>
      <c r="BZ98" s="100"/>
      <c r="CA98" s="99"/>
      <c r="CB98" s="99"/>
      <c r="CC98" s="99"/>
      <c r="CD98" s="99"/>
      <c r="CE98" s="97"/>
      <c r="CF98" s="102"/>
    </row>
    <row r="99" spans="1:84" ht="12.75">
      <c r="L99" s="3"/>
      <c r="AM99" s="88"/>
    </row>
    <row r="100" spans="1:84" ht="12.75">
      <c r="L100" s="3"/>
      <c r="AM100" s="88"/>
    </row>
    <row r="101" spans="1:84" ht="12.75">
      <c r="L101" s="3"/>
      <c r="AM101" s="88"/>
    </row>
    <row r="102" spans="1:84" ht="12.75">
      <c r="L102" s="3"/>
      <c r="AM102" s="88"/>
    </row>
    <row r="103" spans="1:84" ht="12.75">
      <c r="L103" s="3"/>
      <c r="AM103" s="88"/>
    </row>
    <row r="104" spans="1:84" ht="12.75">
      <c r="L104" s="3"/>
      <c r="AM104" s="88"/>
    </row>
    <row r="105" spans="1:84" ht="12.75">
      <c r="L105" s="3"/>
      <c r="AM105" s="88"/>
    </row>
    <row r="106" spans="1:84" ht="12.75">
      <c r="L106" s="3"/>
      <c r="AM106" s="88"/>
    </row>
    <row r="107" spans="1:84" ht="12.75">
      <c r="L107" s="3"/>
      <c r="AM107" s="88"/>
    </row>
    <row r="108" spans="1:84" ht="12.75">
      <c r="L108" s="3"/>
      <c r="AM108" s="88"/>
    </row>
    <row r="109" spans="1:84" ht="12.75">
      <c r="L109" s="3"/>
      <c r="AM109" s="88"/>
    </row>
    <row r="110" spans="1:84" ht="12.75">
      <c r="L110" s="3"/>
      <c r="AM110" s="88"/>
    </row>
    <row r="111" spans="1:84" ht="12.75">
      <c r="L111" s="3"/>
      <c r="AM111" s="88"/>
    </row>
    <row r="112" spans="1:84" ht="12.75">
      <c r="L112" s="3"/>
      <c r="AM112" s="88"/>
    </row>
    <row r="113" spans="12:39" ht="12.75">
      <c r="L113" s="3"/>
      <c r="AM113" s="88"/>
    </row>
    <row r="114" spans="12:39" ht="12.75">
      <c r="L114" s="3"/>
      <c r="AM114" s="88"/>
    </row>
    <row r="115" spans="12:39" ht="12.75">
      <c r="L115" s="3"/>
      <c r="AM115" s="88"/>
    </row>
    <row r="116" spans="12:39" ht="12.75">
      <c r="L116" s="3"/>
      <c r="AM116" s="88"/>
    </row>
    <row r="117" spans="12:39" ht="12.75">
      <c r="L117" s="3"/>
      <c r="AM117" s="88"/>
    </row>
    <row r="118" spans="12:39" ht="12.75">
      <c r="L118" s="3"/>
      <c r="AM118" s="88"/>
    </row>
    <row r="119" spans="12:39" ht="12.75">
      <c r="L119" s="3"/>
      <c r="AM119" s="88"/>
    </row>
    <row r="120" spans="12:39" ht="12.75">
      <c r="L120" s="3"/>
      <c r="AM120" s="88"/>
    </row>
    <row r="121" spans="12:39" ht="12.75">
      <c r="L121" s="3"/>
      <c r="AM121" s="88"/>
    </row>
    <row r="122" spans="12:39" ht="12.75">
      <c r="L122" s="3"/>
      <c r="AM122" s="88"/>
    </row>
    <row r="123" spans="12:39" ht="12.75">
      <c r="L123" s="71"/>
      <c r="AM123" s="72"/>
    </row>
    <row r="124" spans="12:39" ht="12.75">
      <c r="L124" s="71"/>
      <c r="AM124" s="72"/>
    </row>
    <row r="125" spans="12:39" ht="12.75">
      <c r="L125" s="71"/>
      <c r="AM125" s="72"/>
    </row>
    <row r="126" spans="12:39" ht="12.75">
      <c r="L126" s="71"/>
      <c r="AM126" s="72"/>
    </row>
    <row r="127" spans="12:39" ht="12.75">
      <c r="L127" s="71"/>
      <c r="AM127" s="72"/>
    </row>
    <row r="128" spans="12:39" ht="12.75">
      <c r="L128" s="71"/>
      <c r="AM128" s="72"/>
    </row>
    <row r="129" spans="12:39" ht="12.75">
      <c r="L129" s="71"/>
      <c r="AM129" s="72"/>
    </row>
    <row r="130" spans="12:39" ht="12.75">
      <c r="L130" s="71"/>
      <c r="AM130" s="72"/>
    </row>
    <row r="131" spans="12:39" ht="12.75">
      <c r="L131" s="71"/>
      <c r="AM131" s="72"/>
    </row>
    <row r="132" spans="12:39" ht="12.75">
      <c r="L132" s="71"/>
      <c r="AM132" s="72"/>
    </row>
    <row r="133" spans="12:39" ht="12.75">
      <c r="L133" s="71"/>
      <c r="AM133" s="72"/>
    </row>
    <row r="134" spans="12:39" ht="12.75">
      <c r="L134" s="71"/>
      <c r="AM134" s="72"/>
    </row>
    <row r="135" spans="12:39" ht="12.75">
      <c r="L135" s="71"/>
      <c r="AM135" s="72"/>
    </row>
    <row r="136" spans="12:39" ht="12.75">
      <c r="L136" s="71"/>
      <c r="AM136" s="72"/>
    </row>
    <row r="137" spans="12:39" ht="12.75">
      <c r="L137" s="71"/>
      <c r="AM137" s="72"/>
    </row>
    <row r="138" spans="12:39" ht="12.75">
      <c r="L138" s="71"/>
      <c r="AM138" s="72"/>
    </row>
    <row r="139" spans="12:39" ht="12.75">
      <c r="L139" s="71"/>
      <c r="AM139" s="72"/>
    </row>
    <row r="140" spans="12:39" ht="12.75">
      <c r="L140" s="71"/>
      <c r="AM140" s="72"/>
    </row>
    <row r="141" spans="12:39" ht="12.75">
      <c r="L141" s="71"/>
      <c r="AM141" s="72"/>
    </row>
    <row r="142" spans="12:39" ht="12.75">
      <c r="L142" s="71"/>
      <c r="AM142" s="72"/>
    </row>
    <row r="143" spans="12:39" ht="12.75">
      <c r="L143" s="71"/>
      <c r="AM143" s="72"/>
    </row>
    <row r="144" spans="12:39" ht="12.75">
      <c r="L144" s="71"/>
      <c r="AM144" s="72"/>
    </row>
    <row r="145" spans="12:39" ht="12.75">
      <c r="L145" s="71"/>
      <c r="AM145" s="72"/>
    </row>
    <row r="146" spans="12:39" ht="12.75">
      <c r="L146" s="71"/>
      <c r="AM146" s="72"/>
    </row>
    <row r="147" spans="12:39" ht="12.75">
      <c r="L147" s="71"/>
      <c r="AM147" s="72"/>
    </row>
    <row r="148" spans="12:39" ht="12.75">
      <c r="L148" s="71"/>
      <c r="AM148" s="72"/>
    </row>
    <row r="149" spans="12:39" ht="12.75">
      <c r="L149" s="71"/>
      <c r="AM149" s="72"/>
    </row>
    <row r="150" spans="12:39" ht="12.75">
      <c r="L150" s="71"/>
      <c r="AM150" s="72"/>
    </row>
    <row r="151" spans="12:39" ht="12.75">
      <c r="L151" s="71"/>
      <c r="AM151" s="72"/>
    </row>
    <row r="152" spans="12:39" ht="12.75">
      <c r="L152" s="71"/>
      <c r="AM152" s="72"/>
    </row>
    <row r="153" spans="12:39" ht="12.75">
      <c r="L153" s="71"/>
      <c r="AM153" s="72"/>
    </row>
    <row r="154" spans="12:39" ht="12.75">
      <c r="L154" s="71"/>
      <c r="AM154" s="72"/>
    </row>
    <row r="155" spans="12:39" ht="12.75">
      <c r="L155" s="71"/>
      <c r="AM155" s="72"/>
    </row>
    <row r="156" spans="12:39" ht="12.75">
      <c r="L156" s="71"/>
      <c r="AM156" s="72"/>
    </row>
    <row r="157" spans="12:39" ht="12.75">
      <c r="L157" s="71"/>
      <c r="AM157" s="72"/>
    </row>
    <row r="158" spans="12:39" ht="12.75">
      <c r="L158" s="71"/>
      <c r="AM158" s="72"/>
    </row>
    <row r="159" spans="12:39" ht="12.75">
      <c r="L159" s="71"/>
      <c r="AM159" s="72"/>
    </row>
    <row r="160" spans="12:39" ht="12.75">
      <c r="L160" s="71"/>
      <c r="AM160" s="72"/>
    </row>
    <row r="161" spans="12:39" ht="12.75">
      <c r="L161" s="71"/>
      <c r="AM161" s="72"/>
    </row>
    <row r="162" spans="12:39" ht="12.75">
      <c r="L162" s="71"/>
      <c r="AM162" s="72"/>
    </row>
    <row r="163" spans="12:39" ht="12.75">
      <c r="L163" s="71"/>
      <c r="AM163" s="72"/>
    </row>
    <row r="164" spans="12:39" ht="12.75">
      <c r="L164" s="71"/>
      <c r="AM164" s="72"/>
    </row>
    <row r="165" spans="12:39" ht="12.75">
      <c r="L165" s="71"/>
      <c r="AM165" s="72"/>
    </row>
    <row r="166" spans="12:39" ht="12.75">
      <c r="L166" s="71"/>
      <c r="AM166" s="72"/>
    </row>
    <row r="167" spans="12:39" ht="12.75">
      <c r="L167" s="71"/>
      <c r="AM167" s="72"/>
    </row>
    <row r="168" spans="12:39" ht="12.75">
      <c r="L168" s="71"/>
      <c r="AM168" s="72"/>
    </row>
    <row r="169" spans="12:39" ht="12.75">
      <c r="L169" s="71"/>
      <c r="AM169" s="72"/>
    </row>
    <row r="170" spans="12:39" ht="12.75">
      <c r="L170" s="71"/>
      <c r="AM170" s="72"/>
    </row>
    <row r="171" spans="12:39" ht="12.75">
      <c r="L171" s="71"/>
      <c r="AM171" s="72"/>
    </row>
    <row r="172" spans="12:39" ht="12.75">
      <c r="L172" s="71"/>
      <c r="AM172" s="72"/>
    </row>
    <row r="173" spans="12:39" ht="12.75">
      <c r="L173" s="71"/>
      <c r="AM173" s="72"/>
    </row>
    <row r="174" spans="12:39" ht="12.75">
      <c r="L174" s="71"/>
      <c r="AM174" s="72"/>
    </row>
    <row r="175" spans="12:39" ht="12.75">
      <c r="L175" s="71"/>
      <c r="AM175" s="72"/>
    </row>
    <row r="176" spans="12:39" ht="12.75">
      <c r="L176" s="71"/>
      <c r="AM176" s="72"/>
    </row>
    <row r="177" spans="12:39" ht="12.75">
      <c r="L177" s="71"/>
      <c r="AM177" s="72"/>
    </row>
    <row r="178" spans="12:39" ht="12.75">
      <c r="L178" s="71"/>
      <c r="AM178" s="72"/>
    </row>
    <row r="179" spans="12:39" ht="12.75">
      <c r="L179" s="71"/>
      <c r="AM179" s="72"/>
    </row>
    <row r="180" spans="12:39" ht="12.75">
      <c r="L180" s="71"/>
      <c r="AM180" s="72"/>
    </row>
    <row r="181" spans="12:39" ht="12.75">
      <c r="L181" s="71"/>
      <c r="AM181" s="72"/>
    </row>
    <row r="182" spans="12:39" ht="12.75">
      <c r="L182" s="71"/>
      <c r="AM182" s="72"/>
    </row>
    <row r="183" spans="12:39" ht="12.75">
      <c r="L183" s="71"/>
      <c r="AM183" s="72"/>
    </row>
    <row r="184" spans="12:39" ht="12.75">
      <c r="L184" s="71"/>
      <c r="AM184" s="72"/>
    </row>
    <row r="185" spans="12:39" ht="12.75">
      <c r="L185" s="71"/>
      <c r="AM185" s="72"/>
    </row>
    <row r="186" spans="12:39" ht="12.75">
      <c r="L186" s="71"/>
      <c r="AM186" s="72"/>
    </row>
    <row r="187" spans="12:39" ht="12.75">
      <c r="L187" s="71"/>
      <c r="AM187" s="72"/>
    </row>
    <row r="188" spans="12:39" ht="12.75">
      <c r="L188" s="71"/>
      <c r="AM188" s="72"/>
    </row>
    <row r="189" spans="12:39" ht="12.75">
      <c r="L189" s="71"/>
      <c r="AM189" s="72"/>
    </row>
    <row r="190" spans="12:39" ht="12.75">
      <c r="L190" s="71"/>
      <c r="AM190" s="72"/>
    </row>
    <row r="191" spans="12:39" ht="12.75">
      <c r="L191" s="71"/>
      <c r="AM191" s="72"/>
    </row>
    <row r="192" spans="12:39" ht="12.75">
      <c r="L192" s="71"/>
      <c r="AM192" s="72"/>
    </row>
    <row r="193" spans="12:39" ht="12.75">
      <c r="L193" s="71"/>
      <c r="AM193" s="72"/>
    </row>
    <row r="194" spans="12:39" ht="12.75">
      <c r="L194" s="71"/>
      <c r="AM194" s="72"/>
    </row>
    <row r="195" spans="12:39" ht="12.75">
      <c r="L195" s="71"/>
      <c r="AM195" s="72"/>
    </row>
    <row r="196" spans="12:39" ht="12.75">
      <c r="L196" s="71"/>
      <c r="AM196" s="72"/>
    </row>
    <row r="197" spans="12:39" ht="12.75">
      <c r="L197" s="71"/>
      <c r="AM197" s="72"/>
    </row>
    <row r="198" spans="12:39" ht="12.75">
      <c r="L198" s="71"/>
      <c r="AM198" s="72"/>
    </row>
    <row r="199" spans="12:39" ht="12.75">
      <c r="L199" s="71"/>
      <c r="AM199" s="72"/>
    </row>
    <row r="200" spans="12:39" ht="12.75">
      <c r="L200" s="71"/>
      <c r="AM200" s="72"/>
    </row>
    <row r="201" spans="12:39" ht="12.75">
      <c r="L201" s="71"/>
      <c r="AM201" s="72"/>
    </row>
    <row r="202" spans="12:39" ht="12.75">
      <c r="L202" s="71"/>
      <c r="AM202" s="72"/>
    </row>
    <row r="203" spans="12:39" ht="12.75">
      <c r="L203" s="71"/>
      <c r="AM203" s="72"/>
    </row>
    <row r="204" spans="12:39" ht="12.75">
      <c r="L204" s="71"/>
      <c r="AM204" s="72"/>
    </row>
    <row r="205" spans="12:39" ht="12.75">
      <c r="L205" s="71"/>
      <c r="AM205" s="72"/>
    </row>
    <row r="206" spans="12:39" ht="12.75">
      <c r="L206" s="71"/>
      <c r="AM206" s="72"/>
    </row>
    <row r="207" spans="12:39" ht="12.75">
      <c r="L207" s="71"/>
      <c r="AM207" s="72"/>
    </row>
    <row r="208" spans="12:39" ht="12.75">
      <c r="L208" s="71"/>
      <c r="AM208" s="72"/>
    </row>
    <row r="209" spans="12:39" ht="12.75">
      <c r="L209" s="71"/>
      <c r="AM209" s="72"/>
    </row>
    <row r="210" spans="12:39" ht="12.75">
      <c r="L210" s="71"/>
      <c r="AM210" s="72"/>
    </row>
    <row r="211" spans="12:39" ht="12.75">
      <c r="L211" s="71"/>
      <c r="AM211" s="72"/>
    </row>
    <row r="212" spans="12:39" ht="12.75">
      <c r="L212" s="71"/>
      <c r="AM212" s="72"/>
    </row>
    <row r="213" spans="12:39" ht="12.75">
      <c r="L213" s="71"/>
      <c r="AM213" s="72"/>
    </row>
    <row r="214" spans="12:39" ht="12.75">
      <c r="L214" s="71"/>
      <c r="AM214" s="72"/>
    </row>
    <row r="215" spans="12:39" ht="12.75">
      <c r="L215" s="71"/>
      <c r="AM215" s="72"/>
    </row>
    <row r="216" spans="12:39" ht="12.75">
      <c r="L216" s="71"/>
      <c r="AM216" s="72"/>
    </row>
    <row r="217" spans="12:39" ht="12.75">
      <c r="L217" s="71"/>
      <c r="AM217" s="72"/>
    </row>
    <row r="218" spans="12:39" ht="12.75">
      <c r="L218" s="71"/>
      <c r="AM218" s="72"/>
    </row>
    <row r="219" spans="12:39" ht="12.75">
      <c r="L219" s="71"/>
      <c r="AM219" s="72"/>
    </row>
    <row r="220" spans="12:39" ht="12.75">
      <c r="L220" s="71"/>
      <c r="AM220" s="72"/>
    </row>
    <row r="221" spans="12:39" ht="12.75">
      <c r="L221" s="71"/>
      <c r="AM221" s="72"/>
    </row>
    <row r="222" spans="12:39" ht="12.75">
      <c r="L222" s="71"/>
      <c r="AM222" s="72"/>
    </row>
    <row r="223" spans="12:39" ht="12.75">
      <c r="L223" s="71"/>
      <c r="AM223" s="72"/>
    </row>
    <row r="224" spans="12:39" ht="12.75">
      <c r="L224" s="71"/>
      <c r="AM224" s="72"/>
    </row>
    <row r="225" spans="12:39" ht="12.75">
      <c r="L225" s="71"/>
      <c r="AM225" s="72"/>
    </row>
    <row r="226" spans="12:39" ht="12.75">
      <c r="L226" s="71"/>
      <c r="AM226" s="72"/>
    </row>
    <row r="227" spans="12:39" ht="12.75">
      <c r="L227" s="71"/>
      <c r="AM227" s="72"/>
    </row>
    <row r="228" spans="12:39" ht="12.75">
      <c r="L228" s="71"/>
      <c r="AM228" s="72"/>
    </row>
    <row r="229" spans="12:39" ht="12.75">
      <c r="L229" s="71"/>
      <c r="AM229" s="72"/>
    </row>
    <row r="230" spans="12:39" ht="12.75">
      <c r="L230" s="71"/>
      <c r="AM230" s="72"/>
    </row>
    <row r="231" spans="12:39" ht="12.75">
      <c r="L231" s="71"/>
      <c r="AM231" s="72"/>
    </row>
    <row r="232" spans="12:39" ht="12.75">
      <c r="L232" s="71"/>
      <c r="AM232" s="72"/>
    </row>
    <row r="233" spans="12:39" ht="12.75">
      <c r="L233" s="71"/>
      <c r="AM233" s="72"/>
    </row>
    <row r="234" spans="12:39" ht="12.75">
      <c r="L234" s="71"/>
      <c r="AM234" s="72"/>
    </row>
    <row r="235" spans="12:39" ht="12.75">
      <c r="L235" s="71"/>
      <c r="AM235" s="72"/>
    </row>
    <row r="236" spans="12:39" ht="12.75">
      <c r="L236" s="71"/>
      <c r="AM236" s="72"/>
    </row>
    <row r="237" spans="12:39" ht="12.75">
      <c r="L237" s="71"/>
      <c r="AM237" s="72"/>
    </row>
    <row r="238" spans="12:39" ht="12.75">
      <c r="L238" s="71"/>
      <c r="AM238" s="72"/>
    </row>
    <row r="239" spans="12:39" ht="12.75">
      <c r="L239" s="71"/>
      <c r="AM239" s="72"/>
    </row>
    <row r="240" spans="12:39" ht="12.75">
      <c r="L240" s="71"/>
      <c r="AM240" s="72"/>
    </row>
    <row r="241" spans="12:39" ht="12.75">
      <c r="L241" s="71"/>
      <c r="AM241" s="72"/>
    </row>
    <row r="242" spans="12:39" ht="12.75">
      <c r="L242" s="71"/>
      <c r="AM242" s="72"/>
    </row>
    <row r="243" spans="12:39" ht="12.75">
      <c r="L243" s="71"/>
      <c r="AM243" s="72"/>
    </row>
    <row r="244" spans="12:39" ht="12.75">
      <c r="L244" s="71"/>
      <c r="AM244" s="72"/>
    </row>
    <row r="245" spans="12:39" ht="12.75">
      <c r="L245" s="71"/>
      <c r="AM245" s="72"/>
    </row>
    <row r="246" spans="12:39" ht="12.75">
      <c r="L246" s="71"/>
      <c r="AM246" s="72"/>
    </row>
    <row r="247" spans="12:39" ht="12.75">
      <c r="L247" s="71"/>
      <c r="AM247" s="72"/>
    </row>
    <row r="248" spans="12:39" ht="12.75">
      <c r="L248" s="71"/>
      <c r="AM248" s="72"/>
    </row>
    <row r="249" spans="12:39" ht="12.75">
      <c r="L249" s="71"/>
      <c r="AM249" s="72"/>
    </row>
    <row r="250" spans="12:39" ht="12.75">
      <c r="L250" s="71"/>
      <c r="AM250" s="72"/>
    </row>
    <row r="251" spans="12:39" ht="12.75">
      <c r="L251" s="71"/>
      <c r="AM251" s="72"/>
    </row>
    <row r="252" spans="12:39" ht="12.75">
      <c r="L252" s="71"/>
      <c r="AM252" s="72"/>
    </row>
    <row r="253" spans="12:39" ht="12.75">
      <c r="L253" s="71"/>
      <c r="AM253" s="72"/>
    </row>
    <row r="254" spans="12:39" ht="12.75">
      <c r="L254" s="71"/>
      <c r="AM254" s="72"/>
    </row>
    <row r="255" spans="12:39" ht="12.75">
      <c r="L255" s="71"/>
      <c r="AM255" s="72"/>
    </row>
    <row r="256" spans="12:39" ht="12.75">
      <c r="L256" s="71"/>
      <c r="AM256" s="72"/>
    </row>
    <row r="257" spans="12:39" ht="12.75">
      <c r="L257" s="71"/>
      <c r="AM257" s="72"/>
    </row>
    <row r="258" spans="12:39" ht="12.75">
      <c r="L258" s="71"/>
      <c r="AM258" s="72"/>
    </row>
    <row r="259" spans="12:39" ht="12.75">
      <c r="L259" s="71"/>
      <c r="AM259" s="72"/>
    </row>
    <row r="260" spans="12:39" ht="12.75">
      <c r="L260" s="71"/>
      <c r="AM260" s="72"/>
    </row>
    <row r="261" spans="12:39" ht="12.75">
      <c r="L261" s="71"/>
      <c r="AM261" s="72"/>
    </row>
    <row r="262" spans="12:39" ht="12.75">
      <c r="L262" s="71"/>
      <c r="AM262" s="72"/>
    </row>
    <row r="263" spans="12:39" ht="12.75">
      <c r="L263" s="71"/>
      <c r="AM263" s="72"/>
    </row>
    <row r="264" spans="12:39" ht="12.75">
      <c r="L264" s="71"/>
      <c r="AM264" s="72"/>
    </row>
    <row r="265" spans="12:39" ht="12.75">
      <c r="L265" s="71"/>
      <c r="AM265" s="72"/>
    </row>
    <row r="266" spans="12:39" ht="12.75">
      <c r="L266" s="71"/>
      <c r="AM266" s="72"/>
    </row>
    <row r="267" spans="12:39" ht="12.75">
      <c r="L267" s="71"/>
      <c r="AM267" s="72"/>
    </row>
    <row r="268" spans="12:39" ht="12.75">
      <c r="L268" s="71"/>
      <c r="AM268" s="72"/>
    </row>
    <row r="269" spans="12:39" ht="12.75">
      <c r="L269" s="71"/>
      <c r="AM269" s="72"/>
    </row>
    <row r="270" spans="12:39" ht="12.75">
      <c r="L270" s="71"/>
      <c r="AM270" s="72"/>
    </row>
    <row r="271" spans="12:39" ht="12.75">
      <c r="L271" s="71"/>
      <c r="AM271" s="72"/>
    </row>
    <row r="272" spans="12:39" ht="12.75">
      <c r="L272" s="71"/>
      <c r="AM272" s="72"/>
    </row>
    <row r="273" spans="12:39" ht="12.75">
      <c r="L273" s="71"/>
      <c r="AM273" s="72"/>
    </row>
    <row r="274" spans="12:39" ht="12.75">
      <c r="L274" s="71"/>
      <c r="AM274" s="72"/>
    </row>
    <row r="275" spans="12:39" ht="12.75">
      <c r="L275" s="71"/>
      <c r="AM275" s="72"/>
    </row>
    <row r="276" spans="12:39" ht="12.75">
      <c r="L276" s="71"/>
      <c r="AM276" s="72"/>
    </row>
    <row r="277" spans="12:39" ht="12.75">
      <c r="L277" s="71"/>
      <c r="AM277" s="72"/>
    </row>
    <row r="278" spans="12:39" ht="12.75">
      <c r="L278" s="71"/>
      <c r="AM278" s="72"/>
    </row>
    <row r="279" spans="12:39" ht="12.75">
      <c r="L279" s="71"/>
      <c r="AM279" s="72"/>
    </row>
    <row r="280" spans="12:39" ht="12.75">
      <c r="L280" s="71"/>
      <c r="AM280" s="72"/>
    </row>
    <row r="281" spans="12:39" ht="12.75">
      <c r="L281" s="71"/>
      <c r="AM281" s="72"/>
    </row>
    <row r="282" spans="12:39" ht="12.75">
      <c r="L282" s="71"/>
      <c r="AM282" s="72"/>
    </row>
    <row r="283" spans="12:39" ht="12.75">
      <c r="L283" s="71"/>
      <c r="AM283" s="72"/>
    </row>
    <row r="284" spans="12:39" ht="12.75">
      <c r="L284" s="71"/>
      <c r="AM284" s="72"/>
    </row>
    <row r="285" spans="12:39" ht="12.75">
      <c r="L285" s="71"/>
      <c r="AM285" s="72"/>
    </row>
    <row r="286" spans="12:39" ht="12.75">
      <c r="L286" s="71"/>
      <c r="AM286" s="72"/>
    </row>
    <row r="287" spans="12:39" ht="12.75">
      <c r="L287" s="71"/>
      <c r="AM287" s="72"/>
    </row>
    <row r="288" spans="12:39" ht="12.75">
      <c r="L288" s="71"/>
      <c r="AM288" s="72"/>
    </row>
    <row r="289" spans="12:39" ht="12.75">
      <c r="L289" s="71"/>
      <c r="AM289" s="72"/>
    </row>
    <row r="290" spans="12:39" ht="12.75">
      <c r="L290" s="71"/>
      <c r="AM290" s="72"/>
    </row>
    <row r="291" spans="12:39" ht="12.75">
      <c r="L291" s="71"/>
      <c r="AM291" s="72"/>
    </row>
    <row r="292" spans="12:39" ht="12.75">
      <c r="L292" s="71"/>
      <c r="AM292" s="72"/>
    </row>
    <row r="293" spans="12:39" ht="12.75">
      <c r="L293" s="71"/>
      <c r="AM293" s="72"/>
    </row>
    <row r="294" spans="12:39" ht="12.75">
      <c r="L294" s="71"/>
      <c r="AM294" s="72"/>
    </row>
    <row r="295" spans="12:39" ht="12.75">
      <c r="L295" s="71"/>
      <c r="AM295" s="72"/>
    </row>
    <row r="296" spans="12:39" ht="12.75">
      <c r="L296" s="71"/>
      <c r="AM296" s="72"/>
    </row>
    <row r="297" spans="12:39" ht="12.75">
      <c r="L297" s="71"/>
      <c r="AM297" s="72"/>
    </row>
    <row r="298" spans="12:39" ht="12.75">
      <c r="L298" s="71"/>
      <c r="AM298" s="72"/>
    </row>
    <row r="299" spans="12:39" ht="12.75">
      <c r="L299" s="71"/>
      <c r="AM299" s="72"/>
    </row>
    <row r="300" spans="12:39" ht="12.75">
      <c r="L300" s="71"/>
      <c r="AM300" s="72"/>
    </row>
    <row r="301" spans="12:39" ht="12.75">
      <c r="L301" s="71"/>
      <c r="AM301" s="72"/>
    </row>
    <row r="302" spans="12:39" ht="12.75">
      <c r="L302" s="71"/>
      <c r="AM302" s="72"/>
    </row>
    <row r="303" spans="12:39" ht="12.75">
      <c r="L303" s="71"/>
      <c r="AM303" s="72"/>
    </row>
    <row r="304" spans="12:39" ht="12.75">
      <c r="L304" s="71"/>
      <c r="AM304" s="72"/>
    </row>
    <row r="305" spans="12:39" ht="12.75">
      <c r="L305" s="71"/>
      <c r="AM305" s="72"/>
    </row>
    <row r="306" spans="12:39" ht="12.75">
      <c r="L306" s="71"/>
      <c r="AM306" s="72"/>
    </row>
    <row r="307" spans="12:39" ht="12.75">
      <c r="L307" s="71"/>
      <c r="AM307" s="72"/>
    </row>
    <row r="308" spans="12:39" ht="12.75">
      <c r="L308" s="71"/>
      <c r="AM308" s="72"/>
    </row>
    <row r="309" spans="12:39" ht="12.75">
      <c r="L309" s="71"/>
      <c r="AM309" s="72"/>
    </row>
    <row r="310" spans="12:39" ht="12.75">
      <c r="L310" s="71"/>
      <c r="AM310" s="72"/>
    </row>
    <row r="311" spans="12:39" ht="12.75">
      <c r="L311" s="71"/>
      <c r="AM311" s="72"/>
    </row>
    <row r="312" spans="12:39" ht="12.75">
      <c r="L312" s="71"/>
      <c r="AM312" s="72"/>
    </row>
    <row r="313" spans="12:39" ht="12.75">
      <c r="L313" s="71"/>
      <c r="AM313" s="72"/>
    </row>
    <row r="314" spans="12:39" ht="12.75">
      <c r="L314" s="71"/>
      <c r="AM314" s="72"/>
    </row>
    <row r="315" spans="12:39" ht="12.75">
      <c r="L315" s="71"/>
      <c r="AM315" s="72"/>
    </row>
    <row r="316" spans="12:39" ht="12.75">
      <c r="L316" s="71"/>
      <c r="AM316" s="72"/>
    </row>
    <row r="317" spans="12:39" ht="12.75">
      <c r="L317" s="71"/>
      <c r="AM317" s="72"/>
    </row>
    <row r="318" spans="12:39" ht="12.75">
      <c r="L318" s="71"/>
      <c r="AM318" s="72"/>
    </row>
    <row r="319" spans="12:39" ht="12.75">
      <c r="L319" s="71"/>
      <c r="AM319" s="72"/>
    </row>
    <row r="320" spans="12:39" ht="12.75">
      <c r="L320" s="71"/>
      <c r="AM320" s="72"/>
    </row>
    <row r="321" spans="12:39" ht="12.75">
      <c r="L321" s="71"/>
      <c r="AM321" s="72"/>
    </row>
    <row r="322" spans="12:39" ht="12.75">
      <c r="L322" s="71"/>
      <c r="AM322" s="72"/>
    </row>
    <row r="323" spans="12:39" ht="12.75">
      <c r="L323" s="71"/>
      <c r="AM323" s="72"/>
    </row>
    <row r="324" spans="12:39" ht="12.75">
      <c r="L324" s="71"/>
      <c r="AM324" s="72"/>
    </row>
    <row r="325" spans="12:39" ht="12.75">
      <c r="L325" s="71"/>
      <c r="AM325" s="72"/>
    </row>
    <row r="326" spans="12:39" ht="12.75">
      <c r="L326" s="71"/>
      <c r="AM326" s="72"/>
    </row>
    <row r="327" spans="12:39" ht="12.75">
      <c r="L327" s="71"/>
      <c r="AM327" s="72"/>
    </row>
    <row r="328" spans="12:39" ht="12.75">
      <c r="L328" s="71"/>
      <c r="AM328" s="72"/>
    </row>
    <row r="329" spans="12:39" ht="12.75">
      <c r="L329" s="71"/>
      <c r="AM329" s="72"/>
    </row>
    <row r="330" spans="12:39" ht="12.75">
      <c r="L330" s="71"/>
      <c r="AM330" s="72"/>
    </row>
    <row r="331" spans="12:39" ht="12.75">
      <c r="L331" s="71"/>
      <c r="AM331" s="72"/>
    </row>
    <row r="332" spans="12:39" ht="12.75">
      <c r="L332" s="71"/>
      <c r="AM332" s="72"/>
    </row>
    <row r="333" spans="12:39" ht="12.75">
      <c r="L333" s="71"/>
      <c r="AM333" s="72"/>
    </row>
    <row r="334" spans="12:39" ht="12.75">
      <c r="L334" s="71"/>
      <c r="AM334" s="72"/>
    </row>
    <row r="335" spans="12:39" ht="12.75">
      <c r="L335" s="71"/>
      <c r="AM335" s="72"/>
    </row>
    <row r="336" spans="12:39" ht="12.75">
      <c r="L336" s="71"/>
      <c r="AM336" s="72"/>
    </row>
    <row r="337" spans="12:39" ht="12.75">
      <c r="L337" s="71"/>
      <c r="AM337" s="72"/>
    </row>
    <row r="338" spans="12:39" ht="12.75">
      <c r="L338" s="71"/>
      <c r="AM338" s="72"/>
    </row>
    <row r="339" spans="12:39" ht="12.75">
      <c r="L339" s="71"/>
      <c r="AM339" s="72"/>
    </row>
    <row r="340" spans="12:39" ht="12.75">
      <c r="L340" s="71"/>
      <c r="AM340" s="72"/>
    </row>
    <row r="341" spans="12:39" ht="12.75">
      <c r="L341" s="71"/>
      <c r="AM341" s="72"/>
    </row>
    <row r="342" spans="12:39" ht="12.75">
      <c r="L342" s="71"/>
      <c r="AM342" s="72"/>
    </row>
    <row r="343" spans="12:39" ht="12.75">
      <c r="L343" s="71"/>
      <c r="AM343" s="72"/>
    </row>
    <row r="344" spans="12:39" ht="12.75">
      <c r="L344" s="71"/>
      <c r="AM344" s="72"/>
    </row>
    <row r="345" spans="12:39" ht="12.75">
      <c r="L345" s="71"/>
      <c r="AM345" s="72"/>
    </row>
    <row r="346" spans="12:39" ht="12.75">
      <c r="L346" s="71"/>
      <c r="AM346" s="72"/>
    </row>
    <row r="347" spans="12:39" ht="12.75">
      <c r="L347" s="71"/>
      <c r="AM347" s="72"/>
    </row>
    <row r="348" spans="12:39" ht="12.75">
      <c r="L348" s="71"/>
      <c r="AM348" s="72"/>
    </row>
    <row r="349" spans="12:39" ht="12.75">
      <c r="L349" s="71"/>
      <c r="AM349" s="72"/>
    </row>
    <row r="350" spans="12:39" ht="12.75">
      <c r="L350" s="71"/>
      <c r="AM350" s="72"/>
    </row>
    <row r="351" spans="12:39" ht="12.75">
      <c r="L351" s="71"/>
      <c r="AM351" s="72"/>
    </row>
    <row r="352" spans="12:39" ht="12.75">
      <c r="L352" s="71"/>
      <c r="AM352" s="72"/>
    </row>
    <row r="353" spans="12:39" ht="12.75">
      <c r="L353" s="71"/>
      <c r="AM353" s="72"/>
    </row>
    <row r="354" spans="12:39" ht="12.75">
      <c r="L354" s="71"/>
      <c r="AM354" s="72"/>
    </row>
    <row r="355" spans="12:39" ht="12.75">
      <c r="L355" s="71"/>
      <c r="AM355" s="72"/>
    </row>
    <row r="356" spans="12:39" ht="12.75">
      <c r="L356" s="71"/>
      <c r="AM356" s="72"/>
    </row>
    <row r="357" spans="12:39" ht="12.75">
      <c r="L357" s="71"/>
      <c r="AM357" s="72"/>
    </row>
    <row r="358" spans="12:39" ht="12.75">
      <c r="L358" s="71"/>
      <c r="AM358" s="72"/>
    </row>
    <row r="359" spans="12:39" ht="12.75">
      <c r="L359" s="71"/>
      <c r="AM359" s="72"/>
    </row>
    <row r="360" spans="12:39" ht="12.75">
      <c r="L360" s="71"/>
      <c r="AM360" s="72"/>
    </row>
    <row r="361" spans="12:39" ht="12.75">
      <c r="L361" s="71"/>
      <c r="AM361" s="72"/>
    </row>
    <row r="362" spans="12:39" ht="12.75">
      <c r="L362" s="71"/>
      <c r="AM362" s="72"/>
    </row>
    <row r="363" spans="12:39" ht="12.75">
      <c r="L363" s="71"/>
      <c r="AM363" s="72"/>
    </row>
    <row r="364" spans="12:39" ht="12.75">
      <c r="L364" s="71"/>
      <c r="AM364" s="72"/>
    </row>
    <row r="365" spans="12:39" ht="12.75">
      <c r="L365" s="71"/>
      <c r="AM365" s="72"/>
    </row>
    <row r="366" spans="12:39" ht="12.75">
      <c r="L366" s="71"/>
      <c r="AM366" s="72"/>
    </row>
    <row r="367" spans="12:39" ht="12.75">
      <c r="L367" s="71"/>
      <c r="AM367" s="72"/>
    </row>
    <row r="368" spans="12:39" ht="12.75">
      <c r="L368" s="71"/>
      <c r="AM368" s="72"/>
    </row>
    <row r="369" spans="12:39" ht="12.75">
      <c r="L369" s="71"/>
      <c r="AM369" s="72"/>
    </row>
    <row r="370" spans="12:39" ht="12.75">
      <c r="L370" s="71"/>
      <c r="AM370" s="72"/>
    </row>
    <row r="371" spans="12:39" ht="12.75">
      <c r="L371" s="71"/>
      <c r="AM371" s="72"/>
    </row>
    <row r="372" spans="12:39" ht="12.75">
      <c r="L372" s="71"/>
      <c r="AM372" s="72"/>
    </row>
    <row r="373" spans="12:39" ht="12.75">
      <c r="L373" s="71"/>
      <c r="AM373" s="72"/>
    </row>
    <row r="374" spans="12:39" ht="12.75">
      <c r="L374" s="71"/>
      <c r="AM374" s="72"/>
    </row>
    <row r="375" spans="12:39" ht="12.75">
      <c r="L375" s="71"/>
      <c r="AM375" s="72"/>
    </row>
    <row r="376" spans="12:39" ht="12.75">
      <c r="L376" s="71"/>
      <c r="AM376" s="72"/>
    </row>
    <row r="377" spans="12:39" ht="12.75">
      <c r="L377" s="71"/>
      <c r="AM377" s="72"/>
    </row>
    <row r="378" spans="12:39" ht="12.75">
      <c r="L378" s="71"/>
      <c r="AM378" s="72"/>
    </row>
    <row r="379" spans="12:39" ht="12.75">
      <c r="L379" s="71"/>
      <c r="AM379" s="72"/>
    </row>
    <row r="380" spans="12:39" ht="12.75">
      <c r="L380" s="71"/>
      <c r="AM380" s="72"/>
    </row>
    <row r="381" spans="12:39" ht="12.75">
      <c r="L381" s="71"/>
      <c r="AM381" s="72"/>
    </row>
    <row r="382" spans="12:39" ht="12.75">
      <c r="L382" s="71"/>
      <c r="AM382" s="72"/>
    </row>
    <row r="383" spans="12:39" ht="12.75">
      <c r="L383" s="71"/>
      <c r="AM383" s="72"/>
    </row>
    <row r="384" spans="12:39" ht="12.75">
      <c r="L384" s="71"/>
      <c r="AM384" s="72"/>
    </row>
    <row r="385" spans="12:39" ht="12.75">
      <c r="L385" s="71"/>
      <c r="AM385" s="72"/>
    </row>
    <row r="386" spans="12:39" ht="12.75">
      <c r="L386" s="71"/>
      <c r="AM386" s="72"/>
    </row>
    <row r="387" spans="12:39" ht="12.75">
      <c r="L387" s="71"/>
      <c r="AM387" s="72"/>
    </row>
    <row r="388" spans="12:39" ht="12.75">
      <c r="L388" s="71"/>
      <c r="AM388" s="72"/>
    </row>
    <row r="389" spans="12:39" ht="12.75">
      <c r="L389" s="71"/>
      <c r="AM389" s="72"/>
    </row>
    <row r="390" spans="12:39" ht="12.75">
      <c r="L390" s="71"/>
      <c r="AM390" s="72"/>
    </row>
    <row r="391" spans="12:39" ht="12.75">
      <c r="L391" s="71"/>
      <c r="AM391" s="72"/>
    </row>
    <row r="392" spans="12:39" ht="12.75">
      <c r="L392" s="71"/>
      <c r="AM392" s="72"/>
    </row>
    <row r="393" spans="12:39" ht="12.75">
      <c r="L393" s="71"/>
      <c r="AM393" s="72"/>
    </row>
    <row r="394" spans="12:39" ht="12.75">
      <c r="L394" s="71"/>
      <c r="AM394" s="72"/>
    </row>
    <row r="395" spans="12:39" ht="12.75">
      <c r="L395" s="71"/>
      <c r="AM395" s="72"/>
    </row>
    <row r="396" spans="12:39" ht="12.75">
      <c r="L396" s="71"/>
      <c r="AM396" s="72"/>
    </row>
    <row r="397" spans="12:39" ht="12.75">
      <c r="L397" s="71"/>
      <c r="AM397" s="72"/>
    </row>
    <row r="398" spans="12:39" ht="12.75">
      <c r="L398" s="71"/>
      <c r="AM398" s="72"/>
    </row>
    <row r="399" spans="12:39" ht="12.75">
      <c r="L399" s="71"/>
      <c r="AM399" s="72"/>
    </row>
    <row r="400" spans="12:39" ht="12.75">
      <c r="L400" s="71"/>
      <c r="AM400" s="72"/>
    </row>
    <row r="401" spans="12:39" ht="12.75">
      <c r="L401" s="71"/>
      <c r="AM401" s="72"/>
    </row>
    <row r="402" spans="12:39" ht="12.75">
      <c r="L402" s="71"/>
      <c r="AM402" s="72"/>
    </row>
    <row r="403" spans="12:39" ht="12.75">
      <c r="L403" s="71"/>
      <c r="AM403" s="72"/>
    </row>
    <row r="404" spans="12:39" ht="12.75">
      <c r="L404" s="71"/>
      <c r="AM404" s="72"/>
    </row>
    <row r="405" spans="12:39" ht="12.75">
      <c r="L405" s="71"/>
      <c r="AM405" s="72"/>
    </row>
    <row r="406" spans="12:39" ht="12.75">
      <c r="L406" s="71"/>
      <c r="AM406" s="72"/>
    </row>
    <row r="407" spans="12:39" ht="12.75">
      <c r="L407" s="71"/>
      <c r="AM407" s="72"/>
    </row>
    <row r="408" spans="12:39" ht="12.75">
      <c r="L408" s="71"/>
      <c r="AM408" s="72"/>
    </row>
    <row r="409" spans="12:39" ht="12.75">
      <c r="L409" s="71"/>
      <c r="AM409" s="72"/>
    </row>
    <row r="410" spans="12:39" ht="12.75">
      <c r="L410" s="71"/>
      <c r="AM410" s="72"/>
    </row>
    <row r="411" spans="12:39" ht="12.75">
      <c r="L411" s="71"/>
      <c r="AM411" s="72"/>
    </row>
    <row r="412" spans="12:39" ht="12.75">
      <c r="L412" s="71"/>
      <c r="AM412" s="72"/>
    </row>
    <row r="413" spans="12:39" ht="12.75">
      <c r="L413" s="71"/>
      <c r="AM413" s="72"/>
    </row>
    <row r="414" spans="12:39" ht="12.75">
      <c r="L414" s="71"/>
      <c r="AM414" s="72"/>
    </row>
    <row r="415" spans="12:39" ht="12.75">
      <c r="L415" s="71"/>
      <c r="AM415" s="72"/>
    </row>
    <row r="416" spans="12:39" ht="12.75">
      <c r="L416" s="71"/>
      <c r="AM416" s="72"/>
    </row>
    <row r="417" spans="12:39" ht="12.75">
      <c r="L417" s="71"/>
      <c r="AM417" s="72"/>
    </row>
    <row r="418" spans="12:39" ht="12.75">
      <c r="L418" s="71"/>
      <c r="AM418" s="72"/>
    </row>
    <row r="419" spans="12:39" ht="12.75">
      <c r="L419" s="71"/>
      <c r="AM419" s="72"/>
    </row>
    <row r="420" spans="12:39" ht="12.75">
      <c r="L420" s="71"/>
      <c r="AM420" s="72"/>
    </row>
    <row r="421" spans="12:39" ht="12.75">
      <c r="L421" s="71"/>
      <c r="AM421" s="72"/>
    </row>
    <row r="422" spans="12:39" ht="12.75">
      <c r="L422" s="71"/>
      <c r="AM422" s="72"/>
    </row>
    <row r="423" spans="12:39" ht="12.75">
      <c r="L423" s="71"/>
      <c r="AM423" s="72"/>
    </row>
    <row r="424" spans="12:39" ht="12.75">
      <c r="L424" s="71"/>
      <c r="AM424" s="72"/>
    </row>
    <row r="425" spans="12:39" ht="12.75">
      <c r="L425" s="71"/>
      <c r="AM425" s="72"/>
    </row>
    <row r="426" spans="12:39" ht="12.75">
      <c r="L426" s="71"/>
      <c r="AM426" s="72"/>
    </row>
    <row r="427" spans="12:39" ht="12.75">
      <c r="L427" s="71"/>
      <c r="AM427" s="72"/>
    </row>
    <row r="428" spans="12:39" ht="12.75">
      <c r="L428" s="71"/>
      <c r="AM428" s="72"/>
    </row>
    <row r="429" spans="12:39" ht="12.75">
      <c r="L429" s="71"/>
      <c r="AM429" s="72"/>
    </row>
    <row r="430" spans="12:39" ht="12.75">
      <c r="L430" s="71"/>
      <c r="AM430" s="72"/>
    </row>
    <row r="431" spans="12:39" ht="12.75">
      <c r="L431" s="71"/>
      <c r="AM431" s="72"/>
    </row>
    <row r="432" spans="12:39" ht="12.75">
      <c r="L432" s="71"/>
      <c r="AM432" s="72"/>
    </row>
    <row r="433" spans="12:39" ht="12.75">
      <c r="L433" s="71"/>
      <c r="AM433" s="72"/>
    </row>
    <row r="434" spans="12:39" ht="12.75">
      <c r="L434" s="71"/>
      <c r="AM434" s="72"/>
    </row>
    <row r="435" spans="12:39" ht="12.75">
      <c r="L435" s="71"/>
      <c r="AM435" s="72"/>
    </row>
    <row r="436" spans="12:39" ht="12.75">
      <c r="L436" s="71"/>
      <c r="AM436" s="72"/>
    </row>
    <row r="437" spans="12:39" ht="12.75">
      <c r="L437" s="71"/>
      <c r="AM437" s="72"/>
    </row>
    <row r="438" spans="12:39" ht="12.75">
      <c r="L438" s="71"/>
      <c r="AM438" s="72"/>
    </row>
    <row r="439" spans="12:39" ht="12.75">
      <c r="L439" s="71"/>
      <c r="AM439" s="72"/>
    </row>
    <row r="440" spans="12:39" ht="12.75">
      <c r="L440" s="71"/>
      <c r="AM440" s="72"/>
    </row>
    <row r="441" spans="12:39" ht="12.75">
      <c r="L441" s="71"/>
      <c r="AM441" s="72"/>
    </row>
    <row r="442" spans="12:39" ht="12.75">
      <c r="L442" s="71"/>
      <c r="AM442" s="72"/>
    </row>
    <row r="443" spans="12:39" ht="12.75">
      <c r="L443" s="71"/>
      <c r="AM443" s="72"/>
    </row>
    <row r="444" spans="12:39" ht="12.75">
      <c r="L444" s="71"/>
      <c r="AM444" s="72"/>
    </row>
    <row r="445" spans="12:39" ht="12.75">
      <c r="L445" s="71"/>
      <c r="AM445" s="72"/>
    </row>
    <row r="446" spans="12:39" ht="12.75">
      <c r="L446" s="71"/>
      <c r="AM446" s="72"/>
    </row>
    <row r="447" spans="12:39" ht="12.75">
      <c r="L447" s="71"/>
      <c r="AM447" s="72"/>
    </row>
    <row r="448" spans="12:39" ht="12.75">
      <c r="L448" s="71"/>
      <c r="AM448" s="72"/>
    </row>
    <row r="449" spans="12:39" ht="12.75">
      <c r="L449" s="71"/>
      <c r="AM449" s="72"/>
    </row>
    <row r="450" spans="12:39" ht="12.75">
      <c r="L450" s="71"/>
      <c r="AM450" s="72"/>
    </row>
    <row r="451" spans="12:39" ht="12.75">
      <c r="L451" s="71"/>
      <c r="AM451" s="72"/>
    </row>
    <row r="452" spans="12:39" ht="12.75">
      <c r="L452" s="71"/>
      <c r="AM452" s="72"/>
    </row>
    <row r="453" spans="12:39" ht="12.75">
      <c r="L453" s="71"/>
      <c r="AM453" s="72"/>
    </row>
    <row r="454" spans="12:39" ht="12.75">
      <c r="L454" s="71"/>
      <c r="AM454" s="72"/>
    </row>
    <row r="455" spans="12:39" ht="12.75">
      <c r="L455" s="71"/>
      <c r="AM455" s="72"/>
    </row>
    <row r="456" spans="12:39" ht="12.75">
      <c r="L456" s="71"/>
      <c r="AM456" s="72"/>
    </row>
    <row r="457" spans="12:39" ht="12.75">
      <c r="L457" s="71"/>
      <c r="AM457" s="72"/>
    </row>
    <row r="458" spans="12:39" ht="12.75">
      <c r="L458" s="71"/>
      <c r="AM458" s="72"/>
    </row>
    <row r="459" spans="12:39" ht="12.75">
      <c r="L459" s="71"/>
      <c r="AM459" s="72"/>
    </row>
    <row r="460" spans="12:39" ht="12.75">
      <c r="L460" s="71"/>
      <c r="AM460" s="72"/>
    </row>
    <row r="461" spans="12:39" ht="12.75">
      <c r="L461" s="71"/>
      <c r="AM461" s="72"/>
    </row>
    <row r="462" spans="12:39" ht="12.75">
      <c r="L462" s="71"/>
      <c r="AM462" s="72"/>
    </row>
    <row r="463" spans="12:39" ht="12.75">
      <c r="L463" s="71"/>
      <c r="AM463" s="72"/>
    </row>
    <row r="464" spans="12:39" ht="12.75">
      <c r="L464" s="71"/>
      <c r="AM464" s="72"/>
    </row>
    <row r="465" spans="12:39" ht="12.75">
      <c r="L465" s="71"/>
      <c r="AM465" s="72"/>
    </row>
    <row r="466" spans="12:39" ht="12.75">
      <c r="L466" s="71"/>
      <c r="AM466" s="72"/>
    </row>
    <row r="467" spans="12:39" ht="12.75">
      <c r="L467" s="71"/>
      <c r="AM467" s="72"/>
    </row>
    <row r="468" spans="12:39" ht="12.75">
      <c r="L468" s="71"/>
      <c r="AM468" s="72"/>
    </row>
    <row r="469" spans="12:39" ht="12.75">
      <c r="L469" s="71"/>
      <c r="AM469" s="72"/>
    </row>
    <row r="470" spans="12:39" ht="12.75">
      <c r="L470" s="71"/>
      <c r="AM470" s="72"/>
    </row>
    <row r="471" spans="12:39" ht="12.75">
      <c r="L471" s="71"/>
      <c r="AM471" s="72"/>
    </row>
    <row r="472" spans="12:39" ht="12.75">
      <c r="L472" s="71"/>
      <c r="AM472" s="72"/>
    </row>
    <row r="473" spans="12:39" ht="12.75">
      <c r="L473" s="71"/>
      <c r="AM473" s="72"/>
    </row>
    <row r="474" spans="12:39" ht="12.75">
      <c r="L474" s="71"/>
      <c r="AM474" s="72"/>
    </row>
    <row r="475" spans="12:39" ht="12.75">
      <c r="L475" s="71"/>
      <c r="AM475" s="72"/>
    </row>
    <row r="476" spans="12:39" ht="12.75">
      <c r="L476" s="71"/>
      <c r="AM476" s="72"/>
    </row>
    <row r="477" spans="12:39" ht="12.75">
      <c r="L477" s="71"/>
      <c r="AM477" s="72"/>
    </row>
    <row r="478" spans="12:39" ht="12.75">
      <c r="L478" s="71"/>
      <c r="AM478" s="72"/>
    </row>
    <row r="479" spans="12:39" ht="12.75">
      <c r="L479" s="71"/>
      <c r="AM479" s="72"/>
    </row>
    <row r="480" spans="12:39" ht="12.75">
      <c r="L480" s="71"/>
      <c r="AM480" s="72"/>
    </row>
    <row r="481" spans="12:39" ht="12.75">
      <c r="L481" s="71"/>
      <c r="AM481" s="72"/>
    </row>
    <row r="482" spans="12:39" ht="12.75">
      <c r="L482" s="71"/>
      <c r="AM482" s="72"/>
    </row>
    <row r="483" spans="12:39" ht="12.75">
      <c r="L483" s="71"/>
      <c r="AM483" s="72"/>
    </row>
    <row r="484" spans="12:39" ht="12.75">
      <c r="L484" s="71"/>
      <c r="AM484" s="72"/>
    </row>
    <row r="485" spans="12:39" ht="12.75">
      <c r="L485" s="71"/>
      <c r="AM485" s="72"/>
    </row>
    <row r="486" spans="12:39" ht="12.75">
      <c r="L486" s="71"/>
      <c r="AM486" s="72"/>
    </row>
    <row r="487" spans="12:39" ht="12.75">
      <c r="L487" s="71"/>
      <c r="AM487" s="72"/>
    </row>
    <row r="488" spans="12:39" ht="12.75">
      <c r="L488" s="71"/>
      <c r="AM488" s="72"/>
    </row>
    <row r="489" spans="12:39" ht="12.75">
      <c r="L489" s="71"/>
      <c r="AM489" s="72"/>
    </row>
    <row r="490" spans="12:39" ht="12.75">
      <c r="L490" s="71"/>
      <c r="AM490" s="72"/>
    </row>
    <row r="491" spans="12:39" ht="12.75">
      <c r="L491" s="71"/>
      <c r="AM491" s="72"/>
    </row>
    <row r="492" spans="12:39" ht="12.75">
      <c r="L492" s="71"/>
      <c r="AM492" s="72"/>
    </row>
    <row r="493" spans="12:39" ht="12.75">
      <c r="L493" s="71"/>
      <c r="AM493" s="72"/>
    </row>
    <row r="494" spans="12:39" ht="12.75">
      <c r="L494" s="71"/>
      <c r="AM494" s="72"/>
    </row>
    <row r="495" spans="12:39" ht="12.75">
      <c r="L495" s="71"/>
      <c r="AM495" s="72"/>
    </row>
    <row r="496" spans="12:39" ht="12.75">
      <c r="L496" s="71"/>
      <c r="AM496" s="72"/>
    </row>
    <row r="497" spans="12:39" ht="12.75">
      <c r="L497" s="71"/>
      <c r="AM497" s="72"/>
    </row>
    <row r="498" spans="12:39" ht="12.75">
      <c r="L498" s="71"/>
      <c r="AM498" s="72"/>
    </row>
    <row r="499" spans="12:39" ht="12.75">
      <c r="L499" s="71"/>
      <c r="AM499" s="72"/>
    </row>
    <row r="500" spans="12:39" ht="12.75">
      <c r="L500" s="71"/>
      <c r="AM500" s="72"/>
    </row>
    <row r="501" spans="12:39" ht="12.75">
      <c r="L501" s="71"/>
      <c r="AM501" s="72"/>
    </row>
    <row r="502" spans="12:39" ht="12.75">
      <c r="L502" s="71"/>
      <c r="AM502" s="72"/>
    </row>
    <row r="503" spans="12:39" ht="12.75">
      <c r="L503" s="71"/>
      <c r="AM503" s="72"/>
    </row>
    <row r="504" spans="12:39" ht="12.75">
      <c r="L504" s="71"/>
      <c r="AM504" s="72"/>
    </row>
    <row r="505" spans="12:39" ht="12.75">
      <c r="L505" s="71"/>
      <c r="AM505" s="72"/>
    </row>
    <row r="506" spans="12:39" ht="12.75">
      <c r="L506" s="71"/>
      <c r="AM506" s="72"/>
    </row>
    <row r="507" spans="12:39" ht="12.75">
      <c r="L507" s="71"/>
      <c r="AM507" s="72"/>
    </row>
    <row r="508" spans="12:39" ht="12.75">
      <c r="L508" s="71"/>
      <c r="AM508" s="72"/>
    </row>
    <row r="509" spans="12:39" ht="12.75">
      <c r="L509" s="71"/>
      <c r="AM509" s="72"/>
    </row>
    <row r="510" spans="12:39" ht="12.75">
      <c r="L510" s="71"/>
      <c r="AM510" s="72"/>
    </row>
    <row r="511" spans="12:39" ht="12.75">
      <c r="L511" s="71"/>
      <c r="AM511" s="72"/>
    </row>
    <row r="512" spans="12:39" ht="12.75">
      <c r="L512" s="71"/>
      <c r="AM512" s="72"/>
    </row>
    <row r="513" spans="12:39" ht="12.75">
      <c r="L513" s="71"/>
      <c r="AM513" s="72"/>
    </row>
    <row r="514" spans="12:39" ht="12.75">
      <c r="L514" s="71"/>
      <c r="AM514" s="72"/>
    </row>
    <row r="515" spans="12:39" ht="12.75">
      <c r="L515" s="71"/>
      <c r="AM515" s="72"/>
    </row>
    <row r="516" spans="12:39" ht="12.75">
      <c r="L516" s="71"/>
      <c r="AM516" s="72"/>
    </row>
    <row r="517" spans="12:39" ht="12.75">
      <c r="L517" s="71"/>
      <c r="AM517" s="72"/>
    </row>
    <row r="518" spans="12:39" ht="12.75">
      <c r="L518" s="71"/>
      <c r="AM518" s="72"/>
    </row>
    <row r="519" spans="12:39" ht="12.75">
      <c r="L519" s="71"/>
      <c r="AM519" s="72"/>
    </row>
    <row r="520" spans="12:39" ht="12.75">
      <c r="L520" s="71"/>
      <c r="AM520" s="72"/>
    </row>
    <row r="521" spans="12:39" ht="12.75">
      <c r="L521" s="71"/>
      <c r="AM521" s="72"/>
    </row>
    <row r="522" spans="12:39" ht="12.75">
      <c r="L522" s="71"/>
      <c r="AM522" s="72"/>
    </row>
    <row r="523" spans="12:39" ht="12.75">
      <c r="L523" s="71"/>
      <c r="AM523" s="72"/>
    </row>
    <row r="524" spans="12:39" ht="12.75">
      <c r="L524" s="71"/>
      <c r="AM524" s="72"/>
    </row>
    <row r="525" spans="12:39" ht="12.75">
      <c r="L525" s="71"/>
      <c r="AM525" s="72"/>
    </row>
    <row r="526" spans="12:39" ht="12.75">
      <c r="L526" s="71"/>
      <c r="AM526" s="72"/>
    </row>
    <row r="527" spans="12:39" ht="12.75">
      <c r="L527" s="71"/>
      <c r="AM527" s="72"/>
    </row>
    <row r="528" spans="12:39" ht="12.75">
      <c r="L528" s="71"/>
      <c r="AM528" s="72"/>
    </row>
    <row r="529" spans="12:39" ht="12.75">
      <c r="L529" s="71"/>
      <c r="AM529" s="72"/>
    </row>
    <row r="530" spans="12:39" ht="12.75">
      <c r="L530" s="71"/>
      <c r="AM530" s="72"/>
    </row>
    <row r="531" spans="12:39" ht="12.75">
      <c r="L531" s="71"/>
      <c r="AM531" s="72"/>
    </row>
    <row r="532" spans="12:39" ht="12.75">
      <c r="L532" s="71"/>
      <c r="AM532" s="72"/>
    </row>
    <row r="533" spans="12:39" ht="12.75">
      <c r="L533" s="71"/>
      <c r="AM533" s="72"/>
    </row>
    <row r="534" spans="12:39" ht="12.75">
      <c r="L534" s="71"/>
      <c r="AM534" s="72"/>
    </row>
    <row r="535" spans="12:39" ht="12.75">
      <c r="L535" s="71"/>
      <c r="AM535" s="72"/>
    </row>
    <row r="536" spans="12:39" ht="12.75">
      <c r="L536" s="71"/>
      <c r="AM536" s="72"/>
    </row>
    <row r="537" spans="12:39" ht="12.75">
      <c r="L537" s="71"/>
      <c r="AM537" s="72"/>
    </row>
    <row r="538" spans="12:39" ht="12.75">
      <c r="L538" s="71"/>
      <c r="AM538" s="72"/>
    </row>
    <row r="539" spans="12:39" ht="12.75">
      <c r="L539" s="71"/>
      <c r="AM539" s="72"/>
    </row>
    <row r="540" spans="12:39" ht="12.75">
      <c r="L540" s="71"/>
      <c r="AM540" s="72"/>
    </row>
    <row r="541" spans="12:39" ht="12.75">
      <c r="L541" s="71"/>
      <c r="AM541" s="72"/>
    </row>
    <row r="542" spans="12:39" ht="12.75">
      <c r="L542" s="71"/>
      <c r="AM542" s="72"/>
    </row>
    <row r="543" spans="12:39" ht="12.75">
      <c r="L543" s="71"/>
      <c r="AM543" s="72"/>
    </row>
    <row r="544" spans="12:39" ht="12.75">
      <c r="L544" s="71"/>
      <c r="AM544" s="72"/>
    </row>
    <row r="545" spans="12:39" ht="12.75">
      <c r="L545" s="71"/>
      <c r="AM545" s="72"/>
    </row>
    <row r="546" spans="12:39" ht="12.75">
      <c r="L546" s="71"/>
      <c r="AM546" s="72"/>
    </row>
    <row r="547" spans="12:39" ht="12.75">
      <c r="L547" s="71"/>
      <c r="AM547" s="72"/>
    </row>
    <row r="548" spans="12:39" ht="12.75">
      <c r="L548" s="71"/>
      <c r="AM548" s="72"/>
    </row>
    <row r="549" spans="12:39" ht="12.75">
      <c r="L549" s="71"/>
      <c r="AM549" s="72"/>
    </row>
    <row r="550" spans="12:39" ht="12.75">
      <c r="L550" s="71"/>
      <c r="AM550" s="72"/>
    </row>
    <row r="551" spans="12:39" ht="12.75">
      <c r="L551" s="71"/>
      <c r="AM551" s="72"/>
    </row>
    <row r="552" spans="12:39" ht="12.75">
      <c r="L552" s="71"/>
      <c r="AM552" s="72"/>
    </row>
    <row r="553" spans="12:39" ht="12.75">
      <c r="L553" s="71"/>
      <c r="AM553" s="72"/>
    </row>
    <row r="554" spans="12:39" ht="12.75">
      <c r="L554" s="71"/>
      <c r="AM554" s="72"/>
    </row>
    <row r="555" spans="12:39" ht="12.75">
      <c r="L555" s="71"/>
      <c r="AM555" s="72"/>
    </row>
    <row r="556" spans="12:39" ht="12.75">
      <c r="L556" s="71"/>
      <c r="AM556" s="72"/>
    </row>
    <row r="557" spans="12:39" ht="12.75">
      <c r="L557" s="71"/>
      <c r="AM557" s="72"/>
    </row>
    <row r="558" spans="12:39" ht="12.75">
      <c r="L558" s="71"/>
      <c r="AM558" s="72"/>
    </row>
    <row r="559" spans="12:39" ht="12.75">
      <c r="L559" s="71"/>
      <c r="AM559" s="72"/>
    </row>
    <row r="560" spans="12:39" ht="12.75">
      <c r="L560" s="71"/>
      <c r="AM560" s="72"/>
    </row>
    <row r="561" spans="12:39" ht="12.75">
      <c r="L561" s="71"/>
      <c r="AM561" s="72"/>
    </row>
    <row r="562" spans="12:39" ht="12.75">
      <c r="L562" s="71"/>
      <c r="AM562" s="72"/>
    </row>
    <row r="563" spans="12:39" ht="12.75">
      <c r="L563" s="71"/>
      <c r="AM563" s="72"/>
    </row>
    <row r="564" spans="12:39" ht="12.75">
      <c r="L564" s="71"/>
      <c r="AM564" s="72"/>
    </row>
    <row r="565" spans="12:39" ht="12.75">
      <c r="L565" s="71"/>
      <c r="AM565" s="72"/>
    </row>
    <row r="566" spans="12:39" ht="12.75">
      <c r="L566" s="71"/>
      <c r="AM566" s="72"/>
    </row>
    <row r="567" spans="12:39" ht="12.75">
      <c r="L567" s="71"/>
      <c r="AM567" s="72"/>
    </row>
    <row r="568" spans="12:39" ht="12.75">
      <c r="L568" s="71"/>
      <c r="AM568" s="72"/>
    </row>
    <row r="569" spans="12:39" ht="12.75">
      <c r="L569" s="71"/>
      <c r="AM569" s="72"/>
    </row>
    <row r="570" spans="12:39" ht="12.75">
      <c r="L570" s="71"/>
      <c r="AM570" s="72"/>
    </row>
    <row r="571" spans="12:39" ht="12.75">
      <c r="L571" s="71"/>
      <c r="AM571" s="72"/>
    </row>
    <row r="572" spans="12:39" ht="12.75">
      <c r="L572" s="71"/>
      <c r="AM572" s="72"/>
    </row>
    <row r="573" spans="12:39" ht="12.75">
      <c r="L573" s="71"/>
      <c r="AM573" s="72"/>
    </row>
    <row r="574" spans="12:39" ht="12.75">
      <c r="L574" s="71"/>
      <c r="AM574" s="72"/>
    </row>
    <row r="575" spans="12:39" ht="12.75">
      <c r="L575" s="71"/>
      <c r="AM575" s="72"/>
    </row>
    <row r="576" spans="12:39" ht="12.75">
      <c r="L576" s="71"/>
      <c r="AM576" s="72"/>
    </row>
    <row r="577" spans="12:39" ht="12.75">
      <c r="L577" s="71"/>
      <c r="AM577" s="72"/>
    </row>
    <row r="578" spans="12:39" ht="12.75">
      <c r="L578" s="71"/>
      <c r="AM578" s="72"/>
    </row>
    <row r="579" spans="12:39" ht="12.75">
      <c r="L579" s="71"/>
      <c r="AM579" s="72"/>
    </row>
    <row r="580" spans="12:39" ht="12.75">
      <c r="L580" s="71"/>
      <c r="AM580" s="72"/>
    </row>
    <row r="581" spans="12:39" ht="12.75">
      <c r="L581" s="71"/>
      <c r="AM581" s="72"/>
    </row>
    <row r="582" spans="12:39" ht="12.75">
      <c r="L582" s="71"/>
      <c r="AM582" s="72"/>
    </row>
    <row r="583" spans="12:39" ht="12.75">
      <c r="L583" s="71"/>
      <c r="AM583" s="72"/>
    </row>
    <row r="584" spans="12:39" ht="12.75">
      <c r="L584" s="71"/>
      <c r="AM584" s="72"/>
    </row>
    <row r="585" spans="12:39" ht="12.75">
      <c r="L585" s="71"/>
      <c r="AM585" s="72"/>
    </row>
    <row r="586" spans="12:39" ht="12.75">
      <c r="L586" s="71"/>
      <c r="AM586" s="72"/>
    </row>
    <row r="587" spans="12:39" ht="12.75">
      <c r="L587" s="71"/>
      <c r="AM587" s="72"/>
    </row>
    <row r="588" spans="12:39" ht="12.75">
      <c r="L588" s="71"/>
      <c r="AM588" s="72"/>
    </row>
    <row r="589" spans="12:39" ht="12.75">
      <c r="L589" s="71"/>
      <c r="AM589" s="72"/>
    </row>
    <row r="590" spans="12:39" ht="12.75">
      <c r="L590" s="71"/>
      <c r="AM590" s="72"/>
    </row>
    <row r="591" spans="12:39" ht="12.75">
      <c r="L591" s="71"/>
      <c r="AM591" s="72"/>
    </row>
    <row r="592" spans="12:39" ht="12.75">
      <c r="L592" s="71"/>
      <c r="AM592" s="72"/>
    </row>
    <row r="593" spans="12:39" ht="12.75">
      <c r="L593" s="71"/>
      <c r="AM593" s="72"/>
    </row>
    <row r="594" spans="12:39" ht="12.75">
      <c r="L594" s="71"/>
      <c r="AM594" s="72"/>
    </row>
    <row r="595" spans="12:39" ht="12.75">
      <c r="L595" s="71"/>
      <c r="AM595" s="72"/>
    </row>
    <row r="596" spans="12:39" ht="12.75">
      <c r="L596" s="71"/>
      <c r="AM596" s="72"/>
    </row>
    <row r="597" spans="12:39" ht="12.75">
      <c r="L597" s="71"/>
      <c r="AM597" s="72"/>
    </row>
    <row r="598" spans="12:39" ht="12.75">
      <c r="L598" s="71"/>
      <c r="AM598" s="72"/>
    </row>
    <row r="599" spans="12:39" ht="12.75">
      <c r="L599" s="71"/>
      <c r="AM599" s="72"/>
    </row>
    <row r="600" spans="12:39" ht="12.75">
      <c r="L600" s="71"/>
      <c r="AM600" s="72"/>
    </row>
    <row r="601" spans="12:39" ht="12.75">
      <c r="L601" s="71"/>
      <c r="AM601" s="72"/>
    </row>
    <row r="602" spans="12:39" ht="12.75">
      <c r="L602" s="71"/>
      <c r="AM602" s="72"/>
    </row>
    <row r="603" spans="12:39" ht="12.75">
      <c r="L603" s="71"/>
      <c r="AM603" s="72"/>
    </row>
    <row r="604" spans="12:39" ht="12.75">
      <c r="L604" s="71"/>
      <c r="AM604" s="72"/>
    </row>
    <row r="605" spans="12:39" ht="12.75">
      <c r="L605" s="71"/>
      <c r="AM605" s="72"/>
    </row>
    <row r="606" spans="12:39" ht="12.75">
      <c r="L606" s="71"/>
      <c r="AM606" s="72"/>
    </row>
    <row r="607" spans="12:39" ht="12.75">
      <c r="L607" s="71"/>
      <c r="AM607" s="72"/>
    </row>
    <row r="608" spans="12:39" ht="12.75">
      <c r="L608" s="71"/>
      <c r="AM608" s="72"/>
    </row>
    <row r="609" spans="12:39" ht="12.75">
      <c r="L609" s="71"/>
      <c r="AM609" s="72"/>
    </row>
    <row r="610" spans="12:39" ht="12.75">
      <c r="L610" s="71"/>
      <c r="AM610" s="72"/>
    </row>
    <row r="611" spans="12:39" ht="12.75">
      <c r="L611" s="71"/>
      <c r="AM611" s="72"/>
    </row>
    <row r="612" spans="12:39" ht="12.75">
      <c r="L612" s="71"/>
      <c r="AM612" s="72"/>
    </row>
    <row r="613" spans="12:39" ht="12.75">
      <c r="L613" s="71"/>
      <c r="AM613" s="72"/>
    </row>
    <row r="614" spans="12:39" ht="12.75">
      <c r="L614" s="71"/>
      <c r="AM614" s="72"/>
    </row>
    <row r="615" spans="12:39" ht="12.75">
      <c r="L615" s="71"/>
      <c r="AM615" s="72"/>
    </row>
    <row r="616" spans="12:39" ht="12.75">
      <c r="L616" s="71"/>
      <c r="AM616" s="72"/>
    </row>
    <row r="617" spans="12:39" ht="12.75">
      <c r="L617" s="71"/>
      <c r="AM617" s="72"/>
    </row>
    <row r="618" spans="12:39" ht="12.75">
      <c r="L618" s="71"/>
      <c r="AM618" s="72"/>
    </row>
    <row r="619" spans="12:39" ht="12.75">
      <c r="L619" s="71"/>
      <c r="AM619" s="72"/>
    </row>
    <row r="620" spans="12:39" ht="12.75">
      <c r="L620" s="71"/>
      <c r="AM620" s="72"/>
    </row>
    <row r="621" spans="12:39" ht="12.75">
      <c r="L621" s="71"/>
      <c r="AM621" s="72"/>
    </row>
    <row r="622" spans="12:39" ht="12.75">
      <c r="L622" s="71"/>
      <c r="AM622" s="72"/>
    </row>
    <row r="623" spans="12:39" ht="12.75">
      <c r="L623" s="71"/>
      <c r="AM623" s="72"/>
    </row>
    <row r="624" spans="12:39" ht="12.75">
      <c r="L624" s="71"/>
      <c r="AM624" s="72"/>
    </row>
    <row r="625" spans="12:39" ht="12.75">
      <c r="L625" s="71"/>
      <c r="AM625" s="72"/>
    </row>
    <row r="626" spans="12:39" ht="12.75">
      <c r="L626" s="71"/>
      <c r="AM626" s="72"/>
    </row>
    <row r="627" spans="12:39" ht="12.75">
      <c r="L627" s="71"/>
      <c r="AM627" s="72"/>
    </row>
    <row r="628" spans="12:39" ht="12.75">
      <c r="L628" s="71"/>
      <c r="AM628" s="72"/>
    </row>
    <row r="629" spans="12:39" ht="12.75">
      <c r="L629" s="71"/>
      <c r="AM629" s="72"/>
    </row>
    <row r="630" spans="12:39" ht="12.75">
      <c r="L630" s="71"/>
      <c r="AM630" s="72"/>
    </row>
    <row r="631" spans="12:39" ht="12.75">
      <c r="L631" s="71"/>
      <c r="AM631" s="72"/>
    </row>
    <row r="632" spans="12:39" ht="12.75">
      <c r="L632" s="71"/>
      <c r="AM632" s="72"/>
    </row>
    <row r="633" spans="12:39" ht="12.75">
      <c r="L633" s="71"/>
      <c r="AM633" s="72"/>
    </row>
    <row r="634" spans="12:39" ht="12.75">
      <c r="L634" s="71"/>
      <c r="AM634" s="72"/>
    </row>
    <row r="635" spans="12:39" ht="12.75">
      <c r="L635" s="71"/>
      <c r="AM635" s="72"/>
    </row>
    <row r="636" spans="12:39" ht="12.75">
      <c r="L636" s="71"/>
      <c r="AM636" s="72"/>
    </row>
    <row r="637" spans="12:39" ht="12.75">
      <c r="L637" s="71"/>
      <c r="AM637" s="72"/>
    </row>
    <row r="638" spans="12:39" ht="12.75">
      <c r="L638" s="71"/>
      <c r="AM638" s="72"/>
    </row>
    <row r="639" spans="12:39" ht="12.75">
      <c r="L639" s="71"/>
      <c r="AM639" s="72"/>
    </row>
    <row r="640" spans="12:39" ht="12.75">
      <c r="L640" s="71"/>
      <c r="AM640" s="72"/>
    </row>
    <row r="641" spans="12:39" ht="12.75">
      <c r="L641" s="71"/>
      <c r="AM641" s="72"/>
    </row>
    <row r="642" spans="12:39" ht="12.75">
      <c r="L642" s="71"/>
      <c r="AM642" s="72"/>
    </row>
    <row r="643" spans="12:39" ht="12.75">
      <c r="L643" s="71"/>
      <c r="AM643" s="72"/>
    </row>
    <row r="644" spans="12:39" ht="12.75">
      <c r="L644" s="71"/>
      <c r="AM644" s="72"/>
    </row>
    <row r="645" spans="12:39" ht="12.75">
      <c r="L645" s="71"/>
      <c r="AM645" s="72"/>
    </row>
    <row r="646" spans="12:39" ht="12.75">
      <c r="L646" s="71"/>
      <c r="AM646" s="72"/>
    </row>
    <row r="647" spans="12:39" ht="12.75">
      <c r="L647" s="71"/>
      <c r="AM647" s="72"/>
    </row>
    <row r="648" spans="12:39" ht="12.75">
      <c r="L648" s="71"/>
      <c r="AM648" s="72"/>
    </row>
    <row r="649" spans="12:39" ht="12.75">
      <c r="L649" s="71"/>
      <c r="AM649" s="72"/>
    </row>
    <row r="650" spans="12:39" ht="12.75">
      <c r="L650" s="71"/>
      <c r="AM650" s="72"/>
    </row>
    <row r="651" spans="12:39" ht="12.75">
      <c r="L651" s="71"/>
      <c r="AM651" s="72"/>
    </row>
    <row r="652" spans="12:39" ht="12.75">
      <c r="L652" s="71"/>
      <c r="AM652" s="72"/>
    </row>
    <row r="653" spans="12:39" ht="12.75">
      <c r="L653" s="71"/>
      <c r="AM653" s="72"/>
    </row>
    <row r="654" spans="12:39" ht="12.75">
      <c r="L654" s="71"/>
      <c r="AM654" s="72"/>
    </row>
    <row r="655" spans="12:39" ht="12.75">
      <c r="L655" s="71"/>
      <c r="AM655" s="72"/>
    </row>
    <row r="656" spans="12:39" ht="12.75">
      <c r="L656" s="71"/>
      <c r="AM656" s="72"/>
    </row>
    <row r="657" spans="12:39" ht="12.75">
      <c r="L657" s="71"/>
      <c r="AM657" s="72"/>
    </row>
    <row r="658" spans="12:39" ht="12.75">
      <c r="L658" s="71"/>
      <c r="AM658" s="72"/>
    </row>
    <row r="659" spans="12:39" ht="12.75">
      <c r="L659" s="71"/>
      <c r="AM659" s="72"/>
    </row>
    <row r="660" spans="12:39" ht="12.75">
      <c r="L660" s="71"/>
      <c r="AM660" s="72"/>
    </row>
    <row r="661" spans="12:39" ht="12.75">
      <c r="L661" s="71"/>
      <c r="AM661" s="72"/>
    </row>
    <row r="662" spans="12:39" ht="12.75">
      <c r="L662" s="71"/>
      <c r="AM662" s="72"/>
    </row>
    <row r="663" spans="12:39" ht="12.75">
      <c r="L663" s="71"/>
      <c r="AM663" s="72"/>
    </row>
    <row r="664" spans="12:39" ht="12.75">
      <c r="L664" s="71"/>
      <c r="AM664" s="72"/>
    </row>
    <row r="665" spans="12:39" ht="12.75">
      <c r="L665" s="71"/>
      <c r="AM665" s="72"/>
    </row>
    <row r="666" spans="12:39" ht="12.75">
      <c r="L666" s="71"/>
      <c r="AM666" s="72"/>
    </row>
    <row r="667" spans="12:39" ht="12.75">
      <c r="L667" s="71"/>
      <c r="AM667" s="72"/>
    </row>
    <row r="668" spans="12:39" ht="12.75">
      <c r="L668" s="71"/>
      <c r="AM668" s="72"/>
    </row>
    <row r="669" spans="12:39" ht="12.75">
      <c r="L669" s="71"/>
      <c r="AM669" s="72"/>
    </row>
    <row r="670" spans="12:39" ht="12.75">
      <c r="L670" s="71"/>
      <c r="AM670" s="72"/>
    </row>
    <row r="671" spans="12:39" ht="12.75">
      <c r="L671" s="71"/>
      <c r="AM671" s="72"/>
    </row>
    <row r="672" spans="12:39" ht="12.75">
      <c r="L672" s="71"/>
      <c r="AM672" s="72"/>
    </row>
    <row r="673" spans="12:39" ht="12.75">
      <c r="L673" s="71"/>
      <c r="AM673" s="72"/>
    </row>
    <row r="674" spans="12:39" ht="12.75">
      <c r="L674" s="71"/>
      <c r="AM674" s="72"/>
    </row>
    <row r="675" spans="12:39" ht="12.75">
      <c r="L675" s="71"/>
      <c r="AM675" s="72"/>
    </row>
    <row r="676" spans="12:39" ht="12.75">
      <c r="L676" s="71"/>
      <c r="AM676" s="72"/>
    </row>
    <row r="677" spans="12:39" ht="12.75">
      <c r="L677" s="71"/>
      <c r="AM677" s="72"/>
    </row>
    <row r="678" spans="12:39" ht="12.75">
      <c r="L678" s="71"/>
      <c r="AM678" s="72"/>
    </row>
    <row r="679" spans="12:39" ht="12.75">
      <c r="L679" s="71"/>
      <c r="AM679" s="72"/>
    </row>
    <row r="680" spans="12:39" ht="12.75">
      <c r="L680" s="71"/>
      <c r="AM680" s="72"/>
    </row>
    <row r="681" spans="12:39" ht="12.75">
      <c r="L681" s="71"/>
      <c r="AM681" s="72"/>
    </row>
    <row r="682" spans="12:39" ht="12.75">
      <c r="L682" s="71"/>
      <c r="AM682" s="72"/>
    </row>
    <row r="683" spans="12:39" ht="12.75">
      <c r="L683" s="71"/>
      <c r="AM683" s="72"/>
    </row>
    <row r="684" spans="12:39" ht="12.75">
      <c r="L684" s="71"/>
      <c r="AM684" s="72"/>
    </row>
    <row r="685" spans="12:39" ht="12.75">
      <c r="L685" s="71"/>
      <c r="AM685" s="72"/>
    </row>
    <row r="686" spans="12:39" ht="12.75">
      <c r="L686" s="71"/>
      <c r="AM686" s="72"/>
    </row>
    <row r="687" spans="12:39" ht="12.75">
      <c r="L687" s="71"/>
      <c r="AM687" s="72"/>
    </row>
    <row r="688" spans="12:39" ht="12.75">
      <c r="L688" s="71"/>
      <c r="AM688" s="72"/>
    </row>
    <row r="689" spans="12:39" ht="12.75">
      <c r="L689" s="71"/>
      <c r="AM689" s="72"/>
    </row>
    <row r="690" spans="12:39" ht="12.75">
      <c r="L690" s="71"/>
      <c r="AM690" s="72"/>
    </row>
    <row r="691" spans="12:39" ht="12.75">
      <c r="L691" s="71"/>
      <c r="AM691" s="72"/>
    </row>
    <row r="692" spans="12:39" ht="12.75">
      <c r="L692" s="71"/>
      <c r="AM692" s="72"/>
    </row>
    <row r="693" spans="12:39" ht="12.75">
      <c r="L693" s="71"/>
      <c r="AM693" s="72"/>
    </row>
    <row r="694" spans="12:39" ht="12.75">
      <c r="L694" s="71"/>
      <c r="AM694" s="72"/>
    </row>
    <row r="695" spans="12:39" ht="12.75">
      <c r="L695" s="71"/>
      <c r="AM695" s="72"/>
    </row>
    <row r="696" spans="12:39" ht="12.75">
      <c r="L696" s="71"/>
      <c r="AM696" s="72"/>
    </row>
    <row r="697" spans="12:39" ht="12.75">
      <c r="L697" s="71"/>
      <c r="AM697" s="72"/>
    </row>
    <row r="698" spans="12:39" ht="12.75">
      <c r="L698" s="71"/>
      <c r="AM698" s="72"/>
    </row>
    <row r="699" spans="12:39" ht="12.75">
      <c r="L699" s="71"/>
      <c r="AM699" s="72"/>
    </row>
    <row r="700" spans="12:39" ht="12.75">
      <c r="L700" s="71"/>
      <c r="AM700" s="72"/>
    </row>
    <row r="701" spans="12:39" ht="12.75">
      <c r="L701" s="71"/>
      <c r="AM701" s="72"/>
    </row>
    <row r="702" spans="12:39" ht="12.75">
      <c r="L702" s="71"/>
      <c r="AM702" s="72"/>
    </row>
    <row r="703" spans="12:39" ht="12.75">
      <c r="L703" s="71"/>
      <c r="AM703" s="72"/>
    </row>
    <row r="704" spans="12:39" ht="12.75">
      <c r="L704" s="71"/>
      <c r="AM704" s="72"/>
    </row>
    <row r="705" spans="12:39" ht="12.75">
      <c r="L705" s="71"/>
      <c r="AM705" s="72"/>
    </row>
    <row r="706" spans="12:39" ht="12.75">
      <c r="L706" s="71"/>
      <c r="AM706" s="72"/>
    </row>
    <row r="707" spans="12:39" ht="12.75">
      <c r="L707" s="71"/>
      <c r="AM707" s="72"/>
    </row>
    <row r="708" spans="12:39" ht="12.75">
      <c r="L708" s="71"/>
      <c r="AM708" s="72"/>
    </row>
    <row r="709" spans="12:39" ht="12.75">
      <c r="L709" s="71"/>
      <c r="AM709" s="72"/>
    </row>
    <row r="710" spans="12:39" ht="12.75">
      <c r="L710" s="71"/>
      <c r="AM710" s="72"/>
    </row>
    <row r="711" spans="12:39" ht="12.75">
      <c r="L711" s="71"/>
      <c r="AM711" s="72"/>
    </row>
    <row r="712" spans="12:39" ht="12.75">
      <c r="L712" s="71"/>
      <c r="AM712" s="72"/>
    </row>
    <row r="713" spans="12:39" ht="12.75">
      <c r="L713" s="71"/>
      <c r="AM713" s="72"/>
    </row>
    <row r="714" spans="12:39" ht="12.75">
      <c r="L714" s="71"/>
      <c r="AM714" s="72"/>
    </row>
    <row r="715" spans="12:39" ht="12.75">
      <c r="L715" s="71"/>
      <c r="AM715" s="72"/>
    </row>
    <row r="716" spans="12:39" ht="12.75">
      <c r="L716" s="71"/>
      <c r="AM716" s="72"/>
    </row>
    <row r="717" spans="12:39" ht="12.75">
      <c r="L717" s="71"/>
      <c r="AM717" s="72"/>
    </row>
    <row r="718" spans="12:39" ht="12.75">
      <c r="L718" s="71"/>
      <c r="AM718" s="72"/>
    </row>
    <row r="719" spans="12:39" ht="12.75">
      <c r="L719" s="71"/>
      <c r="AM719" s="72"/>
    </row>
    <row r="720" spans="12:39" ht="12.75">
      <c r="L720" s="71"/>
      <c r="AM720" s="72"/>
    </row>
    <row r="721" spans="12:39" ht="12.75">
      <c r="L721" s="71"/>
      <c r="AM721" s="72"/>
    </row>
    <row r="722" spans="12:39" ht="12.75">
      <c r="L722" s="71"/>
      <c r="AM722" s="72"/>
    </row>
    <row r="723" spans="12:39" ht="12.75">
      <c r="L723" s="71"/>
      <c r="AM723" s="72"/>
    </row>
    <row r="724" spans="12:39" ht="12.75">
      <c r="L724" s="71"/>
      <c r="AM724" s="72"/>
    </row>
    <row r="725" spans="12:39" ht="12.75">
      <c r="L725" s="71"/>
      <c r="AM725" s="72"/>
    </row>
    <row r="726" spans="12:39" ht="12.75">
      <c r="L726" s="71"/>
      <c r="AM726" s="72"/>
    </row>
    <row r="727" spans="12:39" ht="12.75">
      <c r="L727" s="71"/>
      <c r="AM727" s="72"/>
    </row>
    <row r="728" spans="12:39" ht="12.75">
      <c r="L728" s="71"/>
      <c r="AM728" s="72"/>
    </row>
    <row r="729" spans="12:39" ht="12.75">
      <c r="L729" s="71"/>
      <c r="AM729" s="72"/>
    </row>
    <row r="730" spans="12:39" ht="12.75">
      <c r="L730" s="71"/>
      <c r="AM730" s="72"/>
    </row>
    <row r="731" spans="12:39" ht="12.75">
      <c r="L731" s="71"/>
      <c r="AM731" s="72"/>
    </row>
    <row r="732" spans="12:39" ht="12.75">
      <c r="L732" s="71"/>
      <c r="AM732" s="72"/>
    </row>
    <row r="733" spans="12:39" ht="12.75">
      <c r="L733" s="71"/>
      <c r="AM733" s="72"/>
    </row>
    <row r="734" spans="12:39" ht="12.75">
      <c r="L734" s="71"/>
      <c r="AM734" s="72"/>
    </row>
    <row r="735" spans="12:39" ht="12.75">
      <c r="L735" s="71"/>
      <c r="AM735" s="72"/>
    </row>
    <row r="736" spans="12:39" ht="12.75">
      <c r="L736" s="71"/>
      <c r="AM736" s="72"/>
    </row>
    <row r="737" spans="12:39" ht="12.75">
      <c r="L737" s="71"/>
      <c r="AM737" s="72"/>
    </row>
    <row r="738" spans="12:39" ht="12.75">
      <c r="L738" s="71"/>
      <c r="AM738" s="72"/>
    </row>
    <row r="739" spans="12:39" ht="12.75">
      <c r="L739" s="71"/>
      <c r="AM739" s="72"/>
    </row>
    <row r="740" spans="12:39" ht="12.75">
      <c r="L740" s="71"/>
      <c r="AM740" s="72"/>
    </row>
    <row r="741" spans="12:39" ht="12.75">
      <c r="L741" s="71"/>
      <c r="AM741" s="72"/>
    </row>
    <row r="742" spans="12:39" ht="12.75">
      <c r="L742" s="71"/>
      <c r="AM742" s="72"/>
    </row>
    <row r="743" spans="12:39" ht="12.75">
      <c r="L743" s="71"/>
      <c r="AM743" s="72"/>
    </row>
    <row r="744" spans="12:39" ht="12.75">
      <c r="L744" s="71"/>
      <c r="AM744" s="72"/>
    </row>
    <row r="745" spans="12:39" ht="12.75">
      <c r="L745" s="71"/>
      <c r="AM745" s="72"/>
    </row>
    <row r="746" spans="12:39" ht="12.75">
      <c r="L746" s="71"/>
      <c r="AM746" s="72"/>
    </row>
    <row r="747" spans="12:39" ht="12.75">
      <c r="L747" s="71"/>
      <c r="AM747" s="72"/>
    </row>
    <row r="748" spans="12:39" ht="12.75">
      <c r="L748" s="71"/>
      <c r="AM748" s="72"/>
    </row>
    <row r="749" spans="12:39" ht="12.75">
      <c r="L749" s="71"/>
      <c r="AM749" s="72"/>
    </row>
    <row r="750" spans="12:39" ht="12.75">
      <c r="L750" s="71"/>
      <c r="AM750" s="72"/>
    </row>
    <row r="751" spans="12:39" ht="12.75">
      <c r="L751" s="71"/>
      <c r="AM751" s="72"/>
    </row>
    <row r="752" spans="12:39" ht="12.75">
      <c r="L752" s="71"/>
      <c r="AM752" s="72"/>
    </row>
    <row r="753" spans="12:39" ht="12.75">
      <c r="L753" s="71"/>
      <c r="AM753" s="72"/>
    </row>
    <row r="754" spans="12:39" ht="12.75">
      <c r="L754" s="71"/>
      <c r="AM754" s="72"/>
    </row>
    <row r="755" spans="12:39" ht="12.75">
      <c r="L755" s="71"/>
      <c r="AM755" s="72"/>
    </row>
    <row r="756" spans="12:39" ht="12.75">
      <c r="L756" s="71"/>
      <c r="AM756" s="72"/>
    </row>
    <row r="757" spans="12:39" ht="12.75">
      <c r="L757" s="71"/>
      <c r="AM757" s="72"/>
    </row>
    <row r="758" spans="12:39" ht="12.75">
      <c r="L758" s="71"/>
      <c r="AM758" s="72"/>
    </row>
    <row r="759" spans="12:39" ht="12.75">
      <c r="L759" s="71"/>
      <c r="AM759" s="72"/>
    </row>
    <row r="760" spans="12:39" ht="12.75">
      <c r="L760" s="71"/>
      <c r="AM760" s="72"/>
    </row>
    <row r="761" spans="12:39" ht="12.75">
      <c r="L761" s="71"/>
      <c r="AM761" s="72"/>
    </row>
    <row r="762" spans="12:39" ht="12.75">
      <c r="L762" s="71"/>
      <c r="AM762" s="72"/>
    </row>
    <row r="763" spans="12:39" ht="12.75">
      <c r="L763" s="71"/>
      <c r="AM763" s="72"/>
    </row>
    <row r="764" spans="12:39" ht="12.75">
      <c r="L764" s="71"/>
      <c r="AM764" s="72"/>
    </row>
    <row r="765" spans="12:39" ht="12.75">
      <c r="L765" s="71"/>
      <c r="AM765" s="72"/>
    </row>
    <row r="766" spans="12:39" ht="12.75">
      <c r="L766" s="71"/>
      <c r="AM766" s="72"/>
    </row>
    <row r="767" spans="12:39" ht="12.75">
      <c r="L767" s="71"/>
      <c r="AM767" s="72"/>
    </row>
    <row r="768" spans="12:39" ht="12.75">
      <c r="L768" s="71"/>
      <c r="AM768" s="72"/>
    </row>
    <row r="769" spans="12:39" ht="12.75">
      <c r="L769" s="71"/>
      <c r="AM769" s="72"/>
    </row>
    <row r="770" spans="12:39" ht="12.75">
      <c r="L770" s="71"/>
      <c r="AM770" s="72"/>
    </row>
    <row r="771" spans="12:39" ht="12.75">
      <c r="L771" s="71"/>
      <c r="AM771" s="72"/>
    </row>
    <row r="772" spans="12:39" ht="12.75">
      <c r="L772" s="71"/>
      <c r="AM772" s="72"/>
    </row>
    <row r="773" spans="12:39" ht="12.75">
      <c r="L773" s="71"/>
      <c r="AM773" s="72"/>
    </row>
    <row r="774" spans="12:39" ht="12.75">
      <c r="L774" s="71"/>
      <c r="AM774" s="72"/>
    </row>
    <row r="775" spans="12:39" ht="12.75">
      <c r="L775" s="71"/>
      <c r="AM775" s="72"/>
    </row>
    <row r="776" spans="12:39" ht="12.75">
      <c r="L776" s="71"/>
      <c r="AM776" s="72"/>
    </row>
    <row r="777" spans="12:39" ht="12.75">
      <c r="L777" s="71"/>
      <c r="AM777" s="72"/>
    </row>
    <row r="778" spans="12:39" ht="12.75">
      <c r="L778" s="71"/>
      <c r="AM778" s="72"/>
    </row>
    <row r="779" spans="12:39" ht="12.75">
      <c r="L779" s="71"/>
      <c r="AM779" s="72"/>
    </row>
    <row r="780" spans="12:39" ht="12.75">
      <c r="L780" s="71"/>
      <c r="AM780" s="72"/>
    </row>
    <row r="781" spans="12:39" ht="12.75">
      <c r="L781" s="71"/>
      <c r="AM781" s="72"/>
    </row>
    <row r="782" spans="12:39" ht="12.75">
      <c r="L782" s="71"/>
      <c r="AM782" s="72"/>
    </row>
    <row r="783" spans="12:39" ht="12.75">
      <c r="L783" s="71"/>
      <c r="AM783" s="72"/>
    </row>
    <row r="784" spans="12:39" ht="12.75">
      <c r="L784" s="71"/>
      <c r="AM784" s="72"/>
    </row>
    <row r="785" spans="12:39" ht="12.75">
      <c r="L785" s="71"/>
      <c r="AM785" s="72"/>
    </row>
    <row r="786" spans="12:39" ht="12.75">
      <c r="L786" s="71"/>
      <c r="AM786" s="72"/>
    </row>
    <row r="787" spans="12:39" ht="12.75">
      <c r="L787" s="71"/>
      <c r="AM787" s="72"/>
    </row>
    <row r="788" spans="12:39" ht="12.75">
      <c r="L788" s="71"/>
      <c r="AM788" s="72"/>
    </row>
    <row r="789" spans="12:39" ht="12.75">
      <c r="L789" s="71"/>
      <c r="AM789" s="72"/>
    </row>
    <row r="790" spans="12:39" ht="12.75">
      <c r="L790" s="71"/>
      <c r="AM790" s="72"/>
    </row>
    <row r="791" spans="12:39" ht="12.75">
      <c r="L791" s="71"/>
      <c r="AM791" s="72"/>
    </row>
    <row r="792" spans="12:39" ht="12.75">
      <c r="L792" s="71"/>
      <c r="AM792" s="72"/>
    </row>
    <row r="793" spans="12:39" ht="12.75">
      <c r="L793" s="71"/>
      <c r="AM793" s="72"/>
    </row>
    <row r="794" spans="12:39" ht="12.75">
      <c r="L794" s="71"/>
      <c r="AM794" s="72"/>
    </row>
    <row r="795" spans="12:39" ht="12.75">
      <c r="L795" s="71"/>
      <c r="AM795" s="72"/>
    </row>
    <row r="796" spans="12:39" ht="12.75">
      <c r="L796" s="71"/>
      <c r="AM796" s="72"/>
    </row>
    <row r="797" spans="12:39" ht="12.75">
      <c r="L797" s="71"/>
      <c r="AM797" s="72"/>
    </row>
    <row r="798" spans="12:39" ht="12.75">
      <c r="L798" s="71"/>
      <c r="AM798" s="72"/>
    </row>
    <row r="799" spans="12:39" ht="12.75">
      <c r="L799" s="71"/>
      <c r="AM799" s="72"/>
    </row>
    <row r="800" spans="12:39" ht="12.75">
      <c r="L800" s="71"/>
      <c r="AM800" s="72"/>
    </row>
    <row r="801" spans="12:39" ht="12.75">
      <c r="L801" s="71"/>
      <c r="AM801" s="72"/>
    </row>
    <row r="802" spans="12:39" ht="12.75">
      <c r="L802" s="71"/>
      <c r="AM802" s="72"/>
    </row>
    <row r="803" spans="12:39" ht="12.75">
      <c r="L803" s="71"/>
      <c r="AM803" s="72"/>
    </row>
    <row r="804" spans="12:39" ht="12.75">
      <c r="L804" s="71"/>
      <c r="AM804" s="72"/>
    </row>
    <row r="805" spans="12:39" ht="12.75">
      <c r="L805" s="71"/>
      <c r="AM805" s="72"/>
    </row>
    <row r="806" spans="12:39" ht="12.75">
      <c r="L806" s="71"/>
      <c r="AM806" s="72"/>
    </row>
    <row r="807" spans="12:39" ht="12.75">
      <c r="L807" s="71"/>
      <c r="AM807" s="72"/>
    </row>
    <row r="808" spans="12:39" ht="12.75">
      <c r="L808" s="71"/>
      <c r="AM808" s="72"/>
    </row>
    <row r="809" spans="12:39" ht="12.75">
      <c r="L809" s="71"/>
      <c r="AM809" s="72"/>
    </row>
    <row r="810" spans="12:39" ht="12.75">
      <c r="L810" s="71"/>
      <c r="AM810" s="72"/>
    </row>
    <row r="811" spans="12:39" ht="12.75">
      <c r="L811" s="71"/>
      <c r="AM811" s="72"/>
    </row>
    <row r="812" spans="12:39" ht="12.75">
      <c r="L812" s="71"/>
      <c r="AM812" s="72"/>
    </row>
    <row r="813" spans="12:39" ht="12.75">
      <c r="L813" s="71"/>
      <c r="AM813" s="72"/>
    </row>
    <row r="814" spans="12:39" ht="12.75">
      <c r="L814" s="71"/>
      <c r="AM814" s="72"/>
    </row>
    <row r="815" spans="12:39" ht="12.75">
      <c r="L815" s="71"/>
      <c r="AM815" s="72"/>
    </row>
    <row r="816" spans="12:39" ht="12.75">
      <c r="L816" s="71"/>
      <c r="AM816" s="72"/>
    </row>
    <row r="817" spans="12:39" ht="12.75">
      <c r="L817" s="71"/>
      <c r="AM817" s="72"/>
    </row>
    <row r="818" spans="12:39" ht="12.75">
      <c r="L818" s="71"/>
      <c r="AM818" s="72"/>
    </row>
    <row r="819" spans="12:39" ht="12.75">
      <c r="L819" s="71"/>
      <c r="AM819" s="72"/>
    </row>
    <row r="820" spans="12:39" ht="12.75">
      <c r="L820" s="71"/>
      <c r="AM820" s="72"/>
    </row>
    <row r="821" spans="12:39" ht="12.75">
      <c r="L821" s="71"/>
      <c r="AM821" s="72"/>
    </row>
    <row r="822" spans="12:39" ht="12.75">
      <c r="L822" s="71"/>
      <c r="AM822" s="72"/>
    </row>
    <row r="823" spans="12:39" ht="12.75">
      <c r="L823" s="71"/>
      <c r="AM823" s="72"/>
    </row>
    <row r="824" spans="12:39" ht="12.75">
      <c r="L824" s="71"/>
      <c r="AM824" s="72"/>
    </row>
    <row r="825" spans="12:39" ht="12.75">
      <c r="L825" s="71"/>
      <c r="AM825" s="72"/>
    </row>
    <row r="826" spans="12:39" ht="12.75">
      <c r="L826" s="71"/>
      <c r="AM826" s="72"/>
    </row>
    <row r="827" spans="12:39" ht="12.75">
      <c r="L827" s="71"/>
      <c r="AM827" s="72"/>
    </row>
    <row r="828" spans="12:39" ht="12.75">
      <c r="L828" s="71"/>
      <c r="AM828" s="72"/>
    </row>
    <row r="829" spans="12:39" ht="12.75">
      <c r="L829" s="71"/>
      <c r="AM829" s="72"/>
    </row>
    <row r="830" spans="12:39" ht="12.75">
      <c r="L830" s="71"/>
      <c r="AM830" s="72"/>
    </row>
    <row r="831" spans="12:39" ht="12.75">
      <c r="L831" s="71"/>
      <c r="AM831" s="72"/>
    </row>
    <row r="832" spans="12:39" ht="12.75">
      <c r="L832" s="71"/>
      <c r="AM832" s="72"/>
    </row>
    <row r="833" spans="12:39" ht="12.75">
      <c r="L833" s="71"/>
      <c r="AM833" s="72"/>
    </row>
    <row r="834" spans="12:39" ht="12.75">
      <c r="L834" s="71"/>
      <c r="AM834" s="72"/>
    </row>
    <row r="835" spans="12:39" ht="12.75">
      <c r="L835" s="71"/>
      <c r="AM835" s="72"/>
    </row>
    <row r="836" spans="12:39" ht="12.75">
      <c r="L836" s="71"/>
      <c r="AM836" s="72"/>
    </row>
    <row r="837" spans="12:39" ht="12.75">
      <c r="L837" s="71"/>
      <c r="AM837" s="72"/>
    </row>
    <row r="838" spans="12:39" ht="12.75">
      <c r="L838" s="71"/>
      <c r="AM838" s="72"/>
    </row>
    <row r="839" spans="12:39" ht="12.75">
      <c r="L839" s="71"/>
      <c r="AM839" s="72"/>
    </row>
    <row r="840" spans="12:39" ht="12.75">
      <c r="L840" s="71"/>
      <c r="AM840" s="72"/>
    </row>
    <row r="841" spans="12:39" ht="12.75">
      <c r="L841" s="71"/>
      <c r="AM841" s="72"/>
    </row>
    <row r="842" spans="12:39" ht="12.75">
      <c r="L842" s="71"/>
      <c r="AM842" s="72"/>
    </row>
    <row r="843" spans="12:39" ht="12.75">
      <c r="L843" s="71"/>
      <c r="AM843" s="72"/>
    </row>
    <row r="844" spans="12:39" ht="12.75">
      <c r="L844" s="71"/>
      <c r="AM844" s="72"/>
    </row>
    <row r="845" spans="12:39" ht="12.75">
      <c r="L845" s="71"/>
      <c r="AM845" s="72"/>
    </row>
    <row r="846" spans="12:39" ht="12.75">
      <c r="L846" s="71"/>
      <c r="AM846" s="72"/>
    </row>
    <row r="847" spans="12:39" ht="12.75">
      <c r="L847" s="71"/>
      <c r="AM847" s="72"/>
    </row>
    <row r="848" spans="12:39" ht="12.75">
      <c r="L848" s="71"/>
      <c r="AM848" s="72"/>
    </row>
    <row r="849" spans="12:39" ht="12.75">
      <c r="L849" s="71"/>
      <c r="AM849" s="72"/>
    </row>
    <row r="850" spans="12:39" ht="12.75">
      <c r="L850" s="71"/>
      <c r="AM850" s="72"/>
    </row>
    <row r="851" spans="12:39" ht="12.75">
      <c r="L851" s="71"/>
      <c r="AM851" s="72"/>
    </row>
    <row r="852" spans="12:39" ht="12.75">
      <c r="L852" s="71"/>
      <c r="AM852" s="72"/>
    </row>
    <row r="853" spans="12:39" ht="12.75">
      <c r="L853" s="71"/>
      <c r="AM853" s="72"/>
    </row>
    <row r="854" spans="12:39" ht="12.75">
      <c r="L854" s="71"/>
      <c r="AM854" s="72"/>
    </row>
    <row r="855" spans="12:39" ht="12.75">
      <c r="L855" s="71"/>
      <c r="AM855" s="72"/>
    </row>
    <row r="856" spans="12:39" ht="12.75">
      <c r="L856" s="71"/>
      <c r="AM856" s="72"/>
    </row>
    <row r="857" spans="12:39" ht="12.75">
      <c r="L857" s="71"/>
      <c r="AM857" s="72"/>
    </row>
    <row r="858" spans="12:39" ht="12.75">
      <c r="L858" s="71"/>
      <c r="AM858" s="72"/>
    </row>
    <row r="859" spans="12:39" ht="12.75">
      <c r="L859" s="71"/>
      <c r="AM859" s="72"/>
    </row>
    <row r="860" spans="12:39" ht="12.75">
      <c r="L860" s="71"/>
      <c r="AM860" s="72"/>
    </row>
    <row r="861" spans="12:39" ht="12.75">
      <c r="L861" s="71"/>
      <c r="AM861" s="72"/>
    </row>
    <row r="862" spans="12:39" ht="12.75">
      <c r="L862" s="71"/>
      <c r="AM862" s="72"/>
    </row>
    <row r="863" spans="12:39" ht="12.75">
      <c r="L863" s="71"/>
      <c r="AM863" s="72"/>
    </row>
    <row r="864" spans="12:39" ht="12.75">
      <c r="L864" s="71"/>
      <c r="AM864" s="72"/>
    </row>
    <row r="865" spans="12:39" ht="12.75">
      <c r="L865" s="71"/>
      <c r="AM865" s="72"/>
    </row>
    <row r="866" spans="12:39" ht="12.75">
      <c r="L866" s="71"/>
      <c r="AM866" s="72"/>
    </row>
    <row r="867" spans="12:39" ht="12.75">
      <c r="L867" s="71"/>
      <c r="AM867" s="72"/>
    </row>
    <row r="868" spans="12:39" ht="12.75">
      <c r="L868" s="71"/>
      <c r="AM868" s="72"/>
    </row>
    <row r="869" spans="12:39" ht="12.75">
      <c r="L869" s="71"/>
      <c r="AM869" s="72"/>
    </row>
    <row r="870" spans="12:39" ht="12.75">
      <c r="L870" s="71"/>
      <c r="AM870" s="72"/>
    </row>
    <row r="871" spans="12:39" ht="12.75">
      <c r="L871" s="71"/>
      <c r="AM871" s="72"/>
    </row>
    <row r="872" spans="12:39" ht="12.75">
      <c r="L872" s="71"/>
      <c r="AM872" s="72"/>
    </row>
    <row r="873" spans="12:39" ht="12.75">
      <c r="L873" s="71"/>
      <c r="AM873" s="72"/>
    </row>
    <row r="874" spans="12:39" ht="12.75">
      <c r="L874" s="71"/>
      <c r="AM874" s="72"/>
    </row>
    <row r="875" spans="12:39" ht="12.75">
      <c r="L875" s="71"/>
      <c r="AM875" s="72"/>
    </row>
    <row r="876" spans="12:39" ht="12.75">
      <c r="L876" s="71"/>
      <c r="AM876" s="72"/>
    </row>
    <row r="877" spans="12:39" ht="12.75">
      <c r="L877" s="71"/>
      <c r="AM877" s="72"/>
    </row>
    <row r="878" spans="12:39" ht="12.75">
      <c r="L878" s="71"/>
      <c r="AM878" s="72"/>
    </row>
    <row r="879" spans="12:39" ht="12.75">
      <c r="L879" s="71"/>
      <c r="AM879" s="72"/>
    </row>
    <row r="880" spans="12:39" ht="12.75">
      <c r="L880" s="71"/>
      <c r="AM880" s="72"/>
    </row>
    <row r="881" spans="12:39" ht="12.75">
      <c r="L881" s="71"/>
      <c r="AM881" s="72"/>
    </row>
    <row r="882" spans="12:39" ht="12.75">
      <c r="L882" s="71"/>
      <c r="AM882" s="72"/>
    </row>
    <row r="883" spans="12:39" ht="12.75">
      <c r="L883" s="71"/>
      <c r="AM883" s="72"/>
    </row>
    <row r="884" spans="12:39" ht="12.75">
      <c r="L884" s="71"/>
      <c r="AM884" s="72"/>
    </row>
    <row r="885" spans="12:39" ht="12.75">
      <c r="L885" s="71"/>
      <c r="AM885" s="72"/>
    </row>
    <row r="886" spans="12:39" ht="12.75">
      <c r="L886" s="71"/>
      <c r="AM886" s="72"/>
    </row>
    <row r="887" spans="12:39" ht="12.75">
      <c r="L887" s="71"/>
      <c r="AM887" s="72"/>
    </row>
    <row r="888" spans="12:39" ht="12.75">
      <c r="L888" s="71"/>
      <c r="AM888" s="72"/>
    </row>
    <row r="889" spans="12:39" ht="12.75">
      <c r="L889" s="71"/>
      <c r="AM889" s="72"/>
    </row>
    <row r="890" spans="12:39" ht="12.75">
      <c r="L890" s="71"/>
      <c r="AM890" s="72"/>
    </row>
    <row r="891" spans="12:39" ht="12.75">
      <c r="L891" s="71"/>
      <c r="AM891" s="72"/>
    </row>
    <row r="892" spans="12:39" ht="12.75">
      <c r="L892" s="71"/>
      <c r="AM892" s="72"/>
    </row>
    <row r="893" spans="12:39" ht="12.75">
      <c r="L893" s="71"/>
      <c r="AM893" s="72"/>
    </row>
    <row r="894" spans="12:39" ht="12.75">
      <c r="L894" s="71"/>
      <c r="AM894" s="72"/>
    </row>
    <row r="895" spans="12:39" ht="12.75">
      <c r="L895" s="71"/>
      <c r="AM895" s="72"/>
    </row>
    <row r="896" spans="12:39" ht="12.75">
      <c r="L896" s="71"/>
      <c r="AM896" s="72"/>
    </row>
    <row r="897" spans="12:39" ht="12.75">
      <c r="L897" s="71"/>
      <c r="AM897" s="72"/>
    </row>
    <row r="898" spans="12:39" ht="12.75">
      <c r="L898" s="71"/>
      <c r="AM898" s="72"/>
    </row>
    <row r="899" spans="12:39" ht="12.75">
      <c r="L899" s="71"/>
      <c r="AM899" s="72"/>
    </row>
    <row r="900" spans="12:39" ht="12.75">
      <c r="L900" s="71"/>
      <c r="AM900" s="72"/>
    </row>
    <row r="901" spans="12:39" ht="12.75">
      <c r="L901" s="71"/>
      <c r="AM901" s="72"/>
    </row>
    <row r="902" spans="12:39" ht="12.75">
      <c r="L902" s="71"/>
      <c r="AM902" s="72"/>
    </row>
    <row r="903" spans="12:39" ht="12.75">
      <c r="L903" s="71"/>
      <c r="AM903" s="72"/>
    </row>
    <row r="904" spans="12:39" ht="12.75">
      <c r="L904" s="71"/>
      <c r="AM904" s="72"/>
    </row>
    <row r="905" spans="12:39" ht="12.75">
      <c r="L905" s="71"/>
      <c r="AM905" s="72"/>
    </row>
    <row r="906" spans="12:39" ht="12.75">
      <c r="L906" s="71"/>
      <c r="AM906" s="72"/>
    </row>
    <row r="907" spans="12:39" ht="12.75">
      <c r="L907" s="71"/>
      <c r="AM907" s="72"/>
    </row>
    <row r="908" spans="12:39" ht="12.75">
      <c r="L908" s="71"/>
      <c r="AM908" s="72"/>
    </row>
    <row r="909" spans="12:39" ht="12.75">
      <c r="L909" s="71"/>
      <c r="AM909" s="72"/>
    </row>
    <row r="910" spans="12:39" ht="12.75">
      <c r="L910" s="71"/>
      <c r="AM910" s="72"/>
    </row>
    <row r="911" spans="12:39" ht="12.75">
      <c r="L911" s="71"/>
      <c r="AM911" s="72"/>
    </row>
    <row r="912" spans="12:39" ht="12.75">
      <c r="L912" s="71"/>
      <c r="AM912" s="72"/>
    </row>
    <row r="913" spans="12:39" ht="12.75">
      <c r="L913" s="71"/>
      <c r="AM913" s="72"/>
    </row>
    <row r="914" spans="12:39" ht="12.75">
      <c r="L914" s="71"/>
      <c r="AM914" s="72"/>
    </row>
    <row r="915" spans="12:39" ht="12.75">
      <c r="L915" s="71"/>
      <c r="AM915" s="72"/>
    </row>
    <row r="916" spans="12:39" ht="12.75">
      <c r="L916" s="71"/>
      <c r="AM916" s="72"/>
    </row>
    <row r="917" spans="12:39" ht="12.75">
      <c r="L917" s="71"/>
      <c r="AM917" s="72"/>
    </row>
    <row r="918" spans="12:39" ht="12.75">
      <c r="L918" s="71"/>
      <c r="AM918" s="72"/>
    </row>
    <row r="919" spans="12:39" ht="12.75">
      <c r="L919" s="71"/>
      <c r="AM919" s="72"/>
    </row>
    <row r="920" spans="12:39" ht="12.75">
      <c r="L920" s="71"/>
      <c r="AM920" s="72"/>
    </row>
    <row r="921" spans="12:39" ht="12.75">
      <c r="L921" s="71"/>
      <c r="AM921" s="72"/>
    </row>
    <row r="922" spans="12:39" ht="12.75">
      <c r="L922" s="71"/>
      <c r="AM922" s="72"/>
    </row>
    <row r="923" spans="12:39" ht="12.75">
      <c r="L923" s="71"/>
      <c r="AM923" s="72"/>
    </row>
    <row r="924" spans="12:39" ht="12.75">
      <c r="L924" s="71"/>
      <c r="AM924" s="72"/>
    </row>
    <row r="925" spans="12:39" ht="12.75">
      <c r="L925" s="71"/>
      <c r="AM925" s="72"/>
    </row>
    <row r="926" spans="12:39" ht="12.75">
      <c r="L926" s="71"/>
      <c r="AM926" s="72"/>
    </row>
    <row r="927" spans="12:39" ht="12.75">
      <c r="L927" s="71"/>
      <c r="AM927" s="72"/>
    </row>
    <row r="928" spans="12:39" ht="12.75">
      <c r="L928" s="71"/>
      <c r="AM928" s="72"/>
    </row>
    <row r="929" spans="12:39" ht="12.75">
      <c r="L929" s="71"/>
      <c r="AM929" s="72"/>
    </row>
    <row r="930" spans="12:39" ht="12.75">
      <c r="L930" s="71"/>
      <c r="AM930" s="72"/>
    </row>
    <row r="931" spans="12:39" ht="12.75">
      <c r="L931" s="71"/>
      <c r="AM931" s="72"/>
    </row>
    <row r="932" spans="12:39" ht="12.75">
      <c r="L932" s="71"/>
      <c r="AM932" s="72"/>
    </row>
    <row r="933" spans="12:39" ht="12.75">
      <c r="L933" s="71"/>
      <c r="AM933" s="72"/>
    </row>
    <row r="934" spans="12:39" ht="12.75">
      <c r="L934" s="71"/>
      <c r="AM934" s="72"/>
    </row>
    <row r="935" spans="12:39" ht="12.75">
      <c r="L935" s="71"/>
      <c r="AM935" s="72"/>
    </row>
    <row r="936" spans="12:39" ht="12.75">
      <c r="L936" s="71"/>
      <c r="AM936" s="72"/>
    </row>
    <row r="937" spans="12:39" ht="12.75">
      <c r="L937" s="71"/>
      <c r="AM937" s="72"/>
    </row>
    <row r="938" spans="12:39" ht="12.75">
      <c r="L938" s="71"/>
      <c r="AM938" s="72"/>
    </row>
    <row r="939" spans="12:39" ht="12.75">
      <c r="L939" s="71"/>
      <c r="AM939" s="72"/>
    </row>
    <row r="940" spans="12:39" ht="12.75">
      <c r="L940" s="71"/>
      <c r="AM940" s="72"/>
    </row>
    <row r="941" spans="12:39" ht="12.75">
      <c r="L941" s="71"/>
      <c r="AM941" s="72"/>
    </row>
    <row r="942" spans="12:39" ht="12.75">
      <c r="L942" s="71"/>
      <c r="AM942" s="72"/>
    </row>
    <row r="943" spans="12:39" ht="12.75">
      <c r="L943" s="71"/>
      <c r="AM943" s="72"/>
    </row>
    <row r="944" spans="12:39" ht="12.75">
      <c r="L944" s="71"/>
      <c r="AM944" s="72"/>
    </row>
    <row r="945" spans="12:39" ht="12.75">
      <c r="L945" s="71"/>
      <c r="AM945" s="72"/>
    </row>
    <row r="946" spans="12:39" ht="12.75">
      <c r="L946" s="71"/>
      <c r="AM946" s="72"/>
    </row>
    <row r="947" spans="12:39" ht="12.75">
      <c r="L947" s="71"/>
      <c r="AM947" s="72"/>
    </row>
    <row r="948" spans="12:39" ht="12.75">
      <c r="L948" s="71"/>
      <c r="AM948" s="72"/>
    </row>
    <row r="949" spans="12:39" ht="12.75">
      <c r="L949" s="71"/>
      <c r="AM949" s="72"/>
    </row>
    <row r="950" spans="12:39" ht="12.75">
      <c r="L950" s="71"/>
      <c r="AM950" s="72"/>
    </row>
    <row r="951" spans="12:39" ht="12.75">
      <c r="L951" s="71"/>
      <c r="AM951" s="72"/>
    </row>
    <row r="952" spans="12:39" ht="12.75">
      <c r="L952" s="71"/>
      <c r="AM952" s="72"/>
    </row>
    <row r="953" spans="12:39" ht="12.75">
      <c r="L953" s="71"/>
      <c r="AM953" s="72"/>
    </row>
    <row r="954" spans="12:39" ht="12.75">
      <c r="L954" s="71"/>
      <c r="AM954" s="72"/>
    </row>
    <row r="955" spans="12:39" ht="12.75">
      <c r="L955" s="71"/>
      <c r="AM955" s="72"/>
    </row>
    <row r="956" spans="12:39" ht="12.75">
      <c r="L956" s="71"/>
      <c r="AM956" s="72"/>
    </row>
    <row r="957" spans="12:39" ht="12.75">
      <c r="L957" s="71"/>
      <c r="AM957" s="72"/>
    </row>
    <row r="958" spans="12:39" ht="12.75">
      <c r="L958" s="71"/>
      <c r="AM958" s="72"/>
    </row>
    <row r="959" spans="12:39" ht="12.75">
      <c r="L959" s="71"/>
      <c r="AM959" s="72"/>
    </row>
    <row r="960" spans="12:39" ht="12.75">
      <c r="L960" s="71"/>
      <c r="AM960" s="72"/>
    </row>
    <row r="961" spans="12:39" ht="12.75">
      <c r="L961" s="71"/>
      <c r="AM961" s="72"/>
    </row>
    <row r="962" spans="12:39" ht="12.75">
      <c r="L962" s="71"/>
      <c r="AM962" s="72"/>
    </row>
    <row r="963" spans="12:39" ht="12.75">
      <c r="L963" s="71"/>
      <c r="AM963" s="72"/>
    </row>
    <row r="964" spans="12:39" ht="12.75">
      <c r="L964" s="71"/>
      <c r="AM964" s="72"/>
    </row>
    <row r="965" spans="12:39" ht="12.75">
      <c r="L965" s="71"/>
      <c r="AM965" s="72"/>
    </row>
    <row r="966" spans="12:39" ht="12.75">
      <c r="L966" s="71"/>
      <c r="AM966" s="72"/>
    </row>
    <row r="967" spans="12:39" ht="12.75">
      <c r="L967" s="71"/>
      <c r="AM967" s="72"/>
    </row>
    <row r="968" spans="12:39" ht="12.75">
      <c r="L968" s="71"/>
      <c r="AM968" s="72"/>
    </row>
    <row r="969" spans="12:39" ht="12.75">
      <c r="L969" s="71"/>
      <c r="AM969" s="72"/>
    </row>
    <row r="970" spans="12:39" ht="12.75">
      <c r="L970" s="71"/>
      <c r="AM970" s="72"/>
    </row>
    <row r="971" spans="12:39" ht="12.75">
      <c r="L971" s="71"/>
      <c r="AM971" s="72"/>
    </row>
    <row r="972" spans="12:39" ht="12.75">
      <c r="L972" s="71"/>
      <c r="AM972" s="72"/>
    </row>
    <row r="973" spans="12:39" ht="12.75">
      <c r="L973" s="71"/>
      <c r="AM973" s="72"/>
    </row>
    <row r="974" spans="12:39" ht="12.75">
      <c r="L974" s="71"/>
      <c r="AM974" s="72"/>
    </row>
    <row r="975" spans="12:39" ht="12.75">
      <c r="L975" s="71"/>
      <c r="AM975" s="72"/>
    </row>
    <row r="976" spans="12:39" ht="12.75">
      <c r="L976" s="71"/>
      <c r="AM976" s="72"/>
    </row>
    <row r="977" spans="12:39" ht="12.75">
      <c r="L977" s="71"/>
      <c r="AM977" s="72"/>
    </row>
    <row r="978" spans="12:39" ht="12.75">
      <c r="L978" s="71"/>
      <c r="AM978" s="72"/>
    </row>
    <row r="979" spans="12:39" ht="12.75">
      <c r="L979" s="71"/>
      <c r="AM979" s="72"/>
    </row>
    <row r="980" spans="12:39" ht="12.75">
      <c r="L980" s="71"/>
      <c r="AM980" s="72"/>
    </row>
    <row r="981" spans="12:39" ht="12.75">
      <c r="L981" s="71"/>
      <c r="AM981" s="72"/>
    </row>
    <row r="982" spans="12:39" ht="12.75">
      <c r="L982" s="71"/>
      <c r="AM982" s="72"/>
    </row>
    <row r="983" spans="12:39" ht="12.75">
      <c r="L983" s="71"/>
      <c r="AM983" s="72"/>
    </row>
    <row r="984" spans="12:39" ht="12.75">
      <c r="L984" s="71"/>
      <c r="AM984" s="72"/>
    </row>
    <row r="985" spans="12:39" ht="12.75">
      <c r="L985" s="71"/>
      <c r="AM985" s="72"/>
    </row>
    <row r="986" spans="12:39" ht="12.75">
      <c r="L986" s="71"/>
      <c r="AM986" s="72"/>
    </row>
    <row r="987" spans="12:39" ht="12.75">
      <c r="L987" s="71"/>
      <c r="AM987" s="72"/>
    </row>
    <row r="988" spans="12:39" ht="12.75">
      <c r="L988" s="71"/>
      <c r="AM988" s="72"/>
    </row>
    <row r="989" spans="12:39" ht="12.75">
      <c r="L989" s="71"/>
      <c r="AM989" s="72"/>
    </row>
    <row r="990" spans="12:39" ht="12.75">
      <c r="L990" s="71"/>
      <c r="AM990" s="72"/>
    </row>
    <row r="991" spans="12:39" ht="12.75">
      <c r="L991" s="71"/>
      <c r="AM991" s="72"/>
    </row>
    <row r="992" spans="12:39" ht="12.75">
      <c r="L992" s="71"/>
      <c r="AM992" s="72"/>
    </row>
    <row r="993" spans="12:39" ht="12.75">
      <c r="L993" s="71"/>
      <c r="AM993" s="72"/>
    </row>
    <row r="994" spans="12:39" ht="12.75">
      <c r="L994" s="71"/>
      <c r="AM994" s="72"/>
    </row>
    <row r="995" spans="12:39" ht="12.75">
      <c r="L995" s="71"/>
      <c r="AM995" s="72"/>
    </row>
    <row r="996" spans="12:39" ht="12.75">
      <c r="L996" s="71"/>
      <c r="AM996" s="72"/>
    </row>
    <row r="997" spans="12:39" ht="12.75">
      <c r="L997" s="71"/>
      <c r="AM997" s="72"/>
    </row>
    <row r="998" spans="12:39" ht="12.75">
      <c r="L998" s="71"/>
      <c r="AM998" s="72"/>
    </row>
    <row r="999" spans="12:39" ht="12.75">
      <c r="L999" s="71"/>
      <c r="AM999" s="72"/>
    </row>
    <row r="1000" spans="12:39" ht="12.75">
      <c r="L1000" s="71"/>
      <c r="AM1000" s="72"/>
    </row>
    <row r="1001" spans="12:39" ht="12.75">
      <c r="L1001" s="71"/>
      <c r="AM1001" s="72"/>
    </row>
    <row r="1002" spans="12:39" ht="12.75">
      <c r="L1002" s="71"/>
      <c r="AM1002" s="72"/>
    </row>
    <row r="1003" spans="12:39" ht="12.75">
      <c r="L1003" s="71"/>
      <c r="AM1003" s="72"/>
    </row>
    <row r="1004" spans="12:39" ht="12.75">
      <c r="L1004" s="71"/>
      <c r="AM1004" s="72"/>
    </row>
    <row r="1005" spans="12:39" ht="12.75">
      <c r="L1005" s="71"/>
      <c r="AM1005" s="72"/>
    </row>
    <row r="1006" spans="12:39" ht="12.75">
      <c r="L1006" s="71"/>
      <c r="AM1006" s="72"/>
    </row>
    <row r="1007" spans="12:39" ht="12.75">
      <c r="L1007" s="71"/>
      <c r="AM1007" s="72"/>
    </row>
    <row r="1008" spans="12:39" ht="12.75">
      <c r="L1008" s="71"/>
      <c r="AM1008" s="72"/>
    </row>
    <row r="1009" spans="12:39" ht="12.75">
      <c r="L1009" s="71"/>
      <c r="AM1009" s="72"/>
    </row>
    <row r="1010" spans="12:39" ht="12.75">
      <c r="L1010" s="71"/>
      <c r="AM1010" s="72"/>
    </row>
    <row r="1011" spans="12:39" ht="12.75">
      <c r="L1011" s="71"/>
      <c r="AM1011" s="72"/>
    </row>
    <row r="1012" spans="12:39" ht="12.75">
      <c r="L1012" s="71"/>
      <c r="AM1012" s="72"/>
    </row>
    <row r="1013" spans="12:39" ht="12.75">
      <c r="L1013" s="71"/>
      <c r="AM1013" s="72"/>
    </row>
    <row r="1014" spans="12:39" ht="12.75">
      <c r="L1014" s="71"/>
      <c r="AM1014" s="72"/>
    </row>
    <row r="1015" spans="12:39" ht="12.75">
      <c r="L1015" s="71"/>
      <c r="AM1015" s="72"/>
    </row>
    <row r="1016" spans="12:39" ht="12.75">
      <c r="L1016" s="71"/>
      <c r="AM1016" s="72"/>
    </row>
    <row r="1017" spans="12:39" ht="12.75">
      <c r="L1017" s="71"/>
      <c r="AM1017" s="72"/>
    </row>
    <row r="1018" spans="12:39" ht="12.75">
      <c r="L1018" s="71"/>
      <c r="AM1018" s="72"/>
    </row>
    <row r="1019" spans="12:39" ht="12.75">
      <c r="L1019" s="71"/>
      <c r="AM1019" s="72"/>
    </row>
    <row r="1020" spans="12:39" ht="12.75">
      <c r="L1020" s="71"/>
      <c r="AM1020" s="72"/>
    </row>
    <row r="1021" spans="12:39" ht="12.75">
      <c r="L1021" s="71"/>
      <c r="AM1021" s="72"/>
    </row>
    <row r="1022" spans="12:39" ht="12.75">
      <c r="L1022" s="71"/>
      <c r="AM1022" s="72"/>
    </row>
    <row r="1023" spans="12:39" ht="12.75">
      <c r="L1023" s="71"/>
      <c r="AM1023" s="72"/>
    </row>
    <row r="1024" spans="12:39" ht="12.75">
      <c r="L1024" s="71"/>
      <c r="AM1024" s="72"/>
    </row>
    <row r="1025" spans="12:39" ht="12.75">
      <c r="L1025" s="71"/>
      <c r="AM1025" s="72"/>
    </row>
    <row r="1026" spans="12:39" ht="12.75">
      <c r="L1026" s="71"/>
      <c r="AM1026" s="72"/>
    </row>
    <row r="1027" spans="12:39" ht="12.75">
      <c r="L1027" s="71"/>
      <c r="AM1027" s="72"/>
    </row>
    <row r="1028" spans="12:39" ht="12.75">
      <c r="L1028" s="71"/>
      <c r="AM1028" s="72"/>
    </row>
    <row r="1029" spans="12:39" ht="12.75">
      <c r="L1029" s="71"/>
      <c r="AM1029" s="72"/>
    </row>
    <row r="1030" spans="12:39" ht="12.75">
      <c r="L1030" s="71"/>
      <c r="AM1030" s="72"/>
    </row>
    <row r="1031" spans="12:39" ht="12.75">
      <c r="L1031" s="71"/>
      <c r="AM1031" s="72"/>
    </row>
    <row r="1032" spans="12:39" ht="12.75">
      <c r="L1032" s="71"/>
      <c r="AM1032" s="72"/>
    </row>
    <row r="1033" spans="12:39" ht="12.75">
      <c r="L1033" s="71"/>
      <c r="AM1033" s="72"/>
    </row>
    <row r="1034" spans="12:39" ht="12.75">
      <c r="L1034" s="71"/>
      <c r="AM1034" s="72"/>
    </row>
    <row r="1035" spans="12:39" ht="12.75">
      <c r="L1035" s="71"/>
      <c r="AM1035" s="72"/>
    </row>
    <row r="1036" spans="12:39" ht="12.75">
      <c r="L1036" s="71"/>
      <c r="AM1036" s="72"/>
    </row>
    <row r="1037" spans="12:39" ht="12.75">
      <c r="L1037" s="71"/>
      <c r="AM1037" s="72"/>
    </row>
    <row r="1038" spans="12:39" ht="12.75">
      <c r="L1038" s="71"/>
      <c r="AM1038" s="72"/>
    </row>
    <row r="1039" spans="12:39" ht="12.75">
      <c r="L1039" s="71"/>
      <c r="AM1039" s="72"/>
    </row>
    <row r="1040" spans="12:39" ht="12.75">
      <c r="L1040" s="71"/>
      <c r="AM1040" s="72"/>
    </row>
    <row r="1041" spans="12:39" ht="12.75">
      <c r="L1041" s="71"/>
      <c r="AM1041" s="72"/>
    </row>
    <row r="1042" spans="12:39" ht="12.75">
      <c r="L1042" s="71"/>
      <c r="AM1042" s="72"/>
    </row>
    <row r="1043" spans="12:39" ht="12.75">
      <c r="L1043" s="71"/>
      <c r="AM1043" s="72"/>
    </row>
    <row r="1044" spans="12:39" ht="12.75">
      <c r="L1044" s="71"/>
      <c r="AM1044" s="72"/>
    </row>
    <row r="1045" spans="12:39" ht="12.75">
      <c r="L1045" s="71"/>
      <c r="AM1045" s="72"/>
    </row>
    <row r="1046" spans="12:39" ht="12.75">
      <c r="L1046" s="71"/>
      <c r="AM1046" s="72"/>
    </row>
    <row r="1047" spans="12:39" ht="12.75">
      <c r="L1047" s="71"/>
      <c r="AM1047" s="72"/>
    </row>
    <row r="1048" spans="12:39" ht="12.75">
      <c r="L1048" s="71"/>
      <c r="AM1048" s="72"/>
    </row>
    <row r="1049" spans="12:39" ht="12.75">
      <c r="L1049" s="71"/>
      <c r="AM1049" s="72"/>
    </row>
    <row r="1050" spans="12:39" ht="12.75">
      <c r="L1050" s="71"/>
      <c r="AM1050" s="72"/>
    </row>
    <row r="1051" spans="12:39" ht="12.75">
      <c r="L1051" s="71"/>
      <c r="AM1051" s="72"/>
    </row>
    <row r="1052" spans="12:39" ht="12.75">
      <c r="L1052" s="71"/>
      <c r="AM1052" s="72"/>
    </row>
    <row r="1053" spans="12:39" ht="12.75">
      <c r="L1053" s="71"/>
      <c r="AM1053" s="72"/>
    </row>
  </sheetData>
  <mergeCells count="47">
    <mergeCell ref="X47:AB47"/>
    <mergeCell ref="AE47:AI47"/>
    <mergeCell ref="AL47:AP47"/>
    <mergeCell ref="AR47:AV47"/>
    <mergeCell ref="Q46:AI46"/>
    <mergeCell ref="BB46:BP46"/>
    <mergeCell ref="BQ46:CE46"/>
    <mergeCell ref="BB47:BF47"/>
    <mergeCell ref="BG47:BK47"/>
    <mergeCell ref="AW47:BA47"/>
    <mergeCell ref="CA8:CE8"/>
    <mergeCell ref="M8:O8"/>
    <mergeCell ref="Q8:U8"/>
    <mergeCell ref="X8:AB8"/>
    <mergeCell ref="AE8:AI8"/>
    <mergeCell ref="AL8:AP8"/>
    <mergeCell ref="BB8:BF8"/>
    <mergeCell ref="BG8:BK8"/>
    <mergeCell ref="BL8:BP8"/>
    <mergeCell ref="BQ8:BU8"/>
    <mergeCell ref="BV8:BZ8"/>
    <mergeCell ref="A7:A9"/>
    <mergeCell ref="B7:B9"/>
    <mergeCell ref="C7:C9"/>
    <mergeCell ref="D7:D9"/>
    <mergeCell ref="E7:E9"/>
    <mergeCell ref="B5:X5"/>
    <mergeCell ref="BL47:BP47"/>
    <mergeCell ref="BQ47:BU47"/>
    <mergeCell ref="BV47:BZ47"/>
    <mergeCell ref="CA47:CE47"/>
    <mergeCell ref="M47:O47"/>
    <mergeCell ref="Q47:U47"/>
    <mergeCell ref="F46:F48"/>
    <mergeCell ref="AR8:AV8"/>
    <mergeCell ref="AW8:BA8"/>
    <mergeCell ref="F7:F9"/>
    <mergeCell ref="G46:H46"/>
    <mergeCell ref="Q7:AI7"/>
    <mergeCell ref="BB7:BP7"/>
    <mergeCell ref="BQ7:CE7"/>
    <mergeCell ref="G7:I7"/>
    <mergeCell ref="A46:A48"/>
    <mergeCell ref="B46:B48"/>
    <mergeCell ref="C46:C48"/>
    <mergeCell ref="D46:D48"/>
    <mergeCell ref="E46:E48"/>
  </mergeCells>
  <pageMargins left="0.7" right="0.7" top="0.75" bottom="0.75" header="0.3" footer="0.3"/>
  <pageSetup paperSize="9"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B45F06"/>
    <outlinePr summaryBelow="0" summaryRight="0"/>
  </sheetPr>
  <dimension ref="A1:N46"/>
  <sheetViews>
    <sheetView showGridLines="0" tabSelected="1" workbookViewId="0">
      <selection activeCell="I8" sqref="I8"/>
    </sheetView>
  </sheetViews>
  <sheetFormatPr defaultColWidth="14.42578125" defaultRowHeight="15.75" customHeight="1"/>
  <cols>
    <col min="1" max="1" width="6.5703125" style="130" customWidth="1"/>
    <col min="2" max="3" width="9.85546875" style="130" customWidth="1"/>
    <col min="4" max="4" width="14.42578125" style="130"/>
    <col min="5" max="5" width="29.42578125" style="130" customWidth="1"/>
    <col min="6" max="7" width="14.42578125" style="130"/>
    <col min="8" max="8" width="20.28515625" style="130" customWidth="1"/>
    <col min="9" max="16384" width="14.42578125" style="130"/>
  </cols>
  <sheetData>
    <row r="1" spans="1:14" ht="15.75" customHeight="1">
      <c r="A1" s="141"/>
      <c r="H1" s="146" t="s">
        <v>0</v>
      </c>
      <c r="I1" s="147">
        <v>44134</v>
      </c>
      <c r="J1" s="146" t="s">
        <v>8</v>
      </c>
      <c r="K1" s="142">
        <v>3</v>
      </c>
      <c r="L1" s="146" t="s">
        <v>6</v>
      </c>
      <c r="M1" s="142" t="s">
        <v>97</v>
      </c>
    </row>
    <row r="2" spans="1:14" ht="15.75" customHeight="1">
      <c r="A2" s="141"/>
      <c r="H2" s="146" t="s">
        <v>9</v>
      </c>
      <c r="I2" s="142" t="s">
        <v>96</v>
      </c>
    </row>
    <row r="3" spans="1:14" ht="15.75" customHeight="1">
      <c r="C3" s="144"/>
    </row>
    <row r="4" spans="1:14" ht="15.75" customHeight="1">
      <c r="A4" s="137" t="s">
        <v>104</v>
      </c>
      <c r="B4" s="132"/>
      <c r="C4" s="145"/>
      <c r="D4" s="132"/>
    </row>
    <row r="5" spans="1:14" ht="15.75" customHeight="1">
      <c r="C5" s="144" t="s">
        <v>105</v>
      </c>
    </row>
    <row r="6" spans="1:14" ht="12.75">
      <c r="A6" s="141"/>
      <c r="B6" s="141"/>
      <c r="C6" s="141"/>
    </row>
    <row r="7" spans="1:14" ht="12.75">
      <c r="A7" s="138"/>
      <c r="B7" s="141"/>
      <c r="C7" s="138"/>
      <c r="E7" s="141" t="s">
        <v>106</v>
      </c>
      <c r="F7" s="139">
        <v>1</v>
      </c>
      <c r="H7" s="141" t="s">
        <v>107</v>
      </c>
      <c r="I7" s="150">
        <v>44134</v>
      </c>
    </row>
    <row r="8" spans="1:14" ht="12.75">
      <c r="A8" s="138"/>
      <c r="B8" s="141"/>
      <c r="C8" s="138"/>
      <c r="E8" s="138" t="s">
        <v>108</v>
      </c>
      <c r="F8" s="143">
        <v>7</v>
      </c>
      <c r="G8" s="142" t="s">
        <v>109</v>
      </c>
      <c r="H8" s="141" t="s">
        <v>110</v>
      </c>
      <c r="I8" s="140">
        <f>ROUND(F8/A22,1)</f>
        <v>0.6</v>
      </c>
      <c r="J8" s="138" t="s">
        <v>109</v>
      </c>
    </row>
    <row r="9" spans="1:14" ht="12.75">
      <c r="F9" s="137" t="s">
        <v>111</v>
      </c>
      <c r="G9" s="132"/>
      <c r="H9" s="132"/>
      <c r="I9" s="132"/>
      <c r="J9" s="132"/>
      <c r="K9" s="132"/>
      <c r="L9" s="132"/>
      <c r="M9" s="132"/>
      <c r="N9" s="132"/>
    </row>
    <row r="10" spans="1:14" ht="12.75">
      <c r="B10" s="165" t="s">
        <v>112</v>
      </c>
      <c r="C10" s="166"/>
      <c r="E10" s="134">
        <f>ROUND(C41/29,1)</f>
        <v>0.2</v>
      </c>
    </row>
    <row r="11" spans="1:14" ht="12.75">
      <c r="A11" s="131" t="s">
        <v>42</v>
      </c>
      <c r="B11" s="139" t="s">
        <v>113</v>
      </c>
      <c r="C11" s="139" t="s">
        <v>114</v>
      </c>
      <c r="D11" s="138" t="s">
        <v>115</v>
      </c>
      <c r="E11" s="138" t="s">
        <v>116</v>
      </c>
      <c r="G11" s="137" t="s">
        <v>117</v>
      </c>
      <c r="H11" s="132"/>
      <c r="I11" s="132"/>
    </row>
    <row r="12" spans="1:14" ht="12.75">
      <c r="A12" s="131">
        <v>1</v>
      </c>
      <c r="B12" s="135">
        <v>1</v>
      </c>
      <c r="C12" s="135">
        <f>B12</f>
        <v>1</v>
      </c>
      <c r="D12" s="134">
        <f t="shared" ref="D12:D41" si="0">$C$41-C12</f>
        <v>6</v>
      </c>
      <c r="E12" s="134">
        <f>F8</f>
        <v>7</v>
      </c>
      <c r="G12" s="137" t="s">
        <v>118</v>
      </c>
      <c r="H12" s="136"/>
      <c r="I12" s="136"/>
      <c r="J12" s="136"/>
      <c r="K12" s="136"/>
      <c r="L12" s="136"/>
      <c r="M12" s="136"/>
    </row>
    <row r="13" spans="1:14" ht="12.75">
      <c r="A13" s="131">
        <f t="shared" ref="A13:A41" si="1">A12+1</f>
        <v>2</v>
      </c>
      <c r="B13" s="135">
        <v>0.75</v>
      </c>
      <c r="C13" s="135">
        <f t="shared" ref="C13:C41" si="2">B13+C12</f>
        <v>1.75</v>
      </c>
      <c r="D13" s="134">
        <f t="shared" si="0"/>
        <v>5.25</v>
      </c>
      <c r="E13" s="134">
        <f>E12-$I$8</f>
        <v>6.4</v>
      </c>
    </row>
    <row r="14" spans="1:14" ht="12.75">
      <c r="A14" s="131">
        <f t="shared" si="1"/>
        <v>3</v>
      </c>
      <c r="B14" s="135">
        <v>1.05</v>
      </c>
      <c r="C14" s="135">
        <f t="shared" si="2"/>
        <v>2.8</v>
      </c>
      <c r="D14" s="134">
        <f t="shared" si="0"/>
        <v>4.2</v>
      </c>
      <c r="E14" s="134">
        <f t="shared" ref="E14:E41" si="3">E13-$E$10</f>
        <v>6.2</v>
      </c>
    </row>
    <row r="15" spans="1:14" ht="12.75">
      <c r="A15" s="131">
        <f t="shared" si="1"/>
        <v>4</v>
      </c>
      <c r="B15" s="135">
        <v>1</v>
      </c>
      <c r="C15" s="135">
        <f t="shared" si="2"/>
        <v>3.8</v>
      </c>
      <c r="D15" s="134">
        <f t="shared" si="0"/>
        <v>3.2</v>
      </c>
      <c r="E15" s="134">
        <f t="shared" si="3"/>
        <v>6</v>
      </c>
    </row>
    <row r="16" spans="1:14" ht="12.75">
      <c r="A16" s="131">
        <f t="shared" si="1"/>
        <v>5</v>
      </c>
      <c r="B16" s="135">
        <v>0.7</v>
      </c>
      <c r="C16" s="135">
        <f t="shared" si="2"/>
        <v>4.5</v>
      </c>
      <c r="D16" s="134">
        <f t="shared" si="0"/>
        <v>2.5</v>
      </c>
      <c r="E16" s="134">
        <f t="shared" si="3"/>
        <v>5.8</v>
      </c>
    </row>
    <row r="17" spans="1:5" ht="12.75">
      <c r="A17" s="131">
        <f t="shared" si="1"/>
        <v>6</v>
      </c>
      <c r="B17" s="135">
        <v>1</v>
      </c>
      <c r="C17" s="135">
        <f t="shared" si="2"/>
        <v>5.5</v>
      </c>
      <c r="D17" s="134">
        <f t="shared" si="0"/>
        <v>1.5</v>
      </c>
      <c r="E17" s="134">
        <f t="shared" si="3"/>
        <v>5.6</v>
      </c>
    </row>
    <row r="18" spans="1:5" ht="12.75">
      <c r="A18" s="131">
        <f t="shared" si="1"/>
        <v>7</v>
      </c>
      <c r="B18" s="135">
        <v>1</v>
      </c>
      <c r="C18" s="135">
        <f t="shared" si="2"/>
        <v>6.5</v>
      </c>
      <c r="D18" s="134">
        <f t="shared" si="0"/>
        <v>0.5</v>
      </c>
      <c r="E18" s="134">
        <f t="shared" si="3"/>
        <v>5.3999999999999995</v>
      </c>
    </row>
    <row r="19" spans="1:5" ht="12.75">
      <c r="A19" s="131">
        <f t="shared" si="1"/>
        <v>8</v>
      </c>
      <c r="B19" s="135">
        <v>0.2</v>
      </c>
      <c r="C19" s="135">
        <f t="shared" si="2"/>
        <v>6.7</v>
      </c>
      <c r="D19" s="134">
        <f t="shared" si="0"/>
        <v>0.29999999999999982</v>
      </c>
      <c r="E19" s="134">
        <f t="shared" si="3"/>
        <v>5.1999999999999993</v>
      </c>
    </row>
    <row r="20" spans="1:5" ht="12.75">
      <c r="A20" s="131">
        <f t="shared" si="1"/>
        <v>9</v>
      </c>
      <c r="B20" s="135">
        <v>0</v>
      </c>
      <c r="C20" s="135">
        <f t="shared" si="2"/>
        <v>6.7</v>
      </c>
      <c r="D20" s="134">
        <f t="shared" si="0"/>
        <v>0.29999999999999982</v>
      </c>
      <c r="E20" s="134">
        <f t="shared" si="3"/>
        <v>4.9999999999999991</v>
      </c>
    </row>
    <row r="21" spans="1:5" ht="12.75">
      <c r="A21" s="131">
        <f t="shared" si="1"/>
        <v>10</v>
      </c>
      <c r="B21" s="135">
        <v>0</v>
      </c>
      <c r="C21" s="135">
        <f t="shared" si="2"/>
        <v>6.7</v>
      </c>
      <c r="D21" s="134">
        <f t="shared" si="0"/>
        <v>0.29999999999999982</v>
      </c>
      <c r="E21" s="134">
        <f t="shared" si="3"/>
        <v>4.7999999999999989</v>
      </c>
    </row>
    <row r="22" spans="1:5" ht="12.75">
      <c r="A22" s="131">
        <f t="shared" si="1"/>
        <v>11</v>
      </c>
      <c r="B22" s="135">
        <v>0.3</v>
      </c>
      <c r="C22" s="135">
        <f t="shared" si="2"/>
        <v>7</v>
      </c>
      <c r="D22" s="134">
        <f t="shared" si="0"/>
        <v>0</v>
      </c>
      <c r="E22" s="134">
        <f t="shared" si="3"/>
        <v>4.5999999999999988</v>
      </c>
    </row>
    <row r="23" spans="1:5" ht="12.75">
      <c r="A23" s="131">
        <f t="shared" si="1"/>
        <v>12</v>
      </c>
      <c r="B23" s="135">
        <v>0</v>
      </c>
      <c r="C23" s="135">
        <f t="shared" si="2"/>
        <v>7</v>
      </c>
      <c r="D23" s="134">
        <f t="shared" si="0"/>
        <v>0</v>
      </c>
      <c r="E23" s="134">
        <f t="shared" si="3"/>
        <v>4.3999999999999986</v>
      </c>
    </row>
    <row r="24" spans="1:5" ht="12.75">
      <c r="A24" s="131">
        <f t="shared" si="1"/>
        <v>13</v>
      </c>
      <c r="B24" s="135">
        <v>0</v>
      </c>
      <c r="C24" s="135">
        <f t="shared" si="2"/>
        <v>7</v>
      </c>
      <c r="D24" s="134">
        <f t="shared" si="0"/>
        <v>0</v>
      </c>
      <c r="E24" s="134">
        <f t="shared" si="3"/>
        <v>4.1999999999999984</v>
      </c>
    </row>
    <row r="25" spans="1:5" ht="12.75">
      <c r="A25" s="131">
        <f t="shared" si="1"/>
        <v>14</v>
      </c>
      <c r="B25" s="135">
        <v>0</v>
      </c>
      <c r="C25" s="135">
        <f t="shared" si="2"/>
        <v>7</v>
      </c>
      <c r="D25" s="134">
        <f t="shared" si="0"/>
        <v>0</v>
      </c>
      <c r="E25" s="134">
        <f t="shared" si="3"/>
        <v>3.9999999999999982</v>
      </c>
    </row>
    <row r="26" spans="1:5" ht="12.75">
      <c r="A26" s="131">
        <f t="shared" si="1"/>
        <v>15</v>
      </c>
      <c r="B26" s="135">
        <v>0</v>
      </c>
      <c r="C26" s="135">
        <f t="shared" si="2"/>
        <v>7</v>
      </c>
      <c r="D26" s="134">
        <f t="shared" si="0"/>
        <v>0</v>
      </c>
      <c r="E26" s="134">
        <f t="shared" si="3"/>
        <v>3.799999999999998</v>
      </c>
    </row>
    <row r="27" spans="1:5" ht="12.75">
      <c r="A27" s="131">
        <f t="shared" si="1"/>
        <v>16</v>
      </c>
      <c r="B27" s="135">
        <v>0</v>
      </c>
      <c r="C27" s="135">
        <f t="shared" si="2"/>
        <v>7</v>
      </c>
      <c r="D27" s="134">
        <f t="shared" si="0"/>
        <v>0</v>
      </c>
      <c r="E27" s="134">
        <f t="shared" si="3"/>
        <v>3.5999999999999979</v>
      </c>
    </row>
    <row r="28" spans="1:5" ht="12.75">
      <c r="A28" s="131">
        <f t="shared" si="1"/>
        <v>17</v>
      </c>
      <c r="B28" s="135">
        <v>0</v>
      </c>
      <c r="C28" s="135">
        <f t="shared" si="2"/>
        <v>7</v>
      </c>
      <c r="D28" s="134">
        <f t="shared" si="0"/>
        <v>0</v>
      </c>
      <c r="E28" s="134">
        <f t="shared" si="3"/>
        <v>3.3999999999999977</v>
      </c>
    </row>
    <row r="29" spans="1:5" ht="12.75">
      <c r="A29" s="131">
        <f t="shared" si="1"/>
        <v>18</v>
      </c>
      <c r="B29" s="135">
        <v>0</v>
      </c>
      <c r="C29" s="135">
        <f t="shared" si="2"/>
        <v>7</v>
      </c>
      <c r="D29" s="134">
        <f t="shared" si="0"/>
        <v>0</v>
      </c>
      <c r="E29" s="134">
        <f t="shared" si="3"/>
        <v>3.1999999999999975</v>
      </c>
    </row>
    <row r="30" spans="1:5" ht="12.75">
      <c r="A30" s="131">
        <f t="shared" si="1"/>
        <v>19</v>
      </c>
      <c r="B30" s="135">
        <v>0</v>
      </c>
      <c r="C30" s="135">
        <f t="shared" si="2"/>
        <v>7</v>
      </c>
      <c r="D30" s="134">
        <f t="shared" si="0"/>
        <v>0</v>
      </c>
      <c r="E30" s="134">
        <f t="shared" si="3"/>
        <v>2.9999999999999973</v>
      </c>
    </row>
    <row r="31" spans="1:5" ht="12.75">
      <c r="A31" s="131">
        <f t="shared" si="1"/>
        <v>20</v>
      </c>
      <c r="B31" s="135">
        <v>0</v>
      </c>
      <c r="C31" s="135">
        <f t="shared" si="2"/>
        <v>7</v>
      </c>
      <c r="D31" s="134">
        <f t="shared" si="0"/>
        <v>0</v>
      </c>
      <c r="E31" s="134">
        <f t="shared" si="3"/>
        <v>2.7999999999999972</v>
      </c>
    </row>
    <row r="32" spans="1:5" ht="12.75">
      <c r="A32" s="131">
        <f t="shared" si="1"/>
        <v>21</v>
      </c>
      <c r="B32" s="135">
        <v>0</v>
      </c>
      <c r="C32" s="135">
        <f t="shared" si="2"/>
        <v>7</v>
      </c>
      <c r="D32" s="134">
        <f t="shared" si="0"/>
        <v>0</v>
      </c>
      <c r="E32" s="134">
        <f t="shared" si="3"/>
        <v>2.599999999999997</v>
      </c>
    </row>
    <row r="33" spans="1:8" ht="12.75">
      <c r="A33" s="131">
        <f t="shared" si="1"/>
        <v>22</v>
      </c>
      <c r="B33" s="135">
        <v>0</v>
      </c>
      <c r="C33" s="135">
        <f t="shared" si="2"/>
        <v>7</v>
      </c>
      <c r="D33" s="134">
        <f t="shared" si="0"/>
        <v>0</v>
      </c>
      <c r="E33" s="134">
        <f t="shared" si="3"/>
        <v>2.3999999999999968</v>
      </c>
    </row>
    <row r="34" spans="1:8" ht="12.75">
      <c r="A34" s="131">
        <f t="shared" si="1"/>
        <v>23</v>
      </c>
      <c r="B34" s="135">
        <v>0</v>
      </c>
      <c r="C34" s="135">
        <f t="shared" si="2"/>
        <v>7</v>
      </c>
      <c r="D34" s="134">
        <f t="shared" si="0"/>
        <v>0</v>
      </c>
      <c r="E34" s="134">
        <f t="shared" si="3"/>
        <v>2.1999999999999966</v>
      </c>
    </row>
    <row r="35" spans="1:8" ht="12.75">
      <c r="A35" s="131">
        <f t="shared" si="1"/>
        <v>24</v>
      </c>
      <c r="B35" s="135">
        <v>0</v>
      </c>
      <c r="C35" s="135">
        <f t="shared" si="2"/>
        <v>7</v>
      </c>
      <c r="D35" s="134">
        <f t="shared" si="0"/>
        <v>0</v>
      </c>
      <c r="E35" s="134">
        <f t="shared" si="3"/>
        <v>1.9999999999999967</v>
      </c>
    </row>
    <row r="36" spans="1:8" ht="12.75">
      <c r="A36" s="131">
        <f t="shared" si="1"/>
        <v>25</v>
      </c>
      <c r="B36" s="135">
        <v>0</v>
      </c>
      <c r="C36" s="135">
        <f t="shared" si="2"/>
        <v>7</v>
      </c>
      <c r="D36" s="134">
        <f t="shared" si="0"/>
        <v>0</v>
      </c>
      <c r="E36" s="134">
        <f t="shared" si="3"/>
        <v>1.7999999999999967</v>
      </c>
    </row>
    <row r="37" spans="1:8" ht="12.75">
      <c r="A37" s="131">
        <f t="shared" si="1"/>
        <v>26</v>
      </c>
      <c r="B37" s="135">
        <v>0</v>
      </c>
      <c r="C37" s="135">
        <f t="shared" si="2"/>
        <v>7</v>
      </c>
      <c r="D37" s="134">
        <f t="shared" si="0"/>
        <v>0</v>
      </c>
      <c r="E37" s="134">
        <f t="shared" si="3"/>
        <v>1.5999999999999968</v>
      </c>
    </row>
    <row r="38" spans="1:8" ht="12.75">
      <c r="A38" s="131">
        <f t="shared" si="1"/>
        <v>27</v>
      </c>
      <c r="B38" s="135">
        <v>0</v>
      </c>
      <c r="C38" s="135">
        <f t="shared" si="2"/>
        <v>7</v>
      </c>
      <c r="D38" s="134">
        <f t="shared" si="0"/>
        <v>0</v>
      </c>
      <c r="E38" s="134">
        <f t="shared" si="3"/>
        <v>1.3999999999999968</v>
      </c>
    </row>
    <row r="39" spans="1:8" ht="12.75">
      <c r="A39" s="131">
        <f t="shared" si="1"/>
        <v>28</v>
      </c>
      <c r="B39" s="135">
        <v>0</v>
      </c>
      <c r="C39" s="135">
        <f t="shared" si="2"/>
        <v>7</v>
      </c>
      <c r="D39" s="134">
        <f t="shared" si="0"/>
        <v>0</v>
      </c>
      <c r="E39" s="134">
        <f t="shared" si="3"/>
        <v>1.1999999999999968</v>
      </c>
    </row>
    <row r="40" spans="1:8" ht="12.75">
      <c r="A40" s="131">
        <f t="shared" si="1"/>
        <v>29</v>
      </c>
      <c r="B40" s="135">
        <v>0</v>
      </c>
      <c r="C40" s="135">
        <f t="shared" si="2"/>
        <v>7</v>
      </c>
      <c r="D40" s="134">
        <f t="shared" si="0"/>
        <v>0</v>
      </c>
      <c r="E40" s="134">
        <f t="shared" si="3"/>
        <v>0.99999999999999689</v>
      </c>
    </row>
    <row r="41" spans="1:8" ht="12.75">
      <c r="A41" s="131">
        <f t="shared" si="1"/>
        <v>30</v>
      </c>
      <c r="B41" s="135">
        <v>0</v>
      </c>
      <c r="C41" s="135">
        <f t="shared" si="2"/>
        <v>7</v>
      </c>
      <c r="D41" s="134">
        <f t="shared" si="0"/>
        <v>0</v>
      </c>
      <c r="E41" s="134">
        <f t="shared" si="3"/>
        <v>0.79999999999999694</v>
      </c>
    </row>
    <row r="42" spans="1:8" ht="12.75">
      <c r="A42" s="131"/>
    </row>
    <row r="43" spans="1:8" ht="12.75">
      <c r="A43" s="133" t="s">
        <v>119</v>
      </c>
      <c r="B43" s="132"/>
      <c r="C43" s="132"/>
      <c r="D43" s="132"/>
      <c r="E43" s="132"/>
      <c r="F43" s="132"/>
      <c r="G43" s="132"/>
      <c r="H43" s="132"/>
    </row>
    <row r="44" spans="1:8" ht="12.75">
      <c r="A44" s="131"/>
    </row>
    <row r="45" spans="1:8" ht="12.75">
      <c r="A45" s="131"/>
    </row>
    <row r="46" spans="1:8" ht="12.75">
      <c r="A46" s="131"/>
    </row>
  </sheetData>
  <mergeCells count="1">
    <mergeCell ref="B10:C10"/>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2</vt:i4>
      </vt:variant>
    </vt:vector>
  </HeadingPairs>
  <TitlesOfParts>
    <vt:vector size="2" baseType="lpstr">
      <vt:lpstr>Gantt Chart</vt:lpstr>
      <vt:lpstr>Sprint Burndown Chart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Tiago</dc:creator>
  <cp:lastModifiedBy>Tiago</cp:lastModifiedBy>
  <dcterms:created xsi:type="dcterms:W3CDTF">2020-10-23T21:53:37Z</dcterms:created>
  <dcterms:modified xsi:type="dcterms:W3CDTF">2020-10-30T22:06:01Z</dcterms:modified>
</cp:coreProperties>
</file>