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2D3A39E3-00F5-443F-BCF6-D2BB7197EF1D}" xr6:coauthVersionLast="36"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AdopcionIA!$B$5:$AR$74</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R6" i="1"/>
  <c r="AQ6" i="1"/>
  <c r="E15" i="2"/>
  <c r="D15" i="2"/>
  <c r="AO1" i="1"/>
  <c r="AJ1" i="1"/>
  <c r="AE1" i="1"/>
  <c r="Z1" i="1"/>
  <c r="U1" i="1"/>
  <c r="P1" i="1"/>
  <c r="K1" i="1"/>
  <c r="J1" i="1"/>
  <c r="H16" i="2"/>
  <c r="H17" i="2"/>
  <c r="H20" i="2"/>
  <c r="H19" i="2"/>
  <c r="H18" i="2"/>
  <c r="H15" i="2"/>
  <c r="H14" i="2"/>
  <c r="C51" i="2" a="1"/>
  <c r="C51" i="2" l="1"/>
  <c r="AP51" i="2" s="1"/>
  <c r="H22" i="2"/>
  <c r="D14" i="2"/>
  <c r="D4" i="2"/>
  <c r="E31" i="2"/>
  <c r="E30" i="2"/>
  <c r="E29" i="2"/>
  <c r="E28" i="2"/>
  <c r="E27" i="2"/>
  <c r="E26" i="2"/>
  <c r="D29" i="2"/>
  <c r="D30" i="2"/>
  <c r="D31" i="2"/>
  <c r="F31" i="2" s="1"/>
  <c r="D28" i="2"/>
  <c r="D27" i="2"/>
  <c r="G16" i="2"/>
  <c r="G17" i="2"/>
  <c r="G20" i="2"/>
  <c r="G19" i="2"/>
  <c r="G18" i="2"/>
  <c r="G15" i="2"/>
  <c r="G14" i="2"/>
  <c r="E16" i="2"/>
  <c r="E17" i="2"/>
  <c r="E20" i="2"/>
  <c r="E19" i="2"/>
  <c r="E18" i="2"/>
  <c r="E14" i="2"/>
  <c r="D16" i="2"/>
  <c r="D17" i="2"/>
  <c r="D20" i="2"/>
  <c r="D19" i="2"/>
  <c r="D18" i="2"/>
  <c r="G51" i="2" l="1"/>
  <c r="AX51" i="2"/>
  <c r="S51" i="2"/>
  <c r="E51" i="2"/>
  <c r="T51" i="2"/>
  <c r="H51" i="2"/>
  <c r="AL51" i="2"/>
  <c r="BF51" i="2"/>
  <c r="W51" i="2"/>
  <c r="AY51" i="2"/>
  <c r="BN51" i="2"/>
  <c r="X51" i="2"/>
  <c r="AZ51" i="2"/>
  <c r="I51" i="2"/>
  <c r="AA51" i="2"/>
  <c r="BC51" i="2"/>
  <c r="Q51" i="2"/>
  <c r="AB51" i="2"/>
  <c r="BD51" i="2"/>
  <c r="Y51" i="2"/>
  <c r="AE51" i="2"/>
  <c r="BG51" i="2"/>
  <c r="AG51" i="2"/>
  <c r="AF51" i="2"/>
  <c r="BH51" i="2"/>
  <c r="AO51" i="2"/>
  <c r="AI51" i="2"/>
  <c r="BK51" i="2"/>
  <c r="AW51" i="2"/>
  <c r="AJ51" i="2"/>
  <c r="BL51" i="2"/>
  <c r="BE51" i="2"/>
  <c r="AM51" i="2"/>
  <c r="BJ51" i="2"/>
  <c r="BM51" i="2"/>
  <c r="AN51" i="2"/>
  <c r="BB51" i="2"/>
  <c r="J51" i="2"/>
  <c r="AQ51" i="2"/>
  <c r="AT51" i="2"/>
  <c r="R51" i="2"/>
  <c r="L51" i="2"/>
  <c r="AR51" i="2"/>
  <c r="AD51" i="2"/>
  <c r="Z51" i="2"/>
  <c r="O51" i="2"/>
  <c r="AU51" i="2"/>
  <c r="V51" i="2"/>
  <c r="AH51" i="2"/>
  <c r="P51" i="2"/>
  <c r="AV51" i="2"/>
  <c r="N51" i="2"/>
  <c r="E32" i="2"/>
  <c r="E33" i="2" s="1"/>
  <c r="E8" i="2"/>
  <c r="E9" i="2" s="1"/>
  <c r="F15" i="2"/>
  <c r="L15" i="2" s="1"/>
  <c r="K15" i="2"/>
  <c r="F18" i="2"/>
  <c r="K18" i="2"/>
  <c r="F19" i="2"/>
  <c r="K19" i="2"/>
  <c r="F20" i="2"/>
  <c r="K20" i="2"/>
  <c r="F17" i="2"/>
  <c r="K17" i="2"/>
  <c r="F16" i="2"/>
  <c r="K16" i="2" s="1"/>
  <c r="L18" i="2"/>
  <c r="L19" i="2"/>
  <c r="L20" i="2"/>
  <c r="L17" i="2"/>
  <c r="L16" i="2"/>
  <c r="F14" i="2"/>
  <c r="J14" i="2" s="1"/>
  <c r="D22" i="2"/>
  <c r="E22" i="2"/>
  <c r="F27" i="2"/>
  <c r="F28" i="2"/>
  <c r="F30" i="2"/>
  <c r="F29" i="2"/>
  <c r="G22" i="2"/>
  <c r="G8" i="2"/>
  <c r="G9" i="2" s="1"/>
  <c r="D8" i="2"/>
  <c r="D9" i="2" s="1"/>
  <c r="D32" i="2"/>
  <c r="F8" i="2"/>
  <c r="D26" i="2"/>
  <c r="F26" i="2" s="1"/>
  <c r="D51" i="2"/>
  <c r="K51" i="2"/>
  <c r="BA51" i="2" l="1"/>
  <c r="U51" i="2"/>
  <c r="BI51" i="2"/>
  <c r="AC51" i="2"/>
  <c r="M51" i="2"/>
  <c r="F51" i="2"/>
  <c r="AS51" i="2"/>
  <c r="AK51" i="2"/>
  <c r="F32" i="2"/>
  <c r="I16" i="2"/>
  <c r="M16" i="2" s="1"/>
  <c r="J16" i="2"/>
  <c r="I17" i="2"/>
  <c r="M17" i="2" s="1"/>
  <c r="J17" i="2"/>
  <c r="I20" i="2"/>
  <c r="M20" i="2" s="1"/>
  <c r="J20" i="2"/>
  <c r="I19" i="2"/>
  <c r="M19" i="2" s="1"/>
  <c r="J19" i="2"/>
  <c r="I18" i="2"/>
  <c r="M18" i="2" s="1"/>
  <c r="J18" i="2"/>
  <c r="I15" i="2"/>
  <c r="M15" i="2" s="1"/>
  <c r="J15" i="2"/>
  <c r="F9" i="2"/>
  <c r="H8" i="2"/>
  <c r="H9" i="2" s="1"/>
  <c r="N14" i="2"/>
  <c r="N15" i="2"/>
  <c r="N18" i="2"/>
  <c r="N19" i="2"/>
  <c r="N20" i="2"/>
  <c r="N17" i="2"/>
  <c r="N16" i="2"/>
  <c r="L14" i="2"/>
  <c r="K14" i="2"/>
  <c r="I14" i="2"/>
  <c r="F22" i="2"/>
  <c r="D33" i="2"/>
  <c r="F33" i="2" s="1"/>
  <c r="I22" i="2" l="1"/>
  <c r="M14" i="2"/>
  <c r="C75" i="2"/>
  <c r="C74" i="2"/>
  <c r="C73" i="2"/>
  <c r="C72" i="2"/>
  <c r="C71" i="2"/>
  <c r="C70" i="2"/>
  <c r="C69" i="2"/>
  <c r="C68" i="2"/>
  <c r="C67" i="2"/>
  <c r="C66" i="2"/>
  <c r="C65" i="2"/>
  <c r="C64" i="2"/>
  <c r="C63" i="2"/>
  <c r="C62" i="2"/>
  <c r="C61" i="2"/>
  <c r="C60" i="2"/>
  <c r="C59" i="2"/>
  <c r="C58" i="2"/>
  <c r="C57" i="2"/>
  <c r="C56" i="2"/>
  <c r="C55" i="2"/>
  <c r="C54" i="2"/>
  <c r="C53" i="2"/>
  <c r="C52" i="2"/>
  <c r="AY56" i="2" l="1"/>
  <c r="AG56" i="2"/>
  <c r="N56" i="2"/>
  <c r="P56" i="2"/>
  <c r="AX56" i="2"/>
  <c r="AF56" i="2"/>
  <c r="L56" i="2"/>
  <c r="AW56" i="2"/>
  <c r="AE56" i="2"/>
  <c r="K56" i="2"/>
  <c r="BL56" i="2"/>
  <c r="AT56" i="2"/>
  <c r="AA56" i="2"/>
  <c r="BK56" i="2"/>
  <c r="AR56" i="2"/>
  <c r="Z56" i="2"/>
  <c r="BJ56" i="2"/>
  <c r="AQ56" i="2"/>
  <c r="Y56" i="2"/>
  <c r="BH56" i="2"/>
  <c r="AP56" i="2"/>
  <c r="X56" i="2"/>
  <c r="BG56" i="2"/>
  <c r="AO56" i="2"/>
  <c r="W56" i="2"/>
  <c r="J56" i="2"/>
  <c r="BF56" i="2"/>
  <c r="AN56" i="2"/>
  <c r="V56" i="2"/>
  <c r="I56" i="2"/>
  <c r="BE56" i="2"/>
  <c r="AM56" i="2"/>
  <c r="T56" i="2"/>
  <c r="H56" i="2"/>
  <c r="BD56" i="2"/>
  <c r="AL56" i="2"/>
  <c r="S56" i="2"/>
  <c r="G56" i="2"/>
  <c r="BC56" i="2"/>
  <c r="AJ56" i="2"/>
  <c r="R56" i="2"/>
  <c r="E56" i="2"/>
  <c r="BB56" i="2"/>
  <c r="AI56" i="2"/>
  <c r="Q56" i="2"/>
  <c r="D56" i="2"/>
  <c r="AZ56" i="2"/>
  <c r="AH56" i="2"/>
  <c r="O56" i="2"/>
  <c r="BN56" i="2"/>
  <c r="AV56" i="2"/>
  <c r="AD56" i="2"/>
  <c r="BM56" i="2"/>
  <c r="AU56" i="2"/>
  <c r="AB56" i="2"/>
  <c r="J72" i="2"/>
  <c r="AA72" i="2"/>
  <c r="AR72" i="2"/>
  <c r="BJ72" i="2"/>
  <c r="K72" i="2"/>
  <c r="AB72" i="2"/>
  <c r="AT72" i="2"/>
  <c r="BK72" i="2"/>
  <c r="H72" i="2"/>
  <c r="AD72" i="2"/>
  <c r="AW72" i="2"/>
  <c r="AZ72" i="2"/>
  <c r="I72" i="2"/>
  <c r="AE72" i="2"/>
  <c r="AX72" i="2"/>
  <c r="AG72" i="2"/>
  <c r="L72" i="2"/>
  <c r="AF72" i="2"/>
  <c r="AY72" i="2"/>
  <c r="N72" i="2"/>
  <c r="P72" i="2"/>
  <c r="AI72" i="2"/>
  <c r="BB72" i="2"/>
  <c r="Q72" i="2"/>
  <c r="AJ72" i="2"/>
  <c r="BC72" i="2"/>
  <c r="R72" i="2"/>
  <c r="BD72" i="2"/>
  <c r="S72" i="2"/>
  <c r="AL72" i="2"/>
  <c r="BE72" i="2"/>
  <c r="T72" i="2"/>
  <c r="AM72" i="2"/>
  <c r="BF72" i="2"/>
  <c r="AN72" i="2"/>
  <c r="BG72" i="2"/>
  <c r="V72" i="2"/>
  <c r="AO72" i="2"/>
  <c r="BH72" i="2"/>
  <c r="D72" i="2"/>
  <c r="BM72" i="2"/>
  <c r="E72" i="2"/>
  <c r="BN72" i="2"/>
  <c r="G72" i="2"/>
  <c r="O72" i="2"/>
  <c r="W72" i="2"/>
  <c r="X72" i="2"/>
  <c r="Y72" i="2"/>
  <c r="Z72" i="2"/>
  <c r="AH72" i="2"/>
  <c r="AP72" i="2"/>
  <c r="AQ72" i="2"/>
  <c r="AU72" i="2"/>
  <c r="AV72" i="2"/>
  <c r="BL72" i="2"/>
  <c r="AX57" i="2"/>
  <c r="AF57" i="2"/>
  <c r="N57" i="2"/>
  <c r="AW57" i="2"/>
  <c r="AE57" i="2"/>
  <c r="L57" i="2"/>
  <c r="BM57" i="2"/>
  <c r="BN57" i="2"/>
  <c r="AV57" i="2"/>
  <c r="AD57" i="2"/>
  <c r="K57" i="2"/>
  <c r="AB57" i="2"/>
  <c r="BK57" i="2"/>
  <c r="AR57" i="2"/>
  <c r="Z57" i="2"/>
  <c r="H57" i="2"/>
  <c r="BJ57" i="2"/>
  <c r="AQ57" i="2"/>
  <c r="Y57" i="2"/>
  <c r="G57" i="2"/>
  <c r="BH57" i="2"/>
  <c r="AP57" i="2"/>
  <c r="X57" i="2"/>
  <c r="E57" i="2"/>
  <c r="BG57" i="2"/>
  <c r="AO57" i="2"/>
  <c r="W57" i="2"/>
  <c r="D57" i="2"/>
  <c r="BF57" i="2"/>
  <c r="AN57" i="2"/>
  <c r="V57" i="2"/>
  <c r="BE57" i="2"/>
  <c r="AM57" i="2"/>
  <c r="T57" i="2"/>
  <c r="BD57" i="2"/>
  <c r="AL57" i="2"/>
  <c r="S57" i="2"/>
  <c r="BC57" i="2"/>
  <c r="AJ57" i="2"/>
  <c r="R57" i="2"/>
  <c r="BB57" i="2"/>
  <c r="AI57" i="2"/>
  <c r="Q57" i="2"/>
  <c r="AZ57" i="2"/>
  <c r="AH57" i="2"/>
  <c r="P57" i="2"/>
  <c r="AY57" i="2"/>
  <c r="AG57" i="2"/>
  <c r="O57" i="2"/>
  <c r="AU57" i="2"/>
  <c r="J57" i="2"/>
  <c r="BL57" i="2"/>
  <c r="AT57" i="2"/>
  <c r="AA57" i="2"/>
  <c r="I57" i="2"/>
  <c r="N73" i="2"/>
  <c r="AD73" i="2"/>
  <c r="AT73" i="2"/>
  <c r="BJ73" i="2"/>
  <c r="P73" i="2"/>
  <c r="AG73" i="2"/>
  <c r="AX73" i="2"/>
  <c r="Q73" i="2"/>
  <c r="AH73" i="2"/>
  <c r="AY73" i="2"/>
  <c r="E73" i="2"/>
  <c r="X73" i="2"/>
  <c r="AQ73" i="2"/>
  <c r="BK73" i="2"/>
  <c r="AU73" i="2"/>
  <c r="Y73" i="2"/>
  <c r="AR73" i="2"/>
  <c r="BL73" i="2"/>
  <c r="AA73" i="2"/>
  <c r="G73" i="2"/>
  <c r="Z73" i="2"/>
  <c r="BM73" i="2"/>
  <c r="H73" i="2"/>
  <c r="BN73" i="2"/>
  <c r="J73" i="2"/>
  <c r="AW73" i="2"/>
  <c r="K73" i="2"/>
  <c r="AE73" i="2"/>
  <c r="AZ73" i="2"/>
  <c r="L73" i="2"/>
  <c r="AF73" i="2"/>
  <c r="AI73" i="2"/>
  <c r="BB73" i="2"/>
  <c r="O73" i="2"/>
  <c r="AJ73" i="2"/>
  <c r="BC73" i="2"/>
  <c r="R73" i="2"/>
  <c r="BD73" i="2"/>
  <c r="S73" i="2"/>
  <c r="AL73" i="2"/>
  <c r="BE73" i="2"/>
  <c r="BH73" i="2"/>
  <c r="D73" i="2"/>
  <c r="I73" i="2"/>
  <c r="V73" i="2"/>
  <c r="W73" i="2"/>
  <c r="AB73" i="2"/>
  <c r="AM73" i="2"/>
  <c r="AN73" i="2"/>
  <c r="AO73" i="2"/>
  <c r="AP73" i="2"/>
  <c r="AV73" i="2"/>
  <c r="BF73" i="2"/>
  <c r="BG73" i="2"/>
  <c r="T73" i="2"/>
  <c r="J58" i="2"/>
  <c r="Z58" i="2"/>
  <c r="AP58" i="2"/>
  <c r="BF58" i="2"/>
  <c r="K58" i="2"/>
  <c r="AA58" i="2"/>
  <c r="AQ58" i="2"/>
  <c r="BG58" i="2"/>
  <c r="L58" i="2"/>
  <c r="AB58" i="2"/>
  <c r="AR58" i="2"/>
  <c r="BH58" i="2"/>
  <c r="O58" i="2"/>
  <c r="AE58" i="2"/>
  <c r="AU58" i="2"/>
  <c r="BK58" i="2"/>
  <c r="P58" i="2"/>
  <c r="AF58" i="2"/>
  <c r="AV58" i="2"/>
  <c r="BL58" i="2"/>
  <c r="AJ58" i="2"/>
  <c r="BE58" i="2"/>
  <c r="N58" i="2"/>
  <c r="Q58" i="2"/>
  <c r="AL58" i="2"/>
  <c r="BJ58" i="2"/>
  <c r="T58" i="2"/>
  <c r="AO58" i="2"/>
  <c r="V58" i="2"/>
  <c r="AT58" i="2"/>
  <c r="R58" i="2"/>
  <c r="X58" i="2"/>
  <c r="BM58" i="2"/>
  <c r="S58" i="2"/>
  <c r="BB58" i="2"/>
  <c r="W58" i="2"/>
  <c r="BC58" i="2"/>
  <c r="BD58" i="2"/>
  <c r="Y58" i="2"/>
  <c r="BN58" i="2"/>
  <c r="AD58" i="2"/>
  <c r="AG58" i="2"/>
  <c r="AH58" i="2"/>
  <c r="AI58" i="2"/>
  <c r="D58" i="2"/>
  <c r="AM58" i="2"/>
  <c r="E58" i="2"/>
  <c r="AN58" i="2"/>
  <c r="AW58" i="2"/>
  <c r="G58" i="2"/>
  <c r="H58" i="2"/>
  <c r="I58" i="2"/>
  <c r="AX58" i="2"/>
  <c r="AY58" i="2"/>
  <c r="AZ58" i="2"/>
  <c r="O74" i="2"/>
  <c r="AE74" i="2"/>
  <c r="AU74" i="2"/>
  <c r="BK74" i="2"/>
  <c r="D74" i="2"/>
  <c r="AL74" i="2"/>
  <c r="BC74" i="2"/>
  <c r="E74" i="2"/>
  <c r="V74" i="2"/>
  <c r="AM74" i="2"/>
  <c r="BD74" i="2"/>
  <c r="S74" i="2"/>
  <c r="AN74" i="2"/>
  <c r="BG74" i="2"/>
  <c r="AQ74" i="2"/>
  <c r="T74" i="2"/>
  <c r="AO74" i="2"/>
  <c r="BH74" i="2"/>
  <c r="AP74" i="2"/>
  <c r="X74" i="2"/>
  <c r="BJ74" i="2"/>
  <c r="W74" i="2"/>
  <c r="G74" i="2"/>
  <c r="Z74" i="2"/>
  <c r="BM74" i="2"/>
  <c r="H74" i="2"/>
  <c r="AA74" i="2"/>
  <c r="AT74" i="2"/>
  <c r="BN74" i="2"/>
  <c r="I74" i="2"/>
  <c r="AB74" i="2"/>
  <c r="AV74" i="2"/>
  <c r="J74" i="2"/>
  <c r="AW74" i="2"/>
  <c r="K74" i="2"/>
  <c r="AD74" i="2"/>
  <c r="AX74" i="2"/>
  <c r="L74" i="2"/>
  <c r="AF74" i="2"/>
  <c r="AY74" i="2"/>
  <c r="AG74" i="2"/>
  <c r="AZ74" i="2"/>
  <c r="BF74" i="2"/>
  <c r="N74" i="2"/>
  <c r="P74" i="2"/>
  <c r="BL74" i="2"/>
  <c r="Q74" i="2"/>
  <c r="R74" i="2"/>
  <c r="Y74" i="2"/>
  <c r="AH74" i="2"/>
  <c r="AI74" i="2"/>
  <c r="AJ74" i="2"/>
  <c r="AR74" i="2"/>
  <c r="BB74" i="2"/>
  <c r="BE74" i="2"/>
  <c r="K59" i="2"/>
  <c r="AA59" i="2"/>
  <c r="AQ59" i="2"/>
  <c r="BG59" i="2"/>
  <c r="L59" i="2"/>
  <c r="AB59" i="2"/>
  <c r="AR59" i="2"/>
  <c r="BH59" i="2"/>
  <c r="P59" i="2"/>
  <c r="AF59" i="2"/>
  <c r="AV59" i="2"/>
  <c r="BL59" i="2"/>
  <c r="Q59" i="2"/>
  <c r="AG59" i="2"/>
  <c r="AW59" i="2"/>
  <c r="BM59" i="2"/>
  <c r="T59" i="2"/>
  <c r="AO59" i="2"/>
  <c r="AP59" i="2"/>
  <c r="V59" i="2"/>
  <c r="AT59" i="2"/>
  <c r="D59" i="2"/>
  <c r="Y59" i="2"/>
  <c r="AY59" i="2"/>
  <c r="E59" i="2"/>
  <c r="Z59" i="2"/>
  <c r="AZ59" i="2"/>
  <c r="AD59" i="2"/>
  <c r="AE59" i="2"/>
  <c r="BK59" i="2"/>
  <c r="AJ59" i="2"/>
  <c r="AH59" i="2"/>
  <c r="BN59" i="2"/>
  <c r="AI59" i="2"/>
  <c r="AL59" i="2"/>
  <c r="G59" i="2"/>
  <c r="AM59" i="2"/>
  <c r="H59" i="2"/>
  <c r="AN59" i="2"/>
  <c r="I59" i="2"/>
  <c r="AU59" i="2"/>
  <c r="J59" i="2"/>
  <c r="AX59" i="2"/>
  <c r="N59" i="2"/>
  <c r="BB59" i="2"/>
  <c r="O59" i="2"/>
  <c r="BC59" i="2"/>
  <c r="R59" i="2"/>
  <c r="BD59" i="2"/>
  <c r="S59" i="2"/>
  <c r="BF59" i="2"/>
  <c r="W59" i="2"/>
  <c r="BE59" i="2"/>
  <c r="X59" i="2"/>
  <c r="BJ59" i="2"/>
  <c r="P75" i="2"/>
  <c r="AF75" i="2"/>
  <c r="AV75" i="2"/>
  <c r="BL75" i="2"/>
  <c r="I75" i="2"/>
  <c r="Z75" i="2"/>
  <c r="AQ75" i="2"/>
  <c r="BH75" i="2"/>
  <c r="J75" i="2"/>
  <c r="AA75" i="2"/>
  <c r="AR75" i="2"/>
  <c r="O75" i="2"/>
  <c r="AI75" i="2"/>
  <c r="BB75" i="2"/>
  <c r="BE75" i="2"/>
  <c r="Q75" i="2"/>
  <c r="AJ75" i="2"/>
  <c r="BC75" i="2"/>
  <c r="BD75" i="2"/>
  <c r="AL75" i="2"/>
  <c r="R75" i="2"/>
  <c r="S75" i="2"/>
  <c r="AN75" i="2"/>
  <c r="BG75" i="2"/>
  <c r="V75" i="2"/>
  <c r="AO75" i="2"/>
  <c r="BJ75" i="2"/>
  <c r="D75" i="2"/>
  <c r="W75" i="2"/>
  <c r="AP75" i="2"/>
  <c r="BK75" i="2"/>
  <c r="E75" i="2"/>
  <c r="X75" i="2"/>
  <c r="BM75" i="2"/>
  <c r="Y75" i="2"/>
  <c r="AT75" i="2"/>
  <c r="BN75" i="2"/>
  <c r="G75" i="2"/>
  <c r="AB75" i="2"/>
  <c r="AU75" i="2"/>
  <c r="H75" i="2"/>
  <c r="AW75" i="2"/>
  <c r="BF75" i="2"/>
  <c r="K75" i="2"/>
  <c r="L75" i="2"/>
  <c r="N75" i="2"/>
  <c r="T75" i="2"/>
  <c r="AD75" i="2"/>
  <c r="AE75" i="2"/>
  <c r="AG75" i="2"/>
  <c r="AH75" i="2"/>
  <c r="AM75" i="2"/>
  <c r="AX75" i="2"/>
  <c r="AY75" i="2"/>
  <c r="AZ75" i="2"/>
  <c r="L60" i="2"/>
  <c r="AB60" i="2"/>
  <c r="AR60" i="2"/>
  <c r="BH60" i="2"/>
  <c r="N60" i="2"/>
  <c r="AD60" i="2"/>
  <c r="AT60" i="2"/>
  <c r="BJ60" i="2"/>
  <c r="Q60" i="2"/>
  <c r="AG60" i="2"/>
  <c r="AW60" i="2"/>
  <c r="BM60" i="2"/>
  <c r="R60" i="2"/>
  <c r="AH60" i="2"/>
  <c r="AX60" i="2"/>
  <c r="BN60" i="2"/>
  <c r="D60" i="2"/>
  <c r="X60" i="2"/>
  <c r="E60" i="2"/>
  <c r="Y60" i="2"/>
  <c r="AU60" i="2"/>
  <c r="Z60" i="2"/>
  <c r="AV60" i="2"/>
  <c r="I60" i="2"/>
  <c r="AE60" i="2"/>
  <c r="J60" i="2"/>
  <c r="AF60" i="2"/>
  <c r="BB60" i="2"/>
  <c r="K60" i="2"/>
  <c r="AI60" i="2"/>
  <c r="BC60" i="2"/>
  <c r="AL60" i="2"/>
  <c r="AO60" i="2"/>
  <c r="AP60" i="2"/>
  <c r="AM60" i="2"/>
  <c r="G60" i="2"/>
  <c r="AN60" i="2"/>
  <c r="H60" i="2"/>
  <c r="O60" i="2"/>
  <c r="AQ60" i="2"/>
  <c r="P60" i="2"/>
  <c r="AY60" i="2"/>
  <c r="S60" i="2"/>
  <c r="AZ60" i="2"/>
  <c r="T60" i="2"/>
  <c r="BD60" i="2"/>
  <c r="BE60" i="2"/>
  <c r="V60" i="2"/>
  <c r="BF60" i="2"/>
  <c r="W60" i="2"/>
  <c r="BG60" i="2"/>
  <c r="AA60" i="2"/>
  <c r="AJ60" i="2"/>
  <c r="BK60" i="2"/>
  <c r="BL60" i="2"/>
  <c r="O61" i="2"/>
  <c r="AE61" i="2"/>
  <c r="AU61" i="2"/>
  <c r="BK61" i="2"/>
  <c r="R61" i="2"/>
  <c r="AH61" i="2"/>
  <c r="AX61" i="2"/>
  <c r="BN61" i="2"/>
  <c r="S61" i="2"/>
  <c r="AI61" i="2"/>
  <c r="E61" i="2"/>
  <c r="X61" i="2"/>
  <c r="AQ61" i="2"/>
  <c r="Y61" i="2"/>
  <c r="AR61" i="2"/>
  <c r="BJ61" i="2"/>
  <c r="G61" i="2"/>
  <c r="J61" i="2"/>
  <c r="AW61" i="2"/>
  <c r="K61" i="2"/>
  <c r="AD61" i="2"/>
  <c r="AY61" i="2"/>
  <c r="L61" i="2"/>
  <c r="AF61" i="2"/>
  <c r="AZ61" i="2"/>
  <c r="H61" i="2"/>
  <c r="AL61" i="2"/>
  <c r="BL61" i="2"/>
  <c r="I61" i="2"/>
  <c r="AM61" i="2"/>
  <c r="BM61" i="2"/>
  <c r="N61" i="2"/>
  <c r="P61" i="2"/>
  <c r="AN61" i="2"/>
  <c r="AO61" i="2"/>
  <c r="AP61" i="2"/>
  <c r="Q61" i="2"/>
  <c r="T61" i="2"/>
  <c r="AT61" i="2"/>
  <c r="AV61" i="2"/>
  <c r="V61" i="2"/>
  <c r="W61" i="2"/>
  <c r="BB61" i="2"/>
  <c r="Z61" i="2"/>
  <c r="BC61" i="2"/>
  <c r="AA61" i="2"/>
  <c r="BD61" i="2"/>
  <c r="BG61" i="2"/>
  <c r="BE61" i="2"/>
  <c r="BH61" i="2"/>
  <c r="BF61" i="2"/>
  <c r="D61" i="2"/>
  <c r="AB61" i="2"/>
  <c r="AG61" i="2"/>
  <c r="AJ61" i="2"/>
  <c r="P62" i="2"/>
  <c r="AF62" i="2"/>
  <c r="AV62" i="2"/>
  <c r="BL62" i="2"/>
  <c r="S62" i="2"/>
  <c r="AI62" i="2"/>
  <c r="AY62" i="2"/>
  <c r="Q62" i="2"/>
  <c r="AJ62" i="2"/>
  <c r="BB62" i="2"/>
  <c r="R62" i="2"/>
  <c r="BC62" i="2"/>
  <c r="E62" i="2"/>
  <c r="W62" i="2"/>
  <c r="AO62" i="2"/>
  <c r="BG62" i="2"/>
  <c r="X62" i="2"/>
  <c r="AP62" i="2"/>
  <c r="BH62" i="2"/>
  <c r="G62" i="2"/>
  <c r="Y62" i="2"/>
  <c r="AQ62" i="2"/>
  <c r="AB62" i="2"/>
  <c r="H62" i="2"/>
  <c r="BF62" i="2"/>
  <c r="I62" i="2"/>
  <c r="BD62" i="2"/>
  <c r="AG62" i="2"/>
  <c r="D62" i="2"/>
  <c r="AD62" i="2"/>
  <c r="BE62" i="2"/>
  <c r="AE62" i="2"/>
  <c r="BJ62" i="2"/>
  <c r="J62" i="2"/>
  <c r="AH62" i="2"/>
  <c r="BK62" i="2"/>
  <c r="K62" i="2"/>
  <c r="AL62" i="2"/>
  <c r="BM62" i="2"/>
  <c r="L62" i="2"/>
  <c r="AM62" i="2"/>
  <c r="BN62" i="2"/>
  <c r="AN62" i="2"/>
  <c r="N62" i="2"/>
  <c r="AR62" i="2"/>
  <c r="O62" i="2"/>
  <c r="T62" i="2"/>
  <c r="AT62" i="2"/>
  <c r="V62" i="2"/>
  <c r="Z62" i="2"/>
  <c r="AA62" i="2"/>
  <c r="AU62" i="2"/>
  <c r="AW62" i="2"/>
  <c r="AX62" i="2"/>
  <c r="AZ62" i="2"/>
  <c r="Q63" i="2"/>
  <c r="AG63" i="2"/>
  <c r="AW63" i="2"/>
  <c r="BM63" i="2"/>
  <c r="D63" i="2"/>
  <c r="T63" i="2"/>
  <c r="AJ63" i="2"/>
  <c r="AZ63" i="2"/>
  <c r="I63" i="2"/>
  <c r="AA63" i="2"/>
  <c r="BK63" i="2"/>
  <c r="J63" i="2"/>
  <c r="AB63" i="2"/>
  <c r="AT63" i="2"/>
  <c r="BL63" i="2"/>
  <c r="N63" i="2"/>
  <c r="AF63" i="2"/>
  <c r="AY63" i="2"/>
  <c r="O63" i="2"/>
  <c r="AH63" i="2"/>
  <c r="P63" i="2"/>
  <c r="AI63" i="2"/>
  <c r="BB63" i="2"/>
  <c r="S63" i="2"/>
  <c r="AQ63" i="2"/>
  <c r="AV63" i="2"/>
  <c r="X63" i="2"/>
  <c r="AR63" i="2"/>
  <c r="AX63" i="2"/>
  <c r="V63" i="2"/>
  <c r="AU63" i="2"/>
  <c r="W63" i="2"/>
  <c r="Y63" i="2"/>
  <c r="BC63" i="2"/>
  <c r="Z63" i="2"/>
  <c r="BD63" i="2"/>
  <c r="BE63" i="2"/>
  <c r="E63" i="2"/>
  <c r="AD63" i="2"/>
  <c r="BF63" i="2"/>
  <c r="AE63" i="2"/>
  <c r="BG63" i="2"/>
  <c r="G63" i="2"/>
  <c r="BH63" i="2"/>
  <c r="H63" i="2"/>
  <c r="AL63" i="2"/>
  <c r="R63" i="2"/>
  <c r="AM63" i="2"/>
  <c r="AO63" i="2"/>
  <c r="AN63" i="2"/>
  <c r="AP63" i="2"/>
  <c r="BJ63" i="2"/>
  <c r="BN63" i="2"/>
  <c r="K63" i="2"/>
  <c r="L63" i="2"/>
  <c r="R64" i="2"/>
  <c r="AH64" i="2"/>
  <c r="AX64" i="2"/>
  <c r="BN64" i="2"/>
  <c r="E64" i="2"/>
  <c r="S64" i="2"/>
  <c r="AL64" i="2"/>
  <c r="T64" i="2"/>
  <c r="AM64" i="2"/>
  <c r="BE64" i="2"/>
  <c r="G64" i="2"/>
  <c r="Y64" i="2"/>
  <c r="AQ64" i="2"/>
  <c r="H64" i="2"/>
  <c r="Z64" i="2"/>
  <c r="AR64" i="2"/>
  <c r="BJ64" i="2"/>
  <c r="I64" i="2"/>
  <c r="AA64" i="2"/>
  <c r="BK64" i="2"/>
  <c r="J64" i="2"/>
  <c r="AG64" i="2"/>
  <c r="BG64" i="2"/>
  <c r="BM64" i="2"/>
  <c r="AO64" i="2"/>
  <c r="K64" i="2"/>
  <c r="AI64" i="2"/>
  <c r="BH64" i="2"/>
  <c r="L64" i="2"/>
  <c r="AJ64" i="2"/>
  <c r="BL64" i="2"/>
  <c r="AN64" i="2"/>
  <c r="N64" i="2"/>
  <c r="O64" i="2"/>
  <c r="AP64" i="2"/>
  <c r="P64" i="2"/>
  <c r="AT64" i="2"/>
  <c r="Q64" i="2"/>
  <c r="AU64" i="2"/>
  <c r="V64" i="2"/>
  <c r="AV64" i="2"/>
  <c r="W64" i="2"/>
  <c r="AW64" i="2"/>
  <c r="X64" i="2"/>
  <c r="AY64" i="2"/>
  <c r="AB64" i="2"/>
  <c r="AZ64" i="2"/>
  <c r="BF64" i="2"/>
  <c r="D64" i="2"/>
  <c r="AD64" i="2"/>
  <c r="AE64" i="2"/>
  <c r="AF64" i="2"/>
  <c r="BB64" i="2"/>
  <c r="BC64" i="2"/>
  <c r="BD64" i="2"/>
  <c r="S65" i="2"/>
  <c r="AI65" i="2"/>
  <c r="AY65" i="2"/>
  <c r="V65" i="2"/>
  <c r="AL65" i="2"/>
  <c r="BB65" i="2"/>
  <c r="L65" i="2"/>
  <c r="AD65" i="2"/>
  <c r="AV65" i="2"/>
  <c r="P65" i="2"/>
  <c r="AH65" i="2"/>
  <c r="Q65" i="2"/>
  <c r="AJ65" i="2"/>
  <c r="BC65" i="2"/>
  <c r="R65" i="2"/>
  <c r="BD65" i="2"/>
  <c r="W65" i="2"/>
  <c r="AW65" i="2"/>
  <c r="AA65" i="2"/>
  <c r="X65" i="2"/>
  <c r="AT65" i="2"/>
  <c r="D65" i="2"/>
  <c r="Y65" i="2"/>
  <c r="AU65" i="2"/>
  <c r="Z65" i="2"/>
  <c r="AX65" i="2"/>
  <c r="E65" i="2"/>
  <c r="AB65" i="2"/>
  <c r="AZ65" i="2"/>
  <c r="G65" i="2"/>
  <c r="BE65" i="2"/>
  <c r="H65" i="2"/>
  <c r="AE65" i="2"/>
  <c r="BF65" i="2"/>
  <c r="I65" i="2"/>
  <c r="AF65" i="2"/>
  <c r="BG65" i="2"/>
  <c r="J65" i="2"/>
  <c r="AG65" i="2"/>
  <c r="BH65" i="2"/>
  <c r="K65" i="2"/>
  <c r="AM65" i="2"/>
  <c r="AN65" i="2"/>
  <c r="BJ65" i="2"/>
  <c r="T65" i="2"/>
  <c r="N65" i="2"/>
  <c r="O65" i="2"/>
  <c r="AO65" i="2"/>
  <c r="AP65" i="2"/>
  <c r="AQ65" i="2"/>
  <c r="AR65" i="2"/>
  <c r="BK65" i="2"/>
  <c r="BL65" i="2"/>
  <c r="BM65" i="2"/>
  <c r="BN65" i="2"/>
  <c r="D66" i="2"/>
  <c r="T66" i="2"/>
  <c r="AJ66" i="2"/>
  <c r="AZ66" i="2"/>
  <c r="G66" i="2"/>
  <c r="W66" i="2"/>
  <c r="AM66" i="2"/>
  <c r="BC66" i="2"/>
  <c r="I66" i="2"/>
  <c r="AA66" i="2"/>
  <c r="BK66" i="2"/>
  <c r="J66" i="2"/>
  <c r="AB66" i="2"/>
  <c r="AT66" i="2"/>
  <c r="BL66" i="2"/>
  <c r="K66" i="2"/>
  <c r="AU66" i="2"/>
  <c r="BM66" i="2"/>
  <c r="E66" i="2"/>
  <c r="AD66" i="2"/>
  <c r="AY66" i="2"/>
  <c r="BD66" i="2"/>
  <c r="AE66" i="2"/>
  <c r="L66" i="2"/>
  <c r="AH66" i="2"/>
  <c r="H66" i="2"/>
  <c r="AF66" i="2"/>
  <c r="BB66" i="2"/>
  <c r="AG66" i="2"/>
  <c r="BE66" i="2"/>
  <c r="N66" i="2"/>
  <c r="AI66" i="2"/>
  <c r="BF66" i="2"/>
  <c r="O66" i="2"/>
  <c r="BG66" i="2"/>
  <c r="P66" i="2"/>
  <c r="AL66" i="2"/>
  <c r="BH66" i="2"/>
  <c r="Q66" i="2"/>
  <c r="AN66" i="2"/>
  <c r="R66" i="2"/>
  <c r="AO66" i="2"/>
  <c r="BJ66" i="2"/>
  <c r="S66" i="2"/>
  <c r="AP66" i="2"/>
  <c r="BN66" i="2"/>
  <c r="AQ66" i="2"/>
  <c r="Z66" i="2"/>
  <c r="AV66" i="2"/>
  <c r="AR66" i="2"/>
  <c r="AX66" i="2"/>
  <c r="AW66" i="2"/>
  <c r="V66" i="2"/>
  <c r="X66" i="2"/>
  <c r="Y66" i="2"/>
  <c r="E67" i="2"/>
  <c r="H67" i="2"/>
  <c r="X67" i="2"/>
  <c r="AN67" i="2"/>
  <c r="BD67" i="2"/>
  <c r="R67" i="2"/>
  <c r="AI67" i="2"/>
  <c r="AZ67" i="2"/>
  <c r="S67" i="2"/>
  <c r="AJ67" i="2"/>
  <c r="T67" i="2"/>
  <c r="BB67" i="2"/>
  <c r="K67" i="2"/>
  <c r="AE67" i="2"/>
  <c r="AY67" i="2"/>
  <c r="BF67" i="2"/>
  <c r="L67" i="2"/>
  <c r="AF67" i="2"/>
  <c r="BC67" i="2"/>
  <c r="AH67" i="2"/>
  <c r="AG67" i="2"/>
  <c r="BE67" i="2"/>
  <c r="N67" i="2"/>
  <c r="P67" i="2"/>
  <c r="AM67" i="2"/>
  <c r="BH67" i="2"/>
  <c r="Q67" i="2"/>
  <c r="AO67" i="2"/>
  <c r="AP67" i="2"/>
  <c r="BJ67" i="2"/>
  <c r="V67" i="2"/>
  <c r="AQ67" i="2"/>
  <c r="BK67" i="2"/>
  <c r="W67" i="2"/>
  <c r="AR67" i="2"/>
  <c r="BL67" i="2"/>
  <c r="Y67" i="2"/>
  <c r="BM67" i="2"/>
  <c r="D67" i="2"/>
  <c r="Z67" i="2"/>
  <c r="AT67" i="2"/>
  <c r="BN67" i="2"/>
  <c r="AV67" i="2"/>
  <c r="AW67" i="2"/>
  <c r="BG67" i="2"/>
  <c r="AX67" i="2"/>
  <c r="G67" i="2"/>
  <c r="I67" i="2"/>
  <c r="J67" i="2"/>
  <c r="O67" i="2"/>
  <c r="AA67" i="2"/>
  <c r="AB67" i="2"/>
  <c r="AD67" i="2"/>
  <c r="AL67" i="2"/>
  <c r="AU67" i="2"/>
  <c r="AU52" i="2"/>
  <c r="AM52" i="2"/>
  <c r="AE52" i="2"/>
  <c r="AX52" i="2"/>
  <c r="R52" i="2"/>
  <c r="BM52" i="2"/>
  <c r="AG52" i="2"/>
  <c r="AV52" i="2"/>
  <c r="AN52" i="2"/>
  <c r="AF52" i="2"/>
  <c r="V52" i="2"/>
  <c r="BG52" i="2"/>
  <c r="AY52" i="2"/>
  <c r="S52" i="2"/>
  <c r="BB52" i="2"/>
  <c r="BH52" i="2"/>
  <c r="AZ52" i="2"/>
  <c r="T52" i="2"/>
  <c r="AP52" i="2"/>
  <c r="BE52" i="2"/>
  <c r="Y52" i="2"/>
  <c r="BL52" i="2"/>
  <c r="BD52" i="2"/>
  <c r="X52" i="2"/>
  <c r="AD52" i="2"/>
  <c r="BJ52" i="2"/>
  <c r="H52" i="2"/>
  <c r="BN52" i="2"/>
  <c r="AH52" i="2"/>
  <c r="AW52" i="2"/>
  <c r="Q52" i="2"/>
  <c r="I52" i="2"/>
  <c r="G52" i="2"/>
  <c r="AL52" i="2"/>
  <c r="K52" i="2"/>
  <c r="BF52" i="2"/>
  <c r="Z52" i="2"/>
  <c r="J52" i="2"/>
  <c r="AO52" i="2"/>
  <c r="L52" i="2"/>
  <c r="AQ52" i="2"/>
  <c r="AI52" i="2"/>
  <c r="AA52" i="2"/>
  <c r="O52" i="2"/>
  <c r="N52" i="2"/>
  <c r="AT52" i="2"/>
  <c r="AR52" i="2"/>
  <c r="AJ52" i="2"/>
  <c r="AB52" i="2"/>
  <c r="P52" i="2"/>
  <c r="BK52" i="2"/>
  <c r="BC52" i="2"/>
  <c r="W52" i="2"/>
  <c r="E52" i="2"/>
  <c r="D52" i="2"/>
  <c r="I68" i="2"/>
  <c r="Y68" i="2"/>
  <c r="AO68" i="2"/>
  <c r="BE68" i="2"/>
  <c r="W68" i="2"/>
  <c r="AN68" i="2"/>
  <c r="BF68" i="2"/>
  <c r="G68" i="2"/>
  <c r="X68" i="2"/>
  <c r="AP68" i="2"/>
  <c r="BG68" i="2"/>
  <c r="H68" i="2"/>
  <c r="Z68" i="2"/>
  <c r="AQ68" i="2"/>
  <c r="BH68" i="2"/>
  <c r="L68" i="2"/>
  <c r="AF68" i="2"/>
  <c r="AZ68" i="2"/>
  <c r="AG68" i="2"/>
  <c r="AI68" i="2"/>
  <c r="N68" i="2"/>
  <c r="AH68" i="2"/>
  <c r="BB68" i="2"/>
  <c r="O68" i="2"/>
  <c r="BC68" i="2"/>
  <c r="Q68" i="2"/>
  <c r="R68" i="2"/>
  <c r="AL68" i="2"/>
  <c r="BJ68" i="2"/>
  <c r="S68" i="2"/>
  <c r="AM68" i="2"/>
  <c r="BK68" i="2"/>
  <c r="T68" i="2"/>
  <c r="AR68" i="2"/>
  <c r="BL68" i="2"/>
  <c r="BM68" i="2"/>
  <c r="V68" i="2"/>
  <c r="AT68" i="2"/>
  <c r="BN68" i="2"/>
  <c r="AA68" i="2"/>
  <c r="AU68" i="2"/>
  <c r="AX68" i="2"/>
  <c r="AY68" i="2"/>
  <c r="BD68" i="2"/>
  <c r="E68" i="2"/>
  <c r="J68" i="2"/>
  <c r="K68" i="2"/>
  <c r="P68" i="2"/>
  <c r="AB68" i="2"/>
  <c r="AD68" i="2"/>
  <c r="AE68" i="2"/>
  <c r="AJ68" i="2"/>
  <c r="AV68" i="2"/>
  <c r="AW68" i="2"/>
  <c r="D68" i="2"/>
  <c r="AX53" i="2"/>
  <c r="R53" i="2"/>
  <c r="BM53" i="2"/>
  <c r="AG53" i="2"/>
  <c r="K53" i="2"/>
  <c r="L53" i="2"/>
  <c r="BE53" i="2"/>
  <c r="V53" i="2"/>
  <c r="BB53" i="2"/>
  <c r="AQ53" i="2"/>
  <c r="AI53" i="2"/>
  <c r="AA53" i="2"/>
  <c r="O53" i="2"/>
  <c r="AR53" i="2"/>
  <c r="AB53" i="2"/>
  <c r="AV53" i="2"/>
  <c r="AN53" i="2"/>
  <c r="AF53" i="2"/>
  <c r="AD53" i="2"/>
  <c r="BJ53" i="2"/>
  <c r="BG53" i="2"/>
  <c r="AY53" i="2"/>
  <c r="S53" i="2"/>
  <c r="BH53" i="2"/>
  <c r="AZ53" i="2"/>
  <c r="T53" i="2"/>
  <c r="BN53" i="2"/>
  <c r="AH53" i="2"/>
  <c r="AW53" i="2"/>
  <c r="Q53" i="2"/>
  <c r="BK53" i="2"/>
  <c r="BC53" i="2"/>
  <c r="W53" i="2"/>
  <c r="BL53" i="2"/>
  <c r="BD53" i="2"/>
  <c r="X53" i="2"/>
  <c r="H53" i="2"/>
  <c r="G53" i="2"/>
  <c r="AL53" i="2"/>
  <c r="BF53" i="2"/>
  <c r="Z53" i="2"/>
  <c r="J53" i="2"/>
  <c r="AO53" i="2"/>
  <c r="I53" i="2"/>
  <c r="N53" i="2"/>
  <c r="AT53" i="2"/>
  <c r="AJ53" i="2"/>
  <c r="P53" i="2"/>
  <c r="AP53" i="2"/>
  <c r="Y53" i="2"/>
  <c r="AU53" i="2"/>
  <c r="AM53" i="2"/>
  <c r="AE53" i="2"/>
  <c r="E53" i="2"/>
  <c r="D53" i="2"/>
  <c r="J69" i="2"/>
  <c r="Z69" i="2"/>
  <c r="AP69" i="2"/>
  <c r="BF69" i="2"/>
  <c r="L69" i="2"/>
  <c r="AT69" i="2"/>
  <c r="BK69" i="2"/>
  <c r="AD69" i="2"/>
  <c r="AU69" i="2"/>
  <c r="BL69" i="2"/>
  <c r="N69" i="2"/>
  <c r="AE69" i="2"/>
  <c r="AV69" i="2"/>
  <c r="BM69" i="2"/>
  <c r="I69" i="2"/>
  <c r="AG69" i="2"/>
  <c r="P69" i="2"/>
  <c r="K69" i="2"/>
  <c r="AH69" i="2"/>
  <c r="BB69" i="2"/>
  <c r="AJ69" i="2"/>
  <c r="O69" i="2"/>
  <c r="AI69" i="2"/>
  <c r="BC69" i="2"/>
  <c r="BD69" i="2"/>
  <c r="R69" i="2"/>
  <c r="AL69" i="2"/>
  <c r="BG69" i="2"/>
  <c r="S69" i="2"/>
  <c r="AM69" i="2"/>
  <c r="BH69" i="2"/>
  <c r="T69" i="2"/>
  <c r="AN69" i="2"/>
  <c r="AO69" i="2"/>
  <c r="BJ69" i="2"/>
  <c r="V69" i="2"/>
  <c r="AQ69" i="2"/>
  <c r="BN69" i="2"/>
  <c r="W69" i="2"/>
  <c r="AR69" i="2"/>
  <c r="D69" i="2"/>
  <c r="X69" i="2"/>
  <c r="AZ69" i="2"/>
  <c r="E69" i="2"/>
  <c r="BE69" i="2"/>
  <c r="G69" i="2"/>
  <c r="H69" i="2"/>
  <c r="Q69" i="2"/>
  <c r="Y69" i="2"/>
  <c r="AA69" i="2"/>
  <c r="AB69" i="2"/>
  <c r="AF69" i="2"/>
  <c r="AW69" i="2"/>
  <c r="AX69" i="2"/>
  <c r="AY69" i="2"/>
  <c r="K54" i="2"/>
  <c r="V54" i="2"/>
  <c r="BB54" i="2"/>
  <c r="BE54" i="2"/>
  <c r="AD54" i="2"/>
  <c r="BJ54" i="2"/>
  <c r="L54" i="2"/>
  <c r="AQ54" i="2"/>
  <c r="AI54" i="2"/>
  <c r="AA54" i="2"/>
  <c r="O54" i="2"/>
  <c r="BN54" i="2"/>
  <c r="AH54" i="2"/>
  <c r="AW54" i="2"/>
  <c r="Q54" i="2"/>
  <c r="AR54" i="2"/>
  <c r="AJ54" i="2"/>
  <c r="AB54" i="2"/>
  <c r="P54" i="2"/>
  <c r="AU54" i="2"/>
  <c r="AM54" i="2"/>
  <c r="AE54" i="2"/>
  <c r="G54" i="2"/>
  <c r="AL54" i="2"/>
  <c r="AV54" i="2"/>
  <c r="AN54" i="2"/>
  <c r="AF54" i="2"/>
  <c r="BG54" i="2"/>
  <c r="AY54" i="2"/>
  <c r="S54" i="2"/>
  <c r="H54" i="2"/>
  <c r="BF54" i="2"/>
  <c r="Z54" i="2"/>
  <c r="J54" i="2"/>
  <c r="AO54" i="2"/>
  <c r="BH54" i="2"/>
  <c r="AZ54" i="2"/>
  <c r="T54" i="2"/>
  <c r="BK54" i="2"/>
  <c r="BC54" i="2"/>
  <c r="W54" i="2"/>
  <c r="I54" i="2"/>
  <c r="N54" i="2"/>
  <c r="AT54" i="2"/>
  <c r="BL54" i="2"/>
  <c r="BD54" i="2"/>
  <c r="X54" i="2"/>
  <c r="AX54" i="2"/>
  <c r="R54" i="2"/>
  <c r="BM54" i="2"/>
  <c r="AG54" i="2"/>
  <c r="AP54" i="2"/>
  <c r="Y54" i="2"/>
  <c r="E54" i="2"/>
  <c r="D54" i="2"/>
  <c r="K70" i="2"/>
  <c r="AA70" i="2"/>
  <c r="AQ70" i="2"/>
  <c r="BG70" i="2"/>
  <c r="Q70" i="2"/>
  <c r="AH70" i="2"/>
  <c r="AY70" i="2"/>
  <c r="R70" i="2"/>
  <c r="AI70" i="2"/>
  <c r="AZ70" i="2"/>
  <c r="S70" i="2"/>
  <c r="U70" i="2" s="1"/>
  <c r="AJ70" i="2"/>
  <c r="J70" i="2"/>
  <c r="AE70" i="2"/>
  <c r="BB70" i="2"/>
  <c r="N70" i="2"/>
  <c r="L70" i="2"/>
  <c r="AF70" i="2"/>
  <c r="BC70" i="2"/>
  <c r="AG70" i="2"/>
  <c r="BD70" i="2"/>
  <c r="BE70" i="2"/>
  <c r="P70" i="2"/>
  <c r="AM70" i="2"/>
  <c r="BH70" i="2"/>
  <c r="T70" i="2"/>
  <c r="AN70" i="2"/>
  <c r="AO70" i="2"/>
  <c r="BJ70" i="2"/>
  <c r="V70" i="2"/>
  <c r="AP70" i="2"/>
  <c r="BK70" i="2"/>
  <c r="W70" i="2"/>
  <c r="AR70" i="2"/>
  <c r="BL70" i="2"/>
  <c r="D70" i="2"/>
  <c r="X70" i="2"/>
  <c r="BM70" i="2"/>
  <c r="E70" i="2"/>
  <c r="Y70" i="2"/>
  <c r="AT70" i="2"/>
  <c r="BN70" i="2"/>
  <c r="BF70" i="2"/>
  <c r="G70" i="2"/>
  <c r="I70" i="2"/>
  <c r="O70" i="2"/>
  <c r="Z70" i="2"/>
  <c r="AB70" i="2"/>
  <c r="AD70" i="2"/>
  <c r="AL70" i="2"/>
  <c r="AU70" i="2"/>
  <c r="AV70" i="2"/>
  <c r="AW70" i="2"/>
  <c r="AX70" i="2"/>
  <c r="H70" i="2"/>
  <c r="V55" i="2"/>
  <c r="BB55" i="2"/>
  <c r="BK55" i="2"/>
  <c r="BC55" i="2"/>
  <c r="W55" i="2"/>
  <c r="BL55" i="2"/>
  <c r="BD55" i="2"/>
  <c r="X55" i="2"/>
  <c r="AP55" i="2"/>
  <c r="BE55" i="2"/>
  <c r="Y55" i="2"/>
  <c r="E55" i="2"/>
  <c r="BN55" i="2"/>
  <c r="AH55" i="2"/>
  <c r="AW55" i="2"/>
  <c r="Q55" i="2"/>
  <c r="D55" i="2"/>
  <c r="H55" i="2"/>
  <c r="G55" i="2"/>
  <c r="AL55" i="2"/>
  <c r="K55" i="2"/>
  <c r="L55" i="2"/>
  <c r="BF55" i="2"/>
  <c r="Z55" i="2"/>
  <c r="J55" i="2"/>
  <c r="AO55" i="2"/>
  <c r="AQ55" i="2"/>
  <c r="AI55" i="2"/>
  <c r="AA55" i="2"/>
  <c r="O55" i="2"/>
  <c r="AR55" i="2"/>
  <c r="AJ55" i="2"/>
  <c r="AB55" i="2"/>
  <c r="P55" i="2"/>
  <c r="N55" i="2"/>
  <c r="AT55" i="2"/>
  <c r="AU55" i="2"/>
  <c r="AM55" i="2"/>
  <c r="AE55" i="2"/>
  <c r="AV55" i="2"/>
  <c r="AN55" i="2"/>
  <c r="AF55" i="2"/>
  <c r="AX55" i="2"/>
  <c r="R55" i="2"/>
  <c r="BM55" i="2"/>
  <c r="AG55" i="2"/>
  <c r="I55" i="2"/>
  <c r="BG55" i="2"/>
  <c r="AY55" i="2"/>
  <c r="S55" i="2"/>
  <c r="BH55" i="2"/>
  <c r="AZ55" i="2"/>
  <c r="T55" i="2"/>
  <c r="AD55" i="2"/>
  <c r="BJ55" i="2"/>
  <c r="L71" i="2"/>
  <c r="AB71" i="2"/>
  <c r="AR71" i="2"/>
  <c r="BH71" i="2"/>
  <c r="E71" i="2"/>
  <c r="V71" i="2"/>
  <c r="AM71" i="2"/>
  <c r="BD71" i="2"/>
  <c r="W71" i="2"/>
  <c r="AN71" i="2"/>
  <c r="BE71" i="2"/>
  <c r="G71" i="2"/>
  <c r="X71" i="2"/>
  <c r="AO71" i="2"/>
  <c r="K71" i="2"/>
  <c r="AF71" i="2"/>
  <c r="AZ71" i="2"/>
  <c r="AI71" i="2"/>
  <c r="AG71" i="2"/>
  <c r="O71" i="2"/>
  <c r="BC71" i="2"/>
  <c r="N71" i="2"/>
  <c r="AH71" i="2"/>
  <c r="BB71" i="2"/>
  <c r="Q71" i="2"/>
  <c r="BG71" i="2"/>
  <c r="R71" i="2"/>
  <c r="AL71" i="2"/>
  <c r="S71" i="2"/>
  <c r="AP71" i="2"/>
  <c r="BJ71" i="2"/>
  <c r="T71" i="2"/>
  <c r="AQ71" i="2"/>
  <c r="BK71" i="2"/>
  <c r="BL71" i="2"/>
  <c r="Y71" i="2"/>
  <c r="AT71" i="2"/>
  <c r="BM71" i="2"/>
  <c r="Z71" i="2"/>
  <c r="AU71" i="2"/>
  <c r="BN71" i="2"/>
  <c r="D71" i="2"/>
  <c r="I71" i="2"/>
  <c r="H71" i="2"/>
  <c r="P71" i="2"/>
  <c r="AA71" i="2"/>
  <c r="AD71" i="2"/>
  <c r="AE71" i="2"/>
  <c r="AJ71" i="2"/>
  <c r="AV71" i="2"/>
  <c r="AW71" i="2"/>
  <c r="AX71" i="2"/>
  <c r="AY71" i="2"/>
  <c r="BF71" i="2"/>
  <c r="J71" i="2"/>
  <c r="F67" i="2" l="1"/>
  <c r="U58" i="2"/>
  <c r="BI75" i="2"/>
  <c r="BA65" i="2"/>
  <c r="AS60" i="2"/>
  <c r="AS57" i="2"/>
  <c r="AC68" i="2"/>
  <c r="BA73" i="2"/>
  <c r="F72" i="2"/>
  <c r="BI59" i="2"/>
  <c r="AC74" i="2"/>
  <c r="AS72" i="2"/>
  <c r="M73" i="2"/>
  <c r="F57" i="2"/>
  <c r="BA72" i="2"/>
  <c r="AK65" i="2"/>
  <c r="AC75" i="2"/>
  <c r="F62" i="2"/>
  <c r="AK67" i="2"/>
  <c r="BI65" i="2"/>
  <c r="F59" i="2"/>
  <c r="U74" i="2"/>
  <c r="BA53" i="2"/>
  <c r="M65" i="2"/>
  <c r="BI68" i="2"/>
  <c r="AC58" i="2"/>
  <c r="AS73" i="2"/>
  <c r="AK69" i="2"/>
  <c r="U65" i="2"/>
  <c r="F52" i="2"/>
  <c r="BA66" i="2"/>
  <c r="F65" i="2"/>
  <c r="F75" i="2"/>
  <c r="AS59" i="2"/>
  <c r="BA57" i="2"/>
  <c r="AC56" i="2"/>
  <c r="M64" i="2"/>
  <c r="BI61" i="2"/>
  <c r="M52" i="2"/>
  <c r="AS54" i="2"/>
  <c r="BI58" i="2"/>
  <c r="M56" i="2"/>
  <c r="AC65" i="2"/>
  <c r="F56" i="2"/>
  <c r="F71" i="2"/>
  <c r="F55" i="2"/>
  <c r="AK61" i="2"/>
  <c r="AC57" i="2"/>
  <c r="BI53" i="2"/>
  <c r="M61" i="2"/>
  <c r="BA68" i="2"/>
  <c r="AK75" i="2"/>
  <c r="U72" i="2"/>
  <c r="BA64" i="2"/>
  <c r="AS62" i="2"/>
  <c r="F63" i="2"/>
  <c r="BA58" i="2"/>
  <c r="AC71" i="2"/>
  <c r="F69" i="2"/>
  <c r="U71" i="2"/>
  <c r="BA52" i="2"/>
  <c r="AK58" i="2"/>
  <c r="BI57" i="2"/>
  <c r="AC60" i="2"/>
  <c r="U59" i="2"/>
  <c r="AK59" i="2"/>
  <c r="M72" i="2"/>
  <c r="AK56" i="2"/>
  <c r="AK64" i="2"/>
  <c r="M71" i="2"/>
  <c r="F68" i="2"/>
  <c r="U52" i="2"/>
  <c r="U66" i="2"/>
  <c r="M54" i="2"/>
  <c r="AK71" i="2"/>
  <c r="F54" i="2"/>
  <c r="BA63" i="2"/>
  <c r="AC61" i="2"/>
  <c r="AC52" i="2"/>
  <c r="AS55" i="2"/>
  <c r="AC70" i="2"/>
  <c r="AK54" i="2"/>
  <c r="F53" i="2"/>
  <c r="U53" i="2"/>
  <c r="U68" i="2"/>
  <c r="AS68" i="2"/>
  <c r="BI66" i="2"/>
  <c r="F64" i="2"/>
  <c r="U63" i="2"/>
  <c r="BA61" i="2"/>
  <c r="M60" i="2"/>
  <c r="AK73" i="2"/>
  <c r="U56" i="2"/>
  <c r="F73" i="2"/>
  <c r="M55" i="2"/>
  <c r="AS65" i="2"/>
  <c r="BA62" i="2"/>
  <c r="M75" i="2"/>
  <c r="AK72" i="2"/>
  <c r="U55" i="2"/>
  <c r="AK70" i="2"/>
  <c r="BA69" i="2"/>
  <c r="BI52" i="2"/>
  <c r="AC67" i="2"/>
  <c r="AC66" i="2"/>
  <c r="AK62" i="2"/>
  <c r="AS61" i="2"/>
  <c r="AC59" i="2"/>
  <c r="U73" i="2"/>
  <c r="BI71" i="2"/>
  <c r="BA55" i="2"/>
  <c r="AK68" i="2"/>
  <c r="BI64" i="2"/>
  <c r="M62" i="2"/>
  <c r="U62" i="2"/>
  <c r="BI60" i="2"/>
  <c r="M59" i="2"/>
  <c r="BA74" i="2"/>
  <c r="BI73" i="2"/>
  <c r="BI72" i="2"/>
  <c r="BI55" i="2"/>
  <c r="BA70" i="2"/>
  <c r="U54" i="2"/>
  <c r="AS69" i="2"/>
  <c r="AC53" i="2"/>
  <c r="AK52" i="2"/>
  <c r="U64" i="2"/>
  <c r="BA54" i="2"/>
  <c r="AK53" i="2"/>
  <c r="AS52" i="2"/>
  <c r="AS67" i="2"/>
  <c r="AC62" i="2"/>
  <c r="F60" i="2"/>
  <c r="F58" i="2"/>
  <c r="M57" i="2"/>
  <c r="AC72" i="2"/>
  <c r="BI54" i="2"/>
  <c r="AS53" i="2"/>
  <c r="BA67" i="2"/>
  <c r="U61" i="2"/>
  <c r="AS75" i="2"/>
  <c r="F74" i="2"/>
  <c r="AC73" i="2"/>
  <c r="AK57" i="2"/>
  <c r="AC55" i="2"/>
  <c r="F70" i="2"/>
  <c r="BI70" i="2"/>
  <c r="AC69" i="2"/>
  <c r="M69" i="2"/>
  <c r="AC64" i="2"/>
  <c r="BI63" i="2"/>
  <c r="AC63" i="2"/>
  <c r="BA75" i="2"/>
  <c r="U75" i="2"/>
  <c r="BI56" i="2"/>
  <c r="BA71" i="2"/>
  <c r="AK55" i="2"/>
  <c r="AS70" i="2"/>
  <c r="AC54" i="2"/>
  <c r="M68" i="2"/>
  <c r="BI67" i="2"/>
  <c r="M67" i="2"/>
  <c r="AS63" i="2"/>
  <c r="BI62" i="2"/>
  <c r="AK60" i="2"/>
  <c r="AK74" i="2"/>
  <c r="M74" i="2"/>
  <c r="M70" i="2"/>
  <c r="M53" i="2"/>
  <c r="F66" i="2"/>
  <c r="M63" i="2"/>
  <c r="AK63" i="2"/>
  <c r="F61" i="2"/>
  <c r="U60" i="2"/>
  <c r="AS58" i="2"/>
  <c r="U57" i="2"/>
  <c r="AS71" i="2"/>
  <c r="U69" i="2"/>
  <c r="U67" i="2"/>
  <c r="AK66" i="2"/>
  <c r="M66" i="2"/>
  <c r="BA60" i="2"/>
  <c r="BA59" i="2"/>
  <c r="AS74" i="2"/>
  <c r="AS56" i="2"/>
  <c r="BI69" i="2"/>
  <c r="AS66" i="2"/>
  <c r="AS64" i="2"/>
  <c r="BI74" i="2"/>
  <c r="M58" i="2"/>
  <c r="BA56"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<sst xmlns="http://schemas.openxmlformats.org/spreadsheetml/2006/main" count="2737" uniqueCount="320">
  <si>
    <t>GISS-DED - Adopción IA: &lt;Testing&gt;</t>
  </si>
  <si>
    <t>Datos ejemplo. Limpiar y rellenar con los datos del proyecto</t>
  </si>
  <si>
    <t>T01_Excel de Cobertura</t>
  </si>
  <si>
    <t>T02_Diseño de Casos de Prueba</t>
  </si>
  <si>
    <t>T03_Combinación de Datos de Prueba</t>
  </si>
  <si>
    <t>T04_Plan de Pruebas de Regresión</t>
  </si>
  <si>
    <t>T05_Estrategia de pruebas</t>
  </si>
  <si>
    <t>T06_Scripts de Automatización</t>
  </si>
  <si>
    <t>Información para Pruebas (sin Prompt)</t>
  </si>
  <si>
    <t>Equipo</t>
  </si>
  <si>
    <t>Sprint</t>
  </si>
  <si>
    <t>Cod. PBI</t>
  </si>
  <si>
    <t>Descripción</t>
  </si>
  <si>
    <t>Owner</t>
  </si>
  <si>
    <t>Aplica IA? 
(S/N)</t>
  </si>
  <si>
    <t>Usada IA? 
(S/N)</t>
  </si>
  <si>
    <t>Calidad Salida IA (1-10)</t>
  </si>
  <si>
    <t>Esf.Est.(h)
Sin IA</t>
  </si>
  <si>
    <t>Esf.Est.(h)
Con IA</t>
  </si>
  <si>
    <t>Comentarios</t>
  </si>
  <si>
    <t>Aplica IA</t>
  </si>
  <si>
    <t>Se ha aplicado IA</t>
  </si>
  <si>
    <t>DEPROWRF 821</t>
  </si>
  <si>
    <t>Gestión de ambitos</t>
  </si>
  <si>
    <t>Catalina Cangas</t>
  </si>
  <si>
    <t>N</t>
  </si>
  <si>
    <t> </t>
  </si>
  <si>
    <t>S</t>
  </si>
  <si>
    <t xml:space="preserve">Muestra correctamente los casos de prueba posible, pero donde hay que seleccionar alguna opcion, siempre genera casos de "seleccionar opcion no valida" que sobrarian, ya que si es un desplegable, en mi caso no se puede seleccionar una opcion no valida. Seria indicarle algo mas de informacion en la historia de usuario. </t>
  </si>
  <si>
    <t xml:space="preserve">DEPROWRF - 985 </t>
  </si>
  <si>
    <t>Asignacion - valida limite carga usuario</t>
  </si>
  <si>
    <t>Catalina Cangas
Daniel Alcón</t>
  </si>
  <si>
    <t>Usada esta historia de usuario para obtener cobertura casos de prueba</t>
  </si>
  <si>
    <t>DEPROWRF - 979</t>
  </si>
  <si>
    <t>Operacion para validar limite de carga usuario al asignar tarea</t>
  </si>
  <si>
    <t>DEPROWRF - 1055</t>
  </si>
  <si>
    <t>Error al asignarme desasignarme una tarea despues de despacharla</t>
  </si>
  <si>
    <t>DEPROWRF - 984</t>
  </si>
  <si>
    <t>Servicio de asignacion manual de tarea- validar limite carga</t>
  </si>
  <si>
    <t>DENAUA-1014-Testing</t>
  </si>
  <si>
    <t>[Testing] Fase II - Pruebas desarrollos RI Cola MQ</t>
  </si>
  <si>
    <t>Andrea Fernández</t>
  </si>
  <si>
    <t>Se ha utilizado para extraer cobertura, ha requerido revisión y modificación.</t>
  </si>
  <si>
    <t xml:space="preserve">DENAUA-1030-Testing </t>
  </si>
  <si>
    <t>[Testing] Cobertura, diseños de casos en ALM y Pruebas de operaciones en caché con MongoDb</t>
  </si>
  <si>
    <t>Misma HU introducida varias veces con el mismo prompt, en un primer momento identifica cada caso de prueba como una historia de usuario, lo que no es del todo correcto ya que esas pruebas forman parte de la misma historia de usuario, si volvemos a introducir el prompt si nos devuelve una unica historia de usuario, con su correspondientes criterios de aceptacion, DoR y DoD
La tabla de estimacion de esfuerzos en una primera vez si me la ha sacado,  identificando el esfuerzo necesario ya sea analista de pruebas, tester, automatizador, etc; pero las otras veces que se ha introducido el prompt no lo ha devuelto
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</si>
  <si>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DENAUA-1047</t>
  </si>
  <si>
    <t>[Testing] Pruebas RI S3</t>
  </si>
  <si>
    <t xml:space="preserve">Se ha utilizado para consultar y aclarar los endpoint y para que nos indicara como preparar los juegos de datos, en este caso nos ha indicado un comando de windows para generar ficheros de distinto tamaño.Tambien se ha utilizado para ayudarnos a interpretar los logs y que nos pusiera ejemplos </t>
  </si>
  <si>
    <t>DENAUA-1055</t>
  </si>
  <si>
    <t>Se ha utilizado la IA para extraer la cobetura de pruebas, ha requerido revisión y modificación posterior</t>
  </si>
  <si>
    <t>PDAU-01</t>
  </si>
  <si>
    <t>Indicadores KPI's</t>
  </si>
  <si>
    <t>Almu/Maria</t>
  </si>
  <si>
    <t>NA</t>
  </si>
  <si>
    <t>Se le indica metodología utilizada, herramienta de seguimiento de pruebas y defectos, y se indica el área y aplicación utilizada. Se incluye una tabla con datos de 6 meses de una aplicación con los datos de distribución de los defectos por serveridad, grado de éxito de ejecución y cobertura alcanzada. Resultado: Define algunos KPI de forma correcta y otros no. Las recomendaciones que da para mejorar los KPI que no cumple con los objetivos, son lógicas. Creo que es un prompt complicado y hay que continuar refinando un poco más,  y realizar más pruebas. No aporta una info con un valor añadido importante que ayude de momento, seguiré haciendo diferentes combinaciones para ir depurándolo.
Se adjunta incluso la lista de portales del área junto a una excel de datos extraidos de ALM para todos los portales y sigue sin aportarnos una información útil a priori. Seguiremos validándolo.</t>
  </si>
  <si>
    <t>SDSS54884</t>
  </si>
  <si>
    <t>Grafito: componente BUTTON (2)</t>
  </si>
  <si>
    <t>Begoña Prieto</t>
  </si>
  <si>
    <t>Se ha lanzado varias veces con los mismos datos (copiados y pegados de un documento de texto) y en cada caso devuelve una combinatoria de pruebas distinta, no sólo con distinto número de casos sino incluso con diferentes enfoques.
Se ha probado con temperatura 0 y 0.3 con el mismo comportamiento.</t>
  </si>
  <si>
    <t>DEDENXDE-183</t>
  </si>
  <si>
    <t>Cobertura pruebas módulo Gestión de entidades</t>
  </si>
  <si>
    <t>Fran García</t>
  </si>
  <si>
    <t>No es fiable al 100% hay que hacer un analisis funcional de la HU, modifiicar, añadir y eliminar test de la cobetura generada</t>
  </si>
  <si>
    <t>DEDENXDE-218</t>
  </si>
  <si>
    <t>Cobertura pruebas nueva funcionalidad Exportación Excel</t>
  </si>
  <si>
    <t>cambio minimo en la funcionalidad (añadir el botón exportar)</t>
  </si>
  <si>
    <t>PDPR- Frontent</t>
  </si>
  <si>
    <t>Validar eliminar expediente</t>
  </si>
  <si>
    <t>Ignacio Tuñas</t>
  </si>
  <si>
    <t>La estructura obtenida por la IA coincide en un alto porcentaje con la generación manual del caso de prueba</t>
  </si>
  <si>
    <t>DEPDPR - 10</t>
  </si>
  <si>
    <t>Datos especificos de las tareas.</t>
  </si>
  <si>
    <t>Crea combinaciones que no son posibles, y hay que ir interactuando indicandole que omita esas validaciones o incluya otras que no ha devuelto como resultado.
Hay que aumentarle la longitud al maximo, 4096 ya que sino saca la cobertura incompleta y se corta.
Con la misma historia a veces saca pruebas de regresion y otras veces no, y otras veces las de regresion son iguales que la cobertura funcional.</t>
  </si>
  <si>
    <t>POIT55217</t>
  </si>
  <si>
    <t>Pruebas de versión v3.54</t>
  </si>
  <si>
    <t>María Benavides</t>
  </si>
  <si>
    <t>Generación de la excel de cobertura funcional de varias historias de desarrollo del sprint de POIT.</t>
  </si>
  <si>
    <t>PDEV55300</t>
  </si>
  <si>
    <t>Rediseño PDEV S104</t>
  </si>
  <si>
    <t>Generación de la excel de cobertura funcional de varias historias de desarrollo de PDEV para los primeros rediseños</t>
  </si>
  <si>
    <t>Manual Prosa - Bandeja de Tareas</t>
  </si>
  <si>
    <t>He podido de forma rápida identificar los posibles casos de regresion proprocionandole un documento word con la descripcion detallada de la funcionalidad, asi como con imagenes.
Ha acertado en los casos de prueba y si en alguna funcion queria profundizar, le pedia mas informacion e indicaba casos de prueba especificos.</t>
  </si>
  <si>
    <t>AUTR004</t>
  </si>
  <si>
    <t>Workflow - Procedimientos - Datos del Procedimiento - Validación Botón Guardar Campos obligatorios</t>
  </si>
  <si>
    <t>El resultado que ha devuelto la herramienta con el prompt ha sido bastante bueno, genera de primeras muy bien el esqueleto para plantear el test y ademas luego si se lo especificas te explica cada paso</t>
  </si>
  <si>
    <t>DEPROGEN 646</t>
  </si>
  <si>
    <t>PROSAGTB en busqueda derivada se muestra detalle</t>
  </si>
  <si>
    <t>Elizabeth Simoes</t>
  </si>
  <si>
    <t>El resultado que ha sido devuelto utilizando el prompt se corresponde con la descripcion del caso de prueba que le hemos pasado correctamente. Se muestra correctamente descrito. Al lanzar el prompt varias veces, devuelve resultados muy similares, pero nunca el mismo.</t>
  </si>
  <si>
    <t>DEPROWRF - 1108</t>
  </si>
  <si>
    <t>DEPROWRF - 1028</t>
  </si>
  <si>
    <t>validar limite carga usuario - politica condigrupo</t>
  </si>
  <si>
    <t>DEPROWRF - 1101</t>
  </si>
  <si>
    <t>modelo flujos</t>
  </si>
  <si>
    <t>Usada esta historia de usuario para obtener cobertura casos de prueba.Faltaria introducir a mano las validaciones en base de datos.</t>
  </si>
  <si>
    <t>DEPROWRF - 1026</t>
  </si>
  <si>
    <t>politica usrnodos an- valida limite carga usuario</t>
  </si>
  <si>
    <t>DEPROWRF - 1138</t>
  </si>
  <si>
    <t>añadir informacion adicional al servicio de excluison de usuario para politicas</t>
  </si>
  <si>
    <t>DEPROWRF - 1105</t>
  </si>
  <si>
    <t>exclusion de usuarios par areparto de casos por secuenciua por tipo tarea</t>
  </si>
  <si>
    <t>DEPROWRF - 1107</t>
  </si>
  <si>
    <t>Exclusion de usuarios para reparto de asignacion al usuario anterior</t>
  </si>
  <si>
    <t>Nuevo modelo de flujos</t>
  </si>
  <si>
    <t>Generación de un diagrama de flujos y explicación en modo resumen de cómo se comportan los nodos. Interactuando para pedir más detalle ha simplificado mucho el trabahjo.</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</si>
  <si>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</si>
  <si>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</si>
  <si>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</si>
  <si>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DEDEXSCH 536</t>
  </si>
  <si>
    <t>Elena Escobar</t>
  </si>
  <si>
    <t>Temperatura: 0.5
El resultado es muy bueno, siempre y cuando se vaya dirigiendo a la IA con lo que nos interesa. Es posible que vaya afinando cada vez más según le vayamos diciendo.</t>
  </si>
  <si>
    <t>DEDEXSCH 537</t>
  </si>
  <si>
    <t>En este caso he tenido que dirigirla un poco más porque no terminaba de sacar todas las casuísiticas que necesitaba pero, al final, sí lo he obtenido.
Por poner un fallo: el icono de copiar, si se utiliza para copiar tablas que se han generado, pierde el estilo tipo tabla a la hora de pegarlo en un word, por ejemplo. He copiado seleccionando todo el texto para no perder el formato tabla y que la información generada sea legible.
Le doy un 60% porque me ha llevado más tiempo.
Combinatorias: Habiendo introducido el prompt y una HU, me ha pedido información variada que he ido proporcionándole y le he indicado que quería una cobertura extensa que contemplase todos los errores posibles que se podían cometer. El resultado ha sido muy satisfactorio: ha generado todos los casos de prueba que ya tenía en la cobertura inicial (la que se utilizó en su momento), con todo detalle.
También he visto que no se pueden adjuntar ficheros con algunos caracteres especiales (?, {, Ç, ñ, etc...)</t>
  </si>
  <si>
    <t>Resumen de la evaluación del uso del prompt y las modificaciones realizadas</t>
  </si>
  <si>
    <t>Francisco García García</t>
  </si>
  <si>
    <t xml:space="preserve">Generación Excel de cobertura de pruebas utilizando la IA, se tuvo que hacer una revisión una vez generada. </t>
  </si>
  <si>
    <t>DEPROARQ-1140</t>
  </si>
  <si>
    <t>Ayuda con datos de prueba</t>
  </si>
  <si>
    <t>Cristian rodriguez</t>
  </si>
  <si>
    <t>Se ha utilizado sin prompt para, de una tabla de combinaciones de datos en la que relaciona variables cabecera y pie por aplicación y servicio con la aplicación y el servicio para el que se definirán, se ha intentado obtener por un lado el número de aplicaciones y servicio diferentes son necesarias para poder crear los datos de prueba sin interferencias entre las pruebas (no se consiguió) y por otro lado que simplemente estableciese un servicio-aplicación a aquellas variables que fueran diferentes (tampoco se consiguió así)</t>
  </si>
  <si>
    <t>DENAUA-1269</t>
  </si>
  <si>
    <t xml:space="preserve">Cobertura de pruebas </t>
  </si>
  <si>
    <t xml:space="preserve">Andrea Fernández </t>
  </si>
  <si>
    <t xml:space="preserve">Obtención de cobertura de pruebas de la HU, se ha tenido que hacer alguna modificación en algun caso de prueba y eliminar un par que no aplicaban </t>
  </si>
  <si>
    <t>POSJ55327</t>
  </si>
  <si>
    <t>Pruebas búsqueda</t>
  </si>
  <si>
    <t>Maria Victoria Benavides</t>
  </si>
  <si>
    <t>Generación de la cobertura funcional de pruebas para dos historias de usuario del buscador del portal de sentencias. Identifica los casos de prueba principales, con casuísticas de combinación de mayúsculas, minúsculas y palabras exactas.
Al realizar el diseño de pasos utilizando la excel de cobertura (ya editada con pequeños cambios), genera pasos coherentes y sin necesidad prácticamente de ser modificados más allá que creando parámetros para la combinación de datos.</t>
  </si>
  <si>
    <t>DEINBASE-1308</t>
  </si>
  <si>
    <t>Gestión de Usuarios</t>
  </si>
  <si>
    <t>Miguel Ángel Martín Rodríguez</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</si>
  <si>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</si>
  <si>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DEINBASE-1368</t>
  </si>
  <si>
    <t>Gestion de usuarios</t>
  </si>
  <si>
    <t>Alberto Martos Garrido</t>
  </si>
  <si>
    <t>Migracion de JUNIT4 a JUNIT5 sobre todo las validaciones de assertTrue, se tiene que poner exactamente como se quieren las modificaciones y un ejemplo de ello, ya que si no le das el ejemplo puede hacerlo de las formas que la IA considere mejor, hay veces que no realiza las modificaciones y te pasa el mismo codigo que le has dado.</t>
  </si>
  <si>
    <t>-</t>
  </si>
  <si>
    <t>Gestion de grupos</t>
  </si>
  <si>
    <t>Refactorizacion del codigo de atuomatizacion de pruebas para que se mas legible con metodos, pasandole un test de prueba , la IA separa el codigo en distintos metodos con nombres claros que te dicen lo que hacen. Como se hace test a test, muchos metodos estan duplicados o similares los cuales hay que modificar para poder usarlos varias veces.</t>
  </si>
  <si>
    <t>DEINBASE-1310</t>
  </si>
  <si>
    <t>Corregir titulo de cabeceras en gestion de grupos y usuarios</t>
  </si>
  <si>
    <t>Se trata de probar unos cambios en la cabecera de distintas pantallas de la misma aplicacion(alta, modificacion, borrado), ya que antes siempre tenia la misma. La IA devuelve los casos de prueba, estrategias y regresion correctos, aunque en el prompt de automatizacion añade pasos innecesarios ya que no sabe exactamente el codigo que tenemos, hay que ser extra explicitos con lo que se necesita.</t>
  </si>
  <si>
    <t>DEDEXSCH-863</t>
  </si>
  <si>
    <t>Jose Vidarte Pulido</t>
  </si>
  <si>
    <t>Obtención de la cobertura de H.U realizando modificaciones, añadiendo casos que faltaban y eliminando casos que no eran necasarios</t>
  </si>
  <si>
    <t>Calcular la carga de una tarea</t>
  </si>
  <si>
    <t>Generación Excel de cobertura de pruebas utilizando la IA</t>
  </si>
  <si>
    <t>DEPROWRF 1248</t>
  </si>
  <si>
    <t>Proceso batch WFBTAGST- calcular UF con menor carga por ambito de gestion</t>
  </si>
  <si>
    <t>DEPROWRF 1208</t>
  </si>
  <si>
    <t>Motor workflow- crear tareas siguiente con ambito de gestion</t>
  </si>
  <si>
    <t>DEINBASE-838</t>
  </si>
  <si>
    <t>Consulta de Listados y Consulta Histórico de Listados</t>
  </si>
  <si>
    <t>Obtención de cobertura de pruebas de la HU de bug asociada a DEF ALM  (se han reusado los casos),se han tenido que hacer bastantes modificaciones: genera casos generales globales que no proceden aunque se le hace hincapié en los sub servicios. El mayor problema Gen-Assitante se eterniza el adjuntar PDF (Chaptka interminable)</t>
  </si>
  <si>
    <t>PDCFAUTO</t>
  </si>
  <si>
    <t>Automatizacion de Pruebas</t>
  </si>
  <si>
    <t>Alberto Jesús Florido Fernández de Córdoba</t>
  </si>
  <si>
    <t>No teniendo acceso a los prompts especializados de GISS Testing de Automatización, se ha utilizado el GenAssistant con prompts personalizados para tareas sencillas y repetitivas como refactorizar codigo o agregar documentacion. Las respuestas de la IA no eran exactamente lo que se quería, y no se han utilizado más que de forma orientativa</t>
  </si>
  <si>
    <t>DEDEXSCH</t>
  </si>
  <si>
    <t>No teniendo acceso a los prompts especializados de GISS Testing de Automatización, se ha utilizado el GenAssistant con prompts personalizados. En este caso, la tarea consistía en actualizar las pruebas automatizadas realizadas hace meses, para incorporar cambios en el desarrollo de la aplicación. Mi flujo de trabajo ha consistido en lanzar las pruebas una a una, analizar por qué ha fallado en el LOG, y corregir la prueba hasta que funcione correctamente. Es una tarea inevitablemente delicada y la IA no me ha podido ayudar, por ejemplo, a entender mejor el código del compañero.</t>
  </si>
  <si>
    <t>DEPDPR-68</t>
  </si>
  <si>
    <t>Daniel Alcón Camarero</t>
  </si>
  <si>
    <t>Generación Excel de cobertura de pruebas utilizando la IA y pruebas de regresión. La IA de cobertura de pruebas saca casos de funcionalidad correctos, pero no lo hace con los casos específicos de validación de campos y botones, tampoco los caos de visualización, al tener que comprobar la maqueta no incluida en la HU, ni los casos de Back ya que los servicios a probar tampoco están definidos en la HU. Los casos de regresión si se ajusta más a la cobertura realizada sin IA, ya que aplican a los casos de funcionalidad.</t>
  </si>
  <si>
    <t>DEPROGEN-1827</t>
  </si>
  <si>
    <t xml:space="preserve">Configuración-visualización atributos GTB </t>
  </si>
  <si>
    <t>Prueba con el uso del prompt de diseño de casos de prueba para una prueba simple de configuración y  visualización de atributos, en base a la información que aporté el resultado fue el esperado.</t>
  </si>
  <si>
    <t>DEPROGEN-1327</t>
  </si>
  <si>
    <t>Configuración valores constantes -predeterminados</t>
  </si>
  <si>
    <t>Generación Excel de cobertura de pruebas, generó una cobertura muy básica que fue necesario complementar</t>
  </si>
  <si>
    <t>NOMAAUTO</t>
  </si>
  <si>
    <t xml:space="preserve">Documentación del script </t>
  </si>
  <si>
    <t>Manuel Arqués Yus</t>
  </si>
  <si>
    <t>0.5</t>
  </si>
  <si>
    <t>Generación de comentarios para el codigo que ya estaba automatizado, ha sido capaz de reconocer el codigo y crear un comentario bastante acertado sobre lo que hace dicho script.</t>
  </si>
  <si>
    <t>DEFONPEN-1808</t>
  </si>
  <si>
    <t>Daniel Lares</t>
  </si>
  <si>
    <t>Cobertura muy básica, tuve que complementar. y más allá de darme de darme un conjunto de casos, los iba generano 1 por 1 y con steps lo cual no es relevante en la cobertura</t>
  </si>
  <si>
    <t>NMDEAUTO</t>
  </si>
  <si>
    <t>Vicent Miñana Gracia</t>
  </si>
  <si>
    <t>Le he pegado un HTML entero para que me sacase los XPATH de unos elementos los cuales tendía que validar su correcta escritura</t>
  </si>
  <si>
    <t>DEPROWRF -1287</t>
  </si>
  <si>
    <t xml:space="preserve">Pruebas automaticas Modelo de Flujo </t>
  </si>
  <si>
    <t>Hugo Barreira Rodriguez</t>
  </si>
  <si>
    <t>Copie del alm unos steps que formulaban crear una query de sql con el resultado esperado, tras pequeños cambios, se lo formule a la IA para que me creara una linea de SQL con todas las condiciones y resultados esperados, han funcionado las pruebas</t>
  </si>
  <si>
    <t>PDPRAUTO</t>
  </si>
  <si>
    <t>Ignacio Tuñas Tabares</t>
  </si>
  <si>
    <t>Capaz de a traves de las indicaciones dadas para realizar unos casos, supo detallarme paso a paso las keywords que debia implementar explicando el funcionamiento de estas.</t>
  </si>
  <si>
    <t>PORTALESAUTO</t>
  </si>
  <si>
    <t>Antonio Luis Molina García</t>
  </si>
  <si>
    <t>Le pasé a la IA un código html y le pedí que me hiciera un script donde recorriera un paginador comprobando que accede a todas las páginas, el script era muy mejorable pero nada mal teniendo en cuenta que el html que le pasé no era muy completo</t>
  </si>
  <si>
    <t>RGID52224</t>
  </si>
  <si>
    <t>Pruebas de regresión de GISS Digital</t>
  </si>
  <si>
    <t>Begoña Prieto Pérez</t>
  </si>
  <si>
    <t>A partir de una HU con muy poco detalle se obtuvo con ayuda de la IA un conjunto de pruebas de cobertura completo. Fue necesaria bastante conversación para obtener el resultado en el formato deseado. El diseño se hizo a partir del excel de cobertura diseñado y también fue necesaria conversación para obtener los resultados. Además se invirtió tiempo que adaptar la planilla del excel de cobertura para que soportase los datos de diseño y poder hacer el exportado a ALM.</t>
  </si>
  <si>
    <t>PDEV55404</t>
  </si>
  <si>
    <t>Evolución PDEVXplora</t>
  </si>
  <si>
    <t>A partir de una serie de Hus bien detalladas, se obtuvo un excel de cobertura muy afinado. El diseño se obtuvo a partir de la cobertura definida. En ambos casos fue necesaria conversación con la IA. Y se continuó trabajando en los mapeos y el excel de diseño.</t>
  </si>
  <si>
    <t>DEINBASE-1191</t>
  </si>
  <si>
    <t>Obtención de cobertura de pruebas de la HU y casos de pruebas, se han tenido que hacer bastantes modificaciones y añadir casos: genera casos generales globales que no proceden, no obtiene del detalle casos a pesar de haber palabras token: "Escenario de pruebas" ó "Criterios de aceptación" con la información en párrafos: debería entender que hay una/unas casuística por párrafo con ese pie. El mayor problema Gen-Assitante se eterniza el adjuntar PDF (Chaptka interminable)</t>
  </si>
  <si>
    <t>DENAUA-1339</t>
  </si>
  <si>
    <t>Obtención de cobertura de pruebas de la HU, se ha tenido que añadir los casos de prueba correspodientes a a quellos datos de prueba configurados por defecto.</t>
  </si>
  <si>
    <t>DEINBASE-1176</t>
  </si>
  <si>
    <t>Consulta histórico de listados</t>
  </si>
  <si>
    <t>Obtención de cobertura de pruebas de la HU y casos de test con sus pasos detallados, se han tenido que hacer bastantes modificaciones (casos duplicados):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</si>
  <si>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DEINBASE-1194</t>
  </si>
  <si>
    <t>Consulta de permisos</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</si>
  <si>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a veces inecesarios como 2 casos de detalle para ver 2 secciones en la misma pantalla debería hacer hincapié en la palabra Criterios de aceptación (imponérselo a la IA como token) para que desarrollara al menos 1 caso por cada Criterio de acpetación, algunos los obvia (y si nos fiamos a ojos ciegos podríamos dar falsos positivos: no cubrimos toda la casuística).</t>
  </si>
  <si>
    <t>DEPROWRF 1185</t>
  </si>
  <si>
    <t>API : dameInfoCasosArchivados</t>
  </si>
  <si>
    <t xml:space="preserve">Generacion de casos de prueba </t>
  </si>
  <si>
    <t>DEPROWRF 1250</t>
  </si>
  <si>
    <t>Trigger de BBDD para actualizar peso tarea y procedimiento almacenado para procesar tareas existentes sin peso.</t>
  </si>
  <si>
    <t>Pudo detallarme paso a paso las keywords que tenia que implementar dandole las indicaciones que venian del alm</t>
  </si>
  <si>
    <t>DEPROGEN-2018</t>
  </si>
  <si>
    <t>Cambios en formatos de fechas-horas admitidos</t>
  </si>
  <si>
    <t xml:space="preserve">Aportó varias combinaciones de utilidad para las pruebas </t>
  </si>
  <si>
    <t>Generó correctamente varias sentencias de base de datos para poder obtener información</t>
  </si>
  <si>
    <t>DEDEXSCH-906</t>
  </si>
  <si>
    <t>Jose Vidarte</t>
  </si>
  <si>
    <t>Generó la cobertura con bastantes casos que no coincidian con la historia de usuario, tuve que hacer modificaciones</t>
  </si>
  <si>
    <t>DENAUA-1349</t>
  </si>
  <si>
    <t>Mario Esteban Garcia</t>
  </si>
  <si>
    <t>Obtención de cobertura de pruebas de la HU con un nivel medio de detalle, obviando alguna prueba negativa para comprobar codigos de error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</si>
  <si>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</si>
  <si>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</si>
  <si>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</si>
  <si>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</si>
  <si>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</si>
  <si>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</si>
  <si>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</si>
  <si>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</si>
  <si>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</si>
  <si>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</si>
  <si>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</si>
  <si>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</si>
  <si>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</si>
  <si>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</si>
  <si>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</si>
  <si>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Mejora calidad del código automatizado</t>
  </si>
  <si>
    <t>Generar documentación "comentarios en código" que faciliten la compresion de los keywords utilizados en los scripts de automatización</t>
  </si>
  <si>
    <t>Scripts de robotframework</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</si>
  <si>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</si>
  <si>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</si>
  <si>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</si>
  <si>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</si>
  <si>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</si>
  <si>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</si>
  <si>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</si>
  <si>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</si>
  <si>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</si>
  <si>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</si>
  <si>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</si>
  <si>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</si>
  <si>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</si>
  <si>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</si>
  <si>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</si>
  <si>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</si>
  <si>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</si>
  <si>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</si>
  <si>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</si>
  <si>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</si>
  <si>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</si>
  <si>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</si>
  <si>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</si>
  <si>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</si>
  <si>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</si>
  <si>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</si>
  <si>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</si>
  <si>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</si>
  <si>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</si>
  <si>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</si>
  <si>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</si>
  <si>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</si>
  <si>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</si>
  <si>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</si>
  <si>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</si>
  <si>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</si>
  <si>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</si>
  <si>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</si>
  <si>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</si>
  <si>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</si>
  <si>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</si>
  <si>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</si>
  <si>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Testing</t>
  </si>
  <si>
    <t>PROSA- WORKFLOW-21</t>
  </si>
  <si>
    <t>PROSA- WORKFLOW-22</t>
  </si>
  <si>
    <t>NAUA-22</t>
  </si>
  <si>
    <t>NAUA-23</t>
  </si>
  <si>
    <t>Plataformas Digitales-T49</t>
  </si>
  <si>
    <t>FDAR-SP16</t>
  </si>
  <si>
    <t>FDAR-SP17</t>
  </si>
  <si>
    <t>PROSA- PDPR-Fase 2</t>
  </si>
  <si>
    <t>Plataformas Digitales-T52</t>
  </si>
  <si>
    <t>Plataformas Digitales-T53</t>
  </si>
  <si>
    <t>PROSA- PROSAGEN-22</t>
  </si>
  <si>
    <t>PROSA- WORKFLOW-23</t>
  </si>
  <si>
    <t>NAUA-25</t>
  </si>
  <si>
    <t>RRHH-16</t>
  </si>
  <si>
    <t>RRHH-17</t>
  </si>
  <si>
    <t>FDAR-16</t>
  </si>
  <si>
    <t>Arquitectura-24</t>
  </si>
  <si>
    <t>NAUA-26</t>
  </si>
  <si>
    <t>PDAU-Portales-T55</t>
  </si>
  <si>
    <t>IBASE-TM31</t>
  </si>
  <si>
    <t>IBASE-TM30</t>
  </si>
  <si>
    <t>RRHH-20</t>
  </si>
  <si>
    <t>PROSA- WORKFLOW-24</t>
  </si>
  <si>
    <t>PDCF-PDCF</t>
  </si>
  <si>
    <t>PDPR-4</t>
  </si>
  <si>
    <t>PROSA-PROSAGEN-23</t>
  </si>
  <si>
    <t>PROSA-PROSAGEN-24</t>
  </si>
  <si>
    <t>Digitalización-T4</t>
  </si>
  <si>
    <t>PDCF-22</t>
  </si>
  <si>
    <t>PDPR-AUTO-4</t>
  </si>
  <si>
    <t>PDAU-Portales-T54</t>
  </si>
  <si>
    <t>NAUA-27</t>
  </si>
  <si>
    <t>IBASE-TM32</t>
  </si>
  <si>
    <t>PROSA-PROSAGEN-25</t>
  </si>
  <si>
    <t>DEPROWRF - 1085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</si>
</sst>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Calibri"/>
      <family val="2"/>
      <scheme val="minor"/>
    </font>
    <font>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2"/>
      <name val="Calibri"/>
      <family val="2"/>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D9D9D9"/>
        <bgColor rgb="FF000000"/>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style="medium">
        <color rgb="FF000000"/>
      </right>
      <top style="medium">
        <color indexed="64"/>
      </top>
      <bottom style="thin">
        <color indexed="64"/>
      </bottom>
      <diagonal/>
    </border>
  </borders>
  <cellStyleXfs count="1">
    <xf numFmtId="0" fontId="0" fillId="0" borderId="0"/>
  </cellStyleXfs>
  <cellXfs count="151">
    <xf numFmtId="0" fontId="0" fillId="0" borderId="0" xfId="0"/>
    <xf numFmtId="0" fontId="1" fillId="3" borderId="0" xfId="0" applyFont="1" applyFill="1"/>
    <xf numFmtId="0" fontId="2" fillId="3" borderId="0" xfId="0" applyFont="1" applyFill="1"/>
    <xf numFmtId="0" fontId="3" fillId="2" borderId="9" xfId="0" applyFont="1" applyFill="1" applyBorder="1" applyAlignment="1">
      <alignment wrapText="1"/>
    </xf>
    <xf numFmtId="0" fontId="3" fillId="2" borderId="10" xfId="0" applyFont="1" applyFill="1" applyBorder="1" applyAlignment="1">
      <alignment wrapText="1"/>
    </xf>
    <xf numFmtId="0" fontId="1" fillId="3" borderId="1" xfId="0" applyFont="1" applyFill="1" applyBorder="1"/>
    <xf numFmtId="0" fontId="1" fillId="3" borderId="2" xfId="0" applyFont="1" applyFill="1" applyBorder="1"/>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4" fillId="3" borderId="0" xfId="0" applyFont="1" applyFill="1"/>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0" fontId="5" fillId="0" borderId="0" xfId="0" applyFont="1"/>
    <xf numFmtId="0" fontId="5" fillId="0" borderId="13" xfId="0" applyFont="1" applyBorder="1"/>
    <xf numFmtId="0" fontId="0" fillId="0" borderId="13" xfId="0" applyBorder="1"/>
    <xf numFmtId="0" fontId="6" fillId="4" borderId="13" xfId="0" applyFont="1" applyFill="1" applyBorder="1"/>
    <xf numFmtId="0" fontId="0" fillId="5" borderId="13" xfId="0" applyFill="1" applyBorder="1"/>
    <xf numFmtId="0" fontId="5" fillId="6" borderId="14" xfId="0" applyFont="1" applyFill="1" applyBorder="1"/>
    <xf numFmtId="0" fontId="0" fillId="6" borderId="15" xfId="0" applyFill="1" applyBorder="1"/>
    <xf numFmtId="0" fontId="8" fillId="0" borderId="0" xfId="0" applyFont="1"/>
    <xf numFmtId="0" fontId="3" fillId="2" borderId="13" xfId="0" applyFont="1" applyFill="1" applyBorder="1"/>
    <xf numFmtId="0" fontId="1" fillId="3" borderId="17" xfId="0" applyFont="1" applyFill="1" applyBorder="1"/>
    <xf numFmtId="0" fontId="1" fillId="7" borderId="13" xfId="0" applyFont="1" applyFill="1" applyBorder="1"/>
    <xf numFmtId="0" fontId="6" fillId="0" borderId="0" xfId="0" applyFont="1"/>
    <xf numFmtId="0" fontId="9" fillId="9" borderId="19" xfId="0" applyFont="1" applyFill="1" applyBorder="1"/>
    <xf numFmtId="0" fontId="9" fillId="9" borderId="21" xfId="0" applyFont="1" applyFill="1" applyBorder="1"/>
    <xf numFmtId="0" fontId="9" fillId="9" borderId="22" xfId="0" applyFont="1" applyFill="1" applyBorder="1"/>
    <xf numFmtId="0" fontId="0" fillId="0" borderId="13" xfId="0" applyBorder="1" applyAlignment="1">
      <alignment horizontal="center" vertical="top" wrapText="1"/>
    </xf>
    <xf numFmtId="0" fontId="0" fillId="0" borderId="25" xfId="0" applyBorder="1"/>
    <xf numFmtId="0" fontId="3" fillId="2" borderId="31" xfId="0" applyFont="1" applyFill="1" applyBorder="1" applyAlignment="1">
      <alignment horizontal="left" wrapText="1"/>
    </xf>
    <xf numFmtId="0" fontId="5" fillId="14" borderId="24" xfId="0" applyFont="1" applyFill="1" applyBorder="1"/>
    <xf numFmtId="0" fontId="5" fillId="14" borderId="27" xfId="0" applyFont="1" applyFill="1" applyBorder="1"/>
    <xf numFmtId="0" fontId="0" fillId="5" borderId="18" xfId="0" applyFill="1" applyBorder="1"/>
    <xf numFmtId="0" fontId="0" fillId="5" borderId="25" xfId="0" applyFill="1" applyBorder="1"/>
    <xf numFmtId="0" fontId="5" fillId="15" borderId="24" xfId="0" applyFont="1" applyFill="1" applyBorder="1"/>
    <xf numFmtId="0" fontId="5" fillId="15" borderId="27" xfId="0" applyFont="1" applyFill="1" applyBorder="1"/>
    <xf numFmtId="0" fontId="0" fillId="7" borderId="13" xfId="0" applyFill="1" applyBorder="1"/>
    <xf numFmtId="0" fontId="5" fillId="16" borderId="29" xfId="0" applyFont="1" applyFill="1" applyBorder="1"/>
    <xf numFmtId="0" fontId="5" fillId="16" borderId="30" xfId="0" applyFont="1" applyFill="1" applyBorder="1"/>
    <xf numFmtId="0" fontId="0" fillId="13" borderId="13" xfId="0" applyFill="1" applyBorder="1"/>
    <xf numFmtId="0" fontId="0" fillId="13" borderId="18" xfId="0" applyFill="1" applyBorder="1"/>
    <xf numFmtId="0" fontId="5" fillId="18" borderId="29" xfId="0" applyFont="1" applyFill="1" applyBorder="1"/>
    <xf numFmtId="0" fontId="5" fillId="18" borderId="30" xfId="0" applyFont="1" applyFill="1" applyBorder="1"/>
    <xf numFmtId="0" fontId="0" fillId="13" borderId="25" xfId="0" applyFill="1" applyBorder="1"/>
    <xf numFmtId="0" fontId="0" fillId="19" borderId="13" xfId="0" applyFill="1" applyBorder="1"/>
    <xf numFmtId="0" fontId="0" fillId="19" borderId="25" xfId="0" applyFill="1" applyBorder="1"/>
    <xf numFmtId="0" fontId="5" fillId="21" borderId="29" xfId="0" applyFont="1" applyFill="1" applyBorder="1"/>
    <xf numFmtId="0" fontId="5" fillId="21" borderId="30" xfId="0" applyFont="1" applyFill="1" applyBorder="1"/>
    <xf numFmtId="0" fontId="0" fillId="22" borderId="13" xfId="0" applyFill="1" applyBorder="1"/>
    <xf numFmtId="9" fontId="0" fillId="3" borderId="25" xfId="0" applyNumberFormat="1" applyFill="1" applyBorder="1"/>
    <xf numFmtId="9" fontId="0" fillId="3" borderId="13" xfId="0" applyNumberFormat="1" applyFill="1" applyBorder="1"/>
    <xf numFmtId="9" fontId="0" fillId="3" borderId="18" xfId="0" applyNumberFormat="1" applyFill="1" applyBorder="1"/>
    <xf numFmtId="9" fontId="0" fillId="3" borderId="28" xfId="0" applyNumberFormat="1" applyFill="1" applyBorder="1"/>
    <xf numFmtId="0" fontId="0" fillId="22" borderId="25" xfId="0" applyFill="1" applyBorder="1"/>
    <xf numFmtId="0" fontId="5" fillId="24" borderId="29" xfId="0" applyFont="1" applyFill="1" applyBorder="1"/>
    <xf numFmtId="0" fontId="5" fillId="24" borderId="30" xfId="0" applyFont="1" applyFill="1" applyBorder="1"/>
    <xf numFmtId="0" fontId="0" fillId="25" borderId="13" xfId="0" applyFill="1" applyBorder="1"/>
    <xf numFmtId="0" fontId="10" fillId="0" borderId="0" xfId="0" applyFont="1"/>
    <xf numFmtId="0" fontId="11" fillId="0" borderId="0" xfId="0" applyFont="1"/>
    <xf numFmtId="0" fontId="5" fillId="27" borderId="29" xfId="0" applyFont="1" applyFill="1" applyBorder="1"/>
    <xf numFmtId="0" fontId="5" fillId="27" borderId="30" xfId="0" applyFont="1" applyFill="1" applyBorder="1"/>
    <xf numFmtId="0" fontId="0" fillId="25" borderId="25" xfId="0" applyFill="1" applyBorder="1"/>
    <xf numFmtId="0" fontId="0" fillId="28" borderId="13" xfId="0" applyFill="1" applyBorder="1"/>
    <xf numFmtId="0" fontId="0" fillId="28" borderId="25" xfId="0" applyFill="1" applyBorder="1"/>
    <xf numFmtId="0" fontId="5" fillId="30" borderId="29" xfId="0" applyFont="1" applyFill="1" applyBorder="1"/>
    <xf numFmtId="0" fontId="5" fillId="30" borderId="30" xfId="0" applyFont="1" applyFill="1" applyBorder="1"/>
    <xf numFmtId="0" fontId="0" fillId="31" borderId="13" xfId="0" applyFill="1" applyBorder="1"/>
    <xf numFmtId="0" fontId="7" fillId="7" borderId="14" xfId="0" applyFont="1" applyFill="1" applyBorder="1"/>
    <xf numFmtId="0" fontId="5" fillId="7" borderId="26" xfId="0" applyFont="1" applyFill="1" applyBorder="1"/>
    <xf numFmtId="0" fontId="5" fillId="7" borderId="15" xfId="0" applyFont="1" applyFill="1" applyBorder="1"/>
    <xf numFmtId="9" fontId="5" fillId="7" borderId="15" xfId="0" applyNumberFormat="1" applyFont="1" applyFill="1" applyBorder="1"/>
    <xf numFmtId="0" fontId="9" fillId="9" borderId="32"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2" fillId="3" borderId="0" xfId="0" applyFont="1" applyFill="1"/>
    <xf numFmtId="0" fontId="13" fillId="2" borderId="12" xfId="0" applyFont="1" applyFill="1" applyBorder="1" applyAlignment="1">
      <alignment horizontal="left" wrapText="1"/>
    </xf>
    <xf numFmtId="0" fontId="6" fillId="4" borderId="25" xfId="0" applyFont="1" applyFill="1" applyBorder="1"/>
    <xf numFmtId="0" fontId="6" fillId="4" borderId="33" xfId="0" applyFont="1" applyFill="1" applyBorder="1"/>
    <xf numFmtId="0" fontId="6" fillId="4" borderId="34" xfId="0" applyFont="1" applyFill="1" applyBorder="1"/>
    <xf numFmtId="0" fontId="6" fillId="4" borderId="35" xfId="0" applyFont="1" applyFill="1" applyBorder="1"/>
    <xf numFmtId="0" fontId="5" fillId="0" borderId="36" xfId="0" applyFont="1" applyBorder="1"/>
    <xf numFmtId="9" fontId="5" fillId="0" borderId="37" xfId="0" applyNumberFormat="1" applyFont="1" applyBorder="1"/>
    <xf numFmtId="0" fontId="5" fillId="0" borderId="38" xfId="0" applyFont="1" applyBorder="1"/>
    <xf numFmtId="9" fontId="5" fillId="0" borderId="39" xfId="0" applyNumberFormat="1" applyFont="1" applyBorder="1"/>
    <xf numFmtId="0" fontId="5" fillId="0" borderId="25" xfId="0" applyFont="1" applyBorder="1"/>
    <xf numFmtId="9" fontId="5" fillId="0" borderId="0" xfId="0" applyNumberFormat="1" applyFont="1"/>
    <xf numFmtId="0" fontId="13" fillId="2" borderId="13" xfId="0" applyFont="1" applyFill="1" applyBorder="1" applyAlignment="1">
      <alignment wrapText="1"/>
    </xf>
    <xf numFmtId="0" fontId="5" fillId="32" borderId="13" xfId="0" applyFont="1" applyFill="1" applyBorder="1"/>
    <xf numFmtId="10" fontId="0" fillId="5" borderId="25" xfId="0" applyNumberFormat="1" applyFill="1" applyBorder="1"/>
    <xf numFmtId="10" fontId="0" fillId="13" borderId="25" xfId="0" applyNumberFormat="1" applyFill="1" applyBorder="1"/>
    <xf numFmtId="10" fontId="0" fillId="19" borderId="25" xfId="0" applyNumberFormat="1" applyFill="1" applyBorder="1"/>
    <xf numFmtId="10" fontId="0" fillId="22" borderId="25" xfId="0" applyNumberFormat="1" applyFill="1" applyBorder="1"/>
    <xf numFmtId="10" fontId="0" fillId="25" borderId="25" xfId="0" applyNumberFormat="1" applyFill="1" applyBorder="1"/>
    <xf numFmtId="10" fontId="0" fillId="28" borderId="25" xfId="0" applyNumberFormat="1" applyFill="1" applyBorder="1"/>
    <xf numFmtId="10" fontId="0" fillId="31" borderId="13" xfId="0" applyNumberFormat="1" applyFill="1" applyBorder="1"/>
    <xf numFmtId="0" fontId="1" fillId="3" borderId="40" xfId="0" applyFont="1" applyFill="1" applyBorder="1"/>
    <xf numFmtId="0" fontId="1" fillId="3" borderId="41" xfId="0" applyFont="1" applyFill="1" applyBorder="1" applyAlignment="1">
      <alignment horizontal="center"/>
    </xf>
    <xf numFmtId="0" fontId="1" fillId="3" borderId="1" xfId="0" applyFont="1" applyFill="1" applyBorder="1" applyAlignment="1">
      <alignment horizontal="center"/>
    </xf>
    <xf numFmtId="0" fontId="1" fillId="3" borderId="42"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3"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0" fontId="1" fillId="3" borderId="0" xfId="0" applyFont="1" applyFill="1" applyAlignment="1">
      <alignment horizontal="left"/>
    </xf>
    <xf numFmtId="0" fontId="2" fillId="3" borderId="0" xfId="0" applyFont="1" applyFill="1" applyAlignment="1">
      <alignment horizontal="left"/>
    </xf>
    <xf numFmtId="0" fontId="3" fillId="2" borderId="16" xfId="0" applyFont="1" applyFill="1" applyBorder="1" applyAlignment="1">
      <alignment horizontal="left"/>
    </xf>
    <xf numFmtId="0" fontId="1" fillId="3" borderId="44" xfId="0" applyFont="1" applyFill="1" applyBorder="1" applyAlignment="1">
      <alignment horizontal="left"/>
    </xf>
    <xf numFmtId="10" fontId="0" fillId="0" borderId="13" xfId="0" applyNumberFormat="1" applyBorder="1"/>
    <xf numFmtId="2" fontId="0" fillId="0" borderId="13" xfId="0" applyNumberFormat="1" applyBorder="1"/>
    <xf numFmtId="2" fontId="0" fillId="0" borderId="18" xfId="0" applyNumberFormat="1" applyBorder="1"/>
    <xf numFmtId="0" fontId="6" fillId="4" borderId="0" xfId="0" applyFont="1" applyFill="1"/>
    <xf numFmtId="0" fontId="5" fillId="7" borderId="0" xfId="0" applyFont="1" applyFill="1"/>
    <xf numFmtId="9" fontId="0" fillId="0" borderId="13" xfId="0" applyNumberFormat="1" applyBorder="1"/>
    <xf numFmtId="0" fontId="0" fillId="0" borderId="18" xfId="0" applyBorder="1"/>
    <xf numFmtId="0" fontId="1" fillId="0" borderId="1" xfId="0" applyFont="1" applyBorder="1"/>
    <xf numFmtId="0" fontId="5" fillId="0" borderId="13" xfId="0" applyFont="1" applyBorder="1" applyAlignment="1">
      <alignment horizontal="center"/>
    </xf>
    <xf numFmtId="0" fontId="14" fillId="33" borderId="5" xfId="0" applyFont="1" applyFill="1" applyBorder="1" applyAlignment="1"/>
    <xf numFmtId="0" fontId="14" fillId="33" borderId="47" xfId="0" applyFont="1" applyFill="1" applyBorder="1" applyAlignment="1"/>
    <xf numFmtId="0" fontId="14" fillId="33" borderId="4" xfId="0" applyFont="1" applyFill="1" applyBorder="1" applyAlignment="1"/>
    <xf numFmtId="0" fontId="0" fillId="8" borderId="0" xfId="0" applyFill="1" applyAlignment="1">
      <alignment horizontal="center" vertical="center"/>
    </xf>
    <xf numFmtId="0" fontId="9" fillId="9" borderId="19" xfId="0" applyFont="1" applyFill="1" applyBorder="1" applyAlignment="1">
      <alignment horizontal="center"/>
    </xf>
    <xf numFmtId="0" fontId="9" fillId="9" borderId="20" xfId="0" applyFont="1" applyFill="1" applyBorder="1" applyAlignment="1">
      <alignment horizontal="center"/>
    </xf>
    <xf numFmtId="0" fontId="5" fillId="10" borderId="23" xfId="0" applyFont="1" applyFill="1" applyBorder="1" applyAlignment="1">
      <alignment horizontal="center" vertical="center" wrapText="1"/>
    </xf>
    <xf numFmtId="0" fontId="5" fillId="10" borderId="0" xfId="0" applyFont="1" applyFill="1" applyAlignment="1">
      <alignment horizontal="center" vertical="center" wrapText="1"/>
    </xf>
    <xf numFmtId="0" fontId="6" fillId="23" borderId="14" xfId="0" applyFont="1" applyFill="1" applyBorder="1" applyAlignment="1">
      <alignment horizontal="center"/>
    </xf>
    <xf numFmtId="0" fontId="6" fillId="23" borderId="26" xfId="0" applyFont="1" applyFill="1" applyBorder="1" applyAlignment="1">
      <alignment horizontal="center"/>
    </xf>
    <xf numFmtId="0" fontId="6" fillId="23" borderId="15" xfId="0" applyFont="1" applyFill="1" applyBorder="1" applyAlignment="1">
      <alignment horizontal="center"/>
    </xf>
    <xf numFmtId="0" fontId="6" fillId="26" borderId="14" xfId="0" applyFont="1" applyFill="1" applyBorder="1" applyAlignment="1">
      <alignment horizontal="center"/>
    </xf>
    <xf numFmtId="0" fontId="6" fillId="26" borderId="26" xfId="0" applyFont="1" applyFill="1" applyBorder="1" applyAlignment="1">
      <alignment horizontal="center"/>
    </xf>
    <xf numFmtId="0" fontId="6" fillId="26" borderId="15" xfId="0" applyFont="1" applyFill="1" applyBorder="1" applyAlignment="1">
      <alignment horizontal="center"/>
    </xf>
    <xf numFmtId="0" fontId="6" fillId="29" borderId="14" xfId="0" applyFont="1" applyFill="1" applyBorder="1" applyAlignment="1">
      <alignment horizontal="center"/>
    </xf>
    <xf numFmtId="0" fontId="6" fillId="29" borderId="26" xfId="0" applyFont="1" applyFill="1" applyBorder="1" applyAlignment="1">
      <alignment horizontal="center"/>
    </xf>
    <xf numFmtId="0" fontId="6" fillId="29" borderId="15" xfId="0" applyFont="1" applyFill="1" applyBorder="1" applyAlignment="1">
      <alignment horizontal="center"/>
    </xf>
    <xf numFmtId="0" fontId="5" fillId="11" borderId="14" xfId="0" applyFont="1" applyFill="1" applyBorder="1" applyAlignment="1">
      <alignment horizontal="center"/>
    </xf>
    <xf numFmtId="0" fontId="5" fillId="11" borderId="26" xfId="0" applyFont="1" applyFill="1" applyBorder="1" applyAlignment="1">
      <alignment horizontal="center"/>
    </xf>
    <xf numFmtId="0" fontId="5" fillId="11" borderId="15" xfId="0" applyFont="1" applyFill="1" applyBorder="1" applyAlignment="1">
      <alignment horizontal="center"/>
    </xf>
    <xf numFmtId="0" fontId="6" fillId="4" borderId="14" xfId="0" applyFont="1" applyFill="1" applyBorder="1" applyAlignment="1">
      <alignment horizontal="center"/>
    </xf>
    <xf numFmtId="0" fontId="6" fillId="4" borderId="26" xfId="0" applyFont="1" applyFill="1" applyBorder="1" applyAlignment="1">
      <alignment horizontal="center"/>
    </xf>
    <xf numFmtId="0" fontId="6" fillId="4" borderId="15" xfId="0" applyFont="1" applyFill="1" applyBorder="1" applyAlignment="1">
      <alignment horizontal="center"/>
    </xf>
    <xf numFmtId="0" fontId="6" fillId="12" borderId="14" xfId="0" applyFont="1" applyFill="1" applyBorder="1" applyAlignment="1">
      <alignment horizontal="center"/>
    </xf>
    <xf numFmtId="0" fontId="6" fillId="12" borderId="26" xfId="0" applyFont="1" applyFill="1" applyBorder="1" applyAlignment="1">
      <alignment horizontal="center"/>
    </xf>
    <xf numFmtId="0" fontId="6" fillId="12" borderId="15" xfId="0" applyFont="1" applyFill="1" applyBorder="1" applyAlignment="1">
      <alignment horizontal="center"/>
    </xf>
    <xf numFmtId="0" fontId="6" fillId="17" borderId="14" xfId="0" applyFont="1" applyFill="1" applyBorder="1" applyAlignment="1">
      <alignment horizontal="center"/>
    </xf>
    <xf numFmtId="0" fontId="6" fillId="17" borderId="26" xfId="0" applyFont="1" applyFill="1" applyBorder="1" applyAlignment="1">
      <alignment horizontal="center"/>
    </xf>
    <xf numFmtId="0" fontId="6" fillId="17" borderId="15" xfId="0" applyFont="1" applyFill="1" applyBorder="1" applyAlignment="1">
      <alignment horizontal="center"/>
    </xf>
    <xf numFmtId="0" fontId="6" fillId="20" borderId="14" xfId="0" applyFont="1" applyFill="1" applyBorder="1" applyAlignment="1">
      <alignment horizontal="center"/>
    </xf>
    <xf numFmtId="0" fontId="6" fillId="20" borderId="26" xfId="0" applyFont="1" applyFill="1" applyBorder="1" applyAlignment="1">
      <alignment horizontal="center"/>
    </xf>
    <xf numFmtId="0" fontId="6" fillId="20" borderId="15" xfId="0" applyFont="1" applyFill="1" applyBorder="1" applyAlignment="1">
      <alignment horizontal="center"/>
    </xf>
  </cellXfs>
  <cellStyles count="1">
    <cellStyle name="Normal" xfId="0" builtinId="0"/>
  </cellStyles>
  <dxfs count="3">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Reporte!$D$26:$D$32</c:f>
              <c:numCache>
                <c:formatCode>0.00</c:formatCode>
                <c:ptCount val="7"/>
                <c:pt idx="0">
                  <c:v>130</c:v>
                </c:pt>
                <c:pt idx="1">
                  <c:v>51</c:v>
                </c:pt>
                <c:pt idx="2">
                  <c:v>12</c:v>
                </c:pt>
                <c:pt idx="3">
                  <c:v>10.5</c:v>
                </c:pt>
                <c:pt idx="4">
                  <c:v>3.5</c:v>
                </c:pt>
                <c:pt idx="5">
                  <c:v>22</c:v>
                </c:pt>
                <c:pt idx="6">
                  <c:v>63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Reporte!$E$26:$E$32</c:f>
              <c:numCache>
                <c:formatCode>0.00</c:formatCode>
                <c:ptCount val="7"/>
                <c:pt idx="0">
                  <c:v>82.5</c:v>
                </c:pt>
                <c:pt idx="1">
                  <c:v>41.5</c:v>
                </c:pt>
                <c:pt idx="2">
                  <c:v>5</c:v>
                </c:pt>
                <c:pt idx="3">
                  <c:v>5</c:v>
                </c:pt>
                <c:pt idx="4">
                  <c:v>1.5</c:v>
                </c:pt>
                <c:pt idx="5">
                  <c:v>12.2</c:v>
                </c:pt>
                <c:pt idx="6">
                  <c:v>45.5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Reporte!$F$26:$F$32</c:f>
              <c:numCache>
                <c:formatCode>0%</c:formatCode>
                <c:ptCount val="7"/>
                <c:pt idx="0">
                  <c:v>0.36538461538461536</c:v>
                </c:pt>
                <c:pt idx="1">
                  <c:v>0.18627450980392157</c:v>
                </c:pt>
                <c:pt idx="2">
                  <c:v>0.58333333333333337</c:v>
                </c:pt>
                <c:pt idx="3">
                  <c:v>0.52380952380952384</c:v>
                </c:pt>
                <c:pt idx="4">
                  <c:v>0.5714285714285714</c:v>
                </c:pt>
                <c:pt idx="5">
                  <c:v>0.44545454545454549</c:v>
                </c:pt>
                <c:pt idx="6">
                  <c:v>0.27777777777777779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Reporte!$V$51:$V$57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Reporte!$Q$51:$Q$57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Reporte!$R$51:$R$57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Reporte!$M$51:$M$57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Reporte!$G$51:$G$57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Reporte!$J$51:$J$57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Reporte!$F$51:$F$57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Reporte!$AD$51:$AD$57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Reporte!$AL$51:$AL$57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Reporte!$AT$51:$AT$57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Reporte!$BB$51:$BB$57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Reporte!$BJ$51:$BJ$57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numRef>
              <c:f>Reporte!$C$51:$C$57</c:f>
              <c:numCache>
                <c:formatCode>General</c:formatCode>
                <c:ptCount val="7"/>
                <c:pt idx="0">
                  <c:v>0</c:v>
                </c:pt>
                <c:pt idx="1">
                  <c:v>0</c:v>
                </c:pt>
                <c:pt idx="2">
                  <c:v>0</c:v>
                </c:pt>
                <c:pt idx="3">
                  <c:v>0</c:v>
                </c:pt>
                <c:pt idx="4">
                  <c:v>0</c:v>
                </c:pt>
                <c:pt idx="5">
                  <c:v>0</c:v>
                </c:pt>
                <c:pt idx="6">
                  <c:v>0</c:v>
                </c:pt>
              </c:numCache>
            </c:num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Reporte!$C$51:$C$57</c:f>
              <c:numCache>
                <c:formatCode>General</c:formatCode>
                <c:ptCount val="7"/>
                <c:pt idx="0">
                  <c:v>0</c:v>
                </c:pt>
                <c:pt idx="1">
                  <c:v>0</c:v>
                </c:pt>
                <c:pt idx="2">
                  <c:v>0</c:v>
                </c:pt>
                <c:pt idx="3">
                  <c:v>0</c:v>
                </c:pt>
                <c:pt idx="4">
                  <c:v>0</c:v>
                </c:pt>
                <c:pt idx="5">
                  <c:v>0</c:v>
                </c:pt>
                <c:pt idx="6">
                  <c:v>0</c:v>
                </c:pt>
              </c:numCache>
            </c:num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Reporte!$E$14:$E$20</c:f>
              <c:numCache>
                <c:formatCode>General</c:formatCode>
                <c:ptCount val="7"/>
                <c:pt idx="0">
                  <c:v>29</c:v>
                </c:pt>
                <c:pt idx="1">
                  <c:v>48</c:v>
                </c:pt>
                <c:pt idx="2">
                  <c:v>53</c:v>
                </c:pt>
                <c:pt idx="3">
                  <c:v>58</c:v>
                </c:pt>
                <c:pt idx="4">
                  <c:v>63</c:v>
                </c:pt>
                <c:pt idx="5">
                  <c:v>66</c:v>
                </c:pt>
                <c:pt idx="6">
                  <c:v>67</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Reporte!$J$14:$J$20</c:f>
              <c:numCache>
                <c:formatCode>General</c:formatCode>
                <c:ptCount val="7"/>
                <c:pt idx="0">
                  <c:v>0</c:v>
                </c:pt>
                <c:pt idx="1">
                  <c:v>1</c:v>
                </c:pt>
                <c:pt idx="2">
                  <c:v>1</c:v>
                </c:pt>
                <c:pt idx="3">
                  <c:v>0</c:v>
                </c:pt>
                <c:pt idx="4">
                  <c:v>2</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Reporte!$F$14:$F$20</c:f>
              <c:numCache>
                <c:formatCode>General</c:formatCode>
                <c:ptCount val="7"/>
                <c:pt idx="0">
                  <c:v>69</c:v>
                </c:pt>
                <c:pt idx="1">
                  <c:v>69</c:v>
                </c:pt>
                <c:pt idx="2">
                  <c:v>69</c:v>
                </c:pt>
                <c:pt idx="3">
                  <c:v>69</c:v>
                </c:pt>
                <c:pt idx="4">
                  <c:v>69</c:v>
                </c:pt>
                <c:pt idx="5">
                  <c:v>69</c:v>
                </c:pt>
                <c:pt idx="6">
                  <c:v>69</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Reporte!$L$14:$L$20</c:f>
              <c:numCache>
                <c:formatCode>0.00%</c:formatCode>
                <c:ptCount val="7"/>
                <c:pt idx="0">
                  <c:v>0.57971014492753625</c:v>
                </c:pt>
                <c:pt idx="1">
                  <c:v>0.28985507246376813</c:v>
                </c:pt>
                <c:pt idx="2">
                  <c:v>0.21739130434782608</c:v>
                </c:pt>
                <c:pt idx="3">
                  <c:v>0.15942028985507245</c:v>
                </c:pt>
                <c:pt idx="4">
                  <c:v>5.7971014492753624E-2</c:v>
                </c:pt>
                <c:pt idx="5">
                  <c:v>4.3478260869565216E-2</c:v>
                </c:pt>
                <c:pt idx="6">
                  <c:v>2.8985507246376812E-2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2</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W92"/>
  <sheetViews>
    <sheetView tabSelected="1" zoomScale="90" zoomScaleNormal="90" workbookViewId="0">
      <pane xSplit="4" ySplit="5" topLeftCell="E6" activePane="bottomRight" state="frozen"/>
      <selection pane="topRight" activeCell="E1" sqref="E1"/>
      <selection pane="bottomLeft" activeCell="A6" sqref="A6"/>
      <selection pane="bottomRight" activeCell="B173" sqref="B173"/>
    </sheetView>
  </sheetViews>
  <sheetFormatPr baseColWidth="10" defaultColWidth="9.1796875" defaultRowHeight="12.75" customHeight="1" x14ac:dyDescent="0.3"/>
  <cols>
    <col min="1" max="1" width="2.453125" style="1" customWidth="1"/>
    <col min="2" max="2" width="19.54296875" style="1" customWidth="1"/>
    <col min="3" max="3" width="22.7265625" style="1" bestFit="1" customWidth="1"/>
    <col min="4" max="4" width="18.1796875" style="1" bestFit="1" customWidth="1"/>
    <col min="5" max="5" width="43.7265625" style="1" customWidth="1"/>
    <col min="6" max="6" width="12.453125" style="1" customWidth="1"/>
    <col min="7" max="11" width="9.1796875" style="1" customWidth="1"/>
    <col min="12" max="41" width="9.1796875" style="1"/>
    <col min="42" max="42" width="94.453125" style="106" customWidth="1"/>
    <col min="43" max="43" width="29.1796875" style="1" customWidth="1"/>
    <col min="44" max="44" width="14.453125" style="1" bestFit="1" customWidth="1"/>
    <col min="45" max="16384" width="9.1796875" style="1"/>
  </cols>
  <sheetData>
    <row r="1" spans="2:49" ht="12.75" customHeight="1" x14ac:dyDescent="0.3">
      <c r="J1" s="1">
        <f>SUM(J6:J74)</f>
        <v>130</v>
      </c>
      <c r="K1" s="1">
        <f>SUM(K6:K74)</f>
        <v>82.5</v>
      </c>
      <c r="P1" s="1">
        <f>SUM(P6:P74)</f>
        <v>41.5</v>
      </c>
      <c r="U1" s="1">
        <f>SUM(U6:U74)</f>
        <v>7</v>
      </c>
      <c r="Z1" s="1">
        <f>SUM(Z6:Z74)</f>
        <v>5</v>
      </c>
      <c r="AE1" s="1">
        <f>SUM(AE6:AE74)</f>
        <v>1.5</v>
      </c>
      <c r="AJ1" s="1">
        <f>SUM(AJ6:AJ74)</f>
        <v>12.2</v>
      </c>
      <c r="AO1" s="1">
        <f>SUM(AO6:AO74)</f>
        <v>45.5</v>
      </c>
    </row>
    <row r="2" spans="2:49" ht="18.5" x14ac:dyDescent="0.45">
      <c r="B2" s="9" t="s">
        <v>0</v>
      </c>
    </row>
    <row r="3" spans="2:49" ht="14.5" x14ac:dyDescent="0.35">
      <c r="B3" s="76" t="s">
        <v>1</v>
      </c>
    </row>
    <row r="4" spans="2:49" s="2" customFormat="1" ht="15.5" x14ac:dyDescent="0.35">
      <c r="G4" s="121" t="s">
        <v>2</v>
      </c>
      <c r="H4" s="119"/>
      <c r="I4" s="119"/>
      <c r="J4" s="119"/>
      <c r="K4" s="120"/>
      <c r="L4" s="119" t="s">
        <v>3</v>
      </c>
      <c r="M4" s="119"/>
      <c r="N4" s="119"/>
      <c r="O4" s="119"/>
      <c r="P4" s="120"/>
      <c r="Q4" s="119" t="s">
        <v>4</v>
      </c>
      <c r="R4" s="119"/>
      <c r="S4" s="119"/>
      <c r="T4" s="119"/>
      <c r="U4" s="120"/>
      <c r="V4" s="119" t="s">
        <v>5</v>
      </c>
      <c r="W4" s="119"/>
      <c r="X4" s="119"/>
      <c r="Y4" s="119"/>
      <c r="Z4" s="120"/>
      <c r="AA4" s="119" t="s">
        <v>6</v>
      </c>
      <c r="AB4" s="119"/>
      <c r="AC4" s="119"/>
      <c r="AD4" s="119"/>
      <c r="AE4" s="120"/>
      <c r="AF4" s="119" t="s">
        <v>7</v>
      </c>
      <c r="AG4" s="119"/>
      <c r="AH4" s="119"/>
      <c r="AI4" s="119"/>
      <c r="AJ4" s="120"/>
      <c r="AK4" s="119" t="s">
        <v>8</v>
      </c>
      <c r="AL4" s="119"/>
      <c r="AM4" s="119"/>
      <c r="AN4" s="119"/>
      <c r="AO4" s="119"/>
      <c r="AP4" s="107"/>
    </row>
    <row r="5" spans="2:49" ht="40" thickBot="1" x14ac:dyDescent="0.4">
      <c r="B5" s="3" t="s">
        <v>9</v>
      </c>
      <c r="C5" s="3" t="s">
        <v>10</v>
      </c>
      <c r="D5" s="4" t="s">
        <v>11</v>
      </c>
      <c r="E5" s="88" t="s">
        <v>12</v>
      </c>
      <c r="F5" s="88" t="s">
        <v>13</v>
      </c>
      <c r="G5" s="30" t="s">
        <v>14</v>
      </c>
      <c r="H5" s="8" t="s">
        <v>15</v>
      </c>
      <c r="I5" s="77" t="s">
        <v>16</v>
      </c>
      <c r="J5" s="8" t="s">
        <v>17</v>
      </c>
      <c r="K5" s="8" t="s">
        <v>18</v>
      </c>
      <c r="L5" s="7" t="s">
        <v>14</v>
      </c>
      <c r="M5" s="8" t="s">
        <v>15</v>
      </c>
      <c r="N5" s="77" t="s">
        <v>16</v>
      </c>
      <c r="O5" s="8" t="s">
        <v>17</v>
      </c>
      <c r="P5" s="8" t="s">
        <v>18</v>
      </c>
      <c r="Q5" s="7" t="s">
        <v>14</v>
      </c>
      <c r="R5" s="8" t="s">
        <v>15</v>
      </c>
      <c r="S5" s="77" t="s">
        <v>16</v>
      </c>
      <c r="T5" s="8" t="s">
        <v>17</v>
      </c>
      <c r="U5" s="8" t="s">
        <v>18</v>
      </c>
      <c r="V5" s="7" t="s">
        <v>14</v>
      </c>
      <c r="W5" s="8" t="s">
        <v>15</v>
      </c>
      <c r="X5" s="77" t="s">
        <v>16</v>
      </c>
      <c r="Y5" s="8" t="s">
        <v>17</v>
      </c>
      <c r="Z5" s="8" t="s">
        <v>18</v>
      </c>
      <c r="AA5" s="7" t="s">
        <v>14</v>
      </c>
      <c r="AB5" s="8" t="s">
        <v>15</v>
      </c>
      <c r="AC5" s="77" t="s">
        <v>16</v>
      </c>
      <c r="AD5" s="8" t="s">
        <v>17</v>
      </c>
      <c r="AE5" s="8" t="s">
        <v>18</v>
      </c>
      <c r="AF5" s="7" t="s">
        <v>14</v>
      </c>
      <c r="AG5" s="8" t="s">
        <v>15</v>
      </c>
      <c r="AH5" s="77" t="s">
        <v>16</v>
      </c>
      <c r="AI5" s="8" t="s">
        <v>17</v>
      </c>
      <c r="AJ5" s="8" t="s">
        <v>18</v>
      </c>
      <c r="AK5" s="10" t="s">
        <v>14</v>
      </c>
      <c r="AL5" s="11" t="s">
        <v>15</v>
      </c>
      <c r="AM5" s="77" t="s">
        <v>16</v>
      </c>
      <c r="AN5" s="11" t="s">
        <v>17</v>
      </c>
      <c r="AO5" s="12" t="s">
        <v>18</v>
      </c>
      <c r="AP5" s="108" t="s">
        <v>19</v>
      </c>
      <c r="AQ5" s="21" t="s">
        <v>20</v>
      </c>
      <c r="AR5" s="21" t="s">
        <v>21</v>
      </c>
      <c r="AS5" t="s">
        <v>283</v>
      </c>
    </row>
    <row r="6" spans="2:49" ht="14.5" x14ac:dyDescent="0.35">
      <c r="B6" s="5" t="s">
        <v>284</v>
      </c>
      <c r="C6" s="117" t="s">
        <v>285</v>
      </c>
      <c r="D6" s="6" t="s">
        <v>22</v>
      </c>
      <c r="E6" s="22" t="s">
        <v>23</v>
      </c>
      <c r="F6" s="97" t="s">
        <v>24</v>
      </c>
      <c r="G6" s="98" t="s">
        <v>25</v>
      </c>
      <c r="H6" s="99" t="s">
        <v>26</v>
      </c>
      <c r="I6" s="99" t="s">
        <v>26</v>
      </c>
      <c r="J6" s="99" t="s">
        <v>26</v>
      </c>
      <c r="K6" s="100" t="s">
        <v>26</v>
      </c>
      <c r="L6" s="98" t="s">
        <v>25</v>
      </c>
      <c r="M6" s="99" t="s">
        <v>26</v>
      </c>
      <c r="N6" s="99" t="s">
        <v>26</v>
      </c>
      <c r="O6" s="99" t="s">
        <v>26</v>
      </c>
      <c r="P6" s="100" t="s">
        <v>26</v>
      </c>
      <c r="Q6" s="98" t="s">
        <v>27</v>
      </c>
      <c r="R6" s="99" t="s">
        <v>27</v>
      </c>
      <c r="S6" s="99">
        <v>8</v>
      </c>
      <c r="T6" s="99">
        <v>3</v>
      </c>
      <c r="U6" s="100">
        <v>1.5</v>
      </c>
      <c r="V6" s="98" t="s">
        <v>25</v>
      </c>
      <c r="W6" s="99" t="s">
        <v>26</v>
      </c>
      <c r="X6" s="99" t="s">
        <v>26</v>
      </c>
      <c r="Y6" s="99" t="s">
        <v>26</v>
      </c>
      <c r="Z6" s="100" t="s">
        <v>26</v>
      </c>
      <c r="AA6" s="98" t="s">
        <v>25</v>
      </c>
      <c r="AB6" s="99" t="s">
        <v>26</v>
      </c>
      <c r="AC6" s="99" t="s">
        <v>26</v>
      </c>
      <c r="AD6" s="99" t="s">
        <v>26</v>
      </c>
      <c r="AE6" s="100" t="s">
        <v>26</v>
      </c>
      <c r="AF6" s="98" t="s">
        <v>25</v>
      </c>
      <c r="AG6" s="99" t="s">
        <v>26</v>
      </c>
      <c r="AH6" s="99" t="s">
        <v>26</v>
      </c>
      <c r="AI6" s="99" t="s">
        <v>26</v>
      </c>
      <c r="AJ6" s="101" t="s">
        <v>26</v>
      </c>
      <c r="AK6" s="98" t="s">
        <v>25</v>
      </c>
      <c r="AL6" s="102" t="s">
        <v>26</v>
      </c>
      <c r="AM6" s="102" t="s">
        <v>26</v>
      </c>
      <c r="AN6" s="102" t="s">
        <v>26</v>
      </c>
      <c r="AO6" s="103" t="s">
        <v>26</v>
      </c>
      <c r="AP6" s="109" t="s">
        <v>28</v>
      </c>
      <c r="AQ6" s="23" t="str">
        <f>(IF(B6="","",IF(OR(G6="S",L6="S",Q6="S",V6="S",AA6="S",AF6="S",AK6="S"),"S","N")))</f>
        <v>S</v>
      </c>
      <c r="AR6" s="23" t="str">
        <f>IF(B6="","",IF(OR(H6="S",M6="S",R6="S",W6="S",AB6="S",AG6="S",AL6="S"),"S","N"))</f>
        <v>S</v>
      </c>
      <c r="AS6" t="s">
        <v>2</v>
      </c>
      <c r="AT6"/>
      <c r="AU6"/>
      <c r="AV6"/>
      <c r="AW6"/>
    </row>
    <row r="7" spans="2:49" ht="14.5" x14ac:dyDescent="0.35">
      <c r="B7" s="5" t="s">
        <v>284</v>
      </c>
      <c r="C7" s="117" t="s">
        <v>286</v>
      </c>
      <c r="D7" s="6" t="s">
        <v>29</v>
      </c>
      <c r="E7" s="22" t="s">
        <v>30</v>
      </c>
      <c r="F7" s="97" t="s">
        <v>31</v>
      </c>
      <c r="G7" s="98" t="s">
        <v>27</v>
      </c>
      <c r="H7" s="99" t="s">
        <v>27</v>
      </c>
      <c r="I7" s="99">
        <v>7</v>
      </c>
      <c r="J7" s="99">
        <v>3</v>
      </c>
      <c r="K7" s="100">
        <v>1</v>
      </c>
      <c r="L7" s="98" t="s">
        <v>25</v>
      </c>
      <c r="M7" s="99" t="s">
        <v>26</v>
      </c>
      <c r="N7" s="99" t="s">
        <v>26</v>
      </c>
      <c r="O7" s="99" t="s">
        <v>26</v>
      </c>
      <c r="P7" s="100" t="s">
        <v>26</v>
      </c>
      <c r="Q7" s="98" t="s">
        <v>25</v>
      </c>
      <c r="R7" s="99" t="s">
        <v>26</v>
      </c>
      <c r="S7" s="99" t="s">
        <v>26</v>
      </c>
      <c r="T7" s="99" t="s">
        <v>26</v>
      </c>
      <c r="U7" s="100" t="s">
        <v>26</v>
      </c>
      <c r="V7" s="98" t="s">
        <v>25</v>
      </c>
      <c r="W7" s="99" t="s">
        <v>26</v>
      </c>
      <c r="X7" s="99" t="s">
        <v>26</v>
      </c>
      <c r="Y7" s="99" t="s">
        <v>26</v>
      </c>
      <c r="Z7" s="100" t="s">
        <v>26</v>
      </c>
      <c r="AA7" s="98" t="s">
        <v>25</v>
      </c>
      <c r="AB7" s="99" t="s">
        <v>26</v>
      </c>
      <c r="AC7" s="99" t="s">
        <v>26</v>
      </c>
      <c r="AD7" s="99" t="s">
        <v>26</v>
      </c>
      <c r="AE7" s="100" t="s">
        <v>26</v>
      </c>
      <c r="AF7" s="98" t="s">
        <v>25</v>
      </c>
      <c r="AG7" s="99" t="s">
        <v>26</v>
      </c>
      <c r="AH7" s="99" t="s">
        <v>26</v>
      </c>
      <c r="AI7" s="99" t="s">
        <v>26</v>
      </c>
      <c r="AJ7" s="101" t="s">
        <v>26</v>
      </c>
      <c r="AK7" s="104" t="s">
        <v>25</v>
      </c>
      <c r="AL7" s="99" t="s">
        <v>26</v>
      </c>
      <c r="AM7" s="99" t="s">
        <v>26</v>
      </c>
      <c r="AN7" s="99" t="s">
        <v>26</v>
      </c>
      <c r="AO7" s="105" t="s">
        <v>26</v>
      </c>
      <c r="AP7" s="109" t="s">
        <v>32</v>
      </c>
      <c r="AQ7" s="23" t="str">
        <f t="shared" ref="AQ7:AQ70" si="0">(IF(B7="","",IF(OR(G7="S",L7="S",Q7="S",V7="S",AA7="S",AF7="S",AK7="S"),"S","N")))</f>
        <v>S</v>
      </c>
      <c r="AR7" s="23" t="str">
        <f t="shared" ref="AR7:AR70" si="1">IF(B7="","",IF(OR(H7="S",M7="S",R7="S",W7="S",AB7="S",AG7="S",AL7="S"),"S","N"))</f>
        <v>S</v>
      </c>
      <c r="AS7" t="s">
        <v>3</v>
      </c>
      <c r="AT7"/>
      <c r="AU7"/>
      <c r="AV7"/>
      <c r="AW7"/>
    </row>
    <row r="8" spans="2:49" ht="14.5" x14ac:dyDescent="0.35">
      <c r="B8" s="5" t="s">
        <v>284</v>
      </c>
      <c r="C8" s="117" t="s">
        <v>286</v>
      </c>
      <c r="D8" s="6" t="s">
        <v>33</v>
      </c>
      <c r="E8" s="22" t="s">
        <v>34</v>
      </c>
      <c r="F8" s="97" t="s">
        <v>24</v>
      </c>
      <c r="G8" s="98" t="s">
        <v>27</v>
      </c>
      <c r="H8" s="99" t="s">
        <v>27</v>
      </c>
      <c r="I8" s="99">
        <v>7</v>
      </c>
      <c r="J8" s="99">
        <v>2</v>
      </c>
      <c r="K8" s="100">
        <v>1</v>
      </c>
      <c r="L8" s="98" t="s">
        <v>25</v>
      </c>
      <c r="M8" s="99" t="s">
        <v>26</v>
      </c>
      <c r="N8" s="99" t="s">
        <v>26</v>
      </c>
      <c r="O8" s="99" t="s">
        <v>26</v>
      </c>
      <c r="P8" s="100" t="s">
        <v>26</v>
      </c>
      <c r="Q8" s="98" t="s">
        <v>25</v>
      </c>
      <c r="R8" s="99" t="s">
        <v>26</v>
      </c>
      <c r="S8" s="99" t="s">
        <v>26</v>
      </c>
      <c r="T8" s="99" t="s">
        <v>26</v>
      </c>
      <c r="U8" s="100" t="s">
        <v>26</v>
      </c>
      <c r="V8" s="98" t="s">
        <v>25</v>
      </c>
      <c r="W8" s="99" t="s">
        <v>26</v>
      </c>
      <c r="X8" s="99" t="s">
        <v>26</v>
      </c>
      <c r="Y8" s="99" t="s">
        <v>26</v>
      </c>
      <c r="Z8" s="100" t="s">
        <v>26</v>
      </c>
      <c r="AA8" s="98" t="s">
        <v>25</v>
      </c>
      <c r="AB8" s="99" t="s">
        <v>26</v>
      </c>
      <c r="AC8" s="99" t="s">
        <v>26</v>
      </c>
      <c r="AD8" s="99" t="s">
        <v>26</v>
      </c>
      <c r="AE8" s="100" t="s">
        <v>26</v>
      </c>
      <c r="AF8" s="98" t="s">
        <v>25</v>
      </c>
      <c r="AG8" s="99" t="s">
        <v>26</v>
      </c>
      <c r="AH8" s="99" t="s">
        <v>26</v>
      </c>
      <c r="AI8" s="99" t="s">
        <v>26</v>
      </c>
      <c r="AJ8" s="101" t="s">
        <v>26</v>
      </c>
      <c r="AK8" s="104" t="s">
        <v>25</v>
      </c>
      <c r="AL8" s="99" t="s">
        <v>26</v>
      </c>
      <c r="AM8" s="99" t="s">
        <v>26</v>
      </c>
      <c r="AN8" s="99" t="s">
        <v>26</v>
      </c>
      <c r="AO8" s="105" t="s">
        <v>26</v>
      </c>
      <c r="AP8" s="109" t="s">
        <v>32</v>
      </c>
      <c r="AQ8" s="23" t="str">
        <f t="shared" si="0"/>
        <v>S</v>
      </c>
      <c r="AR8" s="23" t="str">
        <f t="shared" si="1"/>
        <v>S</v>
      </c>
      <c r="AS8" t="s">
        <v>4</v>
      </c>
      <c r="AT8"/>
      <c r="AU8"/>
      <c r="AV8"/>
      <c r="AW8"/>
    </row>
    <row r="9" spans="2:49" ht="14.5" x14ac:dyDescent="0.35">
      <c r="B9" s="5" t="s">
        <v>284</v>
      </c>
      <c r="C9" s="117" t="s">
        <v>286</v>
      </c>
      <c r="D9" s="6" t="s">
        <v>35</v>
      </c>
      <c r="E9" s="22" t="s">
        <v>36</v>
      </c>
      <c r="F9" s="97" t="s">
        <v>24</v>
      </c>
      <c r="G9" s="98" t="s">
        <v>27</v>
      </c>
      <c r="H9" s="99" t="s">
        <v>27</v>
      </c>
      <c r="I9" s="99">
        <v>7</v>
      </c>
      <c r="J9" s="99">
        <v>2</v>
      </c>
      <c r="K9" s="100">
        <v>1</v>
      </c>
      <c r="L9" s="98" t="s">
        <v>25</v>
      </c>
      <c r="M9" s="99" t="s">
        <v>26</v>
      </c>
      <c r="N9" s="99" t="s">
        <v>26</v>
      </c>
      <c r="O9" s="99" t="s">
        <v>26</v>
      </c>
      <c r="P9" s="100" t="s">
        <v>26</v>
      </c>
      <c r="Q9" s="98" t="s">
        <v>25</v>
      </c>
      <c r="R9" s="99" t="s">
        <v>26</v>
      </c>
      <c r="S9" s="99" t="s">
        <v>26</v>
      </c>
      <c r="T9" s="99" t="s">
        <v>26</v>
      </c>
      <c r="U9" s="100" t="s">
        <v>26</v>
      </c>
      <c r="V9" s="98" t="s">
        <v>25</v>
      </c>
      <c r="W9" s="99" t="s">
        <v>26</v>
      </c>
      <c r="X9" s="99" t="s">
        <v>26</v>
      </c>
      <c r="Y9" s="99" t="s">
        <v>26</v>
      </c>
      <c r="Z9" s="100" t="s">
        <v>26</v>
      </c>
      <c r="AA9" s="98" t="s">
        <v>25</v>
      </c>
      <c r="AB9" s="99" t="s">
        <v>26</v>
      </c>
      <c r="AC9" s="99" t="s">
        <v>26</v>
      </c>
      <c r="AD9" s="99" t="s">
        <v>26</v>
      </c>
      <c r="AE9" s="100" t="s">
        <v>26</v>
      </c>
      <c r="AF9" s="98" t="s">
        <v>25</v>
      </c>
      <c r="AG9" s="99" t="s">
        <v>26</v>
      </c>
      <c r="AH9" s="99" t="s">
        <v>26</v>
      </c>
      <c r="AI9" s="99" t="s">
        <v>26</v>
      </c>
      <c r="AJ9" s="101" t="s">
        <v>26</v>
      </c>
      <c r="AK9" s="104" t="s">
        <v>25</v>
      </c>
      <c r="AL9" s="99" t="s">
        <v>26</v>
      </c>
      <c r="AM9" s="99" t="s">
        <v>26</v>
      </c>
      <c r="AN9" s="99" t="s">
        <v>26</v>
      </c>
      <c r="AO9" s="105" t="s">
        <v>26</v>
      </c>
      <c r="AP9" s="109" t="s">
        <v>32</v>
      </c>
      <c r="AQ9" s="23" t="str">
        <f t="shared" si="0"/>
        <v>S</v>
      </c>
      <c r="AR9" s="23" t="str">
        <f t="shared" si="1"/>
        <v>S</v>
      </c>
      <c r="AS9" t="s">
        <v>5</v>
      </c>
      <c r="AT9"/>
      <c r="AU9"/>
      <c r="AV9"/>
      <c r="AW9"/>
    </row>
    <row r="10" spans="2:49" ht="14.5" x14ac:dyDescent="0.35">
      <c r="B10" s="5" t="s">
        <v>284</v>
      </c>
      <c r="C10" s="117" t="s">
        <v>286</v>
      </c>
      <c r="D10" s="6" t="s">
        <v>37</v>
      </c>
      <c r="E10" s="22" t="s">
        <v>38</v>
      </c>
      <c r="F10" s="97" t="s">
        <v>24</v>
      </c>
      <c r="G10" s="98" t="s">
        <v>27</v>
      </c>
      <c r="H10" s="99" t="s">
        <v>27</v>
      </c>
      <c r="I10" s="99">
        <v>7</v>
      </c>
      <c r="J10" s="99">
        <v>2</v>
      </c>
      <c r="K10" s="100">
        <v>1</v>
      </c>
      <c r="L10" s="98" t="s">
        <v>25</v>
      </c>
      <c r="M10" s="99" t="s">
        <v>26</v>
      </c>
      <c r="N10" s="99" t="s">
        <v>26</v>
      </c>
      <c r="O10" s="99" t="s">
        <v>26</v>
      </c>
      <c r="P10" s="100" t="s">
        <v>26</v>
      </c>
      <c r="Q10" s="98" t="s">
        <v>25</v>
      </c>
      <c r="R10" s="99" t="s">
        <v>26</v>
      </c>
      <c r="S10" s="99" t="s">
        <v>26</v>
      </c>
      <c r="T10" s="99" t="s">
        <v>26</v>
      </c>
      <c r="U10" s="100" t="s">
        <v>26</v>
      </c>
      <c r="V10" s="98" t="s">
        <v>25</v>
      </c>
      <c r="W10" s="99" t="s">
        <v>26</v>
      </c>
      <c r="X10" s="99" t="s">
        <v>26</v>
      </c>
      <c r="Y10" s="99" t="s">
        <v>26</v>
      </c>
      <c r="Z10" s="100" t="s">
        <v>26</v>
      </c>
      <c r="AA10" s="98" t="s">
        <v>25</v>
      </c>
      <c r="AB10" s="99" t="s">
        <v>26</v>
      </c>
      <c r="AC10" s="99" t="s">
        <v>26</v>
      </c>
      <c r="AD10" s="99" t="s">
        <v>26</v>
      </c>
      <c r="AE10" s="100" t="s">
        <v>26</v>
      </c>
      <c r="AF10" s="98" t="s">
        <v>25</v>
      </c>
      <c r="AG10" s="99" t="s">
        <v>26</v>
      </c>
      <c r="AH10" s="99" t="s">
        <v>26</v>
      </c>
      <c r="AI10" s="99" t="s">
        <v>26</v>
      </c>
      <c r="AJ10" s="101" t="s">
        <v>26</v>
      </c>
      <c r="AK10" s="104" t="s">
        <v>25</v>
      </c>
      <c r="AL10" s="99" t="s">
        <v>26</v>
      </c>
      <c r="AM10" s="99" t="s">
        <v>26</v>
      </c>
      <c r="AN10" s="99" t="s">
        <v>26</v>
      </c>
      <c r="AO10" s="105" t="s">
        <v>26</v>
      </c>
      <c r="AP10" s="109" t="s">
        <v>32</v>
      </c>
      <c r="AQ10" s="23" t="str">
        <f t="shared" si="0"/>
        <v>S</v>
      </c>
      <c r="AR10" s="23" t="str">
        <f t="shared" si="1"/>
        <v>S</v>
      </c>
      <c r="AS10" t="s">
        <v>6</v>
      </c>
      <c r="AT10"/>
      <c r="AU10"/>
      <c r="AV10"/>
      <c r="AW10"/>
    </row>
    <row r="11" spans="2:49" ht="14.5" x14ac:dyDescent="0.35">
      <c r="B11" s="5" t="s">
        <v>284</v>
      </c>
      <c r="C11" s="117" t="s">
        <v>287</v>
      </c>
      <c r="D11" s="6" t="s">
        <v>39</v>
      </c>
      <c r="E11" s="22" t="s">
        <v>40</v>
      </c>
      <c r="F11" s="97" t="s">
        <v>41</v>
      </c>
      <c r="G11" s="98" t="s">
        <v>27</v>
      </c>
      <c r="H11" s="99" t="s">
        <v>27</v>
      </c>
      <c r="I11" s="99">
        <v>7</v>
      </c>
      <c r="J11" s="99">
        <v>4</v>
      </c>
      <c r="K11" s="100">
        <v>3</v>
      </c>
      <c r="L11" s="98" t="s">
        <v>25</v>
      </c>
      <c r="M11" s="99" t="s">
        <v>26</v>
      </c>
      <c r="N11" s="99" t="s">
        <v>26</v>
      </c>
      <c r="O11" s="99" t="s">
        <v>26</v>
      </c>
      <c r="P11" s="100" t="s">
        <v>26</v>
      </c>
      <c r="Q11" s="98" t="s">
        <v>25</v>
      </c>
      <c r="R11" s="99" t="s">
        <v>26</v>
      </c>
      <c r="S11" s="99" t="s">
        <v>26</v>
      </c>
      <c r="T11" s="99" t="s">
        <v>26</v>
      </c>
      <c r="U11" s="100" t="s">
        <v>26</v>
      </c>
      <c r="V11" s="98" t="s">
        <v>25</v>
      </c>
      <c r="W11" s="99" t="s">
        <v>26</v>
      </c>
      <c r="X11" s="99" t="s">
        <v>26</v>
      </c>
      <c r="Y11" s="99" t="s">
        <v>26</v>
      </c>
      <c r="Z11" s="100" t="s">
        <v>26</v>
      </c>
      <c r="AA11" s="98" t="s">
        <v>25</v>
      </c>
      <c r="AB11" s="99" t="s">
        <v>26</v>
      </c>
      <c r="AC11" s="99" t="s">
        <v>26</v>
      </c>
      <c r="AD11" s="99" t="s">
        <v>26</v>
      </c>
      <c r="AE11" s="100" t="s">
        <v>26</v>
      </c>
      <c r="AF11" s="98" t="s">
        <v>25</v>
      </c>
      <c r="AG11" s="99" t="s">
        <v>26</v>
      </c>
      <c r="AH11" s="99" t="s">
        <v>26</v>
      </c>
      <c r="AI11" s="99" t="s">
        <v>26</v>
      </c>
      <c r="AJ11" s="101" t="s">
        <v>26</v>
      </c>
      <c r="AK11" s="104" t="s">
        <v>25</v>
      </c>
      <c r="AL11" s="99" t="s">
        <v>26</v>
      </c>
      <c r="AM11" s="99" t="s">
        <v>26</v>
      </c>
      <c r="AN11" s="99" t="s">
        <v>26</v>
      </c>
      <c r="AO11" s="105" t="s">
        <v>26</v>
      </c>
      <c r="AP11" s="109" t="s">
        <v>42</v>
      </c>
      <c r="AQ11" s="23" t="str">
        <f t="shared" si="0"/>
        <v>S</v>
      </c>
      <c r="AR11" s="23" t="str">
        <f t="shared" si="1"/>
        <v>S</v>
      </c>
      <c r="AS11" t="s">
        <v>7</v>
      </c>
      <c r="AT11"/>
      <c r="AU11"/>
      <c r="AV11"/>
      <c r="AW11"/>
    </row>
    <row r="12" spans="2:49" ht="14.5" x14ac:dyDescent="0.35">
      <c r="B12" s="5" t="s">
        <v>284</v>
      </c>
      <c r="C12" s="117" t="s">
        <v>287</v>
      </c>
      <c r="D12" s="6" t="s">
        <v>43</v>
      </c>
      <c r="E12" s="22" t="s">
        <v>44</v>
      </c>
      <c r="F12" s="97" t="s">
        <v>41</v>
      </c>
      <c r="G12" s="98" t="s">
        <v>25</v>
      </c>
      <c r="H12" s="99" t="s">
        <v>26</v>
      </c>
      <c r="I12" s="99" t="s">
        <v>26</v>
      </c>
      <c r="J12" s="99" t="s">
        <v>26</v>
      </c>
      <c r="K12" s="100" t="s">
        <v>26</v>
      </c>
      <c r="L12" s="98" t="s">
        <v>25</v>
      </c>
      <c r="M12" s="99" t="s">
        <v>26</v>
      </c>
      <c r="N12" s="99" t="s">
        <v>26</v>
      </c>
      <c r="O12" s="99" t="s">
        <v>26</v>
      </c>
      <c r="P12" s="100" t="s">
        <v>26</v>
      </c>
      <c r="Q12" s="98" t="s">
        <v>25</v>
      </c>
      <c r="R12" s="99" t="s">
        <v>26</v>
      </c>
      <c r="S12" s="99" t="s">
        <v>26</v>
      </c>
      <c r="T12" s="99" t="s">
        <v>26</v>
      </c>
      <c r="U12" s="100" t="s">
        <v>26</v>
      </c>
      <c r="V12" s="98" t="s">
        <v>25</v>
      </c>
      <c r="W12" s="99" t="s">
        <v>26</v>
      </c>
      <c r="X12" s="99" t="s">
        <v>26</v>
      </c>
      <c r="Y12" s="99" t="s">
        <v>26</v>
      </c>
      <c r="Z12" s="100" t="s">
        <v>26</v>
      </c>
      <c r="AA12" s="98" t="s">
        <v>27</v>
      </c>
      <c r="AB12" s="99" t="s">
        <v>27</v>
      </c>
      <c r="AC12" s="99">
        <v>7</v>
      </c>
      <c r="AD12" s="99">
        <v>3</v>
      </c>
      <c r="AE12" s="100">
        <v>1</v>
      </c>
      <c r="AF12" s="98" t="s">
        <v>25</v>
      </c>
      <c r="AG12" s="99" t="s">
        <v>26</v>
      </c>
      <c r="AH12" s="99" t="s">
        <v>26</v>
      </c>
      <c r="AI12" s="99" t="s">
        <v>26</v>
      </c>
      <c r="AJ12" s="101" t="s">
        <v>26</v>
      </c>
      <c r="AK12" s="104" t="s">
        <v>27</v>
      </c>
      <c r="AL12" s="99" t="s">
        <v>27</v>
      </c>
      <c r="AM12" s="99">
        <v>8</v>
      </c>
      <c r="AN12" s="99">
        <v>4</v>
      </c>
      <c r="AO12" s="105">
        <v>2.5</v>
      </c>
      <c r="AP12" s="109" t="s">
        <v>45</v>
      </c>
      <c r="AQ12" s="23" t="str">
        <f t="shared" si="0"/>
        <v>S</v>
      </c>
      <c r="AR12" s="23" t="str">
        <f t="shared" si="1"/>
        <v>S</v>
      </c>
      <c r="AS12" t="s">
        <v>8</v>
      </c>
      <c r="AT12"/>
      <c r="AU12"/>
      <c r="AV12"/>
      <c r="AW12"/>
    </row>
    <row r="13" spans="2:49" ht="13" x14ac:dyDescent="0.3">
      <c r="B13" s="5" t="s">
        <v>284</v>
      </c>
      <c r="C13" s="117" t="s">
        <v>288</v>
      </c>
      <c r="D13" s="6" t="s">
        <v>46</v>
      </c>
      <c r="E13" s="22" t="s">
        <v>47</v>
      </c>
      <c r="F13" s="97" t="s">
        <v>41</v>
      </c>
      <c r="G13" s="98" t="s">
        <v>25</v>
      </c>
      <c r="H13" s="99" t="s">
        <v>26</v>
      </c>
      <c r="I13" s="99" t="s">
        <v>26</v>
      </c>
      <c r="J13" s="99" t="s">
        <v>26</v>
      </c>
      <c r="K13" s="100" t="s">
        <v>26</v>
      </c>
      <c r="L13" s="98" t="s">
        <v>25</v>
      </c>
      <c r="M13" s="99" t="s">
        <v>26</v>
      </c>
      <c r="N13" s="99" t="s">
        <v>26</v>
      </c>
      <c r="O13" s="99" t="s">
        <v>26</v>
      </c>
      <c r="P13" s="100" t="s">
        <v>26</v>
      </c>
      <c r="Q13" s="98" t="s">
        <v>25</v>
      </c>
      <c r="R13" s="99" t="s">
        <v>26</v>
      </c>
      <c r="S13" s="99" t="s">
        <v>26</v>
      </c>
      <c r="T13" s="99" t="s">
        <v>26</v>
      </c>
      <c r="U13" s="100" t="s">
        <v>26</v>
      </c>
      <c r="V13" s="98" t="s">
        <v>25</v>
      </c>
      <c r="W13" s="99" t="s">
        <v>26</v>
      </c>
      <c r="X13" s="99" t="s">
        <v>26</v>
      </c>
      <c r="Y13" s="99" t="s">
        <v>26</v>
      </c>
      <c r="Z13" s="100" t="s">
        <v>26</v>
      </c>
      <c r="AA13" s="98" t="s">
        <v>25</v>
      </c>
      <c r="AB13" s="99" t="s">
        <v>26</v>
      </c>
      <c r="AC13" s="99" t="s">
        <v>26</v>
      </c>
      <c r="AD13" s="99" t="s">
        <v>26</v>
      </c>
      <c r="AE13" s="100" t="s">
        <v>26</v>
      </c>
      <c r="AF13" s="98" t="s">
        <v>25</v>
      </c>
      <c r="AG13" s="99" t="s">
        <v>26</v>
      </c>
      <c r="AH13" s="99" t="s">
        <v>26</v>
      </c>
      <c r="AI13" s="99" t="s">
        <v>26</v>
      </c>
      <c r="AJ13" s="101" t="s">
        <v>26</v>
      </c>
      <c r="AK13" s="104" t="s">
        <v>27</v>
      </c>
      <c r="AL13" s="99" t="s">
        <v>27</v>
      </c>
      <c r="AM13" s="99">
        <v>8</v>
      </c>
      <c r="AN13" s="99">
        <v>3</v>
      </c>
      <c r="AO13" s="105">
        <v>2</v>
      </c>
      <c r="AP13" s="109" t="s">
        <v>48</v>
      </c>
      <c r="AQ13" s="23" t="str">
        <f t="shared" si="0"/>
        <v>S</v>
      </c>
      <c r="AR13" s="23" t="str">
        <f t="shared" si="1"/>
        <v>S</v>
      </c>
    </row>
    <row r="14" spans="2:49" ht="13" x14ac:dyDescent="0.3">
      <c r="B14" s="5" t="s">
        <v>284</v>
      </c>
      <c r="C14" s="117" t="s">
        <v>288</v>
      </c>
      <c r="D14" s="6" t="s">
        <v>49</v>
      </c>
      <c r="E14" s="22" t="s">
        <v>44</v>
      </c>
      <c r="F14" s="97" t="s">
        <v>41</v>
      </c>
      <c r="G14" s="98" t="s">
        <v>27</v>
      </c>
      <c r="H14" s="99" t="s">
        <v>27</v>
      </c>
      <c r="I14" s="99">
        <v>7</v>
      </c>
      <c r="J14" s="99">
        <v>4</v>
      </c>
      <c r="K14" s="100">
        <v>3</v>
      </c>
      <c r="L14" s="98" t="s">
        <v>25</v>
      </c>
      <c r="M14" s="99" t="s">
        <v>26</v>
      </c>
      <c r="N14" s="99" t="s">
        <v>26</v>
      </c>
      <c r="O14" s="99" t="s">
        <v>26</v>
      </c>
      <c r="P14" s="100" t="s">
        <v>26</v>
      </c>
      <c r="Q14" s="98" t="s">
        <v>25</v>
      </c>
      <c r="R14" s="99" t="s">
        <v>26</v>
      </c>
      <c r="S14" s="99" t="s">
        <v>26</v>
      </c>
      <c r="T14" s="99" t="s">
        <v>26</v>
      </c>
      <c r="U14" s="100" t="s">
        <v>26</v>
      </c>
      <c r="V14" s="98" t="s">
        <v>25</v>
      </c>
      <c r="W14" s="99" t="s">
        <v>26</v>
      </c>
      <c r="X14" s="99" t="s">
        <v>26</v>
      </c>
      <c r="Y14" s="99" t="s">
        <v>26</v>
      </c>
      <c r="Z14" s="100" t="s">
        <v>26</v>
      </c>
      <c r="AA14" s="98" t="s">
        <v>25</v>
      </c>
      <c r="AB14" s="99" t="s">
        <v>26</v>
      </c>
      <c r="AC14" s="99" t="s">
        <v>26</v>
      </c>
      <c r="AD14" s="99" t="s">
        <v>26</v>
      </c>
      <c r="AE14" s="100" t="s">
        <v>26</v>
      </c>
      <c r="AF14" s="98" t="s">
        <v>25</v>
      </c>
      <c r="AG14" s="99" t="s">
        <v>26</v>
      </c>
      <c r="AH14" s="99" t="s">
        <v>26</v>
      </c>
      <c r="AI14" s="99" t="s">
        <v>26</v>
      </c>
      <c r="AJ14" s="101" t="s">
        <v>26</v>
      </c>
      <c r="AK14" s="104" t="s">
        <v>25</v>
      </c>
      <c r="AL14" s="99" t="s">
        <v>26</v>
      </c>
      <c r="AM14" s="99" t="s">
        <v>26</v>
      </c>
      <c r="AN14" s="99" t="s">
        <v>26</v>
      </c>
      <c r="AO14" s="105" t="s">
        <v>26</v>
      </c>
      <c r="AP14" s="109" t="s">
        <v>50</v>
      </c>
      <c r="AQ14" s="23" t="str">
        <f t="shared" si="0"/>
        <v>S</v>
      </c>
      <c r="AR14" s="23" t="str">
        <f t="shared" si="1"/>
        <v>S</v>
      </c>
    </row>
    <row r="15" spans="2:49" ht="13" x14ac:dyDescent="0.3">
      <c r="B15" s="5" t="s">
        <v>284</v>
      </c>
      <c r="C15" s="117" t="s">
        <v>289</v>
      </c>
      <c r="D15" s="6" t="s">
        <v>51</v>
      </c>
      <c r="E15" s="22" t="s">
        <v>52</v>
      </c>
      <c r="F15" s="97" t="s">
        <v>53</v>
      </c>
      <c r="G15" s="98" t="s">
        <v>25</v>
      </c>
      <c r="H15" s="99" t="s">
        <v>26</v>
      </c>
      <c r="I15" s="99" t="s">
        <v>26</v>
      </c>
      <c r="J15" s="99" t="s">
        <v>26</v>
      </c>
      <c r="K15" s="100" t="s">
        <v>26</v>
      </c>
      <c r="L15" s="98" t="s">
        <v>25</v>
      </c>
      <c r="M15" s="99" t="s">
        <v>26</v>
      </c>
      <c r="N15" s="99" t="s">
        <v>26</v>
      </c>
      <c r="O15" s="99" t="s">
        <v>26</v>
      </c>
      <c r="P15" s="100" t="s">
        <v>26</v>
      </c>
      <c r="Q15" s="98" t="s">
        <v>25</v>
      </c>
      <c r="R15" s="99" t="s">
        <v>26</v>
      </c>
      <c r="S15" s="99" t="s">
        <v>26</v>
      </c>
      <c r="T15" s="99" t="s">
        <v>26</v>
      </c>
      <c r="U15" s="100" t="s">
        <v>26</v>
      </c>
      <c r="V15" s="98" t="s">
        <v>25</v>
      </c>
      <c r="W15" s="99" t="s">
        <v>26</v>
      </c>
      <c r="X15" s="99" t="s">
        <v>26</v>
      </c>
      <c r="Y15" s="99" t="s">
        <v>26</v>
      </c>
      <c r="Z15" s="100" t="s">
        <v>26</v>
      </c>
      <c r="AA15" s="98" t="s">
        <v>25</v>
      </c>
      <c r="AB15" s="99" t="s">
        <v>26</v>
      </c>
      <c r="AC15" s="99" t="s">
        <v>26</v>
      </c>
      <c r="AD15" s="99" t="s">
        <v>26</v>
      </c>
      <c r="AE15" s="100" t="s">
        <v>26</v>
      </c>
      <c r="AF15" s="98" t="s">
        <v>25</v>
      </c>
      <c r="AG15" s="99" t="s">
        <v>26</v>
      </c>
      <c r="AH15" s="99" t="s">
        <v>26</v>
      </c>
      <c r="AI15" s="99" t="s">
        <v>26</v>
      </c>
      <c r="AJ15" s="101" t="s">
        <v>26</v>
      </c>
      <c r="AK15" s="104" t="s">
        <v>27</v>
      </c>
      <c r="AL15" s="99" t="s">
        <v>25</v>
      </c>
      <c r="AM15" s="99">
        <v>2</v>
      </c>
      <c r="AN15" s="99" t="s">
        <v>54</v>
      </c>
      <c r="AO15" s="105" t="s">
        <v>54</v>
      </c>
      <c r="AP15" s="109" t="s">
        <v>55</v>
      </c>
      <c r="AQ15" s="23" t="str">
        <f t="shared" si="0"/>
        <v>S</v>
      </c>
      <c r="AR15" s="23" t="str">
        <f t="shared" si="1"/>
        <v>N</v>
      </c>
    </row>
    <row r="16" spans="2:49" ht="13" x14ac:dyDescent="0.3">
      <c r="B16" s="5" t="s">
        <v>284</v>
      </c>
      <c r="C16" s="117" t="s">
        <v>289</v>
      </c>
      <c r="D16" s="6" t="s">
        <v>56</v>
      </c>
      <c r="E16" s="22" t="s">
        <v>57</v>
      </c>
      <c r="F16" s="97" t="s">
        <v>58</v>
      </c>
      <c r="G16" s="98" t="s">
        <v>25</v>
      </c>
      <c r="H16" s="99" t="s">
        <v>26</v>
      </c>
      <c r="I16" s="99" t="s">
        <v>26</v>
      </c>
      <c r="J16" s="99" t="s">
        <v>26</v>
      </c>
      <c r="K16" s="100" t="s">
        <v>26</v>
      </c>
      <c r="L16" s="98" t="s">
        <v>25</v>
      </c>
      <c r="M16" s="99" t="s">
        <v>26</v>
      </c>
      <c r="N16" s="99" t="s">
        <v>26</v>
      </c>
      <c r="O16" s="99" t="s">
        <v>26</v>
      </c>
      <c r="P16" s="100" t="s">
        <v>26</v>
      </c>
      <c r="Q16" s="98" t="s">
        <v>27</v>
      </c>
      <c r="R16" s="99" t="s">
        <v>25</v>
      </c>
      <c r="S16" s="99">
        <v>3</v>
      </c>
      <c r="T16" s="99">
        <v>2</v>
      </c>
      <c r="U16" s="100">
        <v>2</v>
      </c>
      <c r="V16" s="98" t="s">
        <v>25</v>
      </c>
      <c r="W16" s="99" t="s">
        <v>26</v>
      </c>
      <c r="X16" s="99" t="s">
        <v>26</v>
      </c>
      <c r="Y16" s="99" t="s">
        <v>26</v>
      </c>
      <c r="Z16" s="100" t="s">
        <v>26</v>
      </c>
      <c r="AA16" s="98" t="s">
        <v>25</v>
      </c>
      <c r="AB16" s="99" t="s">
        <v>26</v>
      </c>
      <c r="AC16" s="99" t="s">
        <v>26</v>
      </c>
      <c r="AD16" s="99" t="s">
        <v>26</v>
      </c>
      <c r="AE16" s="100" t="s">
        <v>26</v>
      </c>
      <c r="AF16" s="98" t="s">
        <v>25</v>
      </c>
      <c r="AG16" s="99" t="s">
        <v>26</v>
      </c>
      <c r="AH16" s="99" t="s">
        <v>26</v>
      </c>
      <c r="AI16" s="99" t="s">
        <v>26</v>
      </c>
      <c r="AJ16" s="101" t="s">
        <v>26</v>
      </c>
      <c r="AK16" s="104" t="s">
        <v>25</v>
      </c>
      <c r="AL16" s="99" t="s">
        <v>26</v>
      </c>
      <c r="AM16" s="99" t="s">
        <v>26</v>
      </c>
      <c r="AN16" s="99" t="s">
        <v>26</v>
      </c>
      <c r="AO16" s="105" t="s">
        <v>26</v>
      </c>
      <c r="AP16" s="109" t="s">
        <v>59</v>
      </c>
      <c r="AQ16" s="23" t="str">
        <f t="shared" si="0"/>
        <v>S</v>
      </c>
      <c r="AR16" s="23" t="str">
        <f t="shared" si="1"/>
        <v>N</v>
      </c>
    </row>
    <row r="17" spans="2:44" ht="13" x14ac:dyDescent="0.3">
      <c r="B17" s="5" t="s">
        <v>284</v>
      </c>
      <c r="C17" s="117" t="s">
        <v>290</v>
      </c>
      <c r="D17" s="6" t="s">
        <v>60</v>
      </c>
      <c r="E17" s="22" t="s">
        <v>61</v>
      </c>
      <c r="F17" s="97" t="s">
        <v>62</v>
      </c>
      <c r="G17" s="98" t="s">
        <v>27</v>
      </c>
      <c r="H17" s="99" t="s">
        <v>27</v>
      </c>
      <c r="I17" s="99">
        <v>6</v>
      </c>
      <c r="J17" s="99">
        <v>4</v>
      </c>
      <c r="K17" s="100">
        <v>3</v>
      </c>
      <c r="L17" s="98" t="s">
        <v>25</v>
      </c>
      <c r="M17" s="99" t="s">
        <v>26</v>
      </c>
      <c r="N17" s="99" t="s">
        <v>26</v>
      </c>
      <c r="O17" s="99" t="s">
        <v>26</v>
      </c>
      <c r="P17" s="100" t="s">
        <v>26</v>
      </c>
      <c r="Q17" s="98" t="s">
        <v>25</v>
      </c>
      <c r="R17" s="99" t="s">
        <v>26</v>
      </c>
      <c r="S17" s="99" t="s">
        <v>26</v>
      </c>
      <c r="T17" s="99" t="s">
        <v>26</v>
      </c>
      <c r="U17" s="100" t="s">
        <v>26</v>
      </c>
      <c r="V17" s="98" t="s">
        <v>25</v>
      </c>
      <c r="W17" s="99" t="s">
        <v>26</v>
      </c>
      <c r="X17" s="99" t="s">
        <v>26</v>
      </c>
      <c r="Y17" s="99" t="s">
        <v>26</v>
      </c>
      <c r="Z17" s="100" t="s">
        <v>26</v>
      </c>
      <c r="AA17" s="98" t="s">
        <v>25</v>
      </c>
      <c r="AB17" s="99" t="s">
        <v>26</v>
      </c>
      <c r="AC17" s="99" t="s">
        <v>26</v>
      </c>
      <c r="AD17" s="99" t="s">
        <v>26</v>
      </c>
      <c r="AE17" s="100" t="s">
        <v>26</v>
      </c>
      <c r="AF17" s="98" t="s">
        <v>25</v>
      </c>
      <c r="AG17" s="99" t="s">
        <v>26</v>
      </c>
      <c r="AH17" s="99" t="s">
        <v>26</v>
      </c>
      <c r="AI17" s="99" t="s">
        <v>26</v>
      </c>
      <c r="AJ17" s="101" t="s">
        <v>26</v>
      </c>
      <c r="AK17" s="104" t="s">
        <v>27</v>
      </c>
      <c r="AL17" s="99" t="s">
        <v>27</v>
      </c>
      <c r="AM17" s="99">
        <v>6</v>
      </c>
      <c r="AN17" s="99">
        <v>4</v>
      </c>
      <c r="AO17" s="105">
        <v>3</v>
      </c>
      <c r="AP17" s="109" t="s">
        <v>63</v>
      </c>
      <c r="AQ17" s="23" t="str">
        <f t="shared" si="0"/>
        <v>S</v>
      </c>
      <c r="AR17" s="23" t="str">
        <f t="shared" si="1"/>
        <v>S</v>
      </c>
    </row>
    <row r="18" spans="2:44" ht="13" x14ac:dyDescent="0.3">
      <c r="B18" s="5" t="s">
        <v>284</v>
      </c>
      <c r="C18" s="117" t="s">
        <v>291</v>
      </c>
      <c r="D18" s="6" t="s">
        <v>64</v>
      </c>
      <c r="E18" s="22" t="s">
        <v>65</v>
      </c>
      <c r="F18" s="97" t="s">
        <v>62</v>
      </c>
      <c r="G18" s="98" t="s">
        <v>25</v>
      </c>
      <c r="H18" s="99" t="s">
        <v>26</v>
      </c>
      <c r="I18" s="99" t="s">
        <v>26</v>
      </c>
      <c r="J18" s="99" t="s">
        <v>26</v>
      </c>
      <c r="K18" s="100" t="s">
        <v>26</v>
      </c>
      <c r="L18" s="98" t="s">
        <v>25</v>
      </c>
      <c r="M18" s="99" t="s">
        <v>26</v>
      </c>
      <c r="N18" s="99" t="s">
        <v>26</v>
      </c>
      <c r="O18" s="99" t="s">
        <v>26</v>
      </c>
      <c r="P18" s="100" t="s">
        <v>26</v>
      </c>
      <c r="Q18" s="98" t="s">
        <v>25</v>
      </c>
      <c r="R18" s="99" t="s">
        <v>26</v>
      </c>
      <c r="S18" s="99" t="s">
        <v>26</v>
      </c>
      <c r="T18" s="99" t="s">
        <v>26</v>
      </c>
      <c r="U18" s="100" t="s">
        <v>26</v>
      </c>
      <c r="V18" s="98" t="s">
        <v>25</v>
      </c>
      <c r="W18" s="99" t="s">
        <v>26</v>
      </c>
      <c r="X18" s="99" t="s">
        <v>26</v>
      </c>
      <c r="Y18" s="99" t="s">
        <v>26</v>
      </c>
      <c r="Z18" s="100" t="s">
        <v>26</v>
      </c>
      <c r="AA18" s="98" t="s">
        <v>25</v>
      </c>
      <c r="AB18" s="99" t="s">
        <v>26</v>
      </c>
      <c r="AC18" s="99" t="s">
        <v>26</v>
      </c>
      <c r="AD18" s="99" t="s">
        <v>26</v>
      </c>
      <c r="AE18" s="100" t="s">
        <v>26</v>
      </c>
      <c r="AF18" s="98" t="s">
        <v>25</v>
      </c>
      <c r="AG18" s="99" t="s">
        <v>26</v>
      </c>
      <c r="AH18" s="99" t="s">
        <v>26</v>
      </c>
      <c r="AI18" s="99" t="s">
        <v>26</v>
      </c>
      <c r="AJ18" s="101" t="s">
        <v>26</v>
      </c>
      <c r="AK18" s="104" t="s">
        <v>25</v>
      </c>
      <c r="AL18" s="99" t="s">
        <v>26</v>
      </c>
      <c r="AM18" s="99" t="s">
        <v>26</v>
      </c>
      <c r="AN18" s="99" t="s">
        <v>26</v>
      </c>
      <c r="AO18" s="105" t="s">
        <v>26</v>
      </c>
      <c r="AP18" s="109" t="s">
        <v>66</v>
      </c>
      <c r="AQ18" s="23" t="str">
        <f t="shared" si="0"/>
        <v>N</v>
      </c>
      <c r="AR18" s="23" t="str">
        <f t="shared" si="1"/>
        <v>N</v>
      </c>
    </row>
    <row r="19" spans="2:44" ht="13" x14ac:dyDescent="0.3">
      <c r="B19" s="5" t="s">
        <v>284</v>
      </c>
      <c r="C19" s="117" t="s">
        <v>292</v>
      </c>
      <c r="D19" s="6" t="s">
        <v>67</v>
      </c>
      <c r="E19" s="22" t="s">
        <v>68</v>
      </c>
      <c r="F19" s="97" t="s">
        <v>69</v>
      </c>
      <c r="G19" s="98" t="s">
        <v>25</v>
      </c>
      <c r="H19" s="99" t="s">
        <v>26</v>
      </c>
      <c r="I19" s="99" t="s">
        <v>26</v>
      </c>
      <c r="J19" s="99" t="s">
        <v>26</v>
      </c>
      <c r="K19" s="100" t="s">
        <v>26</v>
      </c>
      <c r="L19" s="98" t="s">
        <v>25</v>
      </c>
      <c r="M19" s="99" t="s">
        <v>26</v>
      </c>
      <c r="N19" s="99" t="s">
        <v>26</v>
      </c>
      <c r="O19" s="99" t="s">
        <v>26</v>
      </c>
      <c r="P19" s="100" t="s">
        <v>26</v>
      </c>
      <c r="Q19" s="98" t="s">
        <v>25</v>
      </c>
      <c r="R19" s="99" t="s">
        <v>26</v>
      </c>
      <c r="S19" s="99" t="s">
        <v>26</v>
      </c>
      <c r="T19" s="99" t="s">
        <v>26</v>
      </c>
      <c r="U19" s="100" t="s">
        <v>26</v>
      </c>
      <c r="V19" s="98" t="s">
        <v>25</v>
      </c>
      <c r="W19" s="99" t="s">
        <v>26</v>
      </c>
      <c r="X19" s="99" t="s">
        <v>26</v>
      </c>
      <c r="Y19" s="99" t="s">
        <v>26</v>
      </c>
      <c r="Z19" s="100" t="s">
        <v>26</v>
      </c>
      <c r="AA19" s="98" t="s">
        <v>25</v>
      </c>
      <c r="AB19" s="99" t="s">
        <v>26</v>
      </c>
      <c r="AC19" s="99" t="s">
        <v>26</v>
      </c>
      <c r="AD19" s="99" t="s">
        <v>26</v>
      </c>
      <c r="AE19" s="100" t="s">
        <v>26</v>
      </c>
      <c r="AF19" s="98" t="s">
        <v>27</v>
      </c>
      <c r="AG19" s="99" t="s">
        <v>27</v>
      </c>
      <c r="AH19" s="99">
        <v>9</v>
      </c>
      <c r="AI19" s="99">
        <v>2</v>
      </c>
      <c r="AJ19" s="101">
        <v>1</v>
      </c>
      <c r="AK19" s="104" t="s">
        <v>25</v>
      </c>
      <c r="AL19" s="99" t="s">
        <v>26</v>
      </c>
      <c r="AM19" s="99" t="s">
        <v>26</v>
      </c>
      <c r="AN19" s="99" t="s">
        <v>26</v>
      </c>
      <c r="AO19" s="105" t="s">
        <v>26</v>
      </c>
      <c r="AP19" s="109" t="s">
        <v>70</v>
      </c>
      <c r="AQ19" s="23" t="str">
        <f t="shared" si="0"/>
        <v>S</v>
      </c>
      <c r="AR19" s="23" t="str">
        <f t="shared" si="1"/>
        <v>S</v>
      </c>
    </row>
    <row r="20" spans="2:44" ht="13" x14ac:dyDescent="0.3">
      <c r="B20" s="5" t="s">
        <v>284</v>
      </c>
      <c r="C20" s="117" t="s">
        <v>292</v>
      </c>
      <c r="D20" s="6" t="s">
        <v>71</v>
      </c>
      <c r="E20" s="22" t="s">
        <v>72</v>
      </c>
      <c r="F20" s="97" t="s">
        <v>31</v>
      </c>
      <c r="G20" s="98" t="s">
        <v>27</v>
      </c>
      <c r="H20" s="99" t="s">
        <v>27</v>
      </c>
      <c r="I20" s="99">
        <v>4</v>
      </c>
      <c r="J20" s="99">
        <v>4</v>
      </c>
      <c r="K20" s="100">
        <v>3</v>
      </c>
      <c r="L20" s="98" t="s">
        <v>25</v>
      </c>
      <c r="M20" s="99" t="s">
        <v>26</v>
      </c>
      <c r="N20" s="99" t="s">
        <v>26</v>
      </c>
      <c r="O20" s="99" t="s">
        <v>26</v>
      </c>
      <c r="P20" s="100" t="s">
        <v>26</v>
      </c>
      <c r="Q20" s="98" t="s">
        <v>25</v>
      </c>
      <c r="R20" s="99" t="s">
        <v>26</v>
      </c>
      <c r="S20" s="99" t="s">
        <v>26</v>
      </c>
      <c r="T20" s="99" t="s">
        <v>26</v>
      </c>
      <c r="U20" s="100" t="s">
        <v>26</v>
      </c>
      <c r="V20" s="98" t="s">
        <v>25</v>
      </c>
      <c r="W20" s="99" t="s">
        <v>26</v>
      </c>
      <c r="X20" s="99" t="s">
        <v>26</v>
      </c>
      <c r="Y20" s="99" t="s">
        <v>26</v>
      </c>
      <c r="Z20" s="100" t="s">
        <v>26</v>
      </c>
      <c r="AA20" s="98" t="s">
        <v>25</v>
      </c>
      <c r="AB20" s="99" t="s">
        <v>26</v>
      </c>
      <c r="AC20" s="99" t="s">
        <v>26</v>
      </c>
      <c r="AD20" s="99" t="s">
        <v>26</v>
      </c>
      <c r="AE20" s="100" t="s">
        <v>26</v>
      </c>
      <c r="AF20" s="98" t="s">
        <v>25</v>
      </c>
      <c r="AG20" s="99" t="s">
        <v>26</v>
      </c>
      <c r="AH20" s="99" t="s">
        <v>26</v>
      </c>
      <c r="AI20" s="99" t="s">
        <v>26</v>
      </c>
      <c r="AJ20" s="101" t="s">
        <v>26</v>
      </c>
      <c r="AK20" s="104" t="s">
        <v>25</v>
      </c>
      <c r="AL20" s="99" t="s">
        <v>26</v>
      </c>
      <c r="AM20" s="99" t="s">
        <v>26</v>
      </c>
      <c r="AN20" s="99" t="s">
        <v>26</v>
      </c>
      <c r="AO20" s="105" t="s">
        <v>26</v>
      </c>
      <c r="AP20" s="109" t="s">
        <v>73</v>
      </c>
      <c r="AQ20" s="23" t="str">
        <f t="shared" si="0"/>
        <v>S</v>
      </c>
      <c r="AR20" s="23" t="str">
        <f t="shared" si="1"/>
        <v>S</v>
      </c>
    </row>
    <row r="21" spans="2:44" ht="13" x14ac:dyDescent="0.3">
      <c r="B21" s="5" t="s">
        <v>284</v>
      </c>
      <c r="C21" s="117" t="s">
        <v>293</v>
      </c>
      <c r="D21" s="6" t="s">
        <v>74</v>
      </c>
      <c r="E21" s="22" t="s">
        <v>75</v>
      </c>
      <c r="F21" s="97" t="s">
        <v>76</v>
      </c>
      <c r="G21" s="98" t="s">
        <v>27</v>
      </c>
      <c r="H21" s="99" t="s">
        <v>27</v>
      </c>
      <c r="I21" s="99">
        <v>9</v>
      </c>
      <c r="J21" s="99">
        <v>4</v>
      </c>
      <c r="K21" s="100">
        <v>2</v>
      </c>
      <c r="L21" s="98" t="s">
        <v>25</v>
      </c>
      <c r="M21" s="99" t="s">
        <v>26</v>
      </c>
      <c r="N21" s="99" t="s">
        <v>26</v>
      </c>
      <c r="O21" s="99" t="s">
        <v>26</v>
      </c>
      <c r="P21" s="100" t="s">
        <v>26</v>
      </c>
      <c r="Q21" s="98" t="s">
        <v>25</v>
      </c>
      <c r="R21" s="99" t="s">
        <v>26</v>
      </c>
      <c r="S21" s="99" t="s">
        <v>26</v>
      </c>
      <c r="T21" s="99" t="s">
        <v>26</v>
      </c>
      <c r="U21" s="100" t="s">
        <v>26</v>
      </c>
      <c r="V21" s="98" t="s">
        <v>25</v>
      </c>
      <c r="W21" s="99" t="s">
        <v>26</v>
      </c>
      <c r="X21" s="99" t="s">
        <v>26</v>
      </c>
      <c r="Y21" s="99" t="s">
        <v>26</v>
      </c>
      <c r="Z21" s="100" t="s">
        <v>26</v>
      </c>
      <c r="AA21" s="98" t="s">
        <v>25</v>
      </c>
      <c r="AB21" s="99" t="s">
        <v>26</v>
      </c>
      <c r="AC21" s="99" t="s">
        <v>26</v>
      </c>
      <c r="AD21" s="99" t="s">
        <v>26</v>
      </c>
      <c r="AE21" s="100" t="s">
        <v>26</v>
      </c>
      <c r="AF21" s="98" t="s">
        <v>25</v>
      </c>
      <c r="AG21" s="99" t="s">
        <v>26</v>
      </c>
      <c r="AH21" s="99" t="s">
        <v>26</v>
      </c>
      <c r="AI21" s="99" t="s">
        <v>26</v>
      </c>
      <c r="AJ21" s="101" t="s">
        <v>26</v>
      </c>
      <c r="AK21" s="104" t="s">
        <v>25</v>
      </c>
      <c r="AL21" s="99" t="s">
        <v>26</v>
      </c>
      <c r="AM21" s="99" t="s">
        <v>26</v>
      </c>
      <c r="AN21" s="99" t="s">
        <v>26</v>
      </c>
      <c r="AO21" s="105" t="s">
        <v>26</v>
      </c>
      <c r="AP21" s="109" t="s">
        <v>77</v>
      </c>
      <c r="AQ21" s="23" t="str">
        <f t="shared" si="0"/>
        <v>S</v>
      </c>
      <c r="AR21" s="23" t="str">
        <f t="shared" si="1"/>
        <v>S</v>
      </c>
    </row>
    <row r="22" spans="2:44" ht="13" x14ac:dyDescent="0.3">
      <c r="B22" s="5" t="s">
        <v>284</v>
      </c>
      <c r="C22" s="117" t="s">
        <v>294</v>
      </c>
      <c r="D22" s="6" t="s">
        <v>78</v>
      </c>
      <c r="E22" s="22" t="s">
        <v>79</v>
      </c>
      <c r="F22" s="97" t="s">
        <v>76</v>
      </c>
      <c r="G22" s="98" t="s">
        <v>27</v>
      </c>
      <c r="H22" s="99" t="s">
        <v>27</v>
      </c>
      <c r="I22" s="99">
        <v>8</v>
      </c>
      <c r="J22" s="99">
        <v>4</v>
      </c>
      <c r="K22" s="100">
        <v>2</v>
      </c>
      <c r="L22" s="98" t="s">
        <v>25</v>
      </c>
      <c r="M22" s="99" t="s">
        <v>26</v>
      </c>
      <c r="N22" s="99" t="s">
        <v>26</v>
      </c>
      <c r="O22" s="99" t="s">
        <v>26</v>
      </c>
      <c r="P22" s="100" t="s">
        <v>26</v>
      </c>
      <c r="Q22" s="98" t="s">
        <v>25</v>
      </c>
      <c r="R22" s="99" t="s">
        <v>26</v>
      </c>
      <c r="S22" s="99" t="s">
        <v>26</v>
      </c>
      <c r="T22" s="99" t="s">
        <v>26</v>
      </c>
      <c r="U22" s="100" t="s">
        <v>26</v>
      </c>
      <c r="V22" s="98" t="s">
        <v>25</v>
      </c>
      <c r="W22" s="99" t="s">
        <v>26</v>
      </c>
      <c r="X22" s="99" t="s">
        <v>26</v>
      </c>
      <c r="Y22" s="99" t="s">
        <v>26</v>
      </c>
      <c r="Z22" s="100" t="s">
        <v>26</v>
      </c>
      <c r="AA22" s="98" t="s">
        <v>25</v>
      </c>
      <c r="AB22" s="99" t="s">
        <v>26</v>
      </c>
      <c r="AC22" s="99" t="s">
        <v>26</v>
      </c>
      <c r="AD22" s="99" t="s">
        <v>26</v>
      </c>
      <c r="AE22" s="100" t="s">
        <v>26</v>
      </c>
      <c r="AF22" s="98" t="s">
        <v>25</v>
      </c>
      <c r="AG22" s="99" t="s">
        <v>26</v>
      </c>
      <c r="AH22" s="99" t="s">
        <v>26</v>
      </c>
      <c r="AI22" s="99" t="s">
        <v>26</v>
      </c>
      <c r="AJ22" s="101" t="s">
        <v>26</v>
      </c>
      <c r="AK22" s="104" t="s">
        <v>25</v>
      </c>
      <c r="AL22" s="99" t="s">
        <v>26</v>
      </c>
      <c r="AM22" s="99" t="s">
        <v>26</v>
      </c>
      <c r="AN22" s="99" t="s">
        <v>26</v>
      </c>
      <c r="AO22" s="105" t="s">
        <v>26</v>
      </c>
      <c r="AP22" s="109" t="s">
        <v>80</v>
      </c>
      <c r="AQ22" s="23" t="str">
        <f t="shared" si="0"/>
        <v>S</v>
      </c>
      <c r="AR22" s="23" t="str">
        <f t="shared" si="1"/>
        <v>S</v>
      </c>
    </row>
    <row r="23" spans="2:44" ht="13" x14ac:dyDescent="0.3">
      <c r="B23" s="5" t="s">
        <v>284</v>
      </c>
      <c r="C23" s="117" t="s">
        <v>286</v>
      </c>
      <c r="D23" s="6" t="s">
        <v>26</v>
      </c>
      <c r="E23" s="22" t="s">
        <v>81</v>
      </c>
      <c r="F23" s="97" t="s">
        <v>24</v>
      </c>
      <c r="G23" s="98" t="s">
        <v>25</v>
      </c>
      <c r="H23" s="99" t="s">
        <v>26</v>
      </c>
      <c r="I23" s="99" t="s">
        <v>26</v>
      </c>
      <c r="J23" s="99" t="s">
        <v>26</v>
      </c>
      <c r="K23" s="100" t="s">
        <v>26</v>
      </c>
      <c r="L23" s="98" t="s">
        <v>25</v>
      </c>
      <c r="M23" s="99" t="s">
        <v>26</v>
      </c>
      <c r="N23" s="99" t="s">
        <v>26</v>
      </c>
      <c r="O23" s="99" t="s">
        <v>26</v>
      </c>
      <c r="P23" s="100" t="s">
        <v>26</v>
      </c>
      <c r="Q23" s="98" t="s">
        <v>25</v>
      </c>
      <c r="R23" s="99" t="s">
        <v>26</v>
      </c>
      <c r="S23" s="99" t="s">
        <v>26</v>
      </c>
      <c r="T23" s="99" t="s">
        <v>26</v>
      </c>
      <c r="U23" s="100" t="s">
        <v>26</v>
      </c>
      <c r="V23" s="98" t="s">
        <v>27</v>
      </c>
      <c r="W23" s="99" t="s">
        <v>27</v>
      </c>
      <c r="X23" s="99">
        <v>8</v>
      </c>
      <c r="Y23" s="99">
        <v>8</v>
      </c>
      <c r="Z23" s="100">
        <v>3</v>
      </c>
      <c r="AA23" s="98" t="s">
        <v>25</v>
      </c>
      <c r="AB23" s="99" t="s">
        <v>26</v>
      </c>
      <c r="AC23" s="99" t="s">
        <v>26</v>
      </c>
      <c r="AD23" s="99" t="s">
        <v>26</v>
      </c>
      <c r="AE23" s="100" t="s">
        <v>26</v>
      </c>
      <c r="AF23" s="98" t="s">
        <v>25</v>
      </c>
      <c r="AG23" s="99" t="s">
        <v>26</v>
      </c>
      <c r="AH23" s="99" t="s">
        <v>26</v>
      </c>
      <c r="AI23" s="99" t="s">
        <v>26</v>
      </c>
      <c r="AJ23" s="101" t="s">
        <v>26</v>
      </c>
      <c r="AK23" s="104" t="s">
        <v>25</v>
      </c>
      <c r="AL23" s="99" t="s">
        <v>26</v>
      </c>
      <c r="AM23" s="99" t="s">
        <v>26</v>
      </c>
      <c r="AN23" s="99" t="s">
        <v>26</v>
      </c>
      <c r="AO23" s="105" t="s">
        <v>26</v>
      </c>
      <c r="AP23" s="109" t="s">
        <v>82</v>
      </c>
      <c r="AQ23" s="23" t="str">
        <f t="shared" si="0"/>
        <v>S</v>
      </c>
      <c r="AR23" s="23" t="str">
        <f t="shared" si="1"/>
        <v>S</v>
      </c>
    </row>
    <row r="24" spans="2:44" ht="13" x14ac:dyDescent="0.3">
      <c r="B24" s="5" t="s">
        <v>284</v>
      </c>
      <c r="C24" s="117" t="s">
        <v>286</v>
      </c>
      <c r="D24" s="6" t="s">
        <v>83</v>
      </c>
      <c r="E24" s="22" t="s">
        <v>84</v>
      </c>
      <c r="F24" s="97" t="s">
        <v>69</v>
      </c>
      <c r="G24" s="98" t="s">
        <v>25</v>
      </c>
      <c r="H24" s="99" t="s">
        <v>26</v>
      </c>
      <c r="I24" s="99" t="s">
        <v>26</v>
      </c>
      <c r="J24" s="99" t="s">
        <v>26</v>
      </c>
      <c r="K24" s="100" t="s">
        <v>26</v>
      </c>
      <c r="L24" s="98" t="s">
        <v>25</v>
      </c>
      <c r="M24" s="99" t="s">
        <v>26</v>
      </c>
      <c r="N24" s="99" t="s">
        <v>26</v>
      </c>
      <c r="O24" s="99" t="s">
        <v>26</v>
      </c>
      <c r="P24" s="100" t="s">
        <v>26</v>
      </c>
      <c r="Q24" s="98" t="s">
        <v>25</v>
      </c>
      <c r="R24" s="99" t="s">
        <v>26</v>
      </c>
      <c r="S24" s="99" t="s">
        <v>26</v>
      </c>
      <c r="T24" s="99" t="s">
        <v>26</v>
      </c>
      <c r="U24" s="100" t="s">
        <v>26</v>
      </c>
      <c r="V24" s="98" t="s">
        <v>25</v>
      </c>
      <c r="W24" s="99" t="s">
        <v>26</v>
      </c>
      <c r="X24" s="99" t="s">
        <v>26</v>
      </c>
      <c r="Y24" s="99" t="s">
        <v>26</v>
      </c>
      <c r="Z24" s="100" t="s">
        <v>26</v>
      </c>
      <c r="AA24" s="98" t="s">
        <v>25</v>
      </c>
      <c r="AB24" s="99" t="s">
        <v>26</v>
      </c>
      <c r="AC24" s="99" t="s">
        <v>26</v>
      </c>
      <c r="AD24" s="99" t="s">
        <v>26</v>
      </c>
      <c r="AE24" s="100" t="s">
        <v>26</v>
      </c>
      <c r="AF24" s="98" t="s">
        <v>27</v>
      </c>
      <c r="AG24" s="99" t="s">
        <v>27</v>
      </c>
      <c r="AH24" s="99">
        <v>7</v>
      </c>
      <c r="AI24" s="99">
        <v>2</v>
      </c>
      <c r="AJ24" s="101">
        <v>1</v>
      </c>
      <c r="AK24" s="104" t="s">
        <v>25</v>
      </c>
      <c r="AL24" s="99" t="s">
        <v>26</v>
      </c>
      <c r="AM24" s="99" t="s">
        <v>26</v>
      </c>
      <c r="AN24" s="99" t="s">
        <v>26</v>
      </c>
      <c r="AO24" s="105" t="s">
        <v>26</v>
      </c>
      <c r="AP24" s="109" t="s">
        <v>85</v>
      </c>
      <c r="AQ24" s="23" t="str">
        <f t="shared" si="0"/>
        <v>S</v>
      </c>
      <c r="AR24" s="23" t="str">
        <f t="shared" si="1"/>
        <v>S</v>
      </c>
    </row>
    <row r="25" spans="2:44" ht="13" x14ac:dyDescent="0.3">
      <c r="B25" s="5" t="s">
        <v>284</v>
      </c>
      <c r="C25" s="117" t="s">
        <v>295</v>
      </c>
      <c r="D25" s="6" t="s">
        <v>86</v>
      </c>
      <c r="E25" s="22" t="s">
        <v>87</v>
      </c>
      <c r="F25" s="97" t="s">
        <v>88</v>
      </c>
      <c r="G25" s="98" t="s">
        <v>25</v>
      </c>
      <c r="H25" s="99" t="s">
        <v>26</v>
      </c>
      <c r="I25" s="99" t="s">
        <v>26</v>
      </c>
      <c r="J25" s="99" t="s">
        <v>26</v>
      </c>
      <c r="K25" s="100" t="s">
        <v>26</v>
      </c>
      <c r="L25" s="98" t="s">
        <v>27</v>
      </c>
      <c r="M25" s="99" t="s">
        <v>27</v>
      </c>
      <c r="N25" s="99">
        <v>8</v>
      </c>
      <c r="O25" s="99">
        <v>1</v>
      </c>
      <c r="P25" s="100">
        <v>0.5</v>
      </c>
      <c r="Q25" s="98" t="s">
        <v>25</v>
      </c>
      <c r="R25" s="99" t="s">
        <v>26</v>
      </c>
      <c r="S25" s="99" t="s">
        <v>26</v>
      </c>
      <c r="T25" s="99" t="s">
        <v>26</v>
      </c>
      <c r="U25" s="100" t="s">
        <v>26</v>
      </c>
      <c r="V25" s="98" t="s">
        <v>25</v>
      </c>
      <c r="W25" s="99" t="s">
        <v>26</v>
      </c>
      <c r="X25" s="99" t="s">
        <v>26</v>
      </c>
      <c r="Y25" s="99" t="s">
        <v>26</v>
      </c>
      <c r="Z25" s="100" t="s">
        <v>26</v>
      </c>
      <c r="AA25" s="98" t="s">
        <v>25</v>
      </c>
      <c r="AB25" s="99" t="s">
        <v>26</v>
      </c>
      <c r="AC25" s="99" t="s">
        <v>26</v>
      </c>
      <c r="AD25" s="99" t="s">
        <v>26</v>
      </c>
      <c r="AE25" s="100" t="s">
        <v>26</v>
      </c>
      <c r="AF25" s="98" t="s">
        <v>25</v>
      </c>
      <c r="AG25" s="99" t="s">
        <v>26</v>
      </c>
      <c r="AH25" s="99" t="s">
        <v>26</v>
      </c>
      <c r="AI25" s="99" t="s">
        <v>26</v>
      </c>
      <c r="AJ25" s="101" t="s">
        <v>26</v>
      </c>
      <c r="AK25" s="104" t="s">
        <v>25</v>
      </c>
      <c r="AL25" s="99" t="s">
        <v>26</v>
      </c>
      <c r="AM25" s="99" t="s">
        <v>26</v>
      </c>
      <c r="AN25" s="99" t="s">
        <v>26</v>
      </c>
      <c r="AO25" s="105" t="s">
        <v>26</v>
      </c>
      <c r="AP25" s="109" t="s">
        <v>89</v>
      </c>
      <c r="AQ25" s="23" t="str">
        <f t="shared" si="0"/>
        <v>S</v>
      </c>
      <c r="AR25" s="23" t="str">
        <f t="shared" si="1"/>
        <v>S</v>
      </c>
    </row>
    <row r="26" spans="2:44" ht="13" x14ac:dyDescent="0.3">
      <c r="B26" s="5" t="s">
        <v>284</v>
      </c>
      <c r="C26" s="117" t="s">
        <v>296</v>
      </c>
      <c r="D26" s="6" t="s">
        <v>90</v>
      </c>
      <c r="E26" s="22" t="s">
        <v>30</v>
      </c>
      <c r="F26" s="97" t="s">
        <v>24</v>
      </c>
      <c r="G26" s="98" t="s">
        <v>27</v>
      </c>
      <c r="H26" s="99" t="s">
        <v>27</v>
      </c>
      <c r="I26" s="99">
        <v>7</v>
      </c>
      <c r="J26" s="99">
        <v>6</v>
      </c>
      <c r="K26" s="100">
        <v>4</v>
      </c>
      <c r="L26" s="98" t="s">
        <v>25</v>
      </c>
      <c r="M26" s="99" t="s">
        <v>26</v>
      </c>
      <c r="N26" s="99" t="s">
        <v>26</v>
      </c>
      <c r="O26" s="99" t="s">
        <v>26</v>
      </c>
      <c r="P26" s="100" t="s">
        <v>26</v>
      </c>
      <c r="Q26" s="98" t="s">
        <v>25</v>
      </c>
      <c r="R26" s="99" t="s">
        <v>26</v>
      </c>
      <c r="S26" s="99" t="s">
        <v>26</v>
      </c>
      <c r="T26" s="99" t="s">
        <v>26</v>
      </c>
      <c r="U26" s="100" t="s">
        <v>26</v>
      </c>
      <c r="V26" s="98" t="s">
        <v>25</v>
      </c>
      <c r="W26" s="99" t="s">
        <v>26</v>
      </c>
      <c r="X26" s="99" t="s">
        <v>26</v>
      </c>
      <c r="Y26" s="99" t="s">
        <v>26</v>
      </c>
      <c r="Z26" s="100" t="s">
        <v>26</v>
      </c>
      <c r="AA26" s="98" t="s">
        <v>25</v>
      </c>
      <c r="AB26" s="99" t="s">
        <v>26</v>
      </c>
      <c r="AC26" s="99" t="s">
        <v>26</v>
      </c>
      <c r="AD26" s="99" t="s">
        <v>26</v>
      </c>
      <c r="AE26" s="100" t="s">
        <v>26</v>
      </c>
      <c r="AF26" s="98" t="s">
        <v>25</v>
      </c>
      <c r="AG26" s="99" t="s">
        <v>26</v>
      </c>
      <c r="AH26" s="99" t="s">
        <v>26</v>
      </c>
      <c r="AI26" s="99" t="s">
        <v>26</v>
      </c>
      <c r="AJ26" s="101" t="s">
        <v>26</v>
      </c>
      <c r="AK26" s="104" t="s">
        <v>25</v>
      </c>
      <c r="AL26" s="99" t="s">
        <v>26</v>
      </c>
      <c r="AM26" s="99" t="s">
        <v>26</v>
      </c>
      <c r="AN26" s="99" t="s">
        <v>26</v>
      </c>
      <c r="AO26" s="105" t="s">
        <v>26</v>
      </c>
      <c r="AP26" s="109" t="s">
        <v>32</v>
      </c>
      <c r="AQ26" s="23" t="str">
        <f t="shared" si="0"/>
        <v>S</v>
      </c>
      <c r="AR26" s="23" t="str">
        <f t="shared" si="1"/>
        <v>S</v>
      </c>
    </row>
    <row r="27" spans="2:44" ht="13" x14ac:dyDescent="0.3">
      <c r="B27" s="5" t="s">
        <v>284</v>
      </c>
      <c r="C27" s="117" t="s">
        <v>296</v>
      </c>
      <c r="D27" s="6" t="s">
        <v>91</v>
      </c>
      <c r="E27" s="22" t="s">
        <v>92</v>
      </c>
      <c r="F27" s="97" t="s">
        <v>24</v>
      </c>
      <c r="G27" s="98" t="s">
        <v>27</v>
      </c>
      <c r="H27" s="99" t="s">
        <v>27</v>
      </c>
      <c r="I27" s="99">
        <v>7</v>
      </c>
      <c r="J27" s="99">
        <v>4</v>
      </c>
      <c r="K27" s="100">
        <v>2</v>
      </c>
      <c r="L27" s="98" t="s">
        <v>25</v>
      </c>
      <c r="M27" s="99" t="s">
        <v>26</v>
      </c>
      <c r="N27" s="99" t="s">
        <v>26</v>
      </c>
      <c r="O27" s="99" t="s">
        <v>26</v>
      </c>
      <c r="P27" s="100" t="s">
        <v>26</v>
      </c>
      <c r="Q27" s="98" t="s">
        <v>25</v>
      </c>
      <c r="R27" s="99" t="s">
        <v>26</v>
      </c>
      <c r="S27" s="99" t="s">
        <v>26</v>
      </c>
      <c r="T27" s="99" t="s">
        <v>26</v>
      </c>
      <c r="U27" s="100" t="s">
        <v>26</v>
      </c>
      <c r="V27" s="98" t="s">
        <v>25</v>
      </c>
      <c r="W27" s="99" t="s">
        <v>26</v>
      </c>
      <c r="X27" s="99" t="s">
        <v>26</v>
      </c>
      <c r="Y27" s="99" t="s">
        <v>26</v>
      </c>
      <c r="Z27" s="100" t="s">
        <v>26</v>
      </c>
      <c r="AA27" s="98" t="s">
        <v>25</v>
      </c>
      <c r="AB27" s="99" t="s">
        <v>26</v>
      </c>
      <c r="AC27" s="99" t="s">
        <v>26</v>
      </c>
      <c r="AD27" s="99" t="s">
        <v>26</v>
      </c>
      <c r="AE27" s="100" t="s">
        <v>26</v>
      </c>
      <c r="AF27" s="98" t="s">
        <v>25</v>
      </c>
      <c r="AG27" s="99" t="s">
        <v>26</v>
      </c>
      <c r="AH27" s="99" t="s">
        <v>26</v>
      </c>
      <c r="AI27" s="99" t="s">
        <v>26</v>
      </c>
      <c r="AJ27" s="101" t="s">
        <v>26</v>
      </c>
      <c r="AK27" s="104" t="s">
        <v>25</v>
      </c>
      <c r="AL27" s="99" t="s">
        <v>26</v>
      </c>
      <c r="AM27" s="99" t="s">
        <v>26</v>
      </c>
      <c r="AN27" s="99" t="s">
        <v>26</v>
      </c>
      <c r="AO27" s="105" t="s">
        <v>26</v>
      </c>
      <c r="AP27" s="109" t="s">
        <v>32</v>
      </c>
      <c r="AQ27" s="23" t="str">
        <f t="shared" si="0"/>
        <v>S</v>
      </c>
      <c r="AR27" s="23" t="str">
        <f t="shared" si="1"/>
        <v>S</v>
      </c>
    </row>
    <row r="28" spans="2:44" ht="13" x14ac:dyDescent="0.3">
      <c r="B28" s="5" t="s">
        <v>284</v>
      </c>
      <c r="C28" s="117" t="s">
        <v>296</v>
      </c>
      <c r="D28" s="6" t="s">
        <v>93</v>
      </c>
      <c r="E28" s="22" t="s">
        <v>94</v>
      </c>
      <c r="F28" s="97" t="s">
        <v>24</v>
      </c>
      <c r="G28" s="98" t="s">
        <v>27</v>
      </c>
      <c r="H28" s="99" t="s">
        <v>27</v>
      </c>
      <c r="I28" s="99">
        <v>7</v>
      </c>
      <c r="J28" s="99">
        <v>8</v>
      </c>
      <c r="K28" s="100">
        <v>4</v>
      </c>
      <c r="L28" s="98" t="s">
        <v>25</v>
      </c>
      <c r="M28" s="99" t="s">
        <v>26</v>
      </c>
      <c r="N28" s="99" t="s">
        <v>26</v>
      </c>
      <c r="O28" s="99" t="s">
        <v>26</v>
      </c>
      <c r="P28" s="100" t="s">
        <v>26</v>
      </c>
      <c r="Q28" s="98" t="s">
        <v>25</v>
      </c>
      <c r="R28" s="99" t="s">
        <v>26</v>
      </c>
      <c r="S28" s="99" t="s">
        <v>26</v>
      </c>
      <c r="T28" s="99" t="s">
        <v>26</v>
      </c>
      <c r="U28" s="100" t="s">
        <v>26</v>
      </c>
      <c r="V28" s="98" t="s">
        <v>25</v>
      </c>
      <c r="W28" s="99" t="s">
        <v>26</v>
      </c>
      <c r="X28" s="99" t="s">
        <v>26</v>
      </c>
      <c r="Y28" s="99" t="s">
        <v>26</v>
      </c>
      <c r="Z28" s="100" t="s">
        <v>26</v>
      </c>
      <c r="AA28" s="98" t="s">
        <v>25</v>
      </c>
      <c r="AB28" s="99" t="s">
        <v>26</v>
      </c>
      <c r="AC28" s="99" t="s">
        <v>26</v>
      </c>
      <c r="AD28" s="99" t="s">
        <v>26</v>
      </c>
      <c r="AE28" s="100" t="s">
        <v>26</v>
      </c>
      <c r="AF28" s="98" t="s">
        <v>25</v>
      </c>
      <c r="AG28" s="99" t="s">
        <v>26</v>
      </c>
      <c r="AH28" s="99" t="s">
        <v>26</v>
      </c>
      <c r="AI28" s="99" t="s">
        <v>26</v>
      </c>
      <c r="AJ28" s="101" t="s">
        <v>26</v>
      </c>
      <c r="AK28" s="104" t="s">
        <v>25</v>
      </c>
      <c r="AL28" s="99" t="s">
        <v>26</v>
      </c>
      <c r="AM28" s="99" t="s">
        <v>26</v>
      </c>
      <c r="AN28" s="99" t="s">
        <v>26</v>
      </c>
      <c r="AO28" s="105" t="s">
        <v>26</v>
      </c>
      <c r="AP28" s="109" t="s">
        <v>95</v>
      </c>
      <c r="AQ28" s="23" t="str">
        <f t="shared" si="0"/>
        <v>S</v>
      </c>
      <c r="AR28" s="23" t="str">
        <f t="shared" si="1"/>
        <v>S</v>
      </c>
    </row>
    <row r="29" spans="2:44" ht="13" x14ac:dyDescent="0.3">
      <c r="B29" s="5" t="s">
        <v>284</v>
      </c>
      <c r="C29" s="117" t="s">
        <v>296</v>
      </c>
      <c r="D29" s="6" t="s">
        <v>96</v>
      </c>
      <c r="E29" s="22" t="s">
        <v>97</v>
      </c>
      <c r="F29" s="97" t="s">
        <v>24</v>
      </c>
      <c r="G29" s="98" t="s">
        <v>27</v>
      </c>
      <c r="H29" s="99" t="s">
        <v>27</v>
      </c>
      <c r="I29" s="99">
        <v>7</v>
      </c>
      <c r="J29" s="99">
        <v>1</v>
      </c>
      <c r="K29" s="100">
        <v>0.5</v>
      </c>
      <c r="L29" s="98" t="s">
        <v>25</v>
      </c>
      <c r="M29" s="99" t="s">
        <v>26</v>
      </c>
      <c r="N29" s="99" t="s">
        <v>26</v>
      </c>
      <c r="O29" s="99" t="s">
        <v>26</v>
      </c>
      <c r="P29" s="100" t="s">
        <v>26</v>
      </c>
      <c r="Q29" s="98" t="s">
        <v>25</v>
      </c>
      <c r="R29" s="99" t="s">
        <v>26</v>
      </c>
      <c r="S29" s="99" t="s">
        <v>26</v>
      </c>
      <c r="T29" s="99" t="s">
        <v>26</v>
      </c>
      <c r="U29" s="100" t="s">
        <v>26</v>
      </c>
      <c r="V29" s="98" t="s">
        <v>25</v>
      </c>
      <c r="W29" s="99" t="s">
        <v>26</v>
      </c>
      <c r="X29" s="99" t="s">
        <v>26</v>
      </c>
      <c r="Y29" s="99" t="s">
        <v>26</v>
      </c>
      <c r="Z29" s="100" t="s">
        <v>26</v>
      </c>
      <c r="AA29" s="98" t="s">
        <v>25</v>
      </c>
      <c r="AB29" s="99" t="s">
        <v>26</v>
      </c>
      <c r="AC29" s="99" t="s">
        <v>26</v>
      </c>
      <c r="AD29" s="99" t="s">
        <v>26</v>
      </c>
      <c r="AE29" s="100" t="s">
        <v>26</v>
      </c>
      <c r="AF29" s="98" t="s">
        <v>25</v>
      </c>
      <c r="AG29" s="99" t="s">
        <v>26</v>
      </c>
      <c r="AH29" s="99" t="s">
        <v>26</v>
      </c>
      <c r="AI29" s="99" t="s">
        <v>26</v>
      </c>
      <c r="AJ29" s="101" t="s">
        <v>26</v>
      </c>
      <c r="AK29" s="104" t="s">
        <v>25</v>
      </c>
      <c r="AL29" s="99" t="s">
        <v>26</v>
      </c>
      <c r="AM29" s="99" t="s">
        <v>26</v>
      </c>
      <c r="AN29" s="99" t="s">
        <v>26</v>
      </c>
      <c r="AO29" s="105" t="s">
        <v>26</v>
      </c>
      <c r="AP29" s="109" t="s">
        <v>32</v>
      </c>
      <c r="AQ29" s="23" t="str">
        <f t="shared" si="0"/>
        <v>S</v>
      </c>
      <c r="AR29" s="23" t="str">
        <f t="shared" si="1"/>
        <v>S</v>
      </c>
    </row>
    <row r="30" spans="2:44" ht="13" x14ac:dyDescent="0.3">
      <c r="B30" s="5" t="s">
        <v>284</v>
      </c>
      <c r="C30" s="117" t="s">
        <v>296</v>
      </c>
      <c r="D30" s="6" t="s">
        <v>98</v>
      </c>
      <c r="E30" s="22" t="s">
        <v>99</v>
      </c>
      <c r="F30" s="97" t="s">
        <v>24</v>
      </c>
      <c r="G30" s="98" t="s">
        <v>27</v>
      </c>
      <c r="H30" s="99" t="s">
        <v>27</v>
      </c>
      <c r="I30" s="99">
        <v>7</v>
      </c>
      <c r="J30" s="99">
        <v>1</v>
      </c>
      <c r="K30" s="100">
        <v>0.5</v>
      </c>
      <c r="L30" s="98" t="s">
        <v>25</v>
      </c>
      <c r="M30" s="99" t="s">
        <v>26</v>
      </c>
      <c r="N30" s="99" t="s">
        <v>26</v>
      </c>
      <c r="O30" s="99" t="s">
        <v>26</v>
      </c>
      <c r="P30" s="100" t="s">
        <v>26</v>
      </c>
      <c r="Q30" s="98" t="s">
        <v>25</v>
      </c>
      <c r="R30" s="99" t="s">
        <v>26</v>
      </c>
      <c r="S30" s="99" t="s">
        <v>26</v>
      </c>
      <c r="T30" s="99" t="s">
        <v>26</v>
      </c>
      <c r="U30" s="100" t="s">
        <v>26</v>
      </c>
      <c r="V30" s="98" t="s">
        <v>25</v>
      </c>
      <c r="W30" s="99" t="s">
        <v>26</v>
      </c>
      <c r="X30" s="99" t="s">
        <v>26</v>
      </c>
      <c r="Y30" s="99" t="s">
        <v>26</v>
      </c>
      <c r="Z30" s="100" t="s">
        <v>26</v>
      </c>
      <c r="AA30" s="98" t="s">
        <v>25</v>
      </c>
      <c r="AB30" s="99" t="s">
        <v>26</v>
      </c>
      <c r="AC30" s="99" t="s">
        <v>26</v>
      </c>
      <c r="AD30" s="99" t="s">
        <v>26</v>
      </c>
      <c r="AE30" s="100" t="s">
        <v>26</v>
      </c>
      <c r="AF30" s="98" t="s">
        <v>25</v>
      </c>
      <c r="AG30" s="99" t="s">
        <v>26</v>
      </c>
      <c r="AH30" s="99" t="s">
        <v>26</v>
      </c>
      <c r="AI30" s="99" t="s">
        <v>26</v>
      </c>
      <c r="AJ30" s="101" t="s">
        <v>26</v>
      </c>
      <c r="AK30" s="104" t="s">
        <v>25</v>
      </c>
      <c r="AL30" s="99" t="s">
        <v>26</v>
      </c>
      <c r="AM30" s="99" t="s">
        <v>26</v>
      </c>
      <c r="AN30" s="99" t="s">
        <v>26</v>
      </c>
      <c r="AO30" s="105" t="s">
        <v>26</v>
      </c>
      <c r="AP30" s="109" t="s">
        <v>32</v>
      </c>
      <c r="AQ30" s="23" t="str">
        <f t="shared" si="0"/>
        <v>S</v>
      </c>
      <c r="AR30" s="23" t="str">
        <f t="shared" si="1"/>
        <v>S</v>
      </c>
    </row>
    <row r="31" spans="2:44" ht="13" x14ac:dyDescent="0.3">
      <c r="B31" s="5" t="s">
        <v>284</v>
      </c>
      <c r="C31" s="117" t="s">
        <v>296</v>
      </c>
      <c r="D31" s="6" t="s">
        <v>100</v>
      </c>
      <c r="E31" s="22" t="s">
        <v>101</v>
      </c>
      <c r="F31" s="97" t="s">
        <v>24</v>
      </c>
      <c r="G31" s="98" t="s">
        <v>27</v>
      </c>
      <c r="H31" s="99" t="s">
        <v>27</v>
      </c>
      <c r="I31" s="99">
        <v>7</v>
      </c>
      <c r="J31" s="99">
        <v>3</v>
      </c>
      <c r="K31" s="100">
        <v>1</v>
      </c>
      <c r="L31" s="98" t="s">
        <v>25</v>
      </c>
      <c r="M31" s="99" t="s">
        <v>26</v>
      </c>
      <c r="N31" s="99" t="s">
        <v>26</v>
      </c>
      <c r="O31" s="99" t="s">
        <v>26</v>
      </c>
      <c r="P31" s="100" t="s">
        <v>26</v>
      </c>
      <c r="Q31" s="98" t="s">
        <v>25</v>
      </c>
      <c r="R31" s="99" t="s">
        <v>26</v>
      </c>
      <c r="S31" s="99" t="s">
        <v>26</v>
      </c>
      <c r="T31" s="99" t="s">
        <v>26</v>
      </c>
      <c r="U31" s="100" t="s">
        <v>26</v>
      </c>
      <c r="V31" s="98" t="s">
        <v>25</v>
      </c>
      <c r="W31" s="99" t="s">
        <v>26</v>
      </c>
      <c r="X31" s="99" t="s">
        <v>26</v>
      </c>
      <c r="Y31" s="99" t="s">
        <v>26</v>
      </c>
      <c r="Z31" s="100" t="s">
        <v>26</v>
      </c>
      <c r="AA31" s="98" t="s">
        <v>25</v>
      </c>
      <c r="AB31" s="99" t="s">
        <v>26</v>
      </c>
      <c r="AC31" s="99" t="s">
        <v>26</v>
      </c>
      <c r="AD31" s="99" t="s">
        <v>26</v>
      </c>
      <c r="AE31" s="100" t="s">
        <v>26</v>
      </c>
      <c r="AF31" s="98" t="s">
        <v>25</v>
      </c>
      <c r="AG31" s="99" t="s">
        <v>26</v>
      </c>
      <c r="AH31" s="99" t="s">
        <v>26</v>
      </c>
      <c r="AI31" s="99" t="s">
        <v>26</v>
      </c>
      <c r="AJ31" s="101" t="s">
        <v>26</v>
      </c>
      <c r="AK31" s="104" t="s">
        <v>25</v>
      </c>
      <c r="AL31" s="99" t="s">
        <v>26</v>
      </c>
      <c r="AM31" s="99" t="s">
        <v>26</v>
      </c>
      <c r="AN31" s="99" t="s">
        <v>26</v>
      </c>
      <c r="AO31" s="105" t="s">
        <v>26</v>
      </c>
      <c r="AP31" s="109" t="s">
        <v>32</v>
      </c>
      <c r="AQ31" s="23" t="str">
        <f t="shared" si="0"/>
        <v>S</v>
      </c>
      <c r="AR31" s="23" t="str">
        <f t="shared" si="1"/>
        <v>S</v>
      </c>
    </row>
    <row r="32" spans="2:44" ht="13" x14ac:dyDescent="0.3">
      <c r="B32" s="5" t="s">
        <v>284</v>
      </c>
      <c r="C32" s="117" t="s">
        <v>296</v>
      </c>
      <c r="D32" s="6" t="s">
        <v>102</v>
      </c>
      <c r="E32" s="22" t="s">
        <v>103</v>
      </c>
      <c r="F32" s="97" t="s">
        <v>24</v>
      </c>
      <c r="G32" s="98" t="s">
        <v>27</v>
      </c>
      <c r="H32" s="99" t="s">
        <v>27</v>
      </c>
      <c r="I32" s="99">
        <v>7</v>
      </c>
      <c r="J32" s="99">
        <v>3</v>
      </c>
      <c r="K32" s="100">
        <v>1</v>
      </c>
      <c r="L32" s="98" t="s">
        <v>25</v>
      </c>
      <c r="M32" s="99" t="s">
        <v>26</v>
      </c>
      <c r="N32" s="99" t="s">
        <v>26</v>
      </c>
      <c r="O32" s="99" t="s">
        <v>26</v>
      </c>
      <c r="P32" s="100" t="s">
        <v>26</v>
      </c>
      <c r="Q32" s="98" t="s">
        <v>25</v>
      </c>
      <c r="R32" s="99" t="s">
        <v>26</v>
      </c>
      <c r="S32" s="99" t="s">
        <v>26</v>
      </c>
      <c r="T32" s="99" t="s">
        <v>26</v>
      </c>
      <c r="U32" s="100" t="s">
        <v>26</v>
      </c>
      <c r="V32" s="98" t="s">
        <v>25</v>
      </c>
      <c r="W32" s="99" t="s">
        <v>26</v>
      </c>
      <c r="X32" s="99" t="s">
        <v>26</v>
      </c>
      <c r="Y32" s="99" t="s">
        <v>26</v>
      </c>
      <c r="Z32" s="100" t="s">
        <v>26</v>
      </c>
      <c r="AA32" s="98" t="s">
        <v>25</v>
      </c>
      <c r="AB32" s="99" t="s">
        <v>26</v>
      </c>
      <c r="AC32" s="99" t="s">
        <v>26</v>
      </c>
      <c r="AD32" s="99" t="s">
        <v>26</v>
      </c>
      <c r="AE32" s="100" t="s">
        <v>26</v>
      </c>
      <c r="AF32" s="98" t="s">
        <v>25</v>
      </c>
      <c r="AG32" s="99" t="s">
        <v>26</v>
      </c>
      <c r="AH32" s="99" t="s">
        <v>26</v>
      </c>
      <c r="AI32" s="99" t="s">
        <v>26</v>
      </c>
      <c r="AJ32" s="101" t="s">
        <v>26</v>
      </c>
      <c r="AK32" s="104" t="s">
        <v>25</v>
      </c>
      <c r="AL32" s="99" t="s">
        <v>26</v>
      </c>
      <c r="AM32" s="99" t="s">
        <v>26</v>
      </c>
      <c r="AN32" s="99" t="s">
        <v>26</v>
      </c>
      <c r="AO32" s="105" t="s">
        <v>26</v>
      </c>
      <c r="AP32" s="109" t="s">
        <v>32</v>
      </c>
      <c r="AQ32" s="23" t="str">
        <f t="shared" si="0"/>
        <v>S</v>
      </c>
      <c r="AR32" s="23" t="str">
        <f t="shared" si="1"/>
        <v>S</v>
      </c>
    </row>
    <row r="33" spans="2:44" ht="13" x14ac:dyDescent="0.3">
      <c r="B33" s="5" t="s">
        <v>284</v>
      </c>
      <c r="C33" s="117" t="s">
        <v>296</v>
      </c>
      <c r="D33" s="6" t="s">
        <v>319</v>
      </c>
      <c r="E33" s="22" t="s">
        <v>104</v>
      </c>
      <c r="F33" s="97" t="s">
        <v>24</v>
      </c>
      <c r="G33" s="98" t="s">
        <v>25</v>
      </c>
      <c r="H33" s="99" t="s">
        <v>26</v>
      </c>
      <c r="I33" s="99" t="s">
        <v>26</v>
      </c>
      <c r="J33" s="99" t="s">
        <v>26</v>
      </c>
      <c r="K33" s="100" t="s">
        <v>26</v>
      </c>
      <c r="L33" s="98" t="s">
        <v>25</v>
      </c>
      <c r="M33" s="99" t="s">
        <v>26</v>
      </c>
      <c r="N33" s="99" t="s">
        <v>26</v>
      </c>
      <c r="O33" s="99" t="s">
        <v>26</v>
      </c>
      <c r="P33" s="100" t="s">
        <v>26</v>
      </c>
      <c r="Q33" s="98" t="s">
        <v>27</v>
      </c>
      <c r="R33" s="99" t="s">
        <v>27</v>
      </c>
      <c r="S33" s="99">
        <v>8</v>
      </c>
      <c r="T33" s="99">
        <v>3</v>
      </c>
      <c r="U33" s="100">
        <v>1</v>
      </c>
      <c r="V33" s="98" t="s">
        <v>25</v>
      </c>
      <c r="W33" s="99" t="s">
        <v>26</v>
      </c>
      <c r="X33" s="99" t="s">
        <v>26</v>
      </c>
      <c r="Y33" s="99" t="s">
        <v>26</v>
      </c>
      <c r="Z33" s="100" t="s">
        <v>26</v>
      </c>
      <c r="AA33" s="98" t="s">
        <v>25</v>
      </c>
      <c r="AB33" s="99" t="s">
        <v>26</v>
      </c>
      <c r="AC33" s="99" t="s">
        <v>26</v>
      </c>
      <c r="AD33" s="99" t="s">
        <v>26</v>
      </c>
      <c r="AE33" s="100" t="s">
        <v>26</v>
      </c>
      <c r="AF33" s="98" t="s">
        <v>25</v>
      </c>
      <c r="AG33" s="99" t="s">
        <v>26</v>
      </c>
      <c r="AH33" s="99" t="s">
        <v>26</v>
      </c>
      <c r="AI33" s="99" t="s">
        <v>26</v>
      </c>
      <c r="AJ33" s="101" t="s">
        <v>26</v>
      </c>
      <c r="AK33" s="104" t="s">
        <v>25</v>
      </c>
      <c r="AL33" s="99" t="s">
        <v>26</v>
      </c>
      <c r="AM33" s="99" t="s">
        <v>26</v>
      </c>
      <c r="AN33" s="99" t="s">
        <v>26</v>
      </c>
      <c r="AO33" s="105" t="s">
        <v>26</v>
      </c>
      <c r="AP33" s="109" t="s">
        <v>105</v>
      </c>
      <c r="AQ33" s="23" t="str">
        <f t="shared" si="0"/>
        <v>S</v>
      </c>
      <c r="AR33" s="23" t="str">
        <f t="shared" si="1"/>
        <v>S</v>
      </c>
    </row>
    <row r="34" spans="2:44" ht="13" x14ac:dyDescent="0.3">
      <c r="B34" s="5" t="s">
        <v>284</v>
      </c>
      <c r="C34" s="117" t="s">
        <v>297</v>
      </c>
      <c r="D34" s="6" t="s">
        <v>106</v>
      </c>
      <c r="E34" s="22" t="s">
        <v>107</v>
      </c>
      <c r="F34" s="97" t="s">
        <v>41</v>
      </c>
      <c r="G34" s="98" t="s">
        <v>25</v>
      </c>
      <c r="H34" s="99" t="s">
        <v>26</v>
      </c>
      <c r="I34" s="99" t="s">
        <v>26</v>
      </c>
      <c r="J34" s="99" t="s">
        <v>26</v>
      </c>
      <c r="K34" s="100" t="s">
        <v>26</v>
      </c>
      <c r="L34" s="98" t="s">
        <v>25</v>
      </c>
      <c r="M34" s="99" t="s">
        <v>26</v>
      </c>
      <c r="N34" s="99" t="s">
        <v>26</v>
      </c>
      <c r="O34" s="99" t="s">
        <v>26</v>
      </c>
      <c r="P34" s="100" t="s">
        <v>26</v>
      </c>
      <c r="Q34" s="98" t="s">
        <v>25</v>
      </c>
      <c r="R34" s="99" t="s">
        <v>26</v>
      </c>
      <c r="S34" s="99" t="s">
        <v>26</v>
      </c>
      <c r="T34" s="99" t="s">
        <v>26</v>
      </c>
      <c r="U34" s="100" t="s">
        <v>26</v>
      </c>
      <c r="V34" s="98" t="s">
        <v>25</v>
      </c>
      <c r="W34" s="99" t="s">
        <v>26</v>
      </c>
      <c r="X34" s="99" t="s">
        <v>26</v>
      </c>
      <c r="Y34" s="99" t="s">
        <v>26</v>
      </c>
      <c r="Z34" s="100" t="s">
        <v>26</v>
      </c>
      <c r="AA34" s="98" t="s">
        <v>25</v>
      </c>
      <c r="AB34" s="99" t="s">
        <v>26</v>
      </c>
      <c r="AC34" s="99" t="s">
        <v>26</v>
      </c>
      <c r="AD34" s="99" t="s">
        <v>26</v>
      </c>
      <c r="AE34" s="100" t="s">
        <v>26</v>
      </c>
      <c r="AF34" s="98" t="s">
        <v>25</v>
      </c>
      <c r="AG34" s="99" t="s">
        <v>26</v>
      </c>
      <c r="AH34" s="99" t="s">
        <v>26</v>
      </c>
      <c r="AI34" s="99" t="s">
        <v>26</v>
      </c>
      <c r="AJ34" s="101" t="s">
        <v>26</v>
      </c>
      <c r="AK34" s="104" t="s">
        <v>27</v>
      </c>
      <c r="AL34" s="99" t="s">
        <v>27</v>
      </c>
      <c r="AM34" s="99">
        <v>8</v>
      </c>
      <c r="AN34" s="99">
        <v>2</v>
      </c>
      <c r="AO34" s="105">
        <v>0.5</v>
      </c>
      <c r="AP34" s="109" t="s">
        <v>108</v>
      </c>
      <c r="AQ34" s="23" t="str">
        <f t="shared" si="0"/>
        <v>S</v>
      </c>
      <c r="AR34" s="23" t="str">
        <f t="shared" si="1"/>
        <v>S</v>
      </c>
    </row>
    <row r="35" spans="2:44" ht="13" x14ac:dyDescent="0.3">
      <c r="B35" s="5" t="s">
        <v>284</v>
      </c>
      <c r="C35" s="117" t="s">
        <v>298</v>
      </c>
      <c r="D35" s="6" t="s">
        <v>109</v>
      </c>
      <c r="E35" s="22" t="s">
        <v>26</v>
      </c>
      <c r="F35" s="97" t="s">
        <v>110</v>
      </c>
      <c r="G35" s="98" t="s">
        <v>25</v>
      </c>
      <c r="H35" s="99" t="s">
        <v>26</v>
      </c>
      <c r="I35" s="99" t="s">
        <v>26</v>
      </c>
      <c r="J35" s="99" t="s">
        <v>26</v>
      </c>
      <c r="K35" s="100" t="s">
        <v>26</v>
      </c>
      <c r="L35" s="98" t="s">
        <v>27</v>
      </c>
      <c r="M35" s="99" t="s">
        <v>27</v>
      </c>
      <c r="N35" s="99">
        <v>7</v>
      </c>
      <c r="O35" s="99">
        <v>6</v>
      </c>
      <c r="P35" s="100">
        <v>5</v>
      </c>
      <c r="Q35" s="98" t="s">
        <v>27</v>
      </c>
      <c r="R35" s="99" t="s">
        <v>27</v>
      </c>
      <c r="S35" s="99">
        <v>8</v>
      </c>
      <c r="T35" s="99">
        <v>3</v>
      </c>
      <c r="U35" s="100">
        <v>1</v>
      </c>
      <c r="V35" s="98" t="s">
        <v>25</v>
      </c>
      <c r="W35" s="99" t="s">
        <v>26</v>
      </c>
      <c r="X35" s="99" t="s">
        <v>26</v>
      </c>
      <c r="Y35" s="99" t="s">
        <v>26</v>
      </c>
      <c r="Z35" s="100" t="s">
        <v>26</v>
      </c>
      <c r="AA35" s="98" t="s">
        <v>25</v>
      </c>
      <c r="AB35" s="99" t="s">
        <v>26</v>
      </c>
      <c r="AC35" s="99" t="s">
        <v>26</v>
      </c>
      <c r="AD35" s="99" t="s">
        <v>26</v>
      </c>
      <c r="AE35" s="100" t="s">
        <v>26</v>
      </c>
      <c r="AF35" s="98" t="s">
        <v>25</v>
      </c>
      <c r="AG35" s="99" t="s">
        <v>26</v>
      </c>
      <c r="AH35" s="99" t="s">
        <v>26</v>
      </c>
      <c r="AI35" s="99" t="s">
        <v>26</v>
      </c>
      <c r="AJ35" s="101" t="s">
        <v>26</v>
      </c>
      <c r="AK35" s="104" t="s">
        <v>25</v>
      </c>
      <c r="AL35" s="99" t="s">
        <v>26</v>
      </c>
      <c r="AM35" s="99" t="s">
        <v>26</v>
      </c>
      <c r="AN35" s="99" t="s">
        <v>26</v>
      </c>
      <c r="AO35" s="105" t="s">
        <v>26</v>
      </c>
      <c r="AP35" s="109" t="s">
        <v>111</v>
      </c>
      <c r="AQ35" s="23" t="str">
        <f t="shared" si="0"/>
        <v>S</v>
      </c>
      <c r="AR35" s="23" t="str">
        <f t="shared" si="1"/>
        <v>S</v>
      </c>
    </row>
    <row r="36" spans="2:44" ht="13" x14ac:dyDescent="0.3">
      <c r="B36" s="5" t="s">
        <v>284</v>
      </c>
      <c r="C36" s="117" t="s">
        <v>299</v>
      </c>
      <c r="D36" s="6" t="s">
        <v>112</v>
      </c>
      <c r="E36" s="22" t="s">
        <v>26</v>
      </c>
      <c r="F36" s="97" t="s">
        <v>110</v>
      </c>
      <c r="G36" s="98" t="s">
        <v>25</v>
      </c>
      <c r="H36" s="99" t="s">
        <v>26</v>
      </c>
      <c r="I36" s="99" t="s">
        <v>26</v>
      </c>
      <c r="J36" s="99" t="s">
        <v>26</v>
      </c>
      <c r="K36" s="100" t="s">
        <v>26</v>
      </c>
      <c r="L36" s="98" t="s">
        <v>27</v>
      </c>
      <c r="M36" s="99" t="s">
        <v>27</v>
      </c>
      <c r="N36" s="99">
        <v>7</v>
      </c>
      <c r="O36" s="99">
        <v>5</v>
      </c>
      <c r="P36" s="100">
        <v>4</v>
      </c>
      <c r="Q36" s="98" t="s">
        <v>25</v>
      </c>
      <c r="R36" s="99" t="s">
        <v>26</v>
      </c>
      <c r="S36" s="99" t="s">
        <v>26</v>
      </c>
      <c r="T36" s="99" t="s">
        <v>26</v>
      </c>
      <c r="U36" s="100" t="s">
        <v>26</v>
      </c>
      <c r="V36" s="98" t="s">
        <v>25</v>
      </c>
      <c r="W36" s="99" t="s">
        <v>26</v>
      </c>
      <c r="X36" s="99" t="s">
        <v>26</v>
      </c>
      <c r="Y36" s="99" t="s">
        <v>26</v>
      </c>
      <c r="Z36" s="100" t="s">
        <v>26</v>
      </c>
      <c r="AA36" s="98" t="s">
        <v>25</v>
      </c>
      <c r="AB36" s="99" t="s">
        <v>26</v>
      </c>
      <c r="AC36" s="99" t="s">
        <v>26</v>
      </c>
      <c r="AD36" s="99" t="s">
        <v>26</v>
      </c>
      <c r="AE36" s="100" t="s">
        <v>26</v>
      </c>
      <c r="AF36" s="98" t="s">
        <v>25</v>
      </c>
      <c r="AG36" s="99" t="s">
        <v>26</v>
      </c>
      <c r="AH36" s="99" t="s">
        <v>26</v>
      </c>
      <c r="AI36" s="99" t="s">
        <v>26</v>
      </c>
      <c r="AJ36" s="101" t="s">
        <v>26</v>
      </c>
      <c r="AK36" s="104" t="s">
        <v>25</v>
      </c>
      <c r="AL36" s="99" t="s">
        <v>26</v>
      </c>
      <c r="AM36" s="99" t="s">
        <v>26</v>
      </c>
      <c r="AN36" s="99" t="s">
        <v>26</v>
      </c>
      <c r="AO36" s="105" t="s">
        <v>26</v>
      </c>
      <c r="AP36" s="109" t="s">
        <v>113</v>
      </c>
      <c r="AQ36" s="23" t="str">
        <f t="shared" si="0"/>
        <v>S</v>
      </c>
      <c r="AR36" s="23" t="str">
        <f t="shared" si="1"/>
        <v>S</v>
      </c>
    </row>
    <row r="37" spans="2:44" ht="13" x14ac:dyDescent="0.3">
      <c r="B37" s="5" t="s">
        <v>284</v>
      </c>
      <c r="C37" s="117" t="s">
        <v>285</v>
      </c>
      <c r="D37" s="6" t="s">
        <v>22</v>
      </c>
      <c r="E37" s="22" t="s">
        <v>23</v>
      </c>
      <c r="F37" s="97" t="s">
        <v>24</v>
      </c>
      <c r="G37" s="98" t="s">
        <v>27</v>
      </c>
      <c r="H37" s="99" t="s">
        <v>27</v>
      </c>
      <c r="I37" s="99">
        <v>7</v>
      </c>
      <c r="J37" s="99">
        <v>3</v>
      </c>
      <c r="K37" s="100">
        <v>1</v>
      </c>
      <c r="L37" s="98" t="s">
        <v>27</v>
      </c>
      <c r="M37" s="99" t="s">
        <v>27</v>
      </c>
      <c r="N37" s="99">
        <v>8</v>
      </c>
      <c r="O37" s="99">
        <v>1</v>
      </c>
      <c r="P37" s="100">
        <v>0.5</v>
      </c>
      <c r="Q37" s="98" t="s">
        <v>27</v>
      </c>
      <c r="R37" s="99" t="s">
        <v>27</v>
      </c>
      <c r="S37" s="99">
        <v>8</v>
      </c>
      <c r="T37" s="99">
        <v>3</v>
      </c>
      <c r="U37" s="100">
        <v>1.5</v>
      </c>
      <c r="V37" s="98" t="s">
        <v>25</v>
      </c>
      <c r="W37" s="99" t="s">
        <v>26</v>
      </c>
      <c r="X37" s="99" t="s">
        <v>26</v>
      </c>
      <c r="Y37" s="99" t="s">
        <v>26</v>
      </c>
      <c r="Z37" s="100" t="s">
        <v>26</v>
      </c>
      <c r="AA37" s="98" t="s">
        <v>25</v>
      </c>
      <c r="AB37" s="99" t="s">
        <v>26</v>
      </c>
      <c r="AC37" s="99" t="s">
        <v>26</v>
      </c>
      <c r="AD37" s="99" t="s">
        <v>26</v>
      </c>
      <c r="AE37" s="100" t="s">
        <v>26</v>
      </c>
      <c r="AF37" s="98" t="s">
        <v>27</v>
      </c>
      <c r="AG37" s="99" t="s">
        <v>27</v>
      </c>
      <c r="AH37" s="99">
        <v>9</v>
      </c>
      <c r="AI37" s="99">
        <v>2</v>
      </c>
      <c r="AJ37" s="101">
        <v>1</v>
      </c>
      <c r="AK37" s="104" t="s">
        <v>27</v>
      </c>
      <c r="AL37" s="99" t="s">
        <v>27</v>
      </c>
      <c r="AM37" s="99">
        <v>8</v>
      </c>
      <c r="AN37" s="99">
        <v>4</v>
      </c>
      <c r="AO37" s="105">
        <v>2.5</v>
      </c>
      <c r="AP37" s="109" t="s">
        <v>114</v>
      </c>
      <c r="AQ37" s="23" t="str">
        <f t="shared" si="0"/>
        <v>S</v>
      </c>
      <c r="AR37" s="23" t="str">
        <f t="shared" si="1"/>
        <v>S</v>
      </c>
    </row>
    <row r="38" spans="2:44" ht="13" x14ac:dyDescent="0.3">
      <c r="B38" s="5" t="s">
        <v>284</v>
      </c>
      <c r="C38" s="117" t="s">
        <v>300</v>
      </c>
      <c r="D38" s="6" t="s">
        <v>60</v>
      </c>
      <c r="E38" s="22" t="s">
        <v>61</v>
      </c>
      <c r="F38" s="97" t="s">
        <v>115</v>
      </c>
      <c r="G38" s="98" t="s">
        <v>27</v>
      </c>
      <c r="H38" s="99" t="s">
        <v>27</v>
      </c>
      <c r="I38" s="99">
        <v>7</v>
      </c>
      <c r="J38" s="99">
        <v>6</v>
      </c>
      <c r="K38" s="100">
        <v>3</v>
      </c>
      <c r="L38" s="98" t="s">
        <v>27</v>
      </c>
      <c r="M38" s="99" t="s">
        <v>25</v>
      </c>
      <c r="N38" s="99" t="s">
        <v>26</v>
      </c>
      <c r="O38" s="99" t="s">
        <v>26</v>
      </c>
      <c r="P38" s="100" t="s">
        <v>26</v>
      </c>
      <c r="Q38" s="98" t="s">
        <v>27</v>
      </c>
      <c r="R38" s="99" t="s">
        <v>25</v>
      </c>
      <c r="S38" s="99" t="s">
        <v>26</v>
      </c>
      <c r="T38" s="99" t="s">
        <v>26</v>
      </c>
      <c r="U38" s="100" t="s">
        <v>26</v>
      </c>
      <c r="V38" s="98" t="s">
        <v>25</v>
      </c>
      <c r="W38" s="99" t="s">
        <v>26</v>
      </c>
      <c r="X38" s="99" t="s">
        <v>26</v>
      </c>
      <c r="Y38" s="99" t="s">
        <v>26</v>
      </c>
      <c r="Z38" s="100" t="s">
        <v>26</v>
      </c>
      <c r="AA38" s="98" t="s">
        <v>25</v>
      </c>
      <c r="AB38" s="99" t="s">
        <v>26</v>
      </c>
      <c r="AC38" s="99" t="s">
        <v>26</v>
      </c>
      <c r="AD38" s="99" t="s">
        <v>26</v>
      </c>
      <c r="AE38" s="100" t="s">
        <v>26</v>
      </c>
      <c r="AF38" s="98" t="s">
        <v>25</v>
      </c>
      <c r="AG38" s="99" t="s">
        <v>26</v>
      </c>
      <c r="AH38" s="99" t="s">
        <v>26</v>
      </c>
      <c r="AI38" s="99" t="s">
        <v>26</v>
      </c>
      <c r="AJ38" s="101" t="s">
        <v>26</v>
      </c>
      <c r="AK38" s="104" t="s">
        <v>25</v>
      </c>
      <c r="AL38" s="99" t="s">
        <v>26</v>
      </c>
      <c r="AM38" s="99" t="s">
        <v>26</v>
      </c>
      <c r="AN38" s="99" t="s">
        <v>26</v>
      </c>
      <c r="AO38" s="105" t="s">
        <v>26</v>
      </c>
      <c r="AP38" s="109" t="s">
        <v>116</v>
      </c>
      <c r="AQ38" s="23" t="str">
        <f t="shared" si="0"/>
        <v>S</v>
      </c>
      <c r="AR38" s="23" t="str">
        <f t="shared" si="1"/>
        <v>S</v>
      </c>
    </row>
    <row r="39" spans="2:44" ht="13" x14ac:dyDescent="0.3">
      <c r="B39" s="5" t="s">
        <v>284</v>
      </c>
      <c r="C39" s="117" t="s">
        <v>301</v>
      </c>
      <c r="D39" s="6" t="s">
        <v>117</v>
      </c>
      <c r="E39" s="22" t="s">
        <v>118</v>
      </c>
      <c r="F39" s="97" t="s">
        <v>119</v>
      </c>
      <c r="G39" s="98" t="s">
        <v>25</v>
      </c>
      <c r="H39" s="99" t="s">
        <v>26</v>
      </c>
      <c r="I39" s="99" t="s">
        <v>26</v>
      </c>
      <c r="J39" s="99" t="s">
        <v>26</v>
      </c>
      <c r="K39" s="100" t="s">
        <v>26</v>
      </c>
      <c r="L39" s="98" t="s">
        <v>25</v>
      </c>
      <c r="M39" s="99" t="s">
        <v>26</v>
      </c>
      <c r="N39" s="99" t="s">
        <v>26</v>
      </c>
      <c r="O39" s="99" t="s">
        <v>26</v>
      </c>
      <c r="P39" s="100" t="s">
        <v>26</v>
      </c>
      <c r="Q39" s="98" t="s">
        <v>25</v>
      </c>
      <c r="R39" s="99" t="s">
        <v>26</v>
      </c>
      <c r="S39" s="99" t="s">
        <v>26</v>
      </c>
      <c r="T39" s="99" t="s">
        <v>26</v>
      </c>
      <c r="U39" s="100" t="s">
        <v>26</v>
      </c>
      <c r="V39" s="98" t="s">
        <v>25</v>
      </c>
      <c r="W39" s="99" t="s">
        <v>26</v>
      </c>
      <c r="X39" s="99" t="s">
        <v>26</v>
      </c>
      <c r="Y39" s="99" t="s">
        <v>26</v>
      </c>
      <c r="Z39" s="100" t="s">
        <v>26</v>
      </c>
      <c r="AA39" s="98" t="s">
        <v>25</v>
      </c>
      <c r="AB39" s="99" t="s">
        <v>26</v>
      </c>
      <c r="AC39" s="99" t="s">
        <v>26</v>
      </c>
      <c r="AD39" s="99" t="s">
        <v>26</v>
      </c>
      <c r="AE39" s="100" t="s">
        <v>26</v>
      </c>
      <c r="AF39" s="98" t="s">
        <v>25</v>
      </c>
      <c r="AG39" s="99" t="s">
        <v>26</v>
      </c>
      <c r="AH39" s="99" t="s">
        <v>26</v>
      </c>
      <c r="AI39" s="99" t="s">
        <v>26</v>
      </c>
      <c r="AJ39" s="101" t="s">
        <v>26</v>
      </c>
      <c r="AK39" s="104" t="s">
        <v>27</v>
      </c>
      <c r="AL39" s="99" t="s">
        <v>27</v>
      </c>
      <c r="AM39" s="99">
        <v>1</v>
      </c>
      <c r="AN39" s="99">
        <v>1</v>
      </c>
      <c r="AO39" s="105">
        <v>3</v>
      </c>
      <c r="AP39" s="109" t="s">
        <v>120</v>
      </c>
      <c r="AQ39" s="23" t="str">
        <f t="shared" si="0"/>
        <v>S</v>
      </c>
      <c r="AR39" s="23" t="str">
        <f t="shared" si="1"/>
        <v>S</v>
      </c>
    </row>
    <row r="40" spans="2:44" ht="13" x14ac:dyDescent="0.3">
      <c r="B40" s="5" t="s">
        <v>284</v>
      </c>
      <c r="C40" s="117" t="s">
        <v>302</v>
      </c>
      <c r="D40" s="6" t="s">
        <v>121</v>
      </c>
      <c r="E40" s="22" t="s">
        <v>122</v>
      </c>
      <c r="F40" s="97" t="s">
        <v>123</v>
      </c>
      <c r="G40" s="98" t="s">
        <v>27</v>
      </c>
      <c r="H40" s="99" t="s">
        <v>27</v>
      </c>
      <c r="I40" s="99">
        <v>8</v>
      </c>
      <c r="J40" s="99">
        <v>3</v>
      </c>
      <c r="K40" s="100">
        <v>1.5</v>
      </c>
      <c r="L40" s="98" t="s">
        <v>25</v>
      </c>
      <c r="M40" s="99" t="s">
        <v>26</v>
      </c>
      <c r="N40" s="99" t="s">
        <v>26</v>
      </c>
      <c r="O40" s="99" t="s">
        <v>26</v>
      </c>
      <c r="P40" s="100" t="s">
        <v>26</v>
      </c>
      <c r="Q40" s="98" t="s">
        <v>25</v>
      </c>
      <c r="R40" s="99" t="s">
        <v>26</v>
      </c>
      <c r="S40" s="99" t="s">
        <v>26</v>
      </c>
      <c r="T40" s="99" t="s">
        <v>26</v>
      </c>
      <c r="U40" s="100" t="s">
        <v>26</v>
      </c>
      <c r="V40" s="98" t="s">
        <v>25</v>
      </c>
      <c r="W40" s="99" t="s">
        <v>26</v>
      </c>
      <c r="X40" s="99" t="s">
        <v>26</v>
      </c>
      <c r="Y40" s="99" t="s">
        <v>26</v>
      </c>
      <c r="Z40" s="100" t="s">
        <v>26</v>
      </c>
      <c r="AA40" s="98" t="s">
        <v>25</v>
      </c>
      <c r="AB40" s="99" t="s">
        <v>26</v>
      </c>
      <c r="AC40" s="99" t="s">
        <v>26</v>
      </c>
      <c r="AD40" s="99" t="s">
        <v>26</v>
      </c>
      <c r="AE40" s="100" t="s">
        <v>26</v>
      </c>
      <c r="AF40" s="98" t="s">
        <v>25</v>
      </c>
      <c r="AG40" s="99" t="s">
        <v>26</v>
      </c>
      <c r="AH40" s="99" t="s">
        <v>26</v>
      </c>
      <c r="AI40" s="99" t="s">
        <v>26</v>
      </c>
      <c r="AJ40" s="101" t="s">
        <v>26</v>
      </c>
      <c r="AK40" s="104" t="s">
        <v>25</v>
      </c>
      <c r="AL40" s="99" t="s">
        <v>26</v>
      </c>
      <c r="AM40" s="99" t="s">
        <v>26</v>
      </c>
      <c r="AN40" s="99" t="s">
        <v>26</v>
      </c>
      <c r="AO40" s="105" t="s">
        <v>26</v>
      </c>
      <c r="AP40" s="109" t="s">
        <v>124</v>
      </c>
      <c r="AQ40" s="23" t="str">
        <f t="shared" si="0"/>
        <v>S</v>
      </c>
      <c r="AR40" s="23" t="str">
        <f t="shared" si="1"/>
        <v>S</v>
      </c>
    </row>
    <row r="41" spans="2:44" ht="13" x14ac:dyDescent="0.3">
      <c r="B41" s="5" t="s">
        <v>284</v>
      </c>
      <c r="C41" s="117" t="s">
        <v>303</v>
      </c>
      <c r="D41" s="6" t="s">
        <v>125</v>
      </c>
      <c r="E41" s="22" t="s">
        <v>126</v>
      </c>
      <c r="F41" s="97" t="s">
        <v>127</v>
      </c>
      <c r="G41" s="98" t="s">
        <v>27</v>
      </c>
      <c r="H41" s="99" t="s">
        <v>27</v>
      </c>
      <c r="I41" s="99">
        <v>7</v>
      </c>
      <c r="J41" s="99">
        <v>4</v>
      </c>
      <c r="K41" s="100">
        <v>3</v>
      </c>
      <c r="L41" s="98" t="s">
        <v>27</v>
      </c>
      <c r="M41" s="99" t="s">
        <v>27</v>
      </c>
      <c r="N41" s="99">
        <v>8</v>
      </c>
      <c r="O41" s="99">
        <v>7</v>
      </c>
      <c r="P41" s="100">
        <v>4</v>
      </c>
      <c r="Q41" s="98" t="s">
        <v>25</v>
      </c>
      <c r="R41" s="99" t="s">
        <v>26</v>
      </c>
      <c r="S41" s="99" t="s">
        <v>26</v>
      </c>
      <c r="T41" s="99" t="s">
        <v>26</v>
      </c>
      <c r="U41" s="100" t="s">
        <v>26</v>
      </c>
      <c r="V41" s="98" t="s">
        <v>25</v>
      </c>
      <c r="W41" s="99" t="s">
        <v>26</v>
      </c>
      <c r="X41" s="99" t="s">
        <v>26</v>
      </c>
      <c r="Y41" s="99" t="s">
        <v>26</v>
      </c>
      <c r="Z41" s="100" t="s">
        <v>26</v>
      </c>
      <c r="AA41" s="98" t="s">
        <v>25</v>
      </c>
      <c r="AB41" s="99" t="s">
        <v>26</v>
      </c>
      <c r="AC41" s="99" t="s">
        <v>26</v>
      </c>
      <c r="AD41" s="99" t="s">
        <v>26</v>
      </c>
      <c r="AE41" s="100" t="s">
        <v>26</v>
      </c>
      <c r="AF41" s="98" t="s">
        <v>25</v>
      </c>
      <c r="AG41" s="99" t="s">
        <v>26</v>
      </c>
      <c r="AH41" s="99" t="s">
        <v>26</v>
      </c>
      <c r="AI41" s="99" t="s">
        <v>26</v>
      </c>
      <c r="AJ41" s="101" t="s">
        <v>26</v>
      </c>
      <c r="AK41" s="104" t="s">
        <v>25</v>
      </c>
      <c r="AL41" s="99" t="s">
        <v>26</v>
      </c>
      <c r="AM41" s="99" t="s">
        <v>26</v>
      </c>
      <c r="AN41" s="99" t="s">
        <v>26</v>
      </c>
      <c r="AO41" s="105" t="s">
        <v>26</v>
      </c>
      <c r="AP41" s="109" t="s">
        <v>128</v>
      </c>
      <c r="AQ41" s="23" t="str">
        <f t="shared" si="0"/>
        <v>S</v>
      </c>
      <c r="AR41" s="23" t="str">
        <f t="shared" si="1"/>
        <v>S</v>
      </c>
    </row>
    <row r="42" spans="2:44" ht="13" x14ac:dyDescent="0.3">
      <c r="B42" s="5" t="s">
        <v>284</v>
      </c>
      <c r="C42" s="117" t="s">
        <v>304</v>
      </c>
      <c r="D42" s="6" t="s">
        <v>129</v>
      </c>
      <c r="E42" s="22" t="s">
        <v>130</v>
      </c>
      <c r="F42" s="97" t="s">
        <v>131</v>
      </c>
      <c r="G42" s="98" t="s">
        <v>27</v>
      </c>
      <c r="H42" s="99" t="s">
        <v>27</v>
      </c>
      <c r="I42" s="99">
        <v>5</v>
      </c>
      <c r="J42" s="99">
        <v>1</v>
      </c>
      <c r="K42" s="100">
        <v>2</v>
      </c>
      <c r="L42" s="98" t="s">
        <v>27</v>
      </c>
      <c r="M42" s="99" t="s">
        <v>27</v>
      </c>
      <c r="N42" s="99">
        <v>4</v>
      </c>
      <c r="O42" s="99">
        <v>1</v>
      </c>
      <c r="P42" s="100">
        <v>2</v>
      </c>
      <c r="Q42" s="98" t="s">
        <v>25</v>
      </c>
      <c r="R42" s="99" t="s">
        <v>26</v>
      </c>
      <c r="S42" s="99" t="s">
        <v>26</v>
      </c>
      <c r="T42" s="99" t="s">
        <v>26</v>
      </c>
      <c r="U42" s="100" t="s">
        <v>26</v>
      </c>
      <c r="V42" s="98" t="s">
        <v>25</v>
      </c>
      <c r="W42" s="99" t="s">
        <v>26</v>
      </c>
      <c r="X42" s="99" t="s">
        <v>26</v>
      </c>
      <c r="Y42" s="99" t="s">
        <v>26</v>
      </c>
      <c r="Z42" s="100" t="s">
        <v>26</v>
      </c>
      <c r="AA42" s="98" t="s">
        <v>25</v>
      </c>
      <c r="AB42" s="99" t="s">
        <v>26</v>
      </c>
      <c r="AC42" s="99" t="s">
        <v>26</v>
      </c>
      <c r="AD42" s="99" t="s">
        <v>26</v>
      </c>
      <c r="AE42" s="100" t="s">
        <v>26</v>
      </c>
      <c r="AF42" s="98" t="s">
        <v>25</v>
      </c>
      <c r="AG42" s="99" t="s">
        <v>26</v>
      </c>
      <c r="AH42" s="99" t="s">
        <v>26</v>
      </c>
      <c r="AI42" s="99" t="s">
        <v>26</v>
      </c>
      <c r="AJ42" s="101" t="s">
        <v>26</v>
      </c>
      <c r="AK42" s="104" t="s">
        <v>25</v>
      </c>
      <c r="AL42" s="99" t="s">
        <v>26</v>
      </c>
      <c r="AM42" s="99" t="s">
        <v>26</v>
      </c>
      <c r="AN42" s="99" t="s">
        <v>26</v>
      </c>
      <c r="AO42" s="105" t="s">
        <v>26</v>
      </c>
      <c r="AP42" s="109" t="s">
        <v>132</v>
      </c>
      <c r="AQ42" s="23" t="str">
        <f t="shared" si="0"/>
        <v>S</v>
      </c>
      <c r="AR42" s="23" t="str">
        <f t="shared" si="1"/>
        <v>S</v>
      </c>
    </row>
    <row r="43" spans="2:44" ht="13" x14ac:dyDescent="0.3">
      <c r="B43" s="5" t="s">
        <v>284</v>
      </c>
      <c r="C43" s="117" t="s">
        <v>305</v>
      </c>
      <c r="D43" s="6" t="s">
        <v>133</v>
      </c>
      <c r="E43" s="22" t="s">
        <v>134</v>
      </c>
      <c r="F43" s="97" t="s">
        <v>135</v>
      </c>
      <c r="G43" s="98" t="s">
        <v>25</v>
      </c>
      <c r="H43" s="99" t="s">
        <v>26</v>
      </c>
      <c r="I43" s="99" t="s">
        <v>26</v>
      </c>
      <c r="J43" s="99" t="s">
        <v>26</v>
      </c>
      <c r="K43" s="100" t="s">
        <v>26</v>
      </c>
      <c r="L43" s="98" t="s">
        <v>25</v>
      </c>
      <c r="M43" s="99" t="s">
        <v>26</v>
      </c>
      <c r="N43" s="99" t="s">
        <v>26</v>
      </c>
      <c r="O43" s="99" t="s">
        <v>26</v>
      </c>
      <c r="P43" s="100" t="s">
        <v>26</v>
      </c>
      <c r="Q43" s="98" t="s">
        <v>25</v>
      </c>
      <c r="R43" s="99" t="s">
        <v>26</v>
      </c>
      <c r="S43" s="99" t="s">
        <v>26</v>
      </c>
      <c r="T43" s="99" t="s">
        <v>26</v>
      </c>
      <c r="U43" s="100" t="s">
        <v>26</v>
      </c>
      <c r="V43" s="98" t="s">
        <v>25</v>
      </c>
      <c r="W43" s="99" t="s">
        <v>26</v>
      </c>
      <c r="X43" s="99" t="s">
        <v>26</v>
      </c>
      <c r="Y43" s="99" t="s">
        <v>26</v>
      </c>
      <c r="Z43" s="100" t="s">
        <v>26</v>
      </c>
      <c r="AA43" s="98" t="s">
        <v>25</v>
      </c>
      <c r="AB43" s="99" t="s">
        <v>26</v>
      </c>
      <c r="AC43" s="99" t="s">
        <v>26</v>
      </c>
      <c r="AD43" s="99" t="s">
        <v>26</v>
      </c>
      <c r="AE43" s="100" t="s">
        <v>26</v>
      </c>
      <c r="AF43" s="98" t="s">
        <v>25</v>
      </c>
      <c r="AG43" s="99" t="s">
        <v>26</v>
      </c>
      <c r="AH43" s="99" t="s">
        <v>26</v>
      </c>
      <c r="AI43" s="99" t="s">
        <v>26</v>
      </c>
      <c r="AJ43" s="101" t="s">
        <v>26</v>
      </c>
      <c r="AK43" s="104" t="s">
        <v>27</v>
      </c>
      <c r="AL43" s="99" t="s">
        <v>27</v>
      </c>
      <c r="AM43" s="99">
        <v>7</v>
      </c>
      <c r="AN43" s="99">
        <v>2</v>
      </c>
      <c r="AO43" s="105">
        <v>0.5</v>
      </c>
      <c r="AP43" s="109" t="s">
        <v>136</v>
      </c>
      <c r="AQ43" s="23" t="str">
        <f t="shared" si="0"/>
        <v>S</v>
      </c>
      <c r="AR43" s="23" t="str">
        <f t="shared" si="1"/>
        <v>S</v>
      </c>
    </row>
    <row r="44" spans="2:44" ht="13" x14ac:dyDescent="0.3">
      <c r="B44" s="5" t="s">
        <v>284</v>
      </c>
      <c r="C44" s="117" t="s">
        <v>305</v>
      </c>
      <c r="D44" s="6" t="s">
        <v>137</v>
      </c>
      <c r="E44" s="22" t="s">
        <v>138</v>
      </c>
      <c r="F44" s="97" t="s">
        <v>135</v>
      </c>
      <c r="G44" s="98" t="s">
        <v>25</v>
      </c>
      <c r="H44" s="99" t="s">
        <v>26</v>
      </c>
      <c r="I44" s="99" t="s">
        <v>26</v>
      </c>
      <c r="J44" s="99" t="s">
        <v>26</v>
      </c>
      <c r="K44" s="100" t="s">
        <v>26</v>
      </c>
      <c r="L44" s="98" t="s">
        <v>25</v>
      </c>
      <c r="M44" s="99" t="s">
        <v>26</v>
      </c>
      <c r="N44" s="99" t="s">
        <v>26</v>
      </c>
      <c r="O44" s="99" t="s">
        <v>26</v>
      </c>
      <c r="P44" s="100" t="s">
        <v>26</v>
      </c>
      <c r="Q44" s="98" t="s">
        <v>25</v>
      </c>
      <c r="R44" s="99" t="s">
        <v>26</v>
      </c>
      <c r="S44" s="99" t="s">
        <v>26</v>
      </c>
      <c r="T44" s="99" t="s">
        <v>26</v>
      </c>
      <c r="U44" s="100" t="s">
        <v>26</v>
      </c>
      <c r="V44" s="98" t="s">
        <v>25</v>
      </c>
      <c r="W44" s="99" t="s">
        <v>26</v>
      </c>
      <c r="X44" s="99" t="s">
        <v>26</v>
      </c>
      <c r="Y44" s="99" t="s">
        <v>26</v>
      </c>
      <c r="Z44" s="100" t="s">
        <v>26</v>
      </c>
      <c r="AA44" s="98" t="s">
        <v>25</v>
      </c>
      <c r="AB44" s="99" t="s">
        <v>26</v>
      </c>
      <c r="AC44" s="99" t="s">
        <v>26</v>
      </c>
      <c r="AD44" s="99" t="s">
        <v>26</v>
      </c>
      <c r="AE44" s="100" t="s">
        <v>26</v>
      </c>
      <c r="AF44" s="98" t="s">
        <v>25</v>
      </c>
      <c r="AG44" s="99" t="s">
        <v>26</v>
      </c>
      <c r="AH44" s="99" t="s">
        <v>26</v>
      </c>
      <c r="AI44" s="99" t="s">
        <v>26</v>
      </c>
      <c r="AJ44" s="101" t="s">
        <v>26</v>
      </c>
      <c r="AK44" s="104" t="s">
        <v>27</v>
      </c>
      <c r="AL44" s="99" t="s">
        <v>27</v>
      </c>
      <c r="AM44" s="99">
        <v>8</v>
      </c>
      <c r="AN44" s="99">
        <v>5</v>
      </c>
      <c r="AO44" s="105">
        <v>2</v>
      </c>
      <c r="AP44" s="109" t="s">
        <v>139</v>
      </c>
      <c r="AQ44" s="23" t="str">
        <f t="shared" si="0"/>
        <v>S</v>
      </c>
      <c r="AR44" s="23" t="str">
        <f t="shared" si="1"/>
        <v>S</v>
      </c>
    </row>
    <row r="45" spans="2:44" ht="13" x14ac:dyDescent="0.3">
      <c r="B45" s="5" t="s">
        <v>284</v>
      </c>
      <c r="C45" s="117" t="s">
        <v>304</v>
      </c>
      <c r="D45" s="6" t="s">
        <v>140</v>
      </c>
      <c r="E45" s="22" t="s">
        <v>141</v>
      </c>
      <c r="F45" s="97" t="s">
        <v>135</v>
      </c>
      <c r="G45" s="98" t="s">
        <v>25</v>
      </c>
      <c r="H45" s="99" t="s">
        <v>26</v>
      </c>
      <c r="I45" s="99" t="s">
        <v>26</v>
      </c>
      <c r="J45" s="99" t="s">
        <v>26</v>
      </c>
      <c r="K45" s="100" t="s">
        <v>26</v>
      </c>
      <c r="L45" s="98" t="s">
        <v>27</v>
      </c>
      <c r="M45" s="99" t="s">
        <v>27</v>
      </c>
      <c r="N45" s="99">
        <v>7</v>
      </c>
      <c r="O45" s="99">
        <v>1</v>
      </c>
      <c r="P45" s="100">
        <v>1</v>
      </c>
      <c r="Q45" s="98" t="s">
        <v>25</v>
      </c>
      <c r="R45" s="99" t="s">
        <v>26</v>
      </c>
      <c r="S45" s="99" t="s">
        <v>26</v>
      </c>
      <c r="T45" s="99" t="s">
        <v>26</v>
      </c>
      <c r="U45" s="100" t="s">
        <v>26</v>
      </c>
      <c r="V45" s="98" t="s">
        <v>27</v>
      </c>
      <c r="W45" s="99" t="s">
        <v>27</v>
      </c>
      <c r="X45" s="99">
        <v>8</v>
      </c>
      <c r="Y45" s="99">
        <v>0.5</v>
      </c>
      <c r="Z45" s="100">
        <v>1</v>
      </c>
      <c r="AA45" s="98" t="s">
        <v>27</v>
      </c>
      <c r="AB45" s="99" t="s">
        <v>27</v>
      </c>
      <c r="AC45" s="99">
        <v>9</v>
      </c>
      <c r="AD45" s="99">
        <v>0.5</v>
      </c>
      <c r="AE45" s="100">
        <v>0.5</v>
      </c>
      <c r="AF45" s="98" t="s">
        <v>27</v>
      </c>
      <c r="AG45" s="99" t="s">
        <v>27</v>
      </c>
      <c r="AH45" s="99">
        <v>5</v>
      </c>
      <c r="AI45" s="99">
        <v>1</v>
      </c>
      <c r="AJ45" s="101">
        <v>3</v>
      </c>
      <c r="AK45" s="104" t="s">
        <v>25</v>
      </c>
      <c r="AL45" s="99" t="s">
        <v>26</v>
      </c>
      <c r="AM45" s="99" t="s">
        <v>26</v>
      </c>
      <c r="AN45" s="99" t="s">
        <v>26</v>
      </c>
      <c r="AO45" s="105" t="s">
        <v>26</v>
      </c>
      <c r="AP45" s="109" t="s">
        <v>142</v>
      </c>
      <c r="AQ45" s="23" t="str">
        <f t="shared" si="0"/>
        <v>S</v>
      </c>
      <c r="AR45" s="23" t="str">
        <f t="shared" si="1"/>
        <v>S</v>
      </c>
    </row>
    <row r="46" spans="2:44" ht="13" x14ac:dyDescent="0.3">
      <c r="B46" s="5" t="s">
        <v>284</v>
      </c>
      <c r="C46" s="117" t="s">
        <v>306</v>
      </c>
      <c r="D46" s="6" t="s">
        <v>143</v>
      </c>
      <c r="E46" s="22" t="s">
        <v>122</v>
      </c>
      <c r="F46" s="97" t="s">
        <v>144</v>
      </c>
      <c r="G46" s="98" t="s">
        <v>27</v>
      </c>
      <c r="H46" s="99" t="s">
        <v>27</v>
      </c>
      <c r="I46" s="99">
        <v>6</v>
      </c>
      <c r="J46" s="99">
        <v>2</v>
      </c>
      <c r="K46" s="100">
        <v>1</v>
      </c>
      <c r="L46" s="98" t="s">
        <v>25</v>
      </c>
      <c r="M46" s="99" t="s">
        <v>26</v>
      </c>
      <c r="N46" s="99" t="s">
        <v>26</v>
      </c>
      <c r="O46" s="99" t="s">
        <v>25</v>
      </c>
      <c r="P46" s="100" t="s">
        <v>25</v>
      </c>
      <c r="Q46" s="98" t="s">
        <v>25</v>
      </c>
      <c r="R46" s="99" t="s">
        <v>26</v>
      </c>
      <c r="S46" s="99" t="s">
        <v>26</v>
      </c>
      <c r="T46" s="99" t="s">
        <v>26</v>
      </c>
      <c r="U46" s="100" t="s">
        <v>26</v>
      </c>
      <c r="V46" s="98" t="s">
        <v>25</v>
      </c>
      <c r="W46" s="99" t="s">
        <v>26</v>
      </c>
      <c r="X46" s="99" t="s">
        <v>26</v>
      </c>
      <c r="Y46" s="99" t="s">
        <v>26</v>
      </c>
      <c r="Z46" s="100" t="s">
        <v>26</v>
      </c>
      <c r="AA46" s="98" t="s">
        <v>25</v>
      </c>
      <c r="AB46" s="99" t="s">
        <v>26</v>
      </c>
      <c r="AC46" s="99" t="s">
        <v>26</v>
      </c>
      <c r="AD46" s="99" t="s">
        <v>26</v>
      </c>
      <c r="AE46" s="100" t="s">
        <v>26</v>
      </c>
      <c r="AF46" s="98" t="s">
        <v>25</v>
      </c>
      <c r="AG46" s="99" t="s">
        <v>26</v>
      </c>
      <c r="AH46" s="99" t="s">
        <v>26</v>
      </c>
      <c r="AI46" s="99" t="s">
        <v>26</v>
      </c>
      <c r="AJ46" s="101" t="s">
        <v>26</v>
      </c>
      <c r="AK46" s="104" t="s">
        <v>25</v>
      </c>
      <c r="AL46" s="99" t="s">
        <v>26</v>
      </c>
      <c r="AM46" s="99" t="s">
        <v>26</v>
      </c>
      <c r="AN46" s="99" t="s">
        <v>26</v>
      </c>
      <c r="AO46" s="105" t="s">
        <v>26</v>
      </c>
      <c r="AP46" s="109" t="s">
        <v>145</v>
      </c>
      <c r="AQ46" s="23" t="str">
        <f t="shared" si="0"/>
        <v>S</v>
      </c>
      <c r="AR46" s="23" t="str">
        <f t="shared" si="1"/>
        <v>S</v>
      </c>
    </row>
    <row r="47" spans="2:44" ht="13" x14ac:dyDescent="0.3">
      <c r="B47" s="5" t="s">
        <v>284</v>
      </c>
      <c r="C47" s="117" t="s">
        <v>307</v>
      </c>
      <c r="D47" s="6" t="s">
        <v>22</v>
      </c>
      <c r="E47" s="22" t="s">
        <v>146</v>
      </c>
      <c r="F47" s="97" t="s">
        <v>24</v>
      </c>
      <c r="G47" s="98" t="s">
        <v>27</v>
      </c>
      <c r="H47" s="99" t="s">
        <v>27</v>
      </c>
      <c r="I47" s="99">
        <v>7</v>
      </c>
      <c r="J47" s="99">
        <v>3</v>
      </c>
      <c r="K47" s="100">
        <v>1</v>
      </c>
      <c r="L47" s="98" t="s">
        <v>27</v>
      </c>
      <c r="M47" s="99" t="s">
        <v>27</v>
      </c>
      <c r="N47" s="99">
        <v>8</v>
      </c>
      <c r="O47" s="99">
        <v>1</v>
      </c>
      <c r="P47" s="100">
        <v>0.5</v>
      </c>
      <c r="Q47" s="98" t="s">
        <v>25</v>
      </c>
      <c r="R47" s="99" t="s">
        <v>26</v>
      </c>
      <c r="S47" s="99" t="s">
        <v>26</v>
      </c>
      <c r="T47" s="99" t="s">
        <v>26</v>
      </c>
      <c r="U47" s="100" t="s">
        <v>26</v>
      </c>
      <c r="V47" s="98" t="s">
        <v>25</v>
      </c>
      <c r="W47" s="99" t="s">
        <v>26</v>
      </c>
      <c r="X47" s="99" t="s">
        <v>26</v>
      </c>
      <c r="Y47" s="99" t="s">
        <v>26</v>
      </c>
      <c r="Z47" s="100" t="s">
        <v>26</v>
      </c>
      <c r="AA47" s="98" t="s">
        <v>25</v>
      </c>
      <c r="AB47" s="99" t="s">
        <v>26</v>
      </c>
      <c r="AC47" s="99" t="s">
        <v>26</v>
      </c>
      <c r="AD47" s="99" t="s">
        <v>26</v>
      </c>
      <c r="AE47" s="100" t="s">
        <v>26</v>
      </c>
      <c r="AF47" s="98" t="s">
        <v>25</v>
      </c>
      <c r="AG47" s="99" t="s">
        <v>26</v>
      </c>
      <c r="AH47" s="99" t="s">
        <v>26</v>
      </c>
      <c r="AI47" s="99" t="s">
        <v>26</v>
      </c>
      <c r="AJ47" s="101" t="s">
        <v>26</v>
      </c>
      <c r="AK47" s="104" t="s">
        <v>27</v>
      </c>
      <c r="AL47" s="99" t="s">
        <v>27</v>
      </c>
      <c r="AM47" s="99">
        <v>8</v>
      </c>
      <c r="AN47" s="99">
        <v>4</v>
      </c>
      <c r="AO47" s="105">
        <v>2.5</v>
      </c>
      <c r="AP47" s="109" t="s">
        <v>147</v>
      </c>
      <c r="AQ47" s="23" t="str">
        <f t="shared" si="0"/>
        <v>S</v>
      </c>
      <c r="AR47" s="23" t="str">
        <f t="shared" si="1"/>
        <v>S</v>
      </c>
    </row>
    <row r="48" spans="2:44" ht="13" x14ac:dyDescent="0.3">
      <c r="B48" s="5" t="s">
        <v>284</v>
      </c>
      <c r="C48" s="117" t="s">
        <v>307</v>
      </c>
      <c r="D48" s="6" t="s">
        <v>148</v>
      </c>
      <c r="E48" s="22" t="s">
        <v>149</v>
      </c>
      <c r="F48" s="97" t="s">
        <v>24</v>
      </c>
      <c r="G48" s="98" t="s">
        <v>27</v>
      </c>
      <c r="H48" s="99" t="s">
        <v>27</v>
      </c>
      <c r="I48" s="99">
        <v>7</v>
      </c>
      <c r="J48" s="99">
        <v>4</v>
      </c>
      <c r="K48" s="100">
        <v>2</v>
      </c>
      <c r="L48" s="98" t="s">
        <v>27</v>
      </c>
      <c r="M48" s="99" t="s">
        <v>27</v>
      </c>
      <c r="N48" s="99">
        <v>8</v>
      </c>
      <c r="O48" s="99">
        <v>1</v>
      </c>
      <c r="P48" s="100">
        <v>0.5</v>
      </c>
      <c r="Q48" s="98" t="s">
        <v>25</v>
      </c>
      <c r="R48" s="99" t="s">
        <v>26</v>
      </c>
      <c r="S48" s="99" t="s">
        <v>26</v>
      </c>
      <c r="T48" s="99" t="s">
        <v>26</v>
      </c>
      <c r="U48" s="100" t="s">
        <v>26</v>
      </c>
      <c r="V48" s="98" t="s">
        <v>25</v>
      </c>
      <c r="W48" s="99" t="s">
        <v>26</v>
      </c>
      <c r="X48" s="99" t="s">
        <v>26</v>
      </c>
      <c r="Y48" s="99" t="s">
        <v>26</v>
      </c>
      <c r="Z48" s="100" t="s">
        <v>26</v>
      </c>
      <c r="AA48" s="98" t="s">
        <v>25</v>
      </c>
      <c r="AB48" s="99" t="s">
        <v>26</v>
      </c>
      <c r="AC48" s="99" t="s">
        <v>26</v>
      </c>
      <c r="AD48" s="99" t="s">
        <v>26</v>
      </c>
      <c r="AE48" s="100" t="s">
        <v>26</v>
      </c>
      <c r="AF48" s="98" t="s">
        <v>25</v>
      </c>
      <c r="AG48" s="99" t="s">
        <v>26</v>
      </c>
      <c r="AH48" s="99" t="s">
        <v>26</v>
      </c>
      <c r="AI48" s="99" t="s">
        <v>26</v>
      </c>
      <c r="AJ48" s="101" t="s">
        <v>26</v>
      </c>
      <c r="AK48" s="104" t="s">
        <v>27</v>
      </c>
      <c r="AL48" s="99" t="s">
        <v>27</v>
      </c>
      <c r="AM48" s="99">
        <v>8</v>
      </c>
      <c r="AN48" s="99">
        <v>4</v>
      </c>
      <c r="AO48" s="105">
        <v>2.5</v>
      </c>
      <c r="AP48" s="109" t="s">
        <v>147</v>
      </c>
      <c r="AQ48" s="23" t="str">
        <f t="shared" si="0"/>
        <v>S</v>
      </c>
      <c r="AR48" s="23" t="str">
        <f t="shared" si="1"/>
        <v>S</v>
      </c>
    </row>
    <row r="49" spans="2:44" ht="13" x14ac:dyDescent="0.3">
      <c r="B49" s="5" t="s">
        <v>284</v>
      </c>
      <c r="C49" s="117" t="s">
        <v>307</v>
      </c>
      <c r="D49" s="6" t="s">
        <v>150</v>
      </c>
      <c r="E49" s="22" t="s">
        <v>151</v>
      </c>
      <c r="F49" s="97" t="s">
        <v>24</v>
      </c>
      <c r="G49" s="98" t="s">
        <v>27</v>
      </c>
      <c r="H49" s="99" t="s">
        <v>27</v>
      </c>
      <c r="I49" s="99">
        <v>7</v>
      </c>
      <c r="J49" s="99">
        <v>6</v>
      </c>
      <c r="K49" s="100">
        <v>3</v>
      </c>
      <c r="L49" s="98" t="s">
        <v>27</v>
      </c>
      <c r="M49" s="99" t="s">
        <v>27</v>
      </c>
      <c r="N49" s="99">
        <v>8</v>
      </c>
      <c r="O49" s="99">
        <v>1</v>
      </c>
      <c r="P49" s="100">
        <v>0.5</v>
      </c>
      <c r="Q49" s="98" t="s">
        <v>25</v>
      </c>
      <c r="R49" s="99" t="s">
        <v>26</v>
      </c>
      <c r="S49" s="99" t="s">
        <v>26</v>
      </c>
      <c r="T49" s="99" t="s">
        <v>26</v>
      </c>
      <c r="U49" s="100" t="s">
        <v>26</v>
      </c>
      <c r="V49" s="98" t="s">
        <v>25</v>
      </c>
      <c r="W49" s="99" t="s">
        <v>26</v>
      </c>
      <c r="X49" s="99" t="s">
        <v>26</v>
      </c>
      <c r="Y49" s="99" t="s">
        <v>26</v>
      </c>
      <c r="Z49" s="100" t="s">
        <v>26</v>
      </c>
      <c r="AA49" s="98" t="s">
        <v>25</v>
      </c>
      <c r="AB49" s="99" t="s">
        <v>26</v>
      </c>
      <c r="AC49" s="99" t="s">
        <v>26</v>
      </c>
      <c r="AD49" s="99" t="s">
        <v>26</v>
      </c>
      <c r="AE49" s="100" t="s">
        <v>26</v>
      </c>
      <c r="AF49" s="98" t="s">
        <v>25</v>
      </c>
      <c r="AG49" s="99" t="s">
        <v>26</v>
      </c>
      <c r="AH49" s="99" t="s">
        <v>26</v>
      </c>
      <c r="AI49" s="99" t="s">
        <v>26</v>
      </c>
      <c r="AJ49" s="101" t="s">
        <v>26</v>
      </c>
      <c r="AK49" s="104" t="s">
        <v>27</v>
      </c>
      <c r="AL49" s="99" t="s">
        <v>27</v>
      </c>
      <c r="AM49" s="99">
        <v>8</v>
      </c>
      <c r="AN49" s="99">
        <v>4</v>
      </c>
      <c r="AO49" s="105">
        <v>2.5</v>
      </c>
      <c r="AP49" s="109" t="s">
        <v>147</v>
      </c>
      <c r="AQ49" s="23" t="str">
        <f t="shared" si="0"/>
        <v>S</v>
      </c>
      <c r="AR49" s="23" t="str">
        <f t="shared" si="1"/>
        <v>S</v>
      </c>
    </row>
    <row r="50" spans="2:44" ht="13" x14ac:dyDescent="0.3">
      <c r="B50" s="5" t="s">
        <v>284</v>
      </c>
      <c r="C50" s="117" t="s">
        <v>304</v>
      </c>
      <c r="D50" s="6" t="s">
        <v>152</v>
      </c>
      <c r="E50" s="22" t="s">
        <v>153</v>
      </c>
      <c r="F50" s="97" t="s">
        <v>131</v>
      </c>
      <c r="G50" s="98" t="s">
        <v>27</v>
      </c>
      <c r="H50" s="99" t="s">
        <v>27</v>
      </c>
      <c r="I50" s="99">
        <v>5</v>
      </c>
      <c r="J50" s="99">
        <v>1</v>
      </c>
      <c r="K50" s="100">
        <v>2</v>
      </c>
      <c r="L50" s="98" t="s">
        <v>25</v>
      </c>
      <c r="M50" s="99" t="s">
        <v>26</v>
      </c>
      <c r="N50" s="99" t="s">
        <v>26</v>
      </c>
      <c r="O50" s="99" t="s">
        <v>26</v>
      </c>
      <c r="P50" s="100" t="s">
        <v>26</v>
      </c>
      <c r="Q50" s="98" t="s">
        <v>25</v>
      </c>
      <c r="R50" s="99" t="s">
        <v>26</v>
      </c>
      <c r="S50" s="99" t="s">
        <v>26</v>
      </c>
      <c r="T50" s="99" t="s">
        <v>26</v>
      </c>
      <c r="U50" s="100" t="s">
        <v>26</v>
      </c>
      <c r="V50" s="98" t="s">
        <v>25</v>
      </c>
      <c r="W50" s="99" t="s">
        <v>26</v>
      </c>
      <c r="X50" s="99" t="s">
        <v>26</v>
      </c>
      <c r="Y50" s="99" t="s">
        <v>26</v>
      </c>
      <c r="Z50" s="100" t="s">
        <v>26</v>
      </c>
      <c r="AA50" s="98" t="s">
        <v>25</v>
      </c>
      <c r="AB50" s="99" t="s">
        <v>26</v>
      </c>
      <c r="AC50" s="99" t="s">
        <v>26</v>
      </c>
      <c r="AD50" s="99" t="s">
        <v>26</v>
      </c>
      <c r="AE50" s="100" t="s">
        <v>26</v>
      </c>
      <c r="AF50" s="98" t="s">
        <v>25</v>
      </c>
      <c r="AG50" s="99" t="s">
        <v>26</v>
      </c>
      <c r="AH50" s="99" t="s">
        <v>26</v>
      </c>
      <c r="AI50" s="99" t="s">
        <v>26</v>
      </c>
      <c r="AJ50" s="101" t="s">
        <v>26</v>
      </c>
      <c r="AK50" s="104" t="s">
        <v>25</v>
      </c>
      <c r="AL50" s="99" t="s">
        <v>26</v>
      </c>
      <c r="AM50" s="99" t="s">
        <v>26</v>
      </c>
      <c r="AN50" s="99" t="s">
        <v>26</v>
      </c>
      <c r="AO50" s="105" t="s">
        <v>26</v>
      </c>
      <c r="AP50" s="109" t="s">
        <v>154</v>
      </c>
      <c r="AQ50" s="23" t="str">
        <f t="shared" si="0"/>
        <v>S</v>
      </c>
      <c r="AR50" s="23" t="str">
        <f t="shared" si="1"/>
        <v>S</v>
      </c>
    </row>
    <row r="51" spans="2:44" ht="13" x14ac:dyDescent="0.3">
      <c r="B51" s="5" t="s">
        <v>284</v>
      </c>
      <c r="C51" s="117" t="s">
        <v>308</v>
      </c>
      <c r="D51" s="6" t="s">
        <v>155</v>
      </c>
      <c r="E51" s="22" t="s">
        <v>156</v>
      </c>
      <c r="F51" s="97" t="s">
        <v>157</v>
      </c>
      <c r="G51" s="98" t="s">
        <v>25</v>
      </c>
      <c r="H51" s="99" t="s">
        <v>26</v>
      </c>
      <c r="I51" s="99" t="s">
        <v>26</v>
      </c>
      <c r="J51" s="99" t="s">
        <v>26</v>
      </c>
      <c r="K51" s="100" t="s">
        <v>26</v>
      </c>
      <c r="L51" s="98" t="s">
        <v>25</v>
      </c>
      <c r="M51" s="99" t="s">
        <v>26</v>
      </c>
      <c r="N51" s="99" t="s">
        <v>26</v>
      </c>
      <c r="O51" s="99" t="s">
        <v>26</v>
      </c>
      <c r="P51" s="100" t="s">
        <v>26</v>
      </c>
      <c r="Q51" s="98" t="s">
        <v>25</v>
      </c>
      <c r="R51" s="99" t="s">
        <v>26</v>
      </c>
      <c r="S51" s="99" t="s">
        <v>26</v>
      </c>
      <c r="T51" s="99" t="s">
        <v>26</v>
      </c>
      <c r="U51" s="100" t="s">
        <v>26</v>
      </c>
      <c r="V51" s="98" t="s">
        <v>25</v>
      </c>
      <c r="W51" s="99" t="s">
        <v>26</v>
      </c>
      <c r="X51" s="99" t="s">
        <v>26</v>
      </c>
      <c r="Y51" s="99" t="s">
        <v>26</v>
      </c>
      <c r="Z51" s="100" t="s">
        <v>26</v>
      </c>
      <c r="AA51" s="98" t="s">
        <v>25</v>
      </c>
      <c r="AB51" s="99" t="s">
        <v>26</v>
      </c>
      <c r="AC51" s="99" t="s">
        <v>26</v>
      </c>
      <c r="AD51" s="99" t="s">
        <v>26</v>
      </c>
      <c r="AE51" s="100" t="s">
        <v>26</v>
      </c>
      <c r="AF51" s="98" t="s">
        <v>25</v>
      </c>
      <c r="AG51" s="99" t="s">
        <v>26</v>
      </c>
      <c r="AH51" s="99" t="s">
        <v>26</v>
      </c>
      <c r="AI51" s="99" t="s">
        <v>26</v>
      </c>
      <c r="AJ51" s="101" t="s">
        <v>26</v>
      </c>
      <c r="AK51" s="104" t="s">
        <v>27</v>
      </c>
      <c r="AL51" s="99" t="s">
        <v>27</v>
      </c>
      <c r="AM51" s="99">
        <v>3</v>
      </c>
      <c r="AN51" s="99">
        <v>10</v>
      </c>
      <c r="AO51" s="105">
        <v>10</v>
      </c>
      <c r="AP51" s="109" t="s">
        <v>158</v>
      </c>
      <c r="AQ51" s="23" t="str">
        <f t="shared" si="0"/>
        <v>S</v>
      </c>
      <c r="AR51" s="23" t="str">
        <f t="shared" si="1"/>
        <v>S</v>
      </c>
    </row>
    <row r="52" spans="2:44" ht="13" x14ac:dyDescent="0.3">
      <c r="B52" s="5" t="s">
        <v>284</v>
      </c>
      <c r="C52" s="117" t="s">
        <v>306</v>
      </c>
      <c r="D52" s="6" t="s">
        <v>159</v>
      </c>
      <c r="E52" s="22" t="s">
        <v>156</v>
      </c>
      <c r="F52" s="97" t="s">
        <v>157</v>
      </c>
      <c r="G52" s="98" t="s">
        <v>25</v>
      </c>
      <c r="H52" s="99" t="s">
        <v>26</v>
      </c>
      <c r="I52" s="99" t="s">
        <v>26</v>
      </c>
      <c r="J52" s="99" t="s">
        <v>26</v>
      </c>
      <c r="K52" s="100" t="s">
        <v>26</v>
      </c>
      <c r="L52" s="98" t="s">
        <v>25</v>
      </c>
      <c r="M52" s="99" t="s">
        <v>26</v>
      </c>
      <c r="N52" s="99" t="s">
        <v>26</v>
      </c>
      <c r="O52" s="99" t="s">
        <v>26</v>
      </c>
      <c r="P52" s="100" t="s">
        <v>26</v>
      </c>
      <c r="Q52" s="98" t="s">
        <v>25</v>
      </c>
      <c r="R52" s="99" t="s">
        <v>26</v>
      </c>
      <c r="S52" s="99" t="s">
        <v>26</v>
      </c>
      <c r="T52" s="99" t="s">
        <v>26</v>
      </c>
      <c r="U52" s="100" t="s">
        <v>26</v>
      </c>
      <c r="V52" s="98" t="s">
        <v>25</v>
      </c>
      <c r="W52" s="99" t="s">
        <v>26</v>
      </c>
      <c r="X52" s="99" t="s">
        <v>26</v>
      </c>
      <c r="Y52" s="99" t="s">
        <v>26</v>
      </c>
      <c r="Z52" s="100" t="s">
        <v>26</v>
      </c>
      <c r="AA52" s="98" t="s">
        <v>25</v>
      </c>
      <c r="AB52" s="99" t="s">
        <v>26</v>
      </c>
      <c r="AC52" s="99" t="s">
        <v>26</v>
      </c>
      <c r="AD52" s="99" t="s">
        <v>26</v>
      </c>
      <c r="AE52" s="100" t="s">
        <v>26</v>
      </c>
      <c r="AF52" s="98" t="s">
        <v>25</v>
      </c>
      <c r="AG52" s="99" t="s">
        <v>26</v>
      </c>
      <c r="AH52" s="99" t="s">
        <v>26</v>
      </c>
      <c r="AI52" s="99" t="s">
        <v>26</v>
      </c>
      <c r="AJ52" s="101" t="s">
        <v>26</v>
      </c>
      <c r="AK52" s="104" t="s">
        <v>27</v>
      </c>
      <c r="AL52" s="99" t="s">
        <v>27</v>
      </c>
      <c r="AM52" s="99">
        <v>1</v>
      </c>
      <c r="AN52" s="99">
        <v>8</v>
      </c>
      <c r="AO52" s="105">
        <v>8</v>
      </c>
      <c r="AP52" s="109" t="s">
        <v>160</v>
      </c>
      <c r="AQ52" s="23" t="str">
        <f t="shared" si="0"/>
        <v>S</v>
      </c>
      <c r="AR52" s="23" t="str">
        <f t="shared" si="1"/>
        <v>S</v>
      </c>
    </row>
    <row r="53" spans="2:44" ht="13" x14ac:dyDescent="0.3">
      <c r="B53" s="5" t="s">
        <v>284</v>
      </c>
      <c r="C53" s="117" t="s">
        <v>309</v>
      </c>
      <c r="D53" s="6" t="s">
        <v>161</v>
      </c>
      <c r="E53" s="22" t="s">
        <v>122</v>
      </c>
      <c r="F53" s="97" t="s">
        <v>162</v>
      </c>
      <c r="G53" s="98" t="s">
        <v>27</v>
      </c>
      <c r="H53" s="99" t="s">
        <v>27</v>
      </c>
      <c r="I53" s="99">
        <v>5</v>
      </c>
      <c r="J53" s="99">
        <v>6</v>
      </c>
      <c r="K53" s="100">
        <v>1</v>
      </c>
      <c r="L53" s="98" t="s">
        <v>27</v>
      </c>
      <c r="M53" s="99" t="s">
        <v>27</v>
      </c>
      <c r="N53" s="99">
        <v>5</v>
      </c>
      <c r="O53" s="99">
        <v>4</v>
      </c>
      <c r="P53" s="100">
        <v>1</v>
      </c>
      <c r="Q53" s="98" t="s">
        <v>25</v>
      </c>
      <c r="R53" s="99" t="s">
        <v>26</v>
      </c>
      <c r="S53" s="99" t="s">
        <v>26</v>
      </c>
      <c r="T53" s="99" t="s">
        <v>26</v>
      </c>
      <c r="U53" s="100" t="s">
        <v>26</v>
      </c>
      <c r="V53" s="98" t="s">
        <v>27</v>
      </c>
      <c r="W53" s="99" t="s">
        <v>27</v>
      </c>
      <c r="X53" s="99">
        <v>9</v>
      </c>
      <c r="Y53" s="99">
        <v>2</v>
      </c>
      <c r="Z53" s="100">
        <v>1</v>
      </c>
      <c r="AA53" s="98" t="s">
        <v>25</v>
      </c>
      <c r="AB53" s="99" t="s">
        <v>26</v>
      </c>
      <c r="AC53" s="99" t="s">
        <v>26</v>
      </c>
      <c r="AD53" s="99" t="s">
        <v>26</v>
      </c>
      <c r="AE53" s="100" t="s">
        <v>26</v>
      </c>
      <c r="AF53" s="98" t="s">
        <v>25</v>
      </c>
      <c r="AG53" s="99" t="s">
        <v>26</v>
      </c>
      <c r="AH53" s="99" t="s">
        <v>26</v>
      </c>
      <c r="AI53" s="99" t="s">
        <v>26</v>
      </c>
      <c r="AJ53" s="101" t="s">
        <v>26</v>
      </c>
      <c r="AK53" s="104" t="s">
        <v>25</v>
      </c>
      <c r="AL53" s="99" t="s">
        <v>26</v>
      </c>
      <c r="AM53" s="99" t="s">
        <v>26</v>
      </c>
      <c r="AN53" s="99" t="s">
        <v>26</v>
      </c>
      <c r="AO53" s="105" t="s">
        <v>26</v>
      </c>
      <c r="AP53" s="109" t="s">
        <v>163</v>
      </c>
      <c r="AQ53" s="23" t="str">
        <f t="shared" si="0"/>
        <v>S</v>
      </c>
      <c r="AR53" s="23" t="str">
        <f t="shared" si="1"/>
        <v>S</v>
      </c>
    </row>
    <row r="54" spans="2:44" ht="13" x14ac:dyDescent="0.3">
      <c r="B54" s="5" t="s">
        <v>284</v>
      </c>
      <c r="C54" s="117" t="s">
        <v>310</v>
      </c>
      <c r="D54" s="6" t="s">
        <v>164</v>
      </c>
      <c r="E54" s="22" t="s">
        <v>165</v>
      </c>
      <c r="F54" s="97" t="s">
        <v>88</v>
      </c>
      <c r="G54" s="98" t="s">
        <v>25</v>
      </c>
      <c r="H54" s="99" t="s">
        <v>26</v>
      </c>
      <c r="I54" s="99" t="s">
        <v>26</v>
      </c>
      <c r="J54" s="99" t="s">
        <v>26</v>
      </c>
      <c r="K54" s="100" t="s">
        <v>26</v>
      </c>
      <c r="L54" s="98" t="s">
        <v>27</v>
      </c>
      <c r="M54" s="99" t="s">
        <v>27</v>
      </c>
      <c r="N54" s="99">
        <v>6</v>
      </c>
      <c r="O54" s="99">
        <v>2</v>
      </c>
      <c r="P54" s="100">
        <v>1.5</v>
      </c>
      <c r="Q54" s="98" t="s">
        <v>25</v>
      </c>
      <c r="R54" s="99" t="s">
        <v>26</v>
      </c>
      <c r="S54" s="99" t="s">
        <v>26</v>
      </c>
      <c r="T54" s="99" t="s">
        <v>26</v>
      </c>
      <c r="U54" s="100" t="s">
        <v>26</v>
      </c>
      <c r="V54" s="98" t="s">
        <v>25</v>
      </c>
      <c r="W54" s="99" t="s">
        <v>26</v>
      </c>
      <c r="X54" s="99" t="s">
        <v>26</v>
      </c>
      <c r="Y54" s="99" t="s">
        <v>26</v>
      </c>
      <c r="Z54" s="100" t="s">
        <v>26</v>
      </c>
      <c r="AA54" s="98" t="s">
        <v>25</v>
      </c>
      <c r="AB54" s="99" t="s">
        <v>26</v>
      </c>
      <c r="AC54" s="99" t="s">
        <v>26</v>
      </c>
      <c r="AD54" s="99" t="s">
        <v>26</v>
      </c>
      <c r="AE54" s="100" t="s">
        <v>26</v>
      </c>
      <c r="AF54" s="98" t="s">
        <v>25</v>
      </c>
      <c r="AG54" s="99" t="s">
        <v>26</v>
      </c>
      <c r="AH54" s="99" t="s">
        <v>26</v>
      </c>
      <c r="AI54" s="99" t="s">
        <v>26</v>
      </c>
      <c r="AJ54" s="101" t="s">
        <v>26</v>
      </c>
      <c r="AK54" s="104" t="s">
        <v>25</v>
      </c>
      <c r="AL54" s="99" t="s">
        <v>26</v>
      </c>
      <c r="AM54" s="99" t="s">
        <v>26</v>
      </c>
      <c r="AN54" s="99" t="s">
        <v>26</v>
      </c>
      <c r="AO54" s="105" t="s">
        <v>26</v>
      </c>
      <c r="AP54" s="109" t="s">
        <v>166</v>
      </c>
      <c r="AQ54" s="23" t="str">
        <f t="shared" si="0"/>
        <v>S</v>
      </c>
      <c r="AR54" s="23" t="str">
        <f t="shared" si="1"/>
        <v>S</v>
      </c>
    </row>
    <row r="55" spans="2:44" ht="13" x14ac:dyDescent="0.3">
      <c r="B55" s="5" t="s">
        <v>284</v>
      </c>
      <c r="C55" s="117" t="s">
        <v>311</v>
      </c>
      <c r="D55" s="6" t="s">
        <v>167</v>
      </c>
      <c r="E55" s="22" t="s">
        <v>168</v>
      </c>
      <c r="F55" s="97" t="s">
        <v>88</v>
      </c>
      <c r="G55" s="98" t="s">
        <v>27</v>
      </c>
      <c r="H55" s="99" t="s">
        <v>27</v>
      </c>
      <c r="I55" s="99">
        <v>4</v>
      </c>
      <c r="J55" s="99">
        <v>3</v>
      </c>
      <c r="K55" s="100">
        <v>2.5</v>
      </c>
      <c r="L55" s="98" t="s">
        <v>25</v>
      </c>
      <c r="M55" s="99" t="s">
        <v>26</v>
      </c>
      <c r="N55" s="99" t="s">
        <v>26</v>
      </c>
      <c r="O55" s="99" t="s">
        <v>26</v>
      </c>
      <c r="P55" s="100" t="s">
        <v>26</v>
      </c>
      <c r="Q55" s="98" t="s">
        <v>25</v>
      </c>
      <c r="R55" s="99" t="s">
        <v>26</v>
      </c>
      <c r="S55" s="99" t="s">
        <v>26</v>
      </c>
      <c r="T55" s="99" t="s">
        <v>26</v>
      </c>
      <c r="U55" s="100" t="s">
        <v>26</v>
      </c>
      <c r="V55" s="98" t="s">
        <v>25</v>
      </c>
      <c r="W55" s="99" t="s">
        <v>26</v>
      </c>
      <c r="X55" s="99" t="s">
        <v>26</v>
      </c>
      <c r="Y55" s="99" t="s">
        <v>26</v>
      </c>
      <c r="Z55" s="100" t="s">
        <v>26</v>
      </c>
      <c r="AA55" s="98" t="s">
        <v>25</v>
      </c>
      <c r="AB55" s="99" t="s">
        <v>26</v>
      </c>
      <c r="AC55" s="99" t="s">
        <v>26</v>
      </c>
      <c r="AD55" s="99" t="s">
        <v>26</v>
      </c>
      <c r="AE55" s="100" t="s">
        <v>26</v>
      </c>
      <c r="AF55" s="98" t="s">
        <v>25</v>
      </c>
      <c r="AG55" s="99" t="s">
        <v>26</v>
      </c>
      <c r="AH55" s="99" t="s">
        <v>26</v>
      </c>
      <c r="AI55" s="99" t="s">
        <v>26</v>
      </c>
      <c r="AJ55" s="101" t="s">
        <v>26</v>
      </c>
      <c r="AK55" s="104" t="s">
        <v>25</v>
      </c>
      <c r="AL55" s="99" t="s">
        <v>26</v>
      </c>
      <c r="AM55" s="99" t="s">
        <v>26</v>
      </c>
      <c r="AN55" s="99" t="s">
        <v>26</v>
      </c>
      <c r="AO55" s="105" t="s">
        <v>26</v>
      </c>
      <c r="AP55" s="109" t="s">
        <v>169</v>
      </c>
      <c r="AQ55" s="23" t="str">
        <f t="shared" si="0"/>
        <v>S</v>
      </c>
      <c r="AR55" s="23" t="str">
        <f t="shared" si="1"/>
        <v>S</v>
      </c>
    </row>
    <row r="56" spans="2:44" ht="13" x14ac:dyDescent="0.3">
      <c r="B56" s="5" t="s">
        <v>284</v>
      </c>
      <c r="C56" s="117" t="s">
        <v>312</v>
      </c>
      <c r="D56" s="6" t="s">
        <v>170</v>
      </c>
      <c r="E56" s="22" t="s">
        <v>171</v>
      </c>
      <c r="F56" s="97" t="s">
        <v>172</v>
      </c>
      <c r="G56" s="98" t="s">
        <v>25</v>
      </c>
      <c r="H56" s="99" t="s">
        <v>26</v>
      </c>
      <c r="I56" s="99" t="s">
        <v>26</v>
      </c>
      <c r="J56" s="99" t="s">
        <v>26</v>
      </c>
      <c r="K56" s="100" t="s">
        <v>26</v>
      </c>
      <c r="L56" s="98" t="s">
        <v>25</v>
      </c>
      <c r="M56" s="99" t="s">
        <v>26</v>
      </c>
      <c r="N56" s="99" t="s">
        <v>26</v>
      </c>
      <c r="O56" s="99" t="s">
        <v>26</v>
      </c>
      <c r="P56" s="100" t="s">
        <v>26</v>
      </c>
      <c r="Q56" s="98" t="s">
        <v>25</v>
      </c>
      <c r="R56" s="99" t="s">
        <v>26</v>
      </c>
      <c r="S56" s="99" t="s">
        <v>26</v>
      </c>
      <c r="T56" s="99" t="s">
        <v>26</v>
      </c>
      <c r="U56" s="100" t="s">
        <v>26</v>
      </c>
      <c r="V56" s="98" t="s">
        <v>25</v>
      </c>
      <c r="W56" s="99" t="s">
        <v>26</v>
      </c>
      <c r="X56" s="99" t="s">
        <v>26</v>
      </c>
      <c r="Y56" s="99" t="s">
        <v>26</v>
      </c>
      <c r="Z56" s="100" t="s">
        <v>26</v>
      </c>
      <c r="AA56" s="98" t="s">
        <v>25</v>
      </c>
      <c r="AB56" s="99" t="s">
        <v>26</v>
      </c>
      <c r="AC56" s="99" t="s">
        <v>26</v>
      </c>
      <c r="AD56" s="99" t="s">
        <v>26</v>
      </c>
      <c r="AE56" s="100" t="s">
        <v>26</v>
      </c>
      <c r="AF56" s="98" t="s">
        <v>27</v>
      </c>
      <c r="AG56" s="99" t="s">
        <v>27</v>
      </c>
      <c r="AH56" s="99">
        <v>8</v>
      </c>
      <c r="AI56" s="99">
        <v>1</v>
      </c>
      <c r="AJ56" s="101" t="s">
        <v>173</v>
      </c>
      <c r="AK56" s="104" t="s">
        <v>25</v>
      </c>
      <c r="AL56" s="99" t="s">
        <v>26</v>
      </c>
      <c r="AM56" s="99" t="s">
        <v>26</v>
      </c>
      <c r="AN56" s="99" t="s">
        <v>26</v>
      </c>
      <c r="AO56" s="105" t="s">
        <v>26</v>
      </c>
      <c r="AP56" s="109" t="s">
        <v>174</v>
      </c>
      <c r="AQ56" s="23" t="str">
        <f t="shared" si="0"/>
        <v>S</v>
      </c>
      <c r="AR56" s="23" t="str">
        <f t="shared" si="1"/>
        <v>S</v>
      </c>
    </row>
    <row r="57" spans="2:44" ht="13" x14ac:dyDescent="0.3">
      <c r="B57" s="5" t="s">
        <v>284</v>
      </c>
      <c r="C57" s="117" t="s">
        <v>313</v>
      </c>
      <c r="D57" s="6" t="s">
        <v>175</v>
      </c>
      <c r="E57" s="22" t="s">
        <v>122</v>
      </c>
      <c r="F57" s="97" t="s">
        <v>176</v>
      </c>
      <c r="G57" s="98" t="s">
        <v>27</v>
      </c>
      <c r="H57" s="99" t="s">
        <v>27</v>
      </c>
      <c r="I57" s="99">
        <v>5</v>
      </c>
      <c r="J57" s="99">
        <v>2</v>
      </c>
      <c r="K57" s="100">
        <v>1.5</v>
      </c>
      <c r="L57" s="98" t="s">
        <v>25</v>
      </c>
      <c r="M57" s="99" t="s">
        <v>26</v>
      </c>
      <c r="N57" s="99" t="s">
        <v>26</v>
      </c>
      <c r="O57" s="99" t="s">
        <v>26</v>
      </c>
      <c r="P57" s="100" t="s">
        <v>26</v>
      </c>
      <c r="Q57" s="98" t="s">
        <v>25</v>
      </c>
      <c r="R57" s="99" t="s">
        <v>26</v>
      </c>
      <c r="S57" s="99" t="s">
        <v>26</v>
      </c>
      <c r="T57" s="99" t="s">
        <v>26</v>
      </c>
      <c r="U57" s="100" t="s">
        <v>26</v>
      </c>
      <c r="V57" s="98" t="s">
        <v>25</v>
      </c>
      <c r="W57" s="99" t="s">
        <v>26</v>
      </c>
      <c r="X57" s="99" t="s">
        <v>26</v>
      </c>
      <c r="Y57" s="99" t="s">
        <v>26</v>
      </c>
      <c r="Z57" s="100" t="s">
        <v>26</v>
      </c>
      <c r="AA57" s="98" t="s">
        <v>25</v>
      </c>
      <c r="AB57" s="99" t="s">
        <v>26</v>
      </c>
      <c r="AC57" s="99" t="s">
        <v>26</v>
      </c>
      <c r="AD57" s="99" t="s">
        <v>26</v>
      </c>
      <c r="AE57" s="100" t="s">
        <v>26</v>
      </c>
      <c r="AF57" s="98" t="s">
        <v>25</v>
      </c>
      <c r="AG57" s="99" t="s">
        <v>26</v>
      </c>
      <c r="AH57" s="99" t="s">
        <v>26</v>
      </c>
      <c r="AI57" s="99" t="s">
        <v>26</v>
      </c>
      <c r="AJ57" s="101" t="s">
        <v>26</v>
      </c>
      <c r="AK57" s="104" t="s">
        <v>25</v>
      </c>
      <c r="AL57" s="99" t="s">
        <v>26</v>
      </c>
      <c r="AM57" s="99" t="s">
        <v>26</v>
      </c>
      <c r="AN57" s="99" t="s">
        <v>26</v>
      </c>
      <c r="AO57" s="105" t="s">
        <v>26</v>
      </c>
      <c r="AP57" s="109" t="s">
        <v>177</v>
      </c>
      <c r="AQ57" s="23" t="str">
        <f t="shared" si="0"/>
        <v>S</v>
      </c>
      <c r="AR57" s="23" t="str">
        <f t="shared" si="1"/>
        <v>S</v>
      </c>
    </row>
    <row r="58" spans="2:44" ht="13" x14ac:dyDescent="0.3">
      <c r="B58" s="5" t="s">
        <v>284</v>
      </c>
      <c r="C58" s="117" t="s">
        <v>312</v>
      </c>
      <c r="D58" s="6" t="s">
        <v>178</v>
      </c>
      <c r="E58" s="22" t="s">
        <v>156</v>
      </c>
      <c r="F58" s="97" t="s">
        <v>179</v>
      </c>
      <c r="G58" s="98" t="s">
        <v>25</v>
      </c>
      <c r="H58" s="99" t="s">
        <v>26</v>
      </c>
      <c r="I58" s="99" t="s">
        <v>26</v>
      </c>
      <c r="J58" s="99" t="s">
        <v>26</v>
      </c>
      <c r="K58" s="100" t="s">
        <v>26</v>
      </c>
      <c r="L58" s="98" t="s">
        <v>25</v>
      </c>
      <c r="M58" s="99" t="s">
        <v>26</v>
      </c>
      <c r="N58" s="99" t="s">
        <v>26</v>
      </c>
      <c r="O58" s="99" t="s">
        <v>26</v>
      </c>
      <c r="P58" s="100" t="s">
        <v>26</v>
      </c>
      <c r="Q58" s="98" t="s">
        <v>25</v>
      </c>
      <c r="R58" s="99" t="s">
        <v>26</v>
      </c>
      <c r="S58" s="99" t="s">
        <v>26</v>
      </c>
      <c r="T58" s="99" t="s">
        <v>26</v>
      </c>
      <c r="U58" s="100" t="s">
        <v>26</v>
      </c>
      <c r="V58" s="98" t="s">
        <v>25</v>
      </c>
      <c r="W58" s="99" t="s">
        <v>26</v>
      </c>
      <c r="X58" s="99" t="s">
        <v>26</v>
      </c>
      <c r="Y58" s="99" t="s">
        <v>26</v>
      </c>
      <c r="Z58" s="100" t="s">
        <v>26</v>
      </c>
      <c r="AA58" s="98" t="s">
        <v>25</v>
      </c>
      <c r="AB58" s="99" t="s">
        <v>26</v>
      </c>
      <c r="AC58" s="99" t="s">
        <v>26</v>
      </c>
      <c r="AD58" s="99" t="s">
        <v>26</v>
      </c>
      <c r="AE58" s="100" t="s">
        <v>26</v>
      </c>
      <c r="AF58" s="98" t="s">
        <v>27</v>
      </c>
      <c r="AG58" s="99" t="s">
        <v>27</v>
      </c>
      <c r="AH58" s="99">
        <v>9</v>
      </c>
      <c r="AI58" s="99">
        <v>1</v>
      </c>
      <c r="AJ58" s="101">
        <v>0.2</v>
      </c>
      <c r="AK58" s="104" t="s">
        <v>25</v>
      </c>
      <c r="AL58" s="99" t="s">
        <v>26</v>
      </c>
      <c r="AM58" s="99" t="s">
        <v>26</v>
      </c>
      <c r="AN58" s="99" t="s">
        <v>26</v>
      </c>
      <c r="AO58" s="105" t="s">
        <v>26</v>
      </c>
      <c r="AP58" s="109" t="s">
        <v>180</v>
      </c>
      <c r="AQ58" s="23" t="str">
        <f t="shared" si="0"/>
        <v>S</v>
      </c>
      <c r="AR58" s="23" t="str">
        <f t="shared" si="1"/>
        <v>S</v>
      </c>
    </row>
    <row r="59" spans="2:44" ht="13" x14ac:dyDescent="0.3">
      <c r="B59" s="5" t="s">
        <v>284</v>
      </c>
      <c r="C59" s="117" t="s">
        <v>307</v>
      </c>
      <c r="D59" s="6" t="s">
        <v>181</v>
      </c>
      <c r="E59" s="22" t="s">
        <v>182</v>
      </c>
      <c r="F59" s="97" t="s">
        <v>183</v>
      </c>
      <c r="G59" s="98" t="s">
        <v>25</v>
      </c>
      <c r="H59" s="99" t="s">
        <v>26</v>
      </c>
      <c r="I59" s="99" t="s">
        <v>26</v>
      </c>
      <c r="J59" s="99" t="s">
        <v>26</v>
      </c>
      <c r="K59" s="100" t="s">
        <v>26</v>
      </c>
      <c r="L59" s="98" t="s">
        <v>25</v>
      </c>
      <c r="M59" s="99" t="s">
        <v>26</v>
      </c>
      <c r="N59" s="99" t="s">
        <v>26</v>
      </c>
      <c r="O59" s="99" t="s">
        <v>26</v>
      </c>
      <c r="P59" s="100" t="s">
        <v>26</v>
      </c>
      <c r="Q59" s="98" t="s">
        <v>25</v>
      </c>
      <c r="R59" s="99" t="s">
        <v>26</v>
      </c>
      <c r="S59" s="99" t="s">
        <v>26</v>
      </c>
      <c r="T59" s="99" t="s">
        <v>26</v>
      </c>
      <c r="U59" s="100" t="s">
        <v>26</v>
      </c>
      <c r="V59" s="98" t="s">
        <v>25</v>
      </c>
      <c r="W59" s="99" t="s">
        <v>26</v>
      </c>
      <c r="X59" s="99" t="s">
        <v>26</v>
      </c>
      <c r="Y59" s="99" t="s">
        <v>26</v>
      </c>
      <c r="Z59" s="100" t="s">
        <v>26</v>
      </c>
      <c r="AA59" s="98" t="s">
        <v>25</v>
      </c>
      <c r="AB59" s="99" t="s">
        <v>26</v>
      </c>
      <c r="AC59" s="99" t="s">
        <v>26</v>
      </c>
      <c r="AD59" s="99" t="s">
        <v>26</v>
      </c>
      <c r="AE59" s="100" t="s">
        <v>26</v>
      </c>
      <c r="AF59" s="98" t="s">
        <v>27</v>
      </c>
      <c r="AG59" s="99" t="s">
        <v>27</v>
      </c>
      <c r="AH59" s="99">
        <v>7</v>
      </c>
      <c r="AI59" s="99">
        <v>3</v>
      </c>
      <c r="AJ59" s="101">
        <v>1</v>
      </c>
      <c r="AK59" s="104" t="s">
        <v>25</v>
      </c>
      <c r="AL59" s="99" t="s">
        <v>26</v>
      </c>
      <c r="AM59" s="99" t="s">
        <v>26</v>
      </c>
      <c r="AN59" s="99" t="s">
        <v>26</v>
      </c>
      <c r="AO59" s="105" t="s">
        <v>26</v>
      </c>
      <c r="AP59" s="109" t="s">
        <v>184</v>
      </c>
      <c r="AQ59" s="23" t="str">
        <f t="shared" si="0"/>
        <v>S</v>
      </c>
      <c r="AR59" s="23" t="str">
        <f t="shared" si="1"/>
        <v>S</v>
      </c>
    </row>
    <row r="60" spans="2:44" ht="13" x14ac:dyDescent="0.3">
      <c r="B60" s="5" t="s">
        <v>284</v>
      </c>
      <c r="C60" s="117" t="s">
        <v>314</v>
      </c>
      <c r="D60" s="6" t="s">
        <v>185</v>
      </c>
      <c r="E60" s="22" t="s">
        <v>156</v>
      </c>
      <c r="F60" s="97" t="s">
        <v>186</v>
      </c>
      <c r="G60" s="98" t="s">
        <v>25</v>
      </c>
      <c r="H60" s="99" t="s">
        <v>26</v>
      </c>
      <c r="I60" s="99" t="s">
        <v>26</v>
      </c>
      <c r="J60" s="99" t="s">
        <v>26</v>
      </c>
      <c r="K60" s="100" t="s">
        <v>26</v>
      </c>
      <c r="L60" s="98" t="s">
        <v>25</v>
      </c>
      <c r="M60" s="99" t="s">
        <v>26</v>
      </c>
      <c r="N60" s="99" t="s">
        <v>26</v>
      </c>
      <c r="O60" s="99" t="s">
        <v>26</v>
      </c>
      <c r="P60" s="100" t="s">
        <v>26</v>
      </c>
      <c r="Q60" s="98" t="s">
        <v>25</v>
      </c>
      <c r="R60" s="99" t="s">
        <v>26</v>
      </c>
      <c r="S60" s="99" t="s">
        <v>26</v>
      </c>
      <c r="T60" s="99" t="s">
        <v>26</v>
      </c>
      <c r="U60" s="100" t="s">
        <v>26</v>
      </c>
      <c r="V60" s="98" t="s">
        <v>25</v>
      </c>
      <c r="W60" s="99" t="s">
        <v>26</v>
      </c>
      <c r="X60" s="99" t="s">
        <v>26</v>
      </c>
      <c r="Y60" s="99" t="s">
        <v>26</v>
      </c>
      <c r="Z60" s="100" t="s">
        <v>26</v>
      </c>
      <c r="AA60" s="98" t="s">
        <v>25</v>
      </c>
      <c r="AB60" s="99" t="s">
        <v>26</v>
      </c>
      <c r="AC60" s="99" t="s">
        <v>26</v>
      </c>
      <c r="AD60" s="99" t="s">
        <v>26</v>
      </c>
      <c r="AE60" s="100" t="s">
        <v>26</v>
      </c>
      <c r="AF60" s="98" t="s">
        <v>27</v>
      </c>
      <c r="AG60" s="99" t="s">
        <v>27</v>
      </c>
      <c r="AH60" s="99">
        <v>8</v>
      </c>
      <c r="AI60" s="99">
        <v>2</v>
      </c>
      <c r="AJ60" s="101">
        <v>1</v>
      </c>
      <c r="AK60" s="104" t="s">
        <v>25</v>
      </c>
      <c r="AL60" s="99" t="s">
        <v>26</v>
      </c>
      <c r="AM60" s="99" t="s">
        <v>26</v>
      </c>
      <c r="AN60" s="99" t="s">
        <v>26</v>
      </c>
      <c r="AO60" s="105" t="s">
        <v>26</v>
      </c>
      <c r="AP60" s="109" t="s">
        <v>187</v>
      </c>
      <c r="AQ60" s="23" t="str">
        <f t="shared" si="0"/>
        <v>S</v>
      </c>
      <c r="AR60" s="23" t="str">
        <f t="shared" si="1"/>
        <v>S</v>
      </c>
    </row>
    <row r="61" spans="2:44" ht="13" x14ac:dyDescent="0.3">
      <c r="B61" s="5" t="s">
        <v>284</v>
      </c>
      <c r="C61" s="117" t="s">
        <v>303</v>
      </c>
      <c r="D61" s="6" t="s">
        <v>188</v>
      </c>
      <c r="E61" s="22" t="s">
        <v>156</v>
      </c>
      <c r="F61" s="97" t="s">
        <v>189</v>
      </c>
      <c r="G61" s="98" t="s">
        <v>25</v>
      </c>
      <c r="H61" s="99" t="s">
        <v>26</v>
      </c>
      <c r="I61" s="99" t="s">
        <v>26</v>
      </c>
      <c r="J61" s="99" t="s">
        <v>26</v>
      </c>
      <c r="K61" s="100" t="s">
        <v>26</v>
      </c>
      <c r="L61" s="98" t="s">
        <v>25</v>
      </c>
      <c r="M61" s="99" t="s">
        <v>26</v>
      </c>
      <c r="N61" s="99" t="s">
        <v>26</v>
      </c>
      <c r="O61" s="99" t="s">
        <v>26</v>
      </c>
      <c r="P61" s="100" t="s">
        <v>26</v>
      </c>
      <c r="Q61" s="98" t="s">
        <v>25</v>
      </c>
      <c r="R61" s="99" t="s">
        <v>26</v>
      </c>
      <c r="S61" s="99" t="s">
        <v>26</v>
      </c>
      <c r="T61" s="99" t="s">
        <v>26</v>
      </c>
      <c r="U61" s="100" t="s">
        <v>26</v>
      </c>
      <c r="V61" s="98" t="s">
        <v>25</v>
      </c>
      <c r="W61" s="99" t="s">
        <v>26</v>
      </c>
      <c r="X61" s="99" t="s">
        <v>26</v>
      </c>
      <c r="Y61" s="99" t="s">
        <v>26</v>
      </c>
      <c r="Z61" s="100" t="s">
        <v>26</v>
      </c>
      <c r="AA61" s="98" t="s">
        <v>25</v>
      </c>
      <c r="AB61" s="99" t="s">
        <v>26</v>
      </c>
      <c r="AC61" s="99" t="s">
        <v>26</v>
      </c>
      <c r="AD61" s="99" t="s">
        <v>26</v>
      </c>
      <c r="AE61" s="100" t="s">
        <v>26</v>
      </c>
      <c r="AF61" s="98" t="s">
        <v>27</v>
      </c>
      <c r="AG61" s="99" t="s">
        <v>27</v>
      </c>
      <c r="AH61" s="99">
        <v>7</v>
      </c>
      <c r="AI61" s="99">
        <v>3</v>
      </c>
      <c r="AJ61" s="101">
        <v>2</v>
      </c>
      <c r="AK61" s="104" t="s">
        <v>25</v>
      </c>
      <c r="AL61" s="99" t="s">
        <v>26</v>
      </c>
      <c r="AM61" s="99" t="s">
        <v>26</v>
      </c>
      <c r="AN61" s="99" t="s">
        <v>26</v>
      </c>
      <c r="AO61" s="105" t="s">
        <v>26</v>
      </c>
      <c r="AP61" s="109" t="s">
        <v>190</v>
      </c>
      <c r="AQ61" s="23" t="str">
        <f t="shared" si="0"/>
        <v>S</v>
      </c>
      <c r="AR61" s="23" t="str">
        <f t="shared" si="1"/>
        <v>S</v>
      </c>
    </row>
    <row r="62" spans="2:44" ht="13" x14ac:dyDescent="0.3">
      <c r="B62" s="5" t="s">
        <v>284</v>
      </c>
      <c r="C62" s="117" t="s">
        <v>315</v>
      </c>
      <c r="D62" s="6" t="s">
        <v>191</v>
      </c>
      <c r="E62" s="22" t="s">
        <v>192</v>
      </c>
      <c r="F62" s="97" t="s">
        <v>193</v>
      </c>
      <c r="G62" s="98" t="s">
        <v>27</v>
      </c>
      <c r="H62" s="99" t="s">
        <v>27</v>
      </c>
      <c r="I62" s="99">
        <v>7</v>
      </c>
      <c r="J62" s="99">
        <v>8.5</v>
      </c>
      <c r="K62" s="100">
        <v>8</v>
      </c>
      <c r="L62" s="98" t="s">
        <v>27</v>
      </c>
      <c r="M62" s="99" t="s">
        <v>27</v>
      </c>
      <c r="N62" s="99">
        <v>6</v>
      </c>
      <c r="O62" s="99">
        <v>3</v>
      </c>
      <c r="P62" s="100">
        <v>5</v>
      </c>
      <c r="Q62" s="98" t="s">
        <v>25</v>
      </c>
      <c r="R62" s="99" t="s">
        <v>26</v>
      </c>
      <c r="S62" s="99" t="s">
        <v>26</v>
      </c>
      <c r="T62" s="99" t="s">
        <v>26</v>
      </c>
      <c r="U62" s="100" t="s">
        <v>26</v>
      </c>
      <c r="V62" s="98" t="s">
        <v>25</v>
      </c>
      <c r="W62" s="99" t="s">
        <v>26</v>
      </c>
      <c r="X62" s="99" t="s">
        <v>26</v>
      </c>
      <c r="Y62" s="99" t="s">
        <v>26</v>
      </c>
      <c r="Z62" s="100" t="s">
        <v>26</v>
      </c>
      <c r="AA62" s="98" t="s">
        <v>25</v>
      </c>
      <c r="AB62" s="99" t="s">
        <v>26</v>
      </c>
      <c r="AC62" s="99" t="s">
        <v>26</v>
      </c>
      <c r="AD62" s="99" t="s">
        <v>26</v>
      </c>
      <c r="AE62" s="100" t="s">
        <v>26</v>
      </c>
      <c r="AF62" s="98" t="s">
        <v>25</v>
      </c>
      <c r="AG62" s="99" t="s">
        <v>26</v>
      </c>
      <c r="AH62" s="99" t="s">
        <v>26</v>
      </c>
      <c r="AI62" s="99" t="s">
        <v>26</v>
      </c>
      <c r="AJ62" s="101" t="s">
        <v>26</v>
      </c>
      <c r="AK62" s="104" t="s">
        <v>25</v>
      </c>
      <c r="AL62" s="99" t="s">
        <v>26</v>
      </c>
      <c r="AM62" s="99" t="s">
        <v>26</v>
      </c>
      <c r="AN62" s="99" t="s">
        <v>26</v>
      </c>
      <c r="AO62" s="105" t="s">
        <v>26</v>
      </c>
      <c r="AP62" s="109" t="s">
        <v>194</v>
      </c>
      <c r="AQ62" s="23" t="str">
        <f t="shared" si="0"/>
        <v>S</v>
      </c>
      <c r="AR62" s="23" t="str">
        <f t="shared" si="1"/>
        <v>S</v>
      </c>
    </row>
    <row r="63" spans="2:44" ht="13" x14ac:dyDescent="0.3">
      <c r="B63" s="5" t="s">
        <v>284</v>
      </c>
      <c r="C63" s="117" t="s">
        <v>315</v>
      </c>
      <c r="D63" s="6" t="s">
        <v>195</v>
      </c>
      <c r="E63" s="22" t="s">
        <v>196</v>
      </c>
      <c r="F63" s="97" t="s">
        <v>193</v>
      </c>
      <c r="G63" s="98" t="s">
        <v>27</v>
      </c>
      <c r="H63" s="99" t="s">
        <v>27</v>
      </c>
      <c r="I63" s="99">
        <v>7</v>
      </c>
      <c r="J63" s="99">
        <v>2.5</v>
      </c>
      <c r="K63" s="100">
        <v>3</v>
      </c>
      <c r="L63" s="98" t="s">
        <v>27</v>
      </c>
      <c r="M63" s="99" t="s">
        <v>27</v>
      </c>
      <c r="N63" s="99">
        <v>7</v>
      </c>
      <c r="O63" s="99">
        <v>5</v>
      </c>
      <c r="P63" s="100">
        <v>3</v>
      </c>
      <c r="Q63" s="98" t="s">
        <v>25</v>
      </c>
      <c r="R63" s="99" t="s">
        <v>26</v>
      </c>
      <c r="S63" s="99" t="s">
        <v>26</v>
      </c>
      <c r="T63" s="99" t="s">
        <v>26</v>
      </c>
      <c r="U63" s="100" t="s">
        <v>26</v>
      </c>
      <c r="V63" s="98" t="s">
        <v>25</v>
      </c>
      <c r="W63" s="99" t="s">
        <v>26</v>
      </c>
      <c r="X63" s="99" t="s">
        <v>26</v>
      </c>
      <c r="Y63" s="99" t="s">
        <v>26</v>
      </c>
      <c r="Z63" s="100" t="s">
        <v>26</v>
      </c>
      <c r="AA63" s="98" t="s">
        <v>25</v>
      </c>
      <c r="AB63" s="99" t="s">
        <v>26</v>
      </c>
      <c r="AC63" s="99" t="s">
        <v>26</v>
      </c>
      <c r="AD63" s="99" t="s">
        <v>26</v>
      </c>
      <c r="AE63" s="100" t="s">
        <v>26</v>
      </c>
      <c r="AF63" s="98" t="s">
        <v>25</v>
      </c>
      <c r="AG63" s="99" t="s">
        <v>26</v>
      </c>
      <c r="AH63" s="99" t="s">
        <v>26</v>
      </c>
      <c r="AI63" s="99" t="s">
        <v>26</v>
      </c>
      <c r="AJ63" s="101" t="s">
        <v>26</v>
      </c>
      <c r="AK63" s="104" t="s">
        <v>25</v>
      </c>
      <c r="AL63" s="99" t="s">
        <v>26</v>
      </c>
      <c r="AM63" s="99" t="s">
        <v>26</v>
      </c>
      <c r="AN63" s="99" t="s">
        <v>26</v>
      </c>
      <c r="AO63" s="105" t="s">
        <v>26</v>
      </c>
      <c r="AP63" s="109" t="s">
        <v>197</v>
      </c>
      <c r="AQ63" s="23" t="str">
        <f t="shared" si="0"/>
        <v>S</v>
      </c>
      <c r="AR63" s="23" t="str">
        <f t="shared" si="1"/>
        <v>S</v>
      </c>
    </row>
    <row r="64" spans="2:44" ht="13" x14ac:dyDescent="0.3">
      <c r="B64" s="5" t="s">
        <v>284</v>
      </c>
      <c r="C64" s="117" t="s">
        <v>304</v>
      </c>
      <c r="D64" s="6" t="s">
        <v>198</v>
      </c>
      <c r="E64" s="22" t="s">
        <v>153</v>
      </c>
      <c r="F64" s="97" t="s">
        <v>131</v>
      </c>
      <c r="G64" s="98" t="s">
        <v>27</v>
      </c>
      <c r="H64" s="99" t="s">
        <v>27</v>
      </c>
      <c r="I64" s="99">
        <v>3</v>
      </c>
      <c r="J64" s="99">
        <v>3</v>
      </c>
      <c r="K64" s="100">
        <v>4</v>
      </c>
      <c r="L64" s="98" t="s">
        <v>27</v>
      </c>
      <c r="M64" s="99" t="s">
        <v>27</v>
      </c>
      <c r="N64" s="99">
        <v>4</v>
      </c>
      <c r="O64" s="99">
        <v>3</v>
      </c>
      <c r="P64" s="100">
        <v>4</v>
      </c>
      <c r="Q64" s="98" t="s">
        <v>25</v>
      </c>
      <c r="R64" s="99" t="s">
        <v>26</v>
      </c>
      <c r="S64" s="99" t="s">
        <v>26</v>
      </c>
      <c r="T64" s="99" t="s">
        <v>26</v>
      </c>
      <c r="U64" s="100" t="s">
        <v>26</v>
      </c>
      <c r="V64" s="98" t="s">
        <v>25</v>
      </c>
      <c r="W64" s="99" t="s">
        <v>26</v>
      </c>
      <c r="X64" s="99" t="s">
        <v>26</v>
      </c>
      <c r="Y64" s="99" t="s">
        <v>26</v>
      </c>
      <c r="Z64" s="100" t="s">
        <v>26</v>
      </c>
      <c r="AA64" s="98" t="s">
        <v>25</v>
      </c>
      <c r="AB64" s="99" t="s">
        <v>26</v>
      </c>
      <c r="AC64" s="99" t="s">
        <v>26</v>
      </c>
      <c r="AD64" s="99" t="s">
        <v>26</v>
      </c>
      <c r="AE64" s="100" t="s">
        <v>26</v>
      </c>
      <c r="AF64" s="98" t="s">
        <v>25</v>
      </c>
      <c r="AG64" s="99" t="s">
        <v>26</v>
      </c>
      <c r="AH64" s="99" t="s">
        <v>26</v>
      </c>
      <c r="AI64" s="99" t="s">
        <v>26</v>
      </c>
      <c r="AJ64" s="101" t="s">
        <v>26</v>
      </c>
      <c r="AK64" s="104" t="s">
        <v>25</v>
      </c>
      <c r="AL64" s="99" t="s">
        <v>26</v>
      </c>
      <c r="AM64" s="99" t="s">
        <v>26</v>
      </c>
      <c r="AN64" s="99" t="s">
        <v>26</v>
      </c>
      <c r="AO64" s="105" t="s">
        <v>26</v>
      </c>
      <c r="AP64" s="109" t="s">
        <v>199</v>
      </c>
      <c r="AQ64" s="23" t="str">
        <f t="shared" si="0"/>
        <v>S</v>
      </c>
      <c r="AR64" s="23" t="str">
        <f t="shared" si="1"/>
        <v>S</v>
      </c>
    </row>
    <row r="65" spans="2:44" ht="13" x14ac:dyDescent="0.3">
      <c r="B65" s="5" t="s">
        <v>284</v>
      </c>
      <c r="C65" s="117" t="s">
        <v>316</v>
      </c>
      <c r="D65" s="6" t="s">
        <v>200</v>
      </c>
      <c r="E65" s="22" t="s">
        <v>122</v>
      </c>
      <c r="F65" s="97" t="s">
        <v>123</v>
      </c>
      <c r="G65" s="98" t="s">
        <v>27</v>
      </c>
      <c r="H65" s="99" t="s">
        <v>27</v>
      </c>
      <c r="I65" s="99">
        <v>7</v>
      </c>
      <c r="J65" s="99">
        <v>2.5</v>
      </c>
      <c r="K65" s="100">
        <v>1</v>
      </c>
      <c r="L65" s="98" t="s">
        <v>25</v>
      </c>
      <c r="M65" s="99" t="s">
        <v>26</v>
      </c>
      <c r="N65" s="99" t="s">
        <v>26</v>
      </c>
      <c r="O65" s="99" t="s">
        <v>26</v>
      </c>
      <c r="P65" s="100" t="s">
        <v>26</v>
      </c>
      <c r="Q65" s="98" t="s">
        <v>25</v>
      </c>
      <c r="R65" s="99" t="s">
        <v>26</v>
      </c>
      <c r="S65" s="99" t="s">
        <v>26</v>
      </c>
      <c r="T65" s="99" t="s">
        <v>26</v>
      </c>
      <c r="U65" s="100" t="s">
        <v>26</v>
      </c>
      <c r="V65" s="98" t="s">
        <v>25</v>
      </c>
      <c r="W65" s="99" t="s">
        <v>26</v>
      </c>
      <c r="X65" s="99" t="s">
        <v>26</v>
      </c>
      <c r="Y65" s="99" t="s">
        <v>26</v>
      </c>
      <c r="Z65" s="100" t="s">
        <v>26</v>
      </c>
      <c r="AA65" s="98" t="s">
        <v>25</v>
      </c>
      <c r="AB65" s="99" t="s">
        <v>26</v>
      </c>
      <c r="AC65" s="99" t="s">
        <v>26</v>
      </c>
      <c r="AD65" s="99" t="s">
        <v>26</v>
      </c>
      <c r="AE65" s="100" t="s">
        <v>26</v>
      </c>
      <c r="AF65" s="98" t="s">
        <v>25</v>
      </c>
      <c r="AG65" s="99" t="s">
        <v>26</v>
      </c>
      <c r="AH65" s="99" t="s">
        <v>26</v>
      </c>
      <c r="AI65" s="99" t="s">
        <v>26</v>
      </c>
      <c r="AJ65" s="101" t="s">
        <v>26</v>
      </c>
      <c r="AK65" s="104" t="s">
        <v>25</v>
      </c>
      <c r="AL65" s="99" t="s">
        <v>26</v>
      </c>
      <c r="AM65" s="99" t="s">
        <v>26</v>
      </c>
      <c r="AN65" s="99" t="s">
        <v>26</v>
      </c>
      <c r="AO65" s="105" t="s">
        <v>26</v>
      </c>
      <c r="AP65" s="109" t="s">
        <v>201</v>
      </c>
      <c r="AQ65" s="23" t="str">
        <f t="shared" si="0"/>
        <v>S</v>
      </c>
      <c r="AR65" s="23" t="str">
        <f t="shared" si="1"/>
        <v>S</v>
      </c>
    </row>
    <row r="66" spans="2:44" ht="13" x14ac:dyDescent="0.3">
      <c r="B66" s="5" t="s">
        <v>284</v>
      </c>
      <c r="C66" s="117" t="s">
        <v>304</v>
      </c>
      <c r="D66" s="6" t="s">
        <v>202</v>
      </c>
      <c r="E66" s="22" t="s">
        <v>203</v>
      </c>
      <c r="F66" s="97" t="s">
        <v>131</v>
      </c>
      <c r="G66" s="98" t="s">
        <v>27</v>
      </c>
      <c r="H66" s="99" t="s">
        <v>27</v>
      </c>
      <c r="I66" s="99">
        <v>5</v>
      </c>
      <c r="J66" s="99">
        <v>1</v>
      </c>
      <c r="K66" s="100">
        <v>2</v>
      </c>
      <c r="L66" s="98" t="s">
        <v>27</v>
      </c>
      <c r="M66" s="99" t="s">
        <v>27</v>
      </c>
      <c r="N66" s="99">
        <v>4</v>
      </c>
      <c r="O66" s="99">
        <v>1</v>
      </c>
      <c r="P66" s="100">
        <v>2</v>
      </c>
      <c r="Q66" s="98" t="s">
        <v>25</v>
      </c>
      <c r="R66" s="99" t="s">
        <v>26</v>
      </c>
      <c r="S66" s="99" t="s">
        <v>26</v>
      </c>
      <c r="T66" s="99" t="s">
        <v>26</v>
      </c>
      <c r="U66" s="100" t="s">
        <v>26</v>
      </c>
      <c r="V66" s="98" t="s">
        <v>25</v>
      </c>
      <c r="W66" s="99" t="s">
        <v>26</v>
      </c>
      <c r="X66" s="99" t="s">
        <v>26</v>
      </c>
      <c r="Y66" s="99" t="s">
        <v>26</v>
      </c>
      <c r="Z66" s="100" t="s">
        <v>26</v>
      </c>
      <c r="AA66" s="98" t="s">
        <v>25</v>
      </c>
      <c r="AB66" s="99" t="s">
        <v>26</v>
      </c>
      <c r="AC66" s="99" t="s">
        <v>26</v>
      </c>
      <c r="AD66" s="99" t="s">
        <v>26</v>
      </c>
      <c r="AE66" s="100" t="s">
        <v>26</v>
      </c>
      <c r="AF66" s="98" t="s">
        <v>25</v>
      </c>
      <c r="AG66" s="99" t="s">
        <v>26</v>
      </c>
      <c r="AH66" s="99" t="s">
        <v>26</v>
      </c>
      <c r="AI66" s="99" t="s">
        <v>26</v>
      </c>
      <c r="AJ66" s="101" t="s">
        <v>26</v>
      </c>
      <c r="AK66" s="104" t="s">
        <v>25</v>
      </c>
      <c r="AL66" s="99" t="s">
        <v>26</v>
      </c>
      <c r="AM66" s="99" t="s">
        <v>26</v>
      </c>
      <c r="AN66" s="99" t="s">
        <v>26</v>
      </c>
      <c r="AO66" s="105" t="s">
        <v>26</v>
      </c>
      <c r="AP66" s="109" t="s">
        <v>204</v>
      </c>
      <c r="AQ66" s="23" t="str">
        <f t="shared" si="0"/>
        <v>S</v>
      </c>
      <c r="AR66" s="23" t="str">
        <f t="shared" si="1"/>
        <v>S</v>
      </c>
    </row>
    <row r="67" spans="2:44" ht="13" x14ac:dyDescent="0.3">
      <c r="B67" s="5" t="s">
        <v>284</v>
      </c>
      <c r="C67" s="117" t="s">
        <v>317</v>
      </c>
      <c r="D67" s="6" t="s">
        <v>205</v>
      </c>
      <c r="E67" s="22" t="s">
        <v>206</v>
      </c>
      <c r="F67" s="97" t="s">
        <v>131</v>
      </c>
      <c r="G67" s="98" t="s">
        <v>27</v>
      </c>
      <c r="H67" s="99" t="s">
        <v>27</v>
      </c>
      <c r="I67" s="99">
        <v>5</v>
      </c>
      <c r="J67" s="99">
        <v>1</v>
      </c>
      <c r="K67" s="100">
        <v>2</v>
      </c>
      <c r="L67" s="98" t="s">
        <v>27</v>
      </c>
      <c r="M67" s="99" t="s">
        <v>27</v>
      </c>
      <c r="N67" s="99">
        <v>5</v>
      </c>
      <c r="O67" s="99">
        <v>2</v>
      </c>
      <c r="P67" s="100">
        <v>3</v>
      </c>
      <c r="Q67" s="98" t="s">
        <v>25</v>
      </c>
      <c r="R67" s="99" t="s">
        <v>26</v>
      </c>
      <c r="S67" s="99" t="s">
        <v>26</v>
      </c>
      <c r="T67" s="99" t="s">
        <v>26</v>
      </c>
      <c r="U67" s="100" t="s">
        <v>26</v>
      </c>
      <c r="V67" s="98" t="s">
        <v>25</v>
      </c>
      <c r="W67" s="99" t="s">
        <v>26</v>
      </c>
      <c r="X67" s="99" t="s">
        <v>26</v>
      </c>
      <c r="Y67" s="99" t="s">
        <v>26</v>
      </c>
      <c r="Z67" s="100" t="s">
        <v>26</v>
      </c>
      <c r="AA67" s="98" t="s">
        <v>25</v>
      </c>
      <c r="AB67" s="99" t="s">
        <v>26</v>
      </c>
      <c r="AC67" s="99" t="s">
        <v>26</v>
      </c>
      <c r="AD67" s="99" t="s">
        <v>26</v>
      </c>
      <c r="AE67" s="100" t="s">
        <v>26</v>
      </c>
      <c r="AF67" s="98" t="s">
        <v>25</v>
      </c>
      <c r="AG67" s="99" t="s">
        <v>26</v>
      </c>
      <c r="AH67" s="99" t="s">
        <v>26</v>
      </c>
      <c r="AI67" s="99" t="s">
        <v>26</v>
      </c>
      <c r="AJ67" s="101" t="s">
        <v>26</v>
      </c>
      <c r="AK67" s="104" t="s">
        <v>25</v>
      </c>
      <c r="AL67" s="99" t="s">
        <v>26</v>
      </c>
      <c r="AM67" s="99" t="s">
        <v>26</v>
      </c>
      <c r="AN67" s="99" t="s">
        <v>26</v>
      </c>
      <c r="AO67" s="105" t="s">
        <v>26</v>
      </c>
      <c r="AP67" s="109" t="s">
        <v>207</v>
      </c>
      <c r="AQ67" s="23" t="str">
        <f t="shared" si="0"/>
        <v>S</v>
      </c>
      <c r="AR67" s="23" t="str">
        <f t="shared" si="1"/>
        <v>S</v>
      </c>
    </row>
    <row r="68" spans="2:44" ht="13" x14ac:dyDescent="0.3">
      <c r="B68" s="5" t="s">
        <v>284</v>
      </c>
      <c r="C68" s="117" t="s">
        <v>307</v>
      </c>
      <c r="D68" s="6" t="s">
        <v>208</v>
      </c>
      <c r="E68" s="22" t="s">
        <v>209</v>
      </c>
      <c r="F68" s="97" t="s">
        <v>24</v>
      </c>
      <c r="G68" s="98" t="s">
        <v>27</v>
      </c>
      <c r="H68" s="99" t="s">
        <v>27</v>
      </c>
      <c r="I68" s="99">
        <v>6</v>
      </c>
      <c r="J68" s="99">
        <v>2</v>
      </c>
      <c r="K68" s="100">
        <v>1</v>
      </c>
      <c r="L68" s="98" t="s">
        <v>27</v>
      </c>
      <c r="M68" s="99" t="s">
        <v>27</v>
      </c>
      <c r="N68" s="99">
        <v>6</v>
      </c>
      <c r="O68" s="99">
        <v>2</v>
      </c>
      <c r="P68" s="100">
        <v>1</v>
      </c>
      <c r="Q68" s="98" t="s">
        <v>25</v>
      </c>
      <c r="R68" s="99" t="s">
        <v>26</v>
      </c>
      <c r="S68" s="99" t="s">
        <v>26</v>
      </c>
      <c r="T68" s="99" t="s">
        <v>26</v>
      </c>
      <c r="U68" s="100" t="s">
        <v>26</v>
      </c>
      <c r="V68" s="98" t="s">
        <v>25</v>
      </c>
      <c r="W68" s="99" t="s">
        <v>26</v>
      </c>
      <c r="X68" s="99" t="s">
        <v>26</v>
      </c>
      <c r="Y68" s="99" t="s">
        <v>26</v>
      </c>
      <c r="Z68" s="100" t="s">
        <v>26</v>
      </c>
      <c r="AA68" s="98" t="s">
        <v>25</v>
      </c>
      <c r="AB68" s="99" t="s">
        <v>26</v>
      </c>
      <c r="AC68" s="99" t="s">
        <v>26</v>
      </c>
      <c r="AD68" s="99" t="s">
        <v>26</v>
      </c>
      <c r="AE68" s="100" t="s">
        <v>26</v>
      </c>
      <c r="AF68" s="98" t="s">
        <v>25</v>
      </c>
      <c r="AG68" s="99" t="s">
        <v>26</v>
      </c>
      <c r="AH68" s="99" t="s">
        <v>26</v>
      </c>
      <c r="AI68" s="99" t="s">
        <v>26</v>
      </c>
      <c r="AJ68" s="101" t="s">
        <v>26</v>
      </c>
      <c r="AK68" s="104" t="s">
        <v>27</v>
      </c>
      <c r="AL68" s="99" t="s">
        <v>27</v>
      </c>
      <c r="AM68" s="99">
        <v>7</v>
      </c>
      <c r="AN68" s="99">
        <v>4</v>
      </c>
      <c r="AO68" s="105">
        <v>2</v>
      </c>
      <c r="AP68" s="109" t="s">
        <v>210</v>
      </c>
      <c r="AQ68" s="23" t="str">
        <f t="shared" si="0"/>
        <v>S</v>
      </c>
      <c r="AR68" s="23" t="str">
        <f t="shared" si="1"/>
        <v>S</v>
      </c>
    </row>
    <row r="69" spans="2:44" ht="13" x14ac:dyDescent="0.3">
      <c r="B69" s="5" t="s">
        <v>284</v>
      </c>
      <c r="C69" s="117" t="s">
        <v>307</v>
      </c>
      <c r="D69" s="6" t="s">
        <v>211</v>
      </c>
      <c r="E69" s="22" t="s">
        <v>212</v>
      </c>
      <c r="F69" s="97" t="s">
        <v>24</v>
      </c>
      <c r="G69" s="98" t="s">
        <v>27</v>
      </c>
      <c r="H69" s="99" t="s">
        <v>27</v>
      </c>
      <c r="I69" s="99">
        <v>7</v>
      </c>
      <c r="J69" s="99">
        <v>2</v>
      </c>
      <c r="K69" s="100">
        <v>1</v>
      </c>
      <c r="L69" s="98" t="s">
        <v>27</v>
      </c>
      <c r="M69" s="99" t="s">
        <v>27</v>
      </c>
      <c r="N69" s="99">
        <v>6</v>
      </c>
      <c r="O69" s="99">
        <v>2</v>
      </c>
      <c r="P69" s="100">
        <v>1</v>
      </c>
      <c r="Q69" s="98" t="s">
        <v>25</v>
      </c>
      <c r="R69" s="99" t="s">
        <v>26</v>
      </c>
      <c r="S69" s="99" t="s">
        <v>26</v>
      </c>
      <c r="T69" s="99" t="s">
        <v>26</v>
      </c>
      <c r="U69" s="100" t="s">
        <v>26</v>
      </c>
      <c r="V69" s="98" t="s">
        <v>25</v>
      </c>
      <c r="W69" s="99" t="s">
        <v>26</v>
      </c>
      <c r="X69" s="99" t="s">
        <v>26</v>
      </c>
      <c r="Y69" s="99" t="s">
        <v>26</v>
      </c>
      <c r="Z69" s="100" t="s">
        <v>26</v>
      </c>
      <c r="AA69" s="98" t="s">
        <v>25</v>
      </c>
      <c r="AB69" s="99" t="s">
        <v>26</v>
      </c>
      <c r="AC69" s="99" t="s">
        <v>26</v>
      </c>
      <c r="AD69" s="99" t="s">
        <v>26</v>
      </c>
      <c r="AE69" s="100" t="s">
        <v>26</v>
      </c>
      <c r="AF69" s="98" t="s">
        <v>25</v>
      </c>
      <c r="AG69" s="99" t="s">
        <v>26</v>
      </c>
      <c r="AH69" s="99" t="s">
        <v>26</v>
      </c>
      <c r="AI69" s="99" t="s">
        <v>26</v>
      </c>
      <c r="AJ69" s="101" t="s">
        <v>26</v>
      </c>
      <c r="AK69" s="104" t="s">
        <v>27</v>
      </c>
      <c r="AL69" s="99" t="s">
        <v>27</v>
      </c>
      <c r="AM69" s="99">
        <v>7</v>
      </c>
      <c r="AN69" s="99">
        <v>4</v>
      </c>
      <c r="AO69" s="105">
        <v>2</v>
      </c>
      <c r="AP69" s="109" t="s">
        <v>210</v>
      </c>
      <c r="AQ69" s="23" t="str">
        <f t="shared" si="0"/>
        <v>S</v>
      </c>
      <c r="AR69" s="23" t="str">
        <f t="shared" si="1"/>
        <v>S</v>
      </c>
    </row>
    <row r="70" spans="2:44" ht="13" x14ac:dyDescent="0.3">
      <c r="B70" s="5" t="s">
        <v>284</v>
      </c>
      <c r="C70" s="117" t="s">
        <v>307</v>
      </c>
      <c r="D70" s="6" t="s">
        <v>181</v>
      </c>
      <c r="E70" s="22" t="s">
        <v>182</v>
      </c>
      <c r="F70" s="97" t="s">
        <v>183</v>
      </c>
      <c r="G70" s="98" t="s">
        <v>25</v>
      </c>
      <c r="H70" s="99" t="s">
        <v>26</v>
      </c>
      <c r="I70" s="99" t="s">
        <v>26</v>
      </c>
      <c r="J70" s="99" t="s">
        <v>26</v>
      </c>
      <c r="K70" s="100" t="s">
        <v>26</v>
      </c>
      <c r="L70" s="98" t="s">
        <v>25</v>
      </c>
      <c r="M70" s="99" t="s">
        <v>26</v>
      </c>
      <c r="N70" s="99" t="s">
        <v>26</v>
      </c>
      <c r="O70" s="99" t="s">
        <v>26</v>
      </c>
      <c r="P70" s="100" t="s">
        <v>26</v>
      </c>
      <c r="Q70" s="98" t="s">
        <v>25</v>
      </c>
      <c r="R70" s="99" t="s">
        <v>26</v>
      </c>
      <c r="S70" s="99" t="s">
        <v>26</v>
      </c>
      <c r="T70" s="99" t="s">
        <v>26</v>
      </c>
      <c r="U70" s="100" t="s">
        <v>26</v>
      </c>
      <c r="V70" s="98" t="s">
        <v>25</v>
      </c>
      <c r="W70" s="99" t="s">
        <v>26</v>
      </c>
      <c r="X70" s="99" t="s">
        <v>26</v>
      </c>
      <c r="Y70" s="99" t="s">
        <v>26</v>
      </c>
      <c r="Z70" s="100" t="s">
        <v>26</v>
      </c>
      <c r="AA70" s="98" t="s">
        <v>25</v>
      </c>
      <c r="AB70" s="99" t="s">
        <v>26</v>
      </c>
      <c r="AC70" s="99" t="s">
        <v>26</v>
      </c>
      <c r="AD70" s="99" t="s">
        <v>26</v>
      </c>
      <c r="AE70" s="100" t="s">
        <v>26</v>
      </c>
      <c r="AF70" s="98" t="s">
        <v>27</v>
      </c>
      <c r="AG70" s="99" t="s">
        <v>27</v>
      </c>
      <c r="AH70" s="99">
        <v>7</v>
      </c>
      <c r="AI70" s="99">
        <v>3</v>
      </c>
      <c r="AJ70" s="101">
        <v>1</v>
      </c>
      <c r="AK70" s="104" t="s">
        <v>25</v>
      </c>
      <c r="AL70" s="99" t="s">
        <v>26</v>
      </c>
      <c r="AM70" s="99" t="s">
        <v>26</v>
      </c>
      <c r="AN70" s="99" t="s">
        <v>26</v>
      </c>
      <c r="AO70" s="105" t="s">
        <v>26</v>
      </c>
      <c r="AP70" s="109" t="s">
        <v>213</v>
      </c>
      <c r="AQ70" s="23" t="str">
        <f t="shared" si="0"/>
        <v>S</v>
      </c>
      <c r="AR70" s="23" t="str">
        <f t="shared" si="1"/>
        <v>S</v>
      </c>
    </row>
    <row r="71" spans="2:44" ht="13" x14ac:dyDescent="0.3">
      <c r="B71" s="5" t="s">
        <v>284</v>
      </c>
      <c r="C71" s="117" t="s">
        <v>318</v>
      </c>
      <c r="D71" s="6" t="s">
        <v>214</v>
      </c>
      <c r="E71" s="22" t="s">
        <v>215</v>
      </c>
      <c r="F71" s="97" t="s">
        <v>88</v>
      </c>
      <c r="G71" s="98" t="s">
        <v>25</v>
      </c>
      <c r="H71" s="99" t="s">
        <v>26</v>
      </c>
      <c r="I71" s="99" t="s">
        <v>26</v>
      </c>
      <c r="J71" s="99" t="s">
        <v>26</v>
      </c>
      <c r="K71" s="100" t="s">
        <v>26</v>
      </c>
      <c r="L71" s="98" t="s">
        <v>27</v>
      </c>
      <c r="M71" s="99" t="s">
        <v>27</v>
      </c>
      <c r="N71" s="99">
        <v>6</v>
      </c>
      <c r="O71" s="99">
        <v>2</v>
      </c>
      <c r="P71" s="100">
        <v>1.5</v>
      </c>
      <c r="Q71" s="98" t="s">
        <v>25</v>
      </c>
      <c r="R71" s="99" t="s">
        <v>26</v>
      </c>
      <c r="S71" s="99" t="s">
        <v>26</v>
      </c>
      <c r="T71" s="99" t="s">
        <v>26</v>
      </c>
      <c r="U71" s="100" t="s">
        <v>26</v>
      </c>
      <c r="V71" s="98" t="s">
        <v>25</v>
      </c>
      <c r="W71" s="99" t="s">
        <v>26</v>
      </c>
      <c r="X71" s="99" t="s">
        <v>26</v>
      </c>
      <c r="Y71" s="99" t="s">
        <v>26</v>
      </c>
      <c r="Z71" s="100" t="s">
        <v>26</v>
      </c>
      <c r="AA71" s="98" t="s">
        <v>25</v>
      </c>
      <c r="AB71" s="99" t="s">
        <v>26</v>
      </c>
      <c r="AC71" s="99" t="s">
        <v>26</v>
      </c>
      <c r="AD71" s="99" t="s">
        <v>26</v>
      </c>
      <c r="AE71" s="100" t="s">
        <v>26</v>
      </c>
      <c r="AF71" s="98" t="s">
        <v>25</v>
      </c>
      <c r="AG71" s="99" t="s">
        <v>26</v>
      </c>
      <c r="AH71" s="99" t="s">
        <v>26</v>
      </c>
      <c r="AI71" s="99" t="s">
        <v>26</v>
      </c>
      <c r="AJ71" s="101" t="s">
        <v>26</v>
      </c>
      <c r="AK71" s="104" t="s">
        <v>25</v>
      </c>
      <c r="AL71" s="99" t="s">
        <v>26</v>
      </c>
      <c r="AM71" s="99" t="s">
        <v>26</v>
      </c>
      <c r="AN71" s="99" t="s">
        <v>26</v>
      </c>
      <c r="AO71" s="105" t="s">
        <v>26</v>
      </c>
      <c r="AP71" s="109" t="s">
        <v>216</v>
      </c>
      <c r="AQ71" s="23" t="str">
        <f t="shared" ref="AQ71:AQ74" si="2">(IF(B71="","",IF(OR(G71="S",L71="S",Q71="S",V71="S",AA71="S",AF71="S",AK71="S"),"S","N")))</f>
        <v>S</v>
      </c>
      <c r="AR71" s="23" t="str">
        <f t="shared" ref="AR71:AR74" si="3">IF(B71="","",IF(OR(H71="S",M71="S",R71="S",W71="S",AB71="S",AG71="S",AL71="S"),"S","N"))</f>
        <v>S</v>
      </c>
    </row>
    <row r="72" spans="2:44" ht="13" x14ac:dyDescent="0.3">
      <c r="B72" s="5" t="s">
        <v>284</v>
      </c>
      <c r="C72" s="117" t="s">
        <v>314</v>
      </c>
      <c r="D72" s="6" t="s">
        <v>185</v>
      </c>
      <c r="E72" s="22" t="s">
        <v>156</v>
      </c>
      <c r="F72" s="97" t="s">
        <v>186</v>
      </c>
      <c r="G72" s="98" t="s">
        <v>25</v>
      </c>
      <c r="H72" s="99" t="s">
        <v>26</v>
      </c>
      <c r="I72" s="99" t="s">
        <v>26</v>
      </c>
      <c r="J72" s="99" t="s">
        <v>26</v>
      </c>
      <c r="K72" s="100" t="s">
        <v>26</v>
      </c>
      <c r="L72" s="98" t="s">
        <v>25</v>
      </c>
      <c r="M72" s="99" t="s">
        <v>26</v>
      </c>
      <c r="N72" s="99" t="s">
        <v>26</v>
      </c>
      <c r="O72" s="99" t="s">
        <v>26</v>
      </c>
      <c r="P72" s="100" t="s">
        <v>26</v>
      </c>
      <c r="Q72" s="98" t="s">
        <v>25</v>
      </c>
      <c r="R72" s="99" t="s">
        <v>26</v>
      </c>
      <c r="S72" s="99" t="s">
        <v>26</v>
      </c>
      <c r="T72" s="99" t="s">
        <v>26</v>
      </c>
      <c r="U72" s="100" t="s">
        <v>26</v>
      </c>
      <c r="V72" s="98" t="s">
        <v>25</v>
      </c>
      <c r="W72" s="99" t="s">
        <v>26</v>
      </c>
      <c r="X72" s="99" t="s">
        <v>26</v>
      </c>
      <c r="Y72" s="99" t="s">
        <v>26</v>
      </c>
      <c r="Z72" s="100" t="s">
        <v>26</v>
      </c>
      <c r="AA72" s="98" t="s">
        <v>25</v>
      </c>
      <c r="AB72" s="99" t="s">
        <v>26</v>
      </c>
      <c r="AC72" s="99" t="s">
        <v>26</v>
      </c>
      <c r="AD72" s="99" t="s">
        <v>26</v>
      </c>
      <c r="AE72" s="100" t="s">
        <v>26</v>
      </c>
      <c r="AF72" s="98" t="s">
        <v>27</v>
      </c>
      <c r="AG72" s="99" t="s">
        <v>27</v>
      </c>
      <c r="AH72" s="99">
        <v>8</v>
      </c>
      <c r="AI72" s="99">
        <v>2</v>
      </c>
      <c r="AJ72" s="101">
        <v>1</v>
      </c>
      <c r="AK72" s="104" t="s">
        <v>25</v>
      </c>
      <c r="AL72" s="99" t="s">
        <v>26</v>
      </c>
      <c r="AM72" s="99" t="s">
        <v>26</v>
      </c>
      <c r="AN72" s="99" t="s">
        <v>26</v>
      </c>
      <c r="AO72" s="105" t="s">
        <v>26</v>
      </c>
      <c r="AP72" s="109" t="s">
        <v>217</v>
      </c>
      <c r="AQ72" s="23" t="str">
        <f t="shared" si="2"/>
        <v>S</v>
      </c>
      <c r="AR72" s="23" t="str">
        <f t="shared" si="3"/>
        <v>S</v>
      </c>
    </row>
    <row r="73" spans="2:44" ht="13" x14ac:dyDescent="0.3">
      <c r="B73" s="5" t="s">
        <v>284</v>
      </c>
      <c r="C73" s="117" t="s">
        <v>306</v>
      </c>
      <c r="D73" s="6" t="s">
        <v>218</v>
      </c>
      <c r="E73" s="22" t="s">
        <v>122</v>
      </c>
      <c r="F73" s="97" t="s">
        <v>219</v>
      </c>
      <c r="G73" s="98" t="s">
        <v>27</v>
      </c>
      <c r="H73" s="99" t="s">
        <v>27</v>
      </c>
      <c r="I73" s="99">
        <v>6</v>
      </c>
      <c r="J73" s="99">
        <v>2</v>
      </c>
      <c r="K73" s="100">
        <v>1</v>
      </c>
      <c r="L73" s="98" t="s">
        <v>25</v>
      </c>
      <c r="M73" s="99" t="s">
        <v>26</v>
      </c>
      <c r="N73" s="99" t="s">
        <v>26</v>
      </c>
      <c r="O73" s="99" t="s">
        <v>26</v>
      </c>
      <c r="P73" s="100" t="s">
        <v>26</v>
      </c>
      <c r="Q73" s="98" t="s">
        <v>25</v>
      </c>
      <c r="R73" s="99" t="s">
        <v>26</v>
      </c>
      <c r="S73" s="99" t="s">
        <v>26</v>
      </c>
      <c r="T73" s="99" t="s">
        <v>26</v>
      </c>
      <c r="U73" s="100" t="s">
        <v>26</v>
      </c>
      <c r="V73" s="98" t="s">
        <v>25</v>
      </c>
      <c r="W73" s="99" t="s">
        <v>26</v>
      </c>
      <c r="X73" s="99" t="s">
        <v>26</v>
      </c>
      <c r="Y73" s="99" t="s">
        <v>26</v>
      </c>
      <c r="Z73" s="100" t="s">
        <v>26</v>
      </c>
      <c r="AA73" s="98" t="s">
        <v>25</v>
      </c>
      <c r="AB73" s="99" t="s">
        <v>26</v>
      </c>
      <c r="AC73" s="99" t="s">
        <v>26</v>
      </c>
      <c r="AD73" s="99" t="s">
        <v>26</v>
      </c>
      <c r="AE73" s="100" t="s">
        <v>26</v>
      </c>
      <c r="AF73" s="98" t="s">
        <v>25</v>
      </c>
      <c r="AG73" s="99" t="s">
        <v>26</v>
      </c>
      <c r="AH73" s="99" t="s">
        <v>26</v>
      </c>
      <c r="AI73" s="99" t="s">
        <v>26</v>
      </c>
      <c r="AJ73" s="101" t="s">
        <v>26</v>
      </c>
      <c r="AK73" s="104" t="s">
        <v>25</v>
      </c>
      <c r="AL73" s="99" t="s">
        <v>26</v>
      </c>
      <c r="AM73" s="99" t="s">
        <v>26</v>
      </c>
      <c r="AN73" s="99" t="s">
        <v>26</v>
      </c>
      <c r="AO73" s="105" t="s">
        <v>26</v>
      </c>
      <c r="AP73" s="109" t="s">
        <v>220</v>
      </c>
      <c r="AQ73" s="23" t="str">
        <f t="shared" si="2"/>
        <v>S</v>
      </c>
      <c r="AR73" s="23" t="str">
        <f t="shared" si="3"/>
        <v>S</v>
      </c>
    </row>
    <row r="74" spans="2:44" ht="13" x14ac:dyDescent="0.3">
      <c r="B74" s="5" t="s">
        <v>284</v>
      </c>
      <c r="C74" s="117" t="s">
        <v>316</v>
      </c>
      <c r="D74" s="6" t="s">
        <v>221</v>
      </c>
      <c r="E74" s="22" t="s">
        <v>122</v>
      </c>
      <c r="F74" s="97" t="s">
        <v>222</v>
      </c>
      <c r="G74" s="98" t="s">
        <v>27</v>
      </c>
      <c r="H74" s="99" t="s">
        <v>27</v>
      </c>
      <c r="I74" s="99">
        <v>6</v>
      </c>
      <c r="J74" s="99">
        <v>2.5</v>
      </c>
      <c r="K74" s="100">
        <v>2</v>
      </c>
      <c r="L74" s="98" t="s">
        <v>25</v>
      </c>
      <c r="M74" s="99" t="s">
        <v>26</v>
      </c>
      <c r="N74" s="99" t="s">
        <v>26</v>
      </c>
      <c r="O74" s="99" t="s">
        <v>26</v>
      </c>
      <c r="P74" s="100" t="s">
        <v>26</v>
      </c>
      <c r="Q74" s="98" t="s">
        <v>25</v>
      </c>
      <c r="R74" s="99" t="s">
        <v>26</v>
      </c>
      <c r="S74" s="99" t="s">
        <v>26</v>
      </c>
      <c r="T74" s="99" t="s">
        <v>26</v>
      </c>
      <c r="U74" s="100" t="s">
        <v>26</v>
      </c>
      <c r="V74" s="98" t="s">
        <v>25</v>
      </c>
      <c r="W74" s="99" t="s">
        <v>26</v>
      </c>
      <c r="X74" s="99" t="s">
        <v>26</v>
      </c>
      <c r="Y74" s="99" t="s">
        <v>26</v>
      </c>
      <c r="Z74" s="100" t="s">
        <v>26</v>
      </c>
      <c r="AA74" s="98" t="s">
        <v>25</v>
      </c>
      <c r="AB74" s="99" t="s">
        <v>26</v>
      </c>
      <c r="AC74" s="99" t="s">
        <v>26</v>
      </c>
      <c r="AD74" s="99" t="s">
        <v>26</v>
      </c>
      <c r="AE74" s="100" t="s">
        <v>26</v>
      </c>
      <c r="AF74" s="98" t="s">
        <v>25</v>
      </c>
      <c r="AG74" s="99" t="s">
        <v>26</v>
      </c>
      <c r="AH74" s="99" t="s">
        <v>26</v>
      </c>
      <c r="AI74" s="99" t="s">
        <v>26</v>
      </c>
      <c r="AJ74" s="101" t="s">
        <v>26</v>
      </c>
      <c r="AK74" s="104" t="s">
        <v>25</v>
      </c>
      <c r="AL74" s="99" t="s">
        <v>26</v>
      </c>
      <c r="AM74" s="99" t="s">
        <v>26</v>
      </c>
      <c r="AN74" s="99" t="s">
        <v>26</v>
      </c>
      <c r="AO74" s="105" t="s">
        <v>26</v>
      </c>
      <c r="AP74" s="109" t="s">
        <v>223</v>
      </c>
      <c r="AQ74" s="23" t="str">
        <f t="shared" si="2"/>
        <v>S</v>
      </c>
      <c r="AR74" s="23" t="str">
        <f t="shared" si="3"/>
        <v>S</v>
      </c>
    </row>
    <row r="75" spans="2:44" ht="12.75" customHeight="1" x14ac:dyDescent="0.3">
      <c r="AQ75" s="23"/>
      <c r="AR75" s="23"/>
    </row>
    <row r="76" spans="2:44" ht="12.75" customHeight="1" x14ac:dyDescent="0.3">
      <c r="AQ76" s="23"/>
      <c r="AR76" s="23"/>
    </row>
    <row r="77" spans="2:44" ht="12.75" customHeight="1" x14ac:dyDescent="0.3">
      <c r="AQ77" s="23"/>
      <c r="AR77" s="23"/>
    </row>
    <row r="78" spans="2:44" ht="12.75" customHeight="1" x14ac:dyDescent="0.3">
      <c r="AQ78" s="23"/>
      <c r="AR78" s="23"/>
    </row>
    <row r="79" spans="2:44" ht="12.75" customHeight="1" x14ac:dyDescent="0.3">
      <c r="AQ79" s="23"/>
      <c r="AR79" s="23"/>
    </row>
    <row r="80" spans="2:44" ht="12.75" customHeight="1" x14ac:dyDescent="0.3">
      <c r="AQ80" s="23"/>
      <c r="AR80" s="23"/>
    </row>
    <row r="81" spans="43:44" ht="12.75" customHeight="1" x14ac:dyDescent="0.3">
      <c r="AQ81" s="23"/>
      <c r="AR81" s="23"/>
    </row>
    <row r="82" spans="43:44" ht="12.75" customHeight="1" x14ac:dyDescent="0.3">
      <c r="AQ82" s="23"/>
      <c r="AR82" s="23"/>
    </row>
    <row r="83" spans="43:44" ht="12.75" customHeight="1" x14ac:dyDescent="0.3">
      <c r="AQ83" s="23"/>
      <c r="AR83" s="23"/>
    </row>
    <row r="84" spans="43:44" ht="12.75" customHeight="1" x14ac:dyDescent="0.3">
      <c r="AQ84" s="23"/>
      <c r="AR84" s="23"/>
    </row>
    <row r="85" spans="43:44" ht="12.75" customHeight="1" x14ac:dyDescent="0.3">
      <c r="AQ85" s="23"/>
      <c r="AR85" s="23"/>
    </row>
    <row r="86" spans="43:44" ht="12.75" customHeight="1" x14ac:dyDescent="0.3">
      <c r="AQ86" s="23"/>
      <c r="AR86" s="23"/>
    </row>
    <row r="87" spans="43:44" ht="12.75" customHeight="1" x14ac:dyDescent="0.3">
      <c r="AQ87" s="23"/>
      <c r="AR87" s="23"/>
    </row>
    <row r="88" spans="43:44" ht="12.75" customHeight="1" x14ac:dyDescent="0.3">
      <c r="AQ88" s="23"/>
      <c r="AR88" s="23"/>
    </row>
    <row r="89" spans="43:44" ht="12.75" customHeight="1" x14ac:dyDescent="0.3">
      <c r="AQ89" s="23"/>
      <c r="AR89" s="23"/>
    </row>
    <row r="90" spans="43:44" ht="12.75" customHeight="1" x14ac:dyDescent="0.3">
      <c r="AQ90" s="23"/>
      <c r="AR90" s="23"/>
    </row>
    <row r="91" spans="43:44" ht="12.75" customHeight="1" x14ac:dyDescent="0.3">
      <c r="AQ91" s="23"/>
      <c r="AR91" s="23"/>
    </row>
    <row r="92" spans="43:44" ht="12.75" customHeight="1" x14ac:dyDescent="0.3">
      <c r="AQ92" s="23"/>
      <c r="AR92" s="23"/>
    </row>
  </sheetData>
  <autoFilter ref="B5:AR74" xr:uid="{00000000-0001-0000-0000-000000000000}"/>
  <mergeCells count="7">
    <mergeCell ref="AF4:AJ4"/>
    <mergeCell ref="AK4:AO4"/>
    <mergeCell ref="G4:K4"/>
    <mergeCell ref="L4:P4"/>
    <mergeCell ref="Q4:U4"/>
    <mergeCell ref="V4:Z4"/>
    <mergeCell ref="AA4:AE4"/>
  </mergeCells>
  <conditionalFormatting sqref="AL6:AM74 M6:N74 R6:S74 W6:X74 AB6:AC74 AG6:AH74 H6:I74">
    <cfRule type="expression" dxfId="2" priority="55">
      <formula>AND(G6="S",H6="")</formula>
    </cfRule>
  </conditionalFormatting>
  <conditionalFormatting sqref="AN6:AN74 O6:O74 T6:T74 Y6:Y74 AD6:AD74 AI6:AI74 J6:J74">
    <cfRule type="expression" dxfId="1" priority="53">
      <formula>AND(H6="S",J6="")</formula>
    </cfRule>
  </conditionalFormatting>
  <conditionalFormatting sqref="AO6:AO74 AJ6:AJ74 P6:P74 U6:U74 Z6:Z74 AE6:AE74 K6:K74">
    <cfRule type="expression" dxfId="0" priority="52">
      <formula>AND(H6="S",K6="")</formula>
    </cfRule>
  </conditionalFormatting>
  <dataValidations count="1">
    <dataValidation allowBlank="1" showInputMessage="1" showErrorMessage="1" sqref="AN6:AO74 AI6:AJ74 T6:U74 AD6:AE74 O6:P74 Y6:Z74 J6:K74" xr:uid="{9166C9E9-AC65-4441-8855-34BD544D83A7}"/>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AF6:AG74 L6:M74 G6:H74 Q6:R74 V6:W74 AK6:AL74 AA6:AB74</xm:sqref>
        </x14:dataValidation>
        <x14:dataValidation type="list" allowBlank="1" showInputMessage="1" showErrorMessage="1" xr:uid="{131ED894-E8CD-47F6-870C-D78184EE7CC5}">
          <x14:formula1>
            <xm:f>Listas!$A$7:$A$16</xm:f>
          </x14:formula1>
          <xm:sqref>AM6:AM74 S6:S74 AH6:AH74 N6:N74 X6:X74 AC6:AC74 I6:I74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89" t="s">
        <v>224</v>
      </c>
    </row>
    <row r="2" spans="1:1" x14ac:dyDescent="0.35">
      <c r="A2" s="15" t="s">
        <v>27</v>
      </c>
    </row>
    <row r="3" spans="1:1" x14ac:dyDescent="0.35">
      <c r="A3" s="15" t="s">
        <v>25</v>
      </c>
    </row>
    <row r="6" spans="1:1" x14ac:dyDescent="0.35">
      <c r="A6" s="89" t="s">
        <v>225</v>
      </c>
    </row>
    <row r="7" spans="1:1" x14ac:dyDescent="0.35">
      <c r="A7" s="15">
        <v>1</v>
      </c>
    </row>
    <row r="8" spans="1:1" x14ac:dyDescent="0.35">
      <c r="A8" s="15">
        <v>2</v>
      </c>
    </row>
    <row r="9" spans="1:1" x14ac:dyDescent="0.35">
      <c r="A9" s="15">
        <v>3</v>
      </c>
    </row>
    <row r="10" spans="1:1" x14ac:dyDescent="0.35">
      <c r="A10" s="15">
        <v>4</v>
      </c>
    </row>
    <row r="11" spans="1:1" x14ac:dyDescent="0.35">
      <c r="A11" s="15">
        <v>5</v>
      </c>
    </row>
    <row r="12" spans="1:1" x14ac:dyDescent="0.35">
      <c r="A12" s="15">
        <v>6</v>
      </c>
    </row>
    <row r="13" spans="1:1" x14ac:dyDescent="0.35">
      <c r="A13" s="15">
        <v>7</v>
      </c>
    </row>
    <row r="14" spans="1:1" x14ac:dyDescent="0.35">
      <c r="A14" s="15">
        <v>8</v>
      </c>
    </row>
    <row r="15" spans="1:1" x14ac:dyDescent="0.35">
      <c r="A15" s="15">
        <v>9</v>
      </c>
    </row>
    <row r="16" spans="1:1" x14ac:dyDescent="0.35">
      <c r="A16" s="15">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16" sqref="D16"/>
    </sheetView>
  </sheetViews>
  <sheetFormatPr baseColWidth="10" defaultColWidth="8.7265625" defaultRowHeight="14.5" x14ac:dyDescent="0.35"/>
  <cols>
    <col min="3" max="12" width="37.26953125" customWidth="1"/>
  </cols>
  <sheetData>
    <row r="3" spans="3:12" x14ac:dyDescent="0.35">
      <c r="E3" s="122" t="s">
        <v>226</v>
      </c>
      <c r="F3" s="122"/>
      <c r="G3" s="122"/>
    </row>
    <row r="5" spans="3:12" ht="18.5" x14ac:dyDescent="0.45">
      <c r="J5" s="123" t="s">
        <v>227</v>
      </c>
      <c r="K5" s="124"/>
    </row>
    <row r="6" spans="3:12" ht="18.5" x14ac:dyDescent="0.45">
      <c r="C6" s="25" t="s">
        <v>228</v>
      </c>
      <c r="D6" s="26" t="s">
        <v>229</v>
      </c>
      <c r="E6" s="26" t="s">
        <v>230</v>
      </c>
      <c r="F6" s="27" t="s">
        <v>231</v>
      </c>
      <c r="G6" s="27" t="s">
        <v>232</v>
      </c>
      <c r="H6" s="27" t="s">
        <v>233</v>
      </c>
      <c r="I6" s="27" t="s">
        <v>234</v>
      </c>
      <c r="J6" s="27" t="s">
        <v>235</v>
      </c>
      <c r="K6" s="27" t="s">
        <v>236</v>
      </c>
      <c r="L6" s="72" t="s">
        <v>237</v>
      </c>
    </row>
    <row r="7" spans="3:12" ht="58" x14ac:dyDescent="0.35">
      <c r="C7" s="125" t="s">
        <v>238</v>
      </c>
      <c r="D7" s="73" t="s">
        <v>239</v>
      </c>
      <c r="E7" s="73" t="s">
        <v>240</v>
      </c>
      <c r="F7" s="73" t="s">
        <v>241</v>
      </c>
      <c r="G7" s="73"/>
      <c r="H7" s="73"/>
      <c r="I7" s="73"/>
      <c r="J7" s="73"/>
      <c r="K7" s="73"/>
      <c r="L7" s="74"/>
    </row>
    <row r="8" spans="3:12" x14ac:dyDescent="0.35">
      <c r="C8" s="126"/>
      <c r="D8" s="73"/>
      <c r="E8" s="73"/>
      <c r="F8" s="73"/>
      <c r="G8" s="73"/>
      <c r="H8" s="73"/>
      <c r="I8" s="73"/>
      <c r="J8" s="73"/>
      <c r="K8" s="73"/>
      <c r="L8" s="28"/>
    </row>
    <row r="9" spans="3:12" x14ac:dyDescent="0.35">
      <c r="C9" s="126"/>
      <c r="D9" s="73"/>
      <c r="E9" s="73"/>
      <c r="F9" s="73"/>
      <c r="G9" s="73"/>
      <c r="H9" s="73"/>
      <c r="I9" s="73"/>
      <c r="J9" s="73"/>
      <c r="K9" s="73"/>
      <c r="L9" s="75"/>
    </row>
    <row r="10" spans="3:12" x14ac:dyDescent="0.35">
      <c r="C10" s="126"/>
      <c r="D10" s="73"/>
      <c r="E10" s="73"/>
      <c r="F10" s="73"/>
      <c r="G10" s="73"/>
      <c r="H10" s="73"/>
      <c r="I10" s="73"/>
      <c r="J10" s="73"/>
      <c r="K10" s="73"/>
      <c r="L10" s="15"/>
    </row>
    <row r="11" spans="3:12" x14ac:dyDescent="0.35">
      <c r="C11" s="126"/>
      <c r="D11" s="73"/>
      <c r="E11" s="73"/>
      <c r="F11" s="73"/>
      <c r="G11" s="73"/>
      <c r="H11" s="73"/>
      <c r="I11" s="73"/>
      <c r="J11" s="73"/>
      <c r="K11" s="73"/>
      <c r="L11" s="15"/>
    </row>
    <row r="12" spans="3:12" x14ac:dyDescent="0.35">
      <c r="C12" s="126"/>
      <c r="D12" s="15"/>
      <c r="E12" s="15"/>
      <c r="F12" s="15"/>
      <c r="G12" s="15"/>
      <c r="H12" s="15"/>
      <c r="I12" s="15"/>
      <c r="J12" s="15"/>
      <c r="K12" s="15"/>
      <c r="L12" s="15"/>
    </row>
    <row r="13" spans="3:12" x14ac:dyDescent="0.35">
      <c r="C13" s="126"/>
      <c r="D13" s="15"/>
      <c r="E13" s="15"/>
      <c r="F13" s="15"/>
      <c r="G13" s="15"/>
      <c r="H13" s="15"/>
      <c r="I13" s="15"/>
      <c r="J13" s="15"/>
      <c r="K13" s="15"/>
      <c r="L13" s="15"/>
    </row>
    <row r="14" spans="3:12" x14ac:dyDescent="0.35">
      <c r="C14" s="126"/>
      <c r="D14" s="15"/>
      <c r="E14" s="15"/>
      <c r="F14" s="15"/>
      <c r="G14" s="15"/>
      <c r="H14" s="15"/>
      <c r="I14" s="15"/>
      <c r="J14" s="15"/>
      <c r="K14" s="15"/>
      <c r="L14" s="15"/>
    </row>
    <row r="15" spans="3:12" x14ac:dyDescent="0.35">
      <c r="C15" s="126"/>
      <c r="D15" s="15"/>
      <c r="E15" s="15"/>
      <c r="F15" s="15"/>
      <c r="G15" s="15"/>
      <c r="H15" s="15"/>
      <c r="I15" s="15"/>
      <c r="J15" s="15"/>
      <c r="K15" s="15"/>
      <c r="L15" s="15"/>
    </row>
    <row r="16" spans="3:12" x14ac:dyDescent="0.35">
      <c r="C16" s="126"/>
      <c r="D16" s="15"/>
      <c r="E16" s="15"/>
      <c r="F16" s="15"/>
      <c r="G16" s="15"/>
      <c r="H16" s="15"/>
      <c r="I16" s="15"/>
      <c r="J16" s="15"/>
      <c r="K16" s="15"/>
      <c r="L16" s="15"/>
    </row>
    <row r="17" spans="3:12" x14ac:dyDescent="0.35">
      <c r="C17" s="126"/>
      <c r="D17" s="15"/>
      <c r="E17" s="15"/>
      <c r="F17" s="15"/>
      <c r="G17" s="15"/>
      <c r="H17" s="15"/>
      <c r="I17" s="15"/>
      <c r="J17" s="15"/>
      <c r="K17" s="15"/>
      <c r="L17" s="15"/>
    </row>
    <row r="18" spans="3:12" x14ac:dyDescent="0.35">
      <c r="C18" s="126"/>
      <c r="D18" s="15"/>
      <c r="E18" s="15"/>
      <c r="F18" s="15"/>
      <c r="G18" s="15"/>
      <c r="H18" s="15"/>
      <c r="I18" s="15"/>
      <c r="J18" s="15"/>
      <c r="K18" s="15"/>
      <c r="L18" s="15"/>
    </row>
    <row r="19" spans="3:12" x14ac:dyDescent="0.35">
      <c r="C19" s="126"/>
      <c r="D19" s="15"/>
      <c r="E19" s="15"/>
      <c r="F19" s="15"/>
      <c r="G19" s="15"/>
      <c r="H19" s="15"/>
      <c r="I19" s="15"/>
      <c r="J19" s="15"/>
      <c r="K19" s="15"/>
      <c r="L19" s="15"/>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43" zoomScale="68" zoomScaleNormal="68" workbookViewId="0">
      <selection activeCell="C51" sqref="C51:C7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59" t="s">
        <v>242</v>
      </c>
    </row>
    <row r="3" spans="2:14" ht="14.5" x14ac:dyDescent="0.35"/>
    <row r="4" spans="2:14" ht="14.5" x14ac:dyDescent="0.35">
      <c r="C4" s="18" t="s">
        <v>243</v>
      </c>
      <c r="D4" s="19">
        <f>COUNTA(AdopcionIA!D6:D403)</f>
        <v>69</v>
      </c>
    </row>
    <row r="6" spans="2:14" ht="14.5" x14ac:dyDescent="0.35">
      <c r="C6" s="13"/>
    </row>
    <row r="7" spans="2:14" ht="14.5" x14ac:dyDescent="0.35">
      <c r="C7" s="13"/>
      <c r="D7" s="16" t="s">
        <v>20</v>
      </c>
      <c r="E7" s="16" t="s">
        <v>244</v>
      </c>
      <c r="F7" s="16" t="s">
        <v>245</v>
      </c>
      <c r="G7" s="16" t="s">
        <v>246</v>
      </c>
      <c r="H7" s="16" t="s">
        <v>247</v>
      </c>
      <c r="J7" s="24"/>
    </row>
    <row r="8" spans="2:14" ht="14.5" x14ac:dyDescent="0.35">
      <c r="C8" s="86" t="s">
        <v>248</v>
      </c>
      <c r="D8" s="15">
        <f>COUNTIF(AdopcionIA!$AQ$6:$AQ$403,"=S")</f>
        <v>68</v>
      </c>
      <c r="E8" s="116">
        <f>COUNTIF(AdopcionIA!$AQ$6:$AQ$403,"=N")</f>
        <v>1</v>
      </c>
      <c r="F8" s="116">
        <f>COUNTIF(AdopcionIA!$AR$6:$AR$403,"=S")</f>
        <v>66</v>
      </c>
      <c r="G8" s="116">
        <f>COUNTIF(AdopcionIA!$AR$6:$AR$403,"=N")</f>
        <v>3</v>
      </c>
      <c r="H8" s="116">
        <f>D8-F8</f>
        <v>2</v>
      </c>
    </row>
    <row r="9" spans="2:14" ht="15" customHeight="1" x14ac:dyDescent="0.35">
      <c r="D9" s="115">
        <f>D8/$D$4</f>
        <v>0.98550724637681164</v>
      </c>
      <c r="E9" s="115">
        <f>E8/$D$4</f>
        <v>1.4492753623188406E-2</v>
      </c>
      <c r="F9" s="115">
        <f>F8/$D$4</f>
        <v>0.95652173913043481</v>
      </c>
      <c r="G9" s="115">
        <f>G8/$D$4</f>
        <v>4.3478260869565216E-2</v>
      </c>
      <c r="H9" s="115">
        <f>H8/$D$4</f>
        <v>2.8985507246376812E-2</v>
      </c>
    </row>
    <row r="10" spans="2:14" ht="18.5" x14ac:dyDescent="0.45">
      <c r="C10" s="58" t="s">
        <v>249</v>
      </c>
    </row>
    <row r="11" spans="2:14" ht="14.5" x14ac:dyDescent="0.35">
      <c r="C11" s="20" t="s">
        <v>250</v>
      </c>
    </row>
    <row r="12" spans="2:14" ht="14.5" x14ac:dyDescent="0.35">
      <c r="C12" s="20"/>
    </row>
    <row r="13" spans="2:14" ht="14.5" x14ac:dyDescent="0.35">
      <c r="C13" s="16" t="s">
        <v>251</v>
      </c>
      <c r="D13" s="16" t="s">
        <v>20</v>
      </c>
      <c r="E13" s="16" t="s">
        <v>252</v>
      </c>
      <c r="F13" s="78" t="s">
        <v>253</v>
      </c>
      <c r="G13" s="16" t="s">
        <v>254</v>
      </c>
      <c r="H13" s="16" t="s">
        <v>255</v>
      </c>
      <c r="I13" s="78" t="s">
        <v>256</v>
      </c>
      <c r="J13" s="78" t="s">
        <v>257</v>
      </c>
      <c r="K13" s="16" t="s">
        <v>258</v>
      </c>
      <c r="L13" s="16" t="s">
        <v>259</v>
      </c>
      <c r="M13" s="16" t="s">
        <v>260</v>
      </c>
      <c r="N13" s="113" t="s">
        <v>261</v>
      </c>
    </row>
    <row r="14" spans="2:14" ht="14.5" x14ac:dyDescent="0.35">
      <c r="C14" s="14" t="s">
        <v>2</v>
      </c>
      <c r="D14" s="15">
        <f>COUNTIF(AdopcionIA!$G$6:$G$403,"=S")</f>
        <v>40</v>
      </c>
      <c r="E14" s="15">
        <f>COUNTIF(AdopcionIA!$G$6:$G$403,"=N")</f>
        <v>29</v>
      </c>
      <c r="F14" s="29">
        <f t="shared" ref="F14:F20" si="0">SUM(D14:E14)</f>
        <v>69</v>
      </c>
      <c r="G14" s="15">
        <f>COUNTIF(AdopcionIA!$H$6:$H$403,"=S")</f>
        <v>40</v>
      </c>
      <c r="H14" s="15">
        <f>COUNTIF(AdopcionIA!$H$6:$H$403,"=N")</f>
        <v>0</v>
      </c>
      <c r="I14" s="29">
        <f t="shared" ref="I14:I20" si="1">F14-G14</f>
        <v>29</v>
      </c>
      <c r="J14" s="29">
        <f t="shared" ref="J14:J20" si="2">F14-E14-G14</f>
        <v>0</v>
      </c>
      <c r="K14" s="110">
        <f t="shared" ref="K14:K20" si="3">D14/F14</f>
        <v>0.57971014492753625</v>
      </c>
      <c r="L14" s="110">
        <f t="shared" ref="L14:L20" si="4">G14/F14</f>
        <v>0.57971014492753625</v>
      </c>
      <c r="M14" s="110">
        <f t="shared" ref="M14:M20" si="5">I14/F14</f>
        <v>0.42028985507246375</v>
      </c>
      <c r="N14" s="110">
        <f t="shared" ref="N14:N20" si="6">G14/$G$22</f>
        <v>0.42105263157894735</v>
      </c>
    </row>
    <row r="15" spans="2:14" ht="14.5" x14ac:dyDescent="0.35">
      <c r="C15" s="14" t="s">
        <v>3</v>
      </c>
      <c r="D15" s="15">
        <f>COUNTIF(AdopcionIA!$L$6:$L$403,"=S")</f>
        <v>21</v>
      </c>
      <c r="E15" s="15">
        <f>COUNTIF(AdopcionIA!$L$6:$L$403,"=N")</f>
        <v>48</v>
      </c>
      <c r="F15" s="29">
        <f t="shared" si="0"/>
        <v>69</v>
      </c>
      <c r="G15" s="15">
        <f>COUNTIF(AdopcionIA!$M$6:$M$403,"=S")</f>
        <v>20</v>
      </c>
      <c r="H15" s="15">
        <f>COUNTIF(AdopcionIA!$M$6:$M$403,"=N")</f>
        <v>1</v>
      </c>
      <c r="I15" s="29">
        <f t="shared" si="1"/>
        <v>49</v>
      </c>
      <c r="J15" s="29">
        <f t="shared" si="2"/>
        <v>1</v>
      </c>
      <c r="K15" s="110">
        <f t="shared" si="3"/>
        <v>0.30434782608695654</v>
      </c>
      <c r="L15" s="110">
        <f t="shared" si="4"/>
        <v>0.28985507246376813</v>
      </c>
      <c r="M15" s="110">
        <f t="shared" si="5"/>
        <v>0.71014492753623193</v>
      </c>
      <c r="N15" s="110">
        <f t="shared" si="6"/>
        <v>0.21052631578947367</v>
      </c>
    </row>
    <row r="16" spans="2:14" ht="14.5" x14ac:dyDescent="0.35">
      <c r="C16" s="14" t="s">
        <v>8</v>
      </c>
      <c r="D16" s="15">
        <f>COUNTIF(AdopcionIA!$AK$6:$AK$403,"=S")</f>
        <v>16</v>
      </c>
      <c r="E16" s="15">
        <f>COUNTIF(AdopcionIA!$AK$6:$AK$403,"=N")</f>
        <v>53</v>
      </c>
      <c r="F16" s="29">
        <f t="shared" si="0"/>
        <v>69</v>
      </c>
      <c r="G16" s="15">
        <f>COUNTIF(AdopcionIA!$AL$6:$AL$403,"=S")</f>
        <v>15</v>
      </c>
      <c r="H16" s="15">
        <f>COUNTIF(AdopcionIA!$AL$6:$AL$403,"=N")</f>
        <v>1</v>
      </c>
      <c r="I16" s="29">
        <f t="shared" si="1"/>
        <v>54</v>
      </c>
      <c r="J16" s="29">
        <f t="shared" si="2"/>
        <v>1</v>
      </c>
      <c r="K16" s="110">
        <f t="shared" si="3"/>
        <v>0.2318840579710145</v>
      </c>
      <c r="L16" s="110">
        <f t="shared" si="4"/>
        <v>0.21739130434782608</v>
      </c>
      <c r="M16" s="110">
        <f t="shared" si="5"/>
        <v>0.78260869565217395</v>
      </c>
      <c r="N16" s="110">
        <f t="shared" si="6"/>
        <v>0.15789473684210525</v>
      </c>
    </row>
    <row r="17" spans="3:14" ht="14.5" x14ac:dyDescent="0.35">
      <c r="C17" s="14" t="s">
        <v>7</v>
      </c>
      <c r="D17" s="15">
        <f>COUNTIF(AdopcionIA!$AF$6:$AF$403,"=S")</f>
        <v>11</v>
      </c>
      <c r="E17" s="15">
        <f>COUNTIF(AdopcionIA!$AF$6:$AF$403,"=N")</f>
        <v>58</v>
      </c>
      <c r="F17" s="29">
        <f t="shared" si="0"/>
        <v>69</v>
      </c>
      <c r="G17" s="15">
        <f>COUNTIF(AdopcionIA!$AG$6:$AG$403,"=S")</f>
        <v>11</v>
      </c>
      <c r="H17" s="15">
        <f>COUNTIF(AdopcionIA!$AG$6:$AG$403,"=N")</f>
        <v>0</v>
      </c>
      <c r="I17" s="29">
        <f t="shared" si="1"/>
        <v>58</v>
      </c>
      <c r="J17" s="29">
        <f t="shared" si="2"/>
        <v>0</v>
      </c>
      <c r="K17" s="110">
        <f t="shared" si="3"/>
        <v>0.15942028985507245</v>
      </c>
      <c r="L17" s="110">
        <f t="shared" si="4"/>
        <v>0.15942028985507245</v>
      </c>
      <c r="M17" s="110">
        <f t="shared" si="5"/>
        <v>0.84057971014492749</v>
      </c>
      <c r="N17" s="110">
        <f t="shared" si="6"/>
        <v>0.11578947368421053</v>
      </c>
    </row>
    <row r="18" spans="3:14" ht="14.5" x14ac:dyDescent="0.35">
      <c r="C18" s="14" t="s">
        <v>4</v>
      </c>
      <c r="D18" s="15">
        <f>COUNTIF(AdopcionIA!$Q$6:$Q$403,"=S")</f>
        <v>6</v>
      </c>
      <c r="E18" s="15">
        <f>COUNTIF(AdopcionIA!$Q$6:$Q$403,"=N")</f>
        <v>63</v>
      </c>
      <c r="F18" s="29">
        <f t="shared" si="0"/>
        <v>69</v>
      </c>
      <c r="G18" s="15">
        <f>COUNTIF(AdopcionIA!$R$6:$R$403,"=S")</f>
        <v>4</v>
      </c>
      <c r="H18" s="15">
        <f>COUNTIF(AdopcionIA!$R$6:$R$403,"=N")</f>
        <v>2</v>
      </c>
      <c r="I18" s="29">
        <f t="shared" si="1"/>
        <v>65</v>
      </c>
      <c r="J18" s="29">
        <f t="shared" si="2"/>
        <v>2</v>
      </c>
      <c r="K18" s="110">
        <f t="shared" si="3"/>
        <v>8.6956521739130432E-2</v>
      </c>
      <c r="L18" s="110">
        <f t="shared" si="4"/>
        <v>5.7971014492753624E-2</v>
      </c>
      <c r="M18" s="110">
        <f t="shared" si="5"/>
        <v>0.94202898550724634</v>
      </c>
      <c r="N18" s="110">
        <f t="shared" si="6"/>
        <v>4.2105263157894736E-2</v>
      </c>
    </row>
    <row r="19" spans="3:14" ht="14.5" x14ac:dyDescent="0.35">
      <c r="C19" s="14" t="s">
        <v>5</v>
      </c>
      <c r="D19" s="15">
        <f>COUNTIF(AdopcionIA!$V$6:$V$403,"=S")</f>
        <v>3</v>
      </c>
      <c r="E19" s="15">
        <f>COUNTIF(AdopcionIA!$V$6:$V$403,"=N")</f>
        <v>66</v>
      </c>
      <c r="F19" s="29">
        <f t="shared" si="0"/>
        <v>69</v>
      </c>
      <c r="G19" s="15">
        <f>COUNTIF(AdopcionIA!$W$6:$W$403,"=S")</f>
        <v>3</v>
      </c>
      <c r="H19" s="15">
        <f>COUNTIF(AdopcionIA!$W$6:$W$403,"=N")</f>
        <v>0</v>
      </c>
      <c r="I19" s="29">
        <f t="shared" si="1"/>
        <v>66</v>
      </c>
      <c r="J19" s="29">
        <f t="shared" si="2"/>
        <v>0</v>
      </c>
      <c r="K19" s="110">
        <f t="shared" si="3"/>
        <v>4.3478260869565216E-2</v>
      </c>
      <c r="L19" s="110">
        <f t="shared" si="4"/>
        <v>4.3478260869565216E-2</v>
      </c>
      <c r="M19" s="110">
        <f t="shared" si="5"/>
        <v>0.95652173913043481</v>
      </c>
      <c r="N19" s="110">
        <f t="shared" si="6"/>
        <v>3.1578947368421054E-2</v>
      </c>
    </row>
    <row r="20" spans="3:14" ht="14.5" x14ac:dyDescent="0.35">
      <c r="C20" s="14" t="s">
        <v>6</v>
      </c>
      <c r="D20" s="15">
        <f>COUNTIF(AdopcionIA!$AA$6:$AA$403,"=S")</f>
        <v>2</v>
      </c>
      <c r="E20" s="15">
        <f>COUNTIF(AdopcionIA!$AA$6:$AA$403,"=N")</f>
        <v>67</v>
      </c>
      <c r="F20" s="29">
        <f t="shared" si="0"/>
        <v>69</v>
      </c>
      <c r="G20" s="15">
        <f>COUNTIF(AdopcionIA!$AB$6:$AB$403,"=S")</f>
        <v>2</v>
      </c>
      <c r="H20" s="15">
        <f>COUNTIF(AdopcionIA!$AB$6:$AB$403,"=N")</f>
        <v>0</v>
      </c>
      <c r="I20" s="29">
        <f t="shared" si="1"/>
        <v>67</v>
      </c>
      <c r="J20" s="29">
        <f t="shared" si="2"/>
        <v>0</v>
      </c>
      <c r="K20" s="110">
        <f t="shared" si="3"/>
        <v>2.8985507246376812E-2</v>
      </c>
      <c r="L20" s="110">
        <f t="shared" si="4"/>
        <v>2.8985507246376812E-2</v>
      </c>
      <c r="M20" s="110">
        <f t="shared" si="5"/>
        <v>0.97101449275362317</v>
      </c>
      <c r="N20" s="110">
        <f t="shared" si="6"/>
        <v>2.1052631578947368E-2</v>
      </c>
    </row>
    <row r="21" spans="3:14" ht="14.5" x14ac:dyDescent="0.35">
      <c r="C21" s="13"/>
    </row>
    <row r="22" spans="3:14" ht="14.5" x14ac:dyDescent="0.35">
      <c r="C22" s="68" t="s">
        <v>262</v>
      </c>
      <c r="D22" s="69">
        <f>SUM(D14:D20)</f>
        <v>99</v>
      </c>
      <c r="E22" s="69">
        <f t="shared" ref="E22:I22" si="7">SUM(E14:E20)</f>
        <v>384</v>
      </c>
      <c r="F22" s="69">
        <f t="shared" si="7"/>
        <v>483</v>
      </c>
      <c r="G22" s="69">
        <f t="shared" si="7"/>
        <v>95</v>
      </c>
      <c r="H22" s="69">
        <f t="shared" si="7"/>
        <v>4</v>
      </c>
      <c r="I22" s="70">
        <f t="shared" si="7"/>
        <v>388</v>
      </c>
      <c r="J22" s="114"/>
      <c r="K22" s="13"/>
      <c r="L22" s="13"/>
      <c r="M22" s="13"/>
    </row>
    <row r="23" spans="3:14" ht="14.5" x14ac:dyDescent="0.35"/>
    <row r="24" spans="3:14" ht="18.5" x14ac:dyDescent="0.45">
      <c r="C24" s="58" t="s">
        <v>263</v>
      </c>
    </row>
    <row r="25" spans="3:14" ht="14.5" x14ac:dyDescent="0.35">
      <c r="C25" s="79" t="s">
        <v>251</v>
      </c>
      <c r="D25" s="80" t="s">
        <v>264</v>
      </c>
      <c r="E25" s="80" t="s">
        <v>265</v>
      </c>
      <c r="F25" s="81" t="s">
        <v>266</v>
      </c>
      <c r="H25" s="24"/>
      <c r="I25" s="24"/>
      <c r="J25" s="24"/>
      <c r="K25" s="24"/>
      <c r="L25" s="24"/>
      <c r="M25" s="24"/>
    </row>
    <row r="26" spans="3:14" ht="14.5" x14ac:dyDescent="0.35">
      <c r="C26" s="82" t="s">
        <v>2</v>
      </c>
      <c r="D26" s="111">
        <f>SUMIF(AdopcionIA!$H$6:$H403,"=S",AdopcionIA!$J$6:$J$403)</f>
        <v>130</v>
      </c>
      <c r="E26" s="111">
        <f>SUMIF(AdopcionIA!$H$6:$H403,"=S",AdopcionIA!$K$6:$K$403)</f>
        <v>82.5</v>
      </c>
      <c r="F26" s="83">
        <f t="shared" ref="F26:F33" si="8">IFERROR((D26-E26)/D26,0)</f>
        <v>0.36538461538461536</v>
      </c>
      <c r="H26" s="87"/>
    </row>
    <row r="27" spans="3:14" ht="14.5" x14ac:dyDescent="0.35">
      <c r="C27" s="82" t="s">
        <v>3</v>
      </c>
      <c r="D27" s="111">
        <f>SUMIF(AdopcionIA!$M$6:$M403,"=S",AdopcionIA!$O$6:$O$403)</f>
        <v>51</v>
      </c>
      <c r="E27" s="111">
        <f>SUMIF(AdopcionIA!$M$6:$M403,"=S",AdopcionIA!$P$6:$P$403)</f>
        <v>41.5</v>
      </c>
      <c r="F27" s="83">
        <f t="shared" si="8"/>
        <v>0.18627450980392157</v>
      </c>
      <c r="H27" s="87"/>
    </row>
    <row r="28" spans="3:14" ht="14.5" x14ac:dyDescent="0.35">
      <c r="C28" s="82" t="s">
        <v>4</v>
      </c>
      <c r="D28" s="111">
        <f>SUMIF(AdopcionIA!$R$6:$R403,"=S",AdopcionIA!$T$6:$T$403)</f>
        <v>12</v>
      </c>
      <c r="E28" s="111">
        <f>SUMIF(AdopcionIA!$R$6:$R403,"=S",AdopcionIA!$U$6:$U$403)</f>
        <v>5</v>
      </c>
      <c r="F28" s="83">
        <f t="shared" si="8"/>
        <v>0.58333333333333337</v>
      </c>
      <c r="H28" s="87"/>
    </row>
    <row r="29" spans="3:14" ht="14.5" x14ac:dyDescent="0.35">
      <c r="C29" s="82" t="s">
        <v>5</v>
      </c>
      <c r="D29" s="111">
        <f>SUMIF(AdopcionIA!$W$6:$W403,"=S",AdopcionIA!$Y$6:$Y$403)</f>
        <v>10.5</v>
      </c>
      <c r="E29" s="111">
        <f>SUMIF(AdopcionIA!$W$6:$W403,"=S",AdopcionIA!$Z$6:$Z$403)</f>
        <v>5</v>
      </c>
      <c r="F29" s="83">
        <f t="shared" si="8"/>
        <v>0.52380952380952384</v>
      </c>
      <c r="H29" s="87"/>
    </row>
    <row r="30" spans="3:14" ht="14.5" x14ac:dyDescent="0.35">
      <c r="C30" s="82" t="s">
        <v>6</v>
      </c>
      <c r="D30" s="111">
        <f>SUMIF(AdopcionIA!$AB$6:$AB403,"=S",AdopcionIA!$AD$6:$AD$403)</f>
        <v>3.5</v>
      </c>
      <c r="E30" s="111">
        <f>SUMIF(AdopcionIA!$AB$6:$AB403,"=S",AdopcionIA!$AE$6:$AE$403)</f>
        <v>1.5</v>
      </c>
      <c r="F30" s="83">
        <f t="shared" si="8"/>
        <v>0.5714285714285714</v>
      </c>
      <c r="H30" s="87"/>
    </row>
    <row r="31" spans="3:14" ht="14.5" x14ac:dyDescent="0.35">
      <c r="C31" s="82" t="s">
        <v>7</v>
      </c>
      <c r="D31" s="111">
        <f>SUMIF(AdopcionIA!$AG$6:$AG403,"=S",AdopcionIA!$AI$6:$AI$403)</f>
        <v>22</v>
      </c>
      <c r="E31" s="111">
        <f>SUMIF(AdopcionIA!$AG$6:$AG403,"=S",AdopcionIA!$AJ$6:$AJ$403)</f>
        <v>12.2</v>
      </c>
      <c r="F31" s="83">
        <f t="shared" si="8"/>
        <v>0.44545454545454549</v>
      </c>
      <c r="H31" s="87"/>
    </row>
    <row r="32" spans="3:14" ht="14.5" x14ac:dyDescent="0.35">
      <c r="C32" s="84" t="s">
        <v>8</v>
      </c>
      <c r="D32" s="112">
        <f ca="1">SUMIF(AdopcionIA!$AL$6:$FAM402,"=S",AdopcionIA!$AN$6:$AN$403)</f>
        <v>63</v>
      </c>
      <c r="E32" s="112">
        <f ca="1">SUMIF(AdopcionIA!$AL$6:$FAM402,"=S",AdopcionIA!$AO$6:$AO$403)</f>
        <v>45.5</v>
      </c>
      <c r="F32" s="85">
        <f t="shared" ca="1" si="8"/>
        <v>0.27777777777777779</v>
      </c>
      <c r="H32" s="87"/>
    </row>
    <row r="33" spans="2:13" ht="14.5" x14ac:dyDescent="0.35">
      <c r="C33" s="68" t="s">
        <v>267</v>
      </c>
      <c r="D33" s="69">
        <f ca="1">SUM(D26:D32)</f>
        <v>292</v>
      </c>
      <c r="E33" s="69">
        <f t="shared" ref="E33" ca="1" si="9">SUM(E26:E32)</f>
        <v>193.2</v>
      </c>
      <c r="F33" s="71">
        <f t="shared" ca="1" si="8"/>
        <v>0.3383561643835617</v>
      </c>
      <c r="H33" s="87"/>
      <c r="I33" s="13"/>
      <c r="J33" s="13"/>
      <c r="K33" s="13"/>
      <c r="L33" s="13"/>
      <c r="M33" s="13"/>
    </row>
    <row r="34" spans="2:13" ht="14.5" x14ac:dyDescent="0.35"/>
    <row r="35" spans="2:13" ht="14.5" x14ac:dyDescent="0.35"/>
    <row r="36" spans="2:13" ht="14.5" x14ac:dyDescent="0.35"/>
    <row r="37" spans="2:13" ht="23.5" x14ac:dyDescent="0.55000000000000004">
      <c r="B37" s="59" t="s">
        <v>268</v>
      </c>
    </row>
    <row r="38" spans="2:13" ht="23.5" x14ac:dyDescent="0.55000000000000004">
      <c r="B38" s="59"/>
    </row>
    <row r="39" spans="2:13" ht="23.5" x14ac:dyDescent="0.55000000000000004">
      <c r="B39" s="59"/>
    </row>
    <row r="40" spans="2:13" ht="23.5" x14ac:dyDescent="0.55000000000000004">
      <c r="B40" s="59"/>
    </row>
    <row r="41" spans="2:13" ht="23.5" x14ac:dyDescent="0.55000000000000004">
      <c r="B41" s="59"/>
    </row>
    <row r="42" spans="2:13" ht="23.5" x14ac:dyDescent="0.55000000000000004">
      <c r="B42" s="59"/>
    </row>
    <row r="43" spans="2:13" ht="23.5" x14ac:dyDescent="0.55000000000000004">
      <c r="B43" s="59"/>
    </row>
    <row r="44" spans="2:13" ht="23.5" x14ac:dyDescent="0.55000000000000004">
      <c r="B44" s="59"/>
    </row>
    <row r="45" spans="2:13" ht="23.5" x14ac:dyDescent="0.55000000000000004">
      <c r="B45" s="59"/>
    </row>
    <row r="46" spans="2:13" ht="23.5" x14ac:dyDescent="0.55000000000000004">
      <c r="B46" s="59"/>
    </row>
    <row r="47" spans="2:13" ht="23.5" x14ac:dyDescent="0.55000000000000004">
      <c r="B47" s="59"/>
    </row>
    <row r="48" spans="2:13" ht="14.5" x14ac:dyDescent="0.35"/>
    <row r="49" spans="3:66" ht="14.5" customHeight="1" x14ac:dyDescent="0.35">
      <c r="D49" s="136" t="s">
        <v>269</v>
      </c>
      <c r="E49" s="137"/>
      <c r="F49" s="137"/>
      <c r="G49" s="137"/>
      <c r="H49" s="137"/>
      <c r="I49" s="137"/>
      <c r="J49" s="138"/>
      <c r="K49" s="139" t="s">
        <v>270</v>
      </c>
      <c r="L49" s="140"/>
      <c r="M49" s="140"/>
      <c r="N49" s="140"/>
      <c r="O49" s="140"/>
      <c r="P49" s="140"/>
      <c r="Q49" s="140"/>
      <c r="R49" s="141"/>
      <c r="S49" s="142" t="s">
        <v>271</v>
      </c>
      <c r="T49" s="143"/>
      <c r="U49" s="143"/>
      <c r="V49" s="143"/>
      <c r="W49" s="143"/>
      <c r="X49" s="143"/>
      <c r="Y49" s="143"/>
      <c r="Z49" s="144"/>
      <c r="AA49" s="145" t="s">
        <v>272</v>
      </c>
      <c r="AB49" s="146"/>
      <c r="AC49" s="146"/>
      <c r="AD49" s="146"/>
      <c r="AE49" s="146"/>
      <c r="AF49" s="146"/>
      <c r="AG49" s="146"/>
      <c r="AH49" s="147"/>
      <c r="AI49" s="148" t="s">
        <v>273</v>
      </c>
      <c r="AJ49" s="149"/>
      <c r="AK49" s="149"/>
      <c r="AL49" s="149"/>
      <c r="AM49" s="149"/>
      <c r="AN49" s="149"/>
      <c r="AO49" s="149"/>
      <c r="AP49" s="150"/>
      <c r="AQ49" s="127" t="s">
        <v>274</v>
      </c>
      <c r="AR49" s="128"/>
      <c r="AS49" s="128"/>
      <c r="AT49" s="128"/>
      <c r="AU49" s="128"/>
      <c r="AV49" s="128"/>
      <c r="AW49" s="128"/>
      <c r="AX49" s="129"/>
      <c r="AY49" s="130" t="s">
        <v>275</v>
      </c>
      <c r="AZ49" s="131"/>
      <c r="BA49" s="131"/>
      <c r="BB49" s="131"/>
      <c r="BC49" s="131"/>
      <c r="BD49" s="131"/>
      <c r="BE49" s="131"/>
      <c r="BF49" s="132"/>
      <c r="BG49" s="133" t="s">
        <v>276</v>
      </c>
      <c r="BH49" s="134"/>
      <c r="BI49" s="134"/>
      <c r="BJ49" s="134"/>
      <c r="BK49" s="134"/>
      <c r="BL49" s="134"/>
      <c r="BM49" s="134"/>
      <c r="BN49" s="135"/>
    </row>
    <row r="50" spans="3:66" ht="14.5" x14ac:dyDescent="0.35">
      <c r="C50" s="16" t="s">
        <v>10</v>
      </c>
      <c r="D50" s="35" t="s">
        <v>264</v>
      </c>
      <c r="E50" s="35" t="s">
        <v>265</v>
      </c>
      <c r="F50" s="36" t="s">
        <v>277</v>
      </c>
      <c r="G50" s="36" t="s">
        <v>278</v>
      </c>
      <c r="H50" s="35" t="s">
        <v>279</v>
      </c>
      <c r="I50" s="35" t="s">
        <v>280</v>
      </c>
      <c r="J50" s="35" t="s">
        <v>281</v>
      </c>
      <c r="K50" s="31" t="s">
        <v>264</v>
      </c>
      <c r="L50" s="31" t="s">
        <v>265</v>
      </c>
      <c r="M50" s="32" t="s">
        <v>277</v>
      </c>
      <c r="N50" s="32" t="s">
        <v>278</v>
      </c>
      <c r="O50" s="31" t="s">
        <v>279</v>
      </c>
      <c r="P50" s="31" t="s">
        <v>280</v>
      </c>
      <c r="Q50" s="31" t="s">
        <v>281</v>
      </c>
      <c r="R50" s="31" t="s">
        <v>282</v>
      </c>
      <c r="S50" s="38" t="s">
        <v>264</v>
      </c>
      <c r="T50" s="38" t="s">
        <v>265</v>
      </c>
      <c r="U50" s="39" t="s">
        <v>277</v>
      </c>
      <c r="V50" s="39" t="s">
        <v>278</v>
      </c>
      <c r="W50" s="38" t="s">
        <v>279</v>
      </c>
      <c r="X50" s="38" t="s">
        <v>280</v>
      </c>
      <c r="Y50" s="38" t="s">
        <v>281</v>
      </c>
      <c r="Z50" s="38" t="s">
        <v>282</v>
      </c>
      <c r="AA50" s="42" t="s">
        <v>264</v>
      </c>
      <c r="AB50" s="42" t="s">
        <v>265</v>
      </c>
      <c r="AC50" s="43" t="s">
        <v>277</v>
      </c>
      <c r="AD50" s="43" t="s">
        <v>278</v>
      </c>
      <c r="AE50" s="42" t="s">
        <v>279</v>
      </c>
      <c r="AF50" s="42" t="s">
        <v>280</v>
      </c>
      <c r="AG50" s="42" t="s">
        <v>281</v>
      </c>
      <c r="AH50" s="42" t="s">
        <v>282</v>
      </c>
      <c r="AI50" s="47" t="s">
        <v>264</v>
      </c>
      <c r="AJ50" s="47" t="s">
        <v>265</v>
      </c>
      <c r="AK50" s="48" t="s">
        <v>277</v>
      </c>
      <c r="AL50" s="48" t="s">
        <v>278</v>
      </c>
      <c r="AM50" s="47" t="s">
        <v>279</v>
      </c>
      <c r="AN50" s="47" t="s">
        <v>280</v>
      </c>
      <c r="AO50" s="47" t="s">
        <v>281</v>
      </c>
      <c r="AP50" s="47" t="s">
        <v>282</v>
      </c>
      <c r="AQ50" s="55" t="s">
        <v>264</v>
      </c>
      <c r="AR50" s="55" t="s">
        <v>265</v>
      </c>
      <c r="AS50" s="56" t="s">
        <v>277</v>
      </c>
      <c r="AT50" s="56" t="s">
        <v>278</v>
      </c>
      <c r="AU50" s="55" t="s">
        <v>279</v>
      </c>
      <c r="AV50" s="55" t="s">
        <v>280</v>
      </c>
      <c r="AW50" s="55" t="s">
        <v>281</v>
      </c>
      <c r="AX50" s="55" t="s">
        <v>282</v>
      </c>
      <c r="AY50" s="60" t="s">
        <v>264</v>
      </c>
      <c r="AZ50" s="60" t="s">
        <v>265</v>
      </c>
      <c r="BA50" s="61" t="s">
        <v>277</v>
      </c>
      <c r="BB50" s="61" t="s">
        <v>278</v>
      </c>
      <c r="BC50" s="60" t="s">
        <v>279</v>
      </c>
      <c r="BD50" s="60" t="s">
        <v>280</v>
      </c>
      <c r="BE50" s="60" t="s">
        <v>281</v>
      </c>
      <c r="BF50" s="60" t="s">
        <v>282</v>
      </c>
      <c r="BG50" s="65" t="s">
        <v>264</v>
      </c>
      <c r="BH50" s="65" t="s">
        <v>265</v>
      </c>
      <c r="BI50" s="66" t="s">
        <v>277</v>
      </c>
      <c r="BJ50" s="66" t="s">
        <v>278</v>
      </c>
      <c r="BK50" s="65" t="s">
        <v>279</v>
      </c>
      <c r="BL50" s="65" t="s">
        <v>280</v>
      </c>
      <c r="BM50" s="65" t="s">
        <v>281</v>
      </c>
      <c r="BN50" s="65" t="s">
        <v>282</v>
      </c>
    </row>
    <row r="51" spans="3:66" ht="14.5" x14ac:dyDescent="0.35">
      <c r="C51" s="118" t="e" cm="1">
        <f t="array" aca="1" ref="C51:C75" ca="1">_xlfn.UNIQUE(AdopcionIA!$C$6:$C$403)</f>
        <v>#NAME?</v>
      </c>
      <c r="D51" s="37">
        <f ca="1">SUMIF(AdopcionIA!$C$6:$C$403,Reporte!$C51,AdopcionIA!J$6:J$403) + SUMIF(AdopcionIA!$C$6:$C$403,Reporte!$C51,AdopcionIA!O$6:O$403) + SUMIF(AdopcionIA!$C$6:$C$403,Reporte!$C51,AdopcionIA!T$6:T$403) + SUMIF(AdopcionIA!$C$6:$C$403,Reporte!$C51,AdopcionIA!Y$6:Y$403) + SUMIF(AdopcionIA!$C$6:$C$403,Reporte!$C51,AdopcionIA!AD$6:AD$403) + SUMIF(AdopcionIA!$C$6:$C$403,Reporte!$C51,AdopcionIA!AI$6:AI$403) + SUMIF(AdopcionIA!$C$6:$C$403,Reporte!$C51,AdopcionIA!AN$6:AN$403)</f>
        <v>0</v>
      </c>
      <c r="E51" s="37">
        <f ca="1">SUMIF(AdopcionIA!$C$6:$C$403,Reporte!$C51,AdopcionIA!K$6:K$403) + SUMIF(AdopcionIA!$C$6:$C$403,Reporte!$C51,AdopcionIA!P$6:P$403) + SUMIF(AdopcionIA!$C$6:$C$403,Reporte!$C51,AdopcionIA!U$6:U$403) + SUMIF(AdopcionIA!$C$6:$C$403,Reporte!$C51,AdopcionIA!Z$6:Z$403) + SUMIF(AdopcionIA!$C$6:$C$403,Reporte!$C51,AdopcionIA!AE$6:AE$403) + SUMIF(AdopcionIA!$C$6:$C$403,Reporte!$C51,AdopcionIA!AJ$6:AJ$403) + SUMIF(AdopcionIA!$C$6:$C$403,Reporte!$C51,AdopcionIA!AO$6:AO$403)</f>
        <v>0</v>
      </c>
      <c r="F51" s="50">
        <f t="shared" ref="F51:F57" ca="1" si="10">IFERROR((D51-E51)/D51,0)</f>
        <v>0</v>
      </c>
      <c r="G51" s="37">
        <f ca="1">COUNTIFS(AdopcionIA!$C$6:$C$403,Reporte!$C51,AdopcionIA!G$6:G$403,"") + COUNTIFS(AdopcionIA!$C$6:$C$403,Reporte!$C51,AdopcionIA!L$6:L$403,"") + COUNTIFS(AdopcionIA!$C$6:$C$403,Reporte!$C51,AdopcionIA!Q$6:Q$403,"") + COUNTIFS(AdopcionIA!$C$6:$C$403,Reporte!$C51,AdopcionIA!V$6:V$403,"") + COUNTIFS(AdopcionIA!$C$6:$C$403,Reporte!$C51,AdopcionIA!AA$6:AA$403,"") + COUNTIFS(AdopcionIA!$C$6:$C$403,Reporte!$C51,AdopcionIA!AF$6:AF$403,"") + COUNTIFS(AdopcionIA!$C$6:$C$403,Reporte!$C51,AdopcionIA!AK$6:AK$403,"")</f>
        <v>0</v>
      </c>
      <c r="H51" s="37">
        <f ca="1">COUNTIFS(AdopcionIA!$C$6:$C$403,Reporte!$C51,AdopcionIA!G$6:G$403,"N") + COUNTIFS(AdopcionIA!$C$6:$C$403,Reporte!$C51,AdopcionIA!L$6:L$403,"N") + COUNTIFS(AdopcionIA!$C$6:$C$403,Reporte!$C51,AdopcionIA!Q$6:Q$403,"N") + COUNTIFS(AdopcionIA!$C$6:$C$403,Reporte!$C51,AdopcionIA!V$6:V$403,"N") + COUNTIFS(AdopcionIA!$C$6:$C$403,Reporte!$C51,AdopcionIA!AA$6:AA$403,"N") + COUNTIFS(AdopcionIA!$C$6:$C$403,Reporte!$C51,AdopcionIA!AF$6:AF$403,"N") + COUNTIFS(AdopcionIA!$C$6:$C$403,Reporte!$C51,AdopcionIA!AK$6:AK$403,"N")</f>
        <v>0</v>
      </c>
      <c r="I51" s="37">
        <f ca="1">COUNTIFS(AdopcionIA!$C$6:$C$403,Reporte!$C51,AdopcionIA!H$6:H$403,"N") + COUNTIFS(AdopcionIA!$C$6:$C$403,Reporte!$C51,AdopcionIA!M$6:M$403,"N") + COUNTIFS(AdopcionIA!$C$6:$C$403,Reporte!$C51,AdopcionIA!R$6:R$403,"N") + COUNTIFS(AdopcionIA!$C$6:$C$403,Reporte!$C51,AdopcionIA!W$6:W$403,"N") + COUNTIFS(AdopcionIA!$C$6:$C$403,Reporte!$C51,AdopcionIA!AB$6:AB$403,"N") + COUNTIFS(AdopcionIA!$C$6:$C$403,Reporte!$C51,AdopcionIA!AG$6:AG$403,"N") + COUNTIFS(AdopcionIA!$C$6:$C$403,Reporte!$C51,AdopcionIA!AL$6:AL$403,"N")</f>
        <v>0</v>
      </c>
      <c r="J51" s="37">
        <f ca="1">COUNTIFS(AdopcionIA!$C$6:$C$403,Reporte!$C51,AdopcionIA!H$6:H$403,"S") + COUNTIFS(AdopcionIA!$C$6:$C$403,Reporte!$C51,AdopcionIA!M$6:M$403,"S") + COUNTIFS(AdopcionIA!$C$6:$C$403,Reporte!$C51,AdopcionIA!R$6:R$403,"S") + COUNTIFS(AdopcionIA!$C$6:$C$403,Reporte!$C51,AdopcionIA!W$6:W$403,"S") + COUNTIFS(AdopcionIA!$C$6:$C$403,Reporte!$C51,AdopcionIA!AB$6:AB$403,"S") + COUNTIFS(AdopcionIA!$C$6:$C$403,Reporte!$C51,AdopcionIA!AG$6:AG$403,"S") + COUNTIFS(AdopcionIA!$C$6:$C$403,Reporte!$C51,AdopcionIA!AL$6:AL$403,"S")</f>
        <v>0</v>
      </c>
      <c r="K51" s="17">
        <f ca="1">SUMIF(AdopcionIA!$C$6:$C$403,Reporte!$C51,AdopcionIA!J$6:J$403)</f>
        <v>0</v>
      </c>
      <c r="L51" s="17">
        <f ca="1">SUMIF(AdopcionIA!$C$6:$C$403,Reporte!$C51,AdopcionIA!K$6:K$403)</f>
        <v>0</v>
      </c>
      <c r="M51" s="50">
        <f t="shared" ref="M51:M57" ca="1" si="11">IFERROR((K51-L51)/K51,0)</f>
        <v>0</v>
      </c>
      <c r="N51" s="17">
        <f ca="1">COUNTIFS(AdopcionIA!$C$6:$C$403,Reporte!$C51,AdopcionIA!G$6:G$403,"")</f>
        <v>0</v>
      </c>
      <c r="O51" s="17">
        <f ca="1">COUNTIFS(AdopcionIA!$C$6:$C$403,Reporte!$C51,AdopcionIA!G$6:G$403,"N")</f>
        <v>0</v>
      </c>
      <c r="P51" s="17">
        <f ca="1">COUNTIFS(AdopcionIA!$C$6:$C$403,Reporte!$C51,AdopcionIA!H$6:H$403,"N")</f>
        <v>0</v>
      </c>
      <c r="Q51" s="34">
        <f ca="1">COUNTIFS(AdopcionIA!$C$6:$C$403,Reporte!$C51,AdopcionIA!H$6:H$403,"S")</f>
        <v>0</v>
      </c>
      <c r="R51" s="90">
        <f ca="1">(IFERROR(AVERAGEIFS(AdopcionIA!I$6:I$403,AdopcionIA!$C$6:$C$403,Reporte!$C51),0)/10)</f>
        <v>0</v>
      </c>
      <c r="S51" s="40">
        <f ca="1">SUMIF(AdopcionIA!$C$6:$C$403,Reporte!$C51,AdopcionIA!O$6:O$403)</f>
        <v>0</v>
      </c>
      <c r="T51" s="40">
        <f ca="1">SUMIF(AdopcionIA!$C$6:$C$403,Reporte!$C51,AdopcionIA!P$6:P$403)</f>
        <v>0</v>
      </c>
      <c r="U51" s="51">
        <f t="shared" ref="U51:U57" ca="1" si="12">IFERROR((S51-T51)/S51,0)</f>
        <v>0</v>
      </c>
      <c r="V51" s="40">
        <f ca="1">COUNTIFS(AdopcionIA!$C$6:$C$403,Reporte!$C51,AdopcionIA!L$6:L$403,"")</f>
        <v>0</v>
      </c>
      <c r="W51" s="40">
        <f ca="1">COUNTIFS(AdopcionIA!$C$6:$C$403,Reporte!$C51,AdopcionIA!L$6:L$403,"N")</f>
        <v>0</v>
      </c>
      <c r="X51" s="40">
        <f ca="1">COUNTIFS(AdopcionIA!$C$6:$C$403,Reporte!$C51,AdopcionIA!M$6:M$403,"N")</f>
        <v>0</v>
      </c>
      <c r="Y51" s="44">
        <f ca="1">COUNTIFS(AdopcionIA!$C$6:$C$403,Reporte!$C51,AdopcionIA!M$6:M$403,"S")</f>
        <v>0</v>
      </c>
      <c r="Z51" s="91">
        <f ca="1">IFERROR(AVERAGEIFS(AdopcionIA!N$6:N$403,AdopcionIA!$C$6:$C$403,Reporte!$C51),0)/10</f>
        <v>0</v>
      </c>
      <c r="AA51" s="45">
        <f ca="1">SUMIF(AdopcionIA!$C$6:$C$403,Reporte!$C51,AdopcionIA!T$6:T$403)</f>
        <v>0</v>
      </c>
      <c r="AB51" s="45">
        <f ca="1">SUMIF(AdopcionIA!$C$6:$C$403,Reporte!$C51,AdopcionIA!U$6:U$403)</f>
        <v>0</v>
      </c>
      <c r="AC51" s="50">
        <f ca="1">IFERROR((AA51-AB51)/AA51,0)</f>
        <v>0</v>
      </c>
      <c r="AD51" s="45">
        <f ca="1">COUNTIFS(AdopcionIA!$C$6:$C$403,Reporte!$C51,AdopcionIA!Q$6:Q$403,"")</f>
        <v>0</v>
      </c>
      <c r="AE51" s="45">
        <f ca="1">COUNTIFS(AdopcionIA!$C$6:$C$403,Reporte!$C51,AdopcionIA!Q$6:Q$403,"N")</f>
        <v>0</v>
      </c>
      <c r="AF51" s="45">
        <f ca="1">COUNTIFS(AdopcionIA!$C$6:$C$403,Reporte!$C51,AdopcionIA!R$6:R$403,"N")</f>
        <v>0</v>
      </c>
      <c r="AG51" s="46">
        <f ca="1" xml:space="preserve"> COUNTIFS(AdopcionIA!$C$6:$C$403,Reporte!$C51,AdopcionIA!R$6:R$403,"S")</f>
        <v>0</v>
      </c>
      <c r="AH51" s="92">
        <f ca="1">IFERROR(AVERAGEIFS(AdopcionIA!S$6:S$403,AdopcionIA!$C$6:$C$403,Reporte!$C51),0)/10</f>
        <v>0</v>
      </c>
      <c r="AI51" s="49">
        <f ca="1">SUMIF(AdopcionIA!$C$6:$C$403,Reporte!$C51,AdopcionIA!Y$6:Y$403)</f>
        <v>0</v>
      </c>
      <c r="AJ51" s="49">
        <f ca="1">SUMIF(AdopcionIA!$C$6:$C$403,Reporte!$C51,AdopcionIA!Z$6:Z$403)</f>
        <v>0</v>
      </c>
      <c r="AK51" s="50">
        <f ca="1">IFERROR((AI51-AJ51)/AI51,0)</f>
        <v>0</v>
      </c>
      <c r="AL51" s="49">
        <f ca="1">COUNTIFS(AdopcionIA!$C$6:$C$403,Reporte!$C51,AdopcionIA!V$6:V$403,"")</f>
        <v>0</v>
      </c>
      <c r="AM51" s="49">
        <f ca="1">COUNTIFS(AdopcionIA!$C$6:$C$403,Reporte!$C51,AdopcionIA!V$6:V$403,"N")</f>
        <v>0</v>
      </c>
      <c r="AN51" s="49">
        <f ca="1">COUNTIFS(AdopcionIA!$C$6:$C$403,Reporte!$C51,AdopcionIA!W$6:W$403,"N")</f>
        <v>0</v>
      </c>
      <c r="AO51" s="54">
        <f ca="1">COUNTIFS(AdopcionIA!$C$6:$C$403,Reporte!$C51,AdopcionIA!W$6:W$403,"S")</f>
        <v>0</v>
      </c>
      <c r="AP51" s="93">
        <f ca="1">IFERROR(AVERAGEIFS(AdopcionIA!X$6:X$403,AdopcionIA!$C$6:$C$403,Reporte!$C51),0)/10</f>
        <v>0</v>
      </c>
      <c r="AQ51" s="57">
        <f ca="1">SUMIF(AdopcionIA!$C$6:$C$403,Reporte!$C51,AdopcionIA!AD$6:AD$403)</f>
        <v>0</v>
      </c>
      <c r="AR51" s="57">
        <f ca="1">SUMIF(AdopcionIA!$C$6:$C$403,Reporte!$C51,AdopcionIA!AE$6:AE$403)</f>
        <v>0</v>
      </c>
      <c r="AS51" s="50">
        <f ca="1">IFERROR((AQ51-AR51)/AQ51,0)</f>
        <v>0</v>
      </c>
      <c r="AT51" s="57">
        <f ca="1">COUNTIFS(AdopcionIA!$C$6:$C$403,Reporte!$C51,AdopcionIA!AA$6:AA$403,"")</f>
        <v>0</v>
      </c>
      <c r="AU51" s="57">
        <f ca="1">COUNTIFS(AdopcionIA!$C$6:$C$403,Reporte!$C51,AdopcionIA!AA$6:AA$403,"N")</f>
        <v>0</v>
      </c>
      <c r="AV51" s="57">
        <f ca="1">COUNTIFS(AdopcionIA!$C$6:$C$403,Reporte!$C51,AdopcionIA!AB$6:AB$403,"N")</f>
        <v>0</v>
      </c>
      <c r="AW51" s="62">
        <f ca="1">COUNTIFS(AdopcionIA!$C$6:$C$403,Reporte!$C51,AdopcionIA!AB$6:AB$403,"S")</f>
        <v>0</v>
      </c>
      <c r="AX51" s="94">
        <f ca="1">IFERROR(AVERAGEIFS(AdopcionIA!AC$6:AC$403,AdopcionIA!$C$6:$C$403,Reporte!$C51),0)/10</f>
        <v>0</v>
      </c>
      <c r="AY51" s="63">
        <f ca="1">SUMIF(AdopcionIA!$C$6:$C$403,Reporte!$C51,AdopcionIA!AI$6:AI$403)</f>
        <v>0</v>
      </c>
      <c r="AZ51" s="63">
        <f ca="1">SUMIF(AdopcionIA!$C$6:$C$403,Reporte!$C51,AdopcionIA!AJ$6:AJ$403)</f>
        <v>0</v>
      </c>
      <c r="BA51" s="50">
        <f ca="1">IFERROR((AY51-AZ51)/AY51,0)</f>
        <v>0</v>
      </c>
      <c r="BB51" s="63">
        <f ca="1">COUNTIFS(AdopcionIA!$C$6:$C$403,Reporte!$C51,AdopcionIA!AF$6:AF$403,"")</f>
        <v>0</v>
      </c>
      <c r="BC51" s="63">
        <f ca="1">COUNTIFS(AdopcionIA!$C$6:$C$403,Reporte!$C51,AdopcionIA!AF$6:AF$403,"N")</f>
        <v>0</v>
      </c>
      <c r="BD51" s="63">
        <f ca="1">COUNTIFS(AdopcionIA!$C$6:$C$403,Reporte!$C51,AdopcionIA!AG$6:AG$403,"N")</f>
        <v>0</v>
      </c>
      <c r="BE51" s="64">
        <f ca="1">COUNTIFS(AdopcionIA!$C$6:$C$403,Reporte!$C51,AdopcionIA!AG$6:AG$403,"S")</f>
        <v>0</v>
      </c>
      <c r="BF51" s="95">
        <f ca="1">IFERROR(AVERAGEIFS(AdopcionIA!AH$6:AH$403,AdopcionIA!$C$6:$C$403,Reporte!$C51),0)/10</f>
        <v>0</v>
      </c>
      <c r="BG51" s="67">
        <f ca="1">SUMIF(AdopcionIA!$C$6:$C$403,Reporte!$C51,AdopcionIA!AN$6:AN$403)</f>
        <v>0</v>
      </c>
      <c r="BH51" s="67">
        <f ca="1">SUMIF(AdopcionIA!$C$6:$C$403,Reporte!$C51,AdopcionIA!AO$6:AO$403)</f>
        <v>0</v>
      </c>
      <c r="BI51" s="50">
        <f ca="1">IFERROR((BG51-BH51)/BG51,0)</f>
        <v>0</v>
      </c>
      <c r="BJ51" s="67">
        <f ca="1">COUNTIFS(AdopcionIA!$C$6:$C$403,Reporte!$C51,AdopcionIA!AK$6:AK$403,"")</f>
        <v>0</v>
      </c>
      <c r="BK51" s="67">
        <f ca="1">COUNTIFS(AdopcionIA!$C$6:$C$403,Reporte!$C51,AdopcionIA!AK$6:AK$403,"N")</f>
        <v>0</v>
      </c>
      <c r="BL51" s="67">
        <f ca="1">COUNTIFS(AdopcionIA!$C$6:$C$403,Reporte!$C51,AdopcionIA!AL$6:AL$403,"N")</f>
        <v>0</v>
      </c>
      <c r="BM51" s="67">
        <f ca="1">COUNTIFS(AdopcionIA!$C$6:$C$403,Reporte!$C51,AdopcionIA!AL$6:AL$403,"S")</f>
        <v>0</v>
      </c>
      <c r="BN51" s="96">
        <f ca="1">IFERROR(AVERAGEIFS(AdopcionIA!AM$6:AM$403,AdopcionIA!$C$6:$C$403,Reporte!$C51),0)/10</f>
        <v>0</v>
      </c>
    </row>
    <row r="52" spans="3:66" ht="14.5" x14ac:dyDescent="0.35">
      <c r="C52" s="118" t="e">
        <f ca="1"/>
        <v>#NAME?</v>
      </c>
      <c r="D52" s="37">
        <f ca="1">SUMIF(AdopcionIA!$C$6:$C$403,Reporte!$C52,AdopcionIA!J$6:J$403) + SUMIF(AdopcionIA!$C$6:$C$403,Reporte!$C52,AdopcionIA!O$6:O$403) + SUMIF(AdopcionIA!$C$6:$C$403,Reporte!$C52,AdopcionIA!T$6:T$403) + SUMIF(AdopcionIA!$C$6:$C$403,Reporte!$C52,AdopcionIA!Y$6:Y$403) + SUMIF(AdopcionIA!$C$6:$C$403,Reporte!$C52,AdopcionIA!AD$6:AD$403) + SUMIF(AdopcionIA!$C$6:$C$403,Reporte!$C52,AdopcionIA!AI$6:AI$403) + SUMIF(AdopcionIA!$C$6:$C$403,Reporte!$C52,AdopcionIA!AN$6:AN$403)</f>
        <v>0</v>
      </c>
      <c r="E52" s="37">
        <f ca="1">SUMIF(AdopcionIA!$C$6:$C$403,Reporte!$C52,AdopcionIA!K$6:K$403) + SUMIF(AdopcionIA!$C$6:$C$403,Reporte!$C52,AdopcionIA!P$6:P$403) + SUMIF(AdopcionIA!$C$6:$C$403,Reporte!$C52,AdopcionIA!U$6:U$403) + SUMIF(AdopcionIA!$C$6:$C$403,Reporte!$C52,AdopcionIA!Z$6:Z$403) + SUMIF(AdopcionIA!$C$6:$C$403,Reporte!$C52,AdopcionIA!AE$6:AE$403) + SUMIF(AdopcionIA!$C$6:$C$403,Reporte!$C52,AdopcionIA!AJ$6:AJ$403) + SUMIF(AdopcionIA!$C$6:$C$403,Reporte!$C52,AdopcionIA!AO$6:AO$403)</f>
        <v>0</v>
      </c>
      <c r="F52" s="50">
        <f t="shared" ca="1" si="10"/>
        <v>0</v>
      </c>
      <c r="G52" s="37">
        <f ca="1">COUNTIFS(AdopcionIA!$C$6:$C$403,Reporte!$C52,AdopcionIA!G$6:G$403,"") + COUNTIFS(AdopcionIA!$C$6:$C$403,Reporte!$C52,AdopcionIA!L$6:L$403,"") + COUNTIFS(AdopcionIA!$C$6:$C$403,Reporte!$C52,AdopcionIA!Q$6:Q$403,"") + COUNTIFS(AdopcionIA!$C$6:$C$403,Reporte!$C52,AdopcionIA!V$6:V$403,"") + COUNTIFS(AdopcionIA!$C$6:$C$403,Reporte!$C52,AdopcionIA!AA$6:AA$403,"") + COUNTIFS(AdopcionIA!$C$6:$C$403,Reporte!$C52,AdopcionIA!AF$6:AF$403,"") + COUNTIFS(AdopcionIA!$C$6:$C$403,Reporte!$C52,AdopcionIA!AK$6:AK$403,"")</f>
        <v>0</v>
      </c>
      <c r="H52" s="37">
        <f ca="1">COUNTIFS(AdopcionIA!$C$6:$C$403,Reporte!$C52,AdopcionIA!G$6:G$403,"N") + COUNTIFS(AdopcionIA!$C$6:$C$403,Reporte!$C52,AdopcionIA!L$6:L$403,"N") + COUNTIFS(AdopcionIA!$C$6:$C$403,Reporte!$C52,AdopcionIA!Q$6:Q$403,"N") + COUNTIFS(AdopcionIA!$C$6:$C$403,Reporte!$C52,AdopcionIA!V$6:V$403,"N") + COUNTIFS(AdopcionIA!$C$6:$C$403,Reporte!$C52,AdopcionIA!AA$6:AA$403,"N") + COUNTIFS(AdopcionIA!$C$6:$C$403,Reporte!$C52,AdopcionIA!AF$6:AF$403,"N") + COUNTIFS(AdopcionIA!$C$6:$C$403,Reporte!$C52,AdopcionIA!AK$6:AK$403,"N")</f>
        <v>0</v>
      </c>
      <c r="I52" s="37">
        <f ca="1">COUNTIFS(AdopcionIA!$C$6:$C$403,Reporte!$C52,AdopcionIA!H$6:H$403,"N") + COUNTIFS(AdopcionIA!$C$6:$C$403,Reporte!$C52,AdopcionIA!M$6:M$403,"N") + COUNTIFS(AdopcionIA!$C$6:$C$403,Reporte!$C52,AdopcionIA!R$6:R$403,"N") + COUNTIFS(AdopcionIA!$C$6:$C$403,Reporte!$C52,AdopcionIA!W$6:W$403,"N") + COUNTIFS(AdopcionIA!$C$6:$C$403,Reporte!$C52,AdopcionIA!AB$6:AB$403,"N") + COUNTIFS(AdopcionIA!$C$6:$C$403,Reporte!$C52,AdopcionIA!AG$6:AG$403,"N") + COUNTIFS(AdopcionIA!$C$6:$C$403,Reporte!$C52,AdopcionIA!AL$6:AL$403,"N")</f>
        <v>0</v>
      </c>
      <c r="J52" s="37">
        <f ca="1">COUNTIFS(AdopcionIA!$C$6:$C$403,Reporte!$C52,AdopcionIA!H$6:H$403,"S") + COUNTIFS(AdopcionIA!$C$6:$C$403,Reporte!$C52,AdopcionIA!M$6:M$403,"S") + COUNTIFS(AdopcionIA!$C$6:$C$403,Reporte!$C52,AdopcionIA!R$6:R$403,"S") + COUNTIFS(AdopcionIA!$C$6:$C$403,Reporte!$C52,AdopcionIA!W$6:W$403,"S") + COUNTIFS(AdopcionIA!$C$6:$C$403,Reporte!$C52,AdopcionIA!AB$6:AB$403,"S") + COUNTIFS(AdopcionIA!$C$6:$C$403,Reporte!$C52,AdopcionIA!AG$6:AG$403,"S") + COUNTIFS(AdopcionIA!$C$6:$C$403,Reporte!$C52,AdopcionIA!AL$6:AL$403,"S")</f>
        <v>0</v>
      </c>
      <c r="K52" s="17">
        <f ca="1">SUMIF(AdopcionIA!$C$6:$C$403,Reporte!$C52,AdopcionIA!J$6:J$403)</f>
        <v>0</v>
      </c>
      <c r="L52" s="17">
        <f ca="1">SUMIF(AdopcionIA!$C$6:$C$403,Reporte!$C52,AdopcionIA!K$6:K$403)</f>
        <v>0</v>
      </c>
      <c r="M52" s="50">
        <f t="shared" ca="1" si="11"/>
        <v>0</v>
      </c>
      <c r="N52" s="17">
        <f ca="1">COUNTIFS(AdopcionIA!$C$6:$C$403,Reporte!$C52,AdopcionIA!G$6:G$403,"")</f>
        <v>0</v>
      </c>
      <c r="O52" s="17">
        <f ca="1">COUNTIFS(AdopcionIA!$C$6:$C$403,Reporte!$C52,AdopcionIA!G$6:G$403,"N")</f>
        <v>0</v>
      </c>
      <c r="P52" s="17">
        <f ca="1">COUNTIFS(AdopcionIA!$C$6:$C$403,Reporte!$C52,AdopcionIA!H$6:H$403,"N")</f>
        <v>0</v>
      </c>
      <c r="Q52" s="34">
        <f ca="1">COUNTIFS(AdopcionIA!$C$6:$C$403,Reporte!$C52,AdopcionIA!H$6:H$403,"S")</f>
        <v>0</v>
      </c>
      <c r="R52" s="90">
        <f ca="1">(IFERROR(AVERAGEIFS(AdopcionIA!I$6:I$403,AdopcionIA!$C$6:$C$403,Reporte!$C52),0)/10)</f>
        <v>0</v>
      </c>
      <c r="S52" s="40">
        <f ca="1">SUMIF(AdopcionIA!$C$6:$C$403,Reporte!$C52,AdopcionIA!O$6:O$403)</f>
        <v>0</v>
      </c>
      <c r="T52" s="40">
        <f ca="1">SUMIF(AdopcionIA!$C$6:$C$403,Reporte!$C52,AdopcionIA!P$6:P$403)</f>
        <v>0</v>
      </c>
      <c r="U52" s="51">
        <f t="shared" ca="1" si="12"/>
        <v>0</v>
      </c>
      <c r="V52" s="40">
        <f ca="1">COUNTIFS(AdopcionIA!$C$6:$C$403,Reporte!$C52,AdopcionIA!L$6:L$403,"")</f>
        <v>0</v>
      </c>
      <c r="W52" s="40">
        <f ca="1">COUNTIFS(AdopcionIA!$C$6:$C$403,Reporte!$C52,AdopcionIA!L$6:L$403,"N")</f>
        <v>0</v>
      </c>
      <c r="X52" s="40">
        <f ca="1">COUNTIFS(AdopcionIA!$C$6:$C$403,Reporte!$C52,AdopcionIA!M$6:M$403,"N")</f>
        <v>0</v>
      </c>
      <c r="Y52" s="44">
        <f ca="1">COUNTIFS(AdopcionIA!$C$6:$C$403,Reporte!$C52,AdopcionIA!M$6:M$403,"S")</f>
        <v>0</v>
      </c>
      <c r="Z52" s="91">
        <f ca="1">IFERROR(AVERAGEIFS(AdopcionIA!N$6:N$403,AdopcionIA!$C$6:$C$403,Reporte!$C52),0)/10</f>
        <v>0</v>
      </c>
      <c r="AA52" s="45">
        <f ca="1">SUMIF(AdopcionIA!$C$6:$C$403,Reporte!$C52,AdopcionIA!T$6:T$403)</f>
        <v>0</v>
      </c>
      <c r="AB52" s="45">
        <f ca="1">SUMIF(AdopcionIA!$C$6:$C$403,Reporte!$C52,AdopcionIA!U$6:U$403)</f>
        <v>0</v>
      </c>
      <c r="AC52" s="50">
        <f t="shared" ref="AC52:AC55" ca="1" si="13">IFERROR((AA52-AB52)/AA52,0)</f>
        <v>0</v>
      </c>
      <c r="AD52" s="45">
        <f ca="1">COUNTIFS(AdopcionIA!$C$6:$C$403,Reporte!$C52,AdopcionIA!Q$6:Q$403,"")</f>
        <v>0</v>
      </c>
      <c r="AE52" s="45">
        <f ca="1">COUNTIFS(AdopcionIA!$C$6:$C$403,Reporte!$C52,AdopcionIA!Q$6:Q$403,"N")</f>
        <v>0</v>
      </c>
      <c r="AF52" s="45">
        <f ca="1">COUNTIFS(AdopcionIA!$C$6:$C$403,Reporte!$C52,AdopcionIA!R$6:R$403,"N")</f>
        <v>0</v>
      </c>
      <c r="AG52" s="46">
        <f ca="1" xml:space="preserve"> COUNTIFS(AdopcionIA!$C$6:$C$403,Reporte!$C52,AdopcionIA!R$6:R$403,"S")</f>
        <v>0</v>
      </c>
      <c r="AH52" s="92">
        <f ca="1">IFERROR(AVERAGEIFS(AdopcionIA!S$6:S$403,AdopcionIA!$C$6:$C$403,Reporte!$C52),0)/10</f>
        <v>0</v>
      </c>
      <c r="AI52" s="49">
        <f ca="1">SUMIF(AdopcionIA!$C$6:$C$403,Reporte!$C52,AdopcionIA!Y$6:Y$403)</f>
        <v>0</v>
      </c>
      <c r="AJ52" s="49">
        <f ca="1">SUMIF(AdopcionIA!$C$6:$C$403,Reporte!$C52,AdopcionIA!Z$6:Z$403)</f>
        <v>0</v>
      </c>
      <c r="AK52" s="50">
        <f t="shared" ref="AK52:AK55" ca="1" si="14">IFERROR((AI52-AJ52)/AI52,0)</f>
        <v>0</v>
      </c>
      <c r="AL52" s="49">
        <f ca="1">COUNTIFS(AdopcionIA!$C$6:$C$403,Reporte!$C52,AdopcionIA!V$6:V$403,"")</f>
        <v>0</v>
      </c>
      <c r="AM52" s="49">
        <f ca="1">COUNTIFS(AdopcionIA!$C$6:$C$403,Reporte!$C52,AdopcionIA!V$6:V$403,"N")</f>
        <v>0</v>
      </c>
      <c r="AN52" s="49">
        <f ca="1">COUNTIFS(AdopcionIA!$C$6:$C$403,Reporte!$C52,AdopcionIA!W$6:W$403,"N")</f>
        <v>0</v>
      </c>
      <c r="AO52" s="54">
        <f ca="1">COUNTIFS(AdopcionIA!$C$6:$C$403,Reporte!$C52,AdopcionIA!W$6:W$403,"S")</f>
        <v>0</v>
      </c>
      <c r="AP52" s="93">
        <f ca="1">IFERROR(AVERAGEIFS(AdopcionIA!X$6:X$403,AdopcionIA!$C$6:$C$403,Reporte!$C52),0)/10</f>
        <v>0</v>
      </c>
      <c r="AQ52" s="57">
        <f ca="1">SUMIF(AdopcionIA!$C$6:$C$403,Reporte!$C52,AdopcionIA!AD$6:AD$403)</f>
        <v>0</v>
      </c>
      <c r="AR52" s="57">
        <f ca="1">SUMIF(AdopcionIA!$C$6:$C$403,Reporte!$C52,AdopcionIA!AE$6:AE$403)</f>
        <v>0</v>
      </c>
      <c r="AS52" s="50">
        <f t="shared" ref="AS52:AS55" ca="1" si="15">IFERROR((AQ52-AR52)/AQ52,0)</f>
        <v>0</v>
      </c>
      <c r="AT52" s="57">
        <f ca="1">COUNTIFS(AdopcionIA!$C$6:$C$403,Reporte!$C52,AdopcionIA!AA$6:AA$403,"")</f>
        <v>0</v>
      </c>
      <c r="AU52" s="57">
        <f ca="1">COUNTIFS(AdopcionIA!$C$6:$C$403,Reporte!$C52,AdopcionIA!AA$6:AA$403,"N")</f>
        <v>0</v>
      </c>
      <c r="AV52" s="57">
        <f ca="1">COUNTIFS(AdopcionIA!$C$6:$C$403,Reporte!$C52,AdopcionIA!AB$6:AB$403,"N")</f>
        <v>0</v>
      </c>
      <c r="AW52" s="62">
        <f ca="1">COUNTIFS(AdopcionIA!$C$6:$C$403,Reporte!$C52,AdopcionIA!AB$6:AB$403,"S")</f>
        <v>0</v>
      </c>
      <c r="AX52" s="94">
        <f ca="1">IFERROR(AVERAGEIFS(AdopcionIA!AC$6:AC$403,AdopcionIA!$C$6:$C$403,Reporte!$C52),0)/10</f>
        <v>0</v>
      </c>
      <c r="AY52" s="63">
        <f ca="1">SUMIF(AdopcionIA!$C$6:$C$403,Reporte!$C52,AdopcionIA!AI$6:AI$403)</f>
        <v>0</v>
      </c>
      <c r="AZ52" s="63">
        <f ca="1">SUMIF(AdopcionIA!$C$6:$C$403,Reporte!$C52,AdopcionIA!AJ$6:AJ$403)</f>
        <v>0</v>
      </c>
      <c r="BA52" s="50">
        <f t="shared" ref="BA52:BA55" ca="1" si="16">IFERROR((AY52-AZ52)/AY52,0)</f>
        <v>0</v>
      </c>
      <c r="BB52" s="63">
        <f ca="1">COUNTIFS(AdopcionIA!$C$6:$C$403,Reporte!$C52,AdopcionIA!AF$6:AF$403,"")</f>
        <v>0</v>
      </c>
      <c r="BC52" s="63">
        <f ca="1">COUNTIFS(AdopcionIA!$C$6:$C$403,Reporte!$C52,AdopcionIA!AF$6:AF$403,"N")</f>
        <v>0</v>
      </c>
      <c r="BD52" s="63">
        <f ca="1">COUNTIFS(AdopcionIA!$C$6:$C$403,Reporte!$C52,AdopcionIA!AG$6:AG$403,"N")</f>
        <v>0</v>
      </c>
      <c r="BE52" s="64">
        <f ca="1">COUNTIFS(AdopcionIA!$C$6:$C$403,Reporte!$C52,AdopcionIA!AG$6:AG$403,"S")</f>
        <v>0</v>
      </c>
      <c r="BF52" s="95">
        <f ca="1">IFERROR(AVERAGEIFS(AdopcionIA!AH$6:AH$403,AdopcionIA!$C$6:$C$403,Reporte!$C52),0)/10</f>
        <v>0</v>
      </c>
      <c r="BG52" s="67">
        <f ca="1">SUMIF(AdopcionIA!$C$6:$C$403,Reporte!$C52,AdopcionIA!AN$6:AN$403)</f>
        <v>0</v>
      </c>
      <c r="BH52" s="67">
        <f ca="1">SUMIF(AdopcionIA!$C$6:$C$403,Reporte!$C52,AdopcionIA!AO$6:AO$403)</f>
        <v>0</v>
      </c>
      <c r="BI52" s="50">
        <f t="shared" ref="BI52:BI55" ca="1" si="17">IFERROR((BG52-BH52)/BG52,0)</f>
        <v>0</v>
      </c>
      <c r="BJ52" s="67">
        <f ca="1">COUNTIFS(AdopcionIA!$C$6:$C$403,Reporte!$C52,AdopcionIA!AK$6:AK$403,"")</f>
        <v>0</v>
      </c>
      <c r="BK52" s="67">
        <f ca="1">COUNTIFS(AdopcionIA!$C$6:$C$403,Reporte!$C52,AdopcionIA!AK$6:AK$403,"N")</f>
        <v>0</v>
      </c>
      <c r="BL52" s="67">
        <f ca="1">COUNTIFS(AdopcionIA!$C$6:$C$403,Reporte!$C52,AdopcionIA!AL$6:AL$403,"N")</f>
        <v>0</v>
      </c>
      <c r="BM52" s="67">
        <f ca="1">COUNTIFS(AdopcionIA!$C$6:$C$403,Reporte!$C52,AdopcionIA!AL$6:AL$403,"S")</f>
        <v>0</v>
      </c>
      <c r="BN52" s="96">
        <f ca="1">IFERROR(AVERAGEIFS(AdopcionIA!AM$6:AM$403,AdopcionIA!$C$6:$C$403,Reporte!$C52),0)/10</f>
        <v>0</v>
      </c>
    </row>
    <row r="53" spans="3:66" ht="14.5" x14ac:dyDescent="0.35">
      <c r="C53" s="118" t="e">
        <f ca="1"/>
        <v>#NAME?</v>
      </c>
      <c r="D53" s="37">
        <f ca="1">SUMIF(AdopcionIA!$C$6:$C$403,Reporte!$C53,AdopcionIA!J$6:J$403) + SUMIF(AdopcionIA!$C$6:$C$403,Reporte!$C53,AdopcionIA!O$6:O$403) + SUMIF(AdopcionIA!$C$6:$C$403,Reporte!$C53,AdopcionIA!T$6:T$403) + SUMIF(AdopcionIA!$C$6:$C$403,Reporte!$C53,AdopcionIA!Y$6:Y$403) + SUMIF(AdopcionIA!$C$6:$C$403,Reporte!$C53,AdopcionIA!AD$6:AD$403) + SUMIF(AdopcionIA!$C$6:$C$403,Reporte!$C53,AdopcionIA!AI$6:AI$403) + SUMIF(AdopcionIA!$C$6:$C$403,Reporte!$C53,AdopcionIA!AN$6:AN$403)</f>
        <v>0</v>
      </c>
      <c r="E53" s="37">
        <f ca="1">SUMIF(AdopcionIA!$C$6:$C$403,Reporte!$C53,AdopcionIA!K$6:K$403) + SUMIF(AdopcionIA!$C$6:$C$403,Reporte!$C53,AdopcionIA!P$6:P$403) + SUMIF(AdopcionIA!$C$6:$C$403,Reporte!$C53,AdopcionIA!U$6:U$403) + SUMIF(AdopcionIA!$C$6:$C$403,Reporte!$C53,AdopcionIA!Z$6:Z$403) + SUMIF(AdopcionIA!$C$6:$C$403,Reporte!$C53,AdopcionIA!AE$6:AE$403) + SUMIF(AdopcionIA!$C$6:$C$403,Reporte!$C53,AdopcionIA!AJ$6:AJ$403) + SUMIF(AdopcionIA!$C$6:$C$403,Reporte!$C53,AdopcionIA!AO$6:AO$403)</f>
        <v>0</v>
      </c>
      <c r="F53" s="50">
        <f t="shared" ca="1" si="10"/>
        <v>0</v>
      </c>
      <c r="G53" s="37">
        <f ca="1">COUNTIFS(AdopcionIA!$C$6:$C$403,Reporte!$C53,AdopcionIA!G$6:G$403,"") + COUNTIFS(AdopcionIA!$C$6:$C$403,Reporte!$C53,AdopcionIA!L$6:L$403,"") + COUNTIFS(AdopcionIA!$C$6:$C$403,Reporte!$C53,AdopcionIA!Q$6:Q$403,"") + COUNTIFS(AdopcionIA!$C$6:$C$403,Reporte!$C53,AdopcionIA!V$6:V$403,"") + COUNTIFS(AdopcionIA!$C$6:$C$403,Reporte!$C53,AdopcionIA!AA$6:AA$403,"") + COUNTIFS(AdopcionIA!$C$6:$C$403,Reporte!$C53,AdopcionIA!AF$6:AF$403,"") + COUNTIFS(AdopcionIA!$C$6:$C$403,Reporte!$C53,AdopcionIA!AK$6:AK$403,"")</f>
        <v>0</v>
      </c>
      <c r="H53" s="37">
        <f ca="1">COUNTIFS(AdopcionIA!$C$6:$C$403,Reporte!$C53,AdopcionIA!G$6:G$403,"N") + COUNTIFS(AdopcionIA!$C$6:$C$403,Reporte!$C53,AdopcionIA!L$6:L$403,"N") + COUNTIFS(AdopcionIA!$C$6:$C$403,Reporte!$C53,AdopcionIA!Q$6:Q$403,"N") + COUNTIFS(AdopcionIA!$C$6:$C$403,Reporte!$C53,AdopcionIA!V$6:V$403,"N") + COUNTIFS(AdopcionIA!$C$6:$C$403,Reporte!$C53,AdopcionIA!AA$6:AA$403,"N") + COUNTIFS(AdopcionIA!$C$6:$C$403,Reporte!$C53,AdopcionIA!AF$6:AF$403,"N") + COUNTIFS(AdopcionIA!$C$6:$C$403,Reporte!$C53,AdopcionIA!AK$6:AK$403,"N")</f>
        <v>0</v>
      </c>
      <c r="I53" s="37">
        <f ca="1">COUNTIFS(AdopcionIA!$C$6:$C$403,Reporte!$C53,AdopcionIA!H$6:H$403,"N") + COUNTIFS(AdopcionIA!$C$6:$C$403,Reporte!$C53,AdopcionIA!M$6:M$403,"N") + COUNTIFS(AdopcionIA!$C$6:$C$403,Reporte!$C53,AdopcionIA!R$6:R$403,"N") + COUNTIFS(AdopcionIA!$C$6:$C$403,Reporte!$C53,AdopcionIA!W$6:W$403,"N") + COUNTIFS(AdopcionIA!$C$6:$C$403,Reporte!$C53,AdopcionIA!AB$6:AB$403,"N") + COUNTIFS(AdopcionIA!$C$6:$C$403,Reporte!$C53,AdopcionIA!AG$6:AG$403,"N") + COUNTIFS(AdopcionIA!$C$6:$C$403,Reporte!$C53,AdopcionIA!AL$6:AL$403,"N")</f>
        <v>0</v>
      </c>
      <c r="J53" s="37">
        <f ca="1">COUNTIFS(AdopcionIA!$C$6:$C$403,Reporte!$C53,AdopcionIA!H$6:H$403,"S") + COUNTIFS(AdopcionIA!$C$6:$C$403,Reporte!$C53,AdopcionIA!M$6:M$403,"S") + COUNTIFS(AdopcionIA!$C$6:$C$403,Reporte!$C53,AdopcionIA!R$6:R$403,"S") + COUNTIFS(AdopcionIA!$C$6:$C$403,Reporte!$C53,AdopcionIA!W$6:W$403,"S") + COUNTIFS(AdopcionIA!$C$6:$C$403,Reporte!$C53,AdopcionIA!AB$6:AB$403,"S") + COUNTIFS(AdopcionIA!$C$6:$C$403,Reporte!$C53,AdopcionIA!AG$6:AG$403,"S") + COUNTIFS(AdopcionIA!$C$6:$C$403,Reporte!$C53,AdopcionIA!AL$6:AL$403,"S")</f>
        <v>0</v>
      </c>
      <c r="K53" s="17">
        <f ca="1">SUMIF(AdopcionIA!$C$6:$C$403,Reporte!$C53,AdopcionIA!J$6:J$403)</f>
        <v>0</v>
      </c>
      <c r="L53" s="17">
        <f ca="1">SUMIF(AdopcionIA!$C$6:$C$403,Reporte!$C53,AdopcionIA!K$6:K$403)</f>
        <v>0</v>
      </c>
      <c r="M53" s="50">
        <f t="shared" ca="1" si="11"/>
        <v>0</v>
      </c>
      <c r="N53" s="17">
        <f ca="1">COUNTIFS(AdopcionIA!$C$6:$C$403,Reporte!$C53,AdopcionIA!G$6:G$403,"")</f>
        <v>0</v>
      </c>
      <c r="O53" s="17">
        <f ca="1">COUNTIFS(AdopcionIA!$C$6:$C$403,Reporte!$C53,AdopcionIA!G$6:G$403,"N")</f>
        <v>0</v>
      </c>
      <c r="P53" s="17">
        <f ca="1">COUNTIFS(AdopcionIA!$C$6:$C$403,Reporte!$C53,AdopcionIA!H$6:H$403,"N")</f>
        <v>0</v>
      </c>
      <c r="Q53" s="34">
        <f ca="1">COUNTIFS(AdopcionIA!$C$6:$C$403,Reporte!$C53,AdopcionIA!H$6:H$403,"S")</f>
        <v>0</v>
      </c>
      <c r="R53" s="90">
        <f ca="1">(IFERROR(AVERAGEIFS(AdopcionIA!I$6:I$403,AdopcionIA!$C$6:$C$403,Reporte!$C53),0)/10)</f>
        <v>0</v>
      </c>
      <c r="S53" s="40">
        <f ca="1">SUMIF(AdopcionIA!$C$6:$C$403,Reporte!$C53,AdopcionIA!O$6:O$403)</f>
        <v>0</v>
      </c>
      <c r="T53" s="40">
        <f ca="1">SUMIF(AdopcionIA!$C$6:$C$403,Reporte!$C53,AdopcionIA!P$6:P$403)</f>
        <v>0</v>
      </c>
      <c r="U53" s="51">
        <f t="shared" ca="1" si="12"/>
        <v>0</v>
      </c>
      <c r="V53" s="40">
        <f ca="1">COUNTIFS(AdopcionIA!$C$6:$C$403,Reporte!$C53,AdopcionIA!L$6:L$403,"")</f>
        <v>0</v>
      </c>
      <c r="W53" s="40">
        <f ca="1">COUNTIFS(AdopcionIA!$C$6:$C$403,Reporte!$C53,AdopcionIA!L$6:L$403,"N")</f>
        <v>0</v>
      </c>
      <c r="X53" s="40">
        <f ca="1">COUNTIFS(AdopcionIA!$C$6:$C$403,Reporte!$C53,AdopcionIA!M$6:M$403,"N")</f>
        <v>0</v>
      </c>
      <c r="Y53" s="44">
        <f ca="1">COUNTIFS(AdopcionIA!$C$6:$C$403,Reporte!$C53,AdopcionIA!M$6:M$403,"S")</f>
        <v>0</v>
      </c>
      <c r="Z53" s="91">
        <f ca="1">IFERROR(AVERAGEIFS(AdopcionIA!N$6:N$403,AdopcionIA!$C$6:$C$403,Reporte!$C53),0)/10</f>
        <v>0</v>
      </c>
      <c r="AA53" s="45">
        <f ca="1">SUMIF(AdopcionIA!$C$6:$C$403,Reporte!$C53,AdopcionIA!T$6:T$403)</f>
        <v>0</v>
      </c>
      <c r="AB53" s="45">
        <f ca="1">SUMIF(AdopcionIA!$C$6:$C$403,Reporte!$C53,AdopcionIA!U$6:U$403)</f>
        <v>0</v>
      </c>
      <c r="AC53" s="50">
        <f t="shared" ca="1" si="13"/>
        <v>0</v>
      </c>
      <c r="AD53" s="45">
        <f ca="1">COUNTIFS(AdopcionIA!$C$6:$C$403,Reporte!$C53,AdopcionIA!Q$6:Q$403,"")</f>
        <v>0</v>
      </c>
      <c r="AE53" s="45">
        <f ca="1">COUNTIFS(AdopcionIA!$C$6:$C$403,Reporte!$C53,AdopcionIA!Q$6:Q$403,"N")</f>
        <v>0</v>
      </c>
      <c r="AF53" s="45">
        <f ca="1">COUNTIFS(AdopcionIA!$C$6:$C$403,Reporte!$C53,AdopcionIA!R$6:R$403,"N")</f>
        <v>0</v>
      </c>
      <c r="AG53" s="46">
        <f ca="1" xml:space="preserve"> COUNTIFS(AdopcionIA!$C$6:$C$403,Reporte!$C53,AdopcionIA!R$6:R$403,"S")</f>
        <v>0</v>
      </c>
      <c r="AH53" s="92">
        <f ca="1">IFERROR(AVERAGEIFS(AdopcionIA!S$6:S$403,AdopcionIA!$C$6:$C$403,Reporte!$C53),0)/10</f>
        <v>0</v>
      </c>
      <c r="AI53" s="49">
        <f ca="1">SUMIF(AdopcionIA!$C$6:$C$403,Reporte!$C53,AdopcionIA!Y$6:Y$403)</f>
        <v>0</v>
      </c>
      <c r="AJ53" s="49">
        <f ca="1">SUMIF(AdopcionIA!$C$6:$C$403,Reporte!$C53,AdopcionIA!Z$6:Z$403)</f>
        <v>0</v>
      </c>
      <c r="AK53" s="50">
        <f t="shared" ca="1" si="14"/>
        <v>0</v>
      </c>
      <c r="AL53" s="49">
        <f ca="1">COUNTIFS(AdopcionIA!$C$6:$C$403,Reporte!$C53,AdopcionIA!V$6:V$403,"")</f>
        <v>0</v>
      </c>
      <c r="AM53" s="49">
        <f ca="1">COUNTIFS(AdopcionIA!$C$6:$C$403,Reporte!$C53,AdopcionIA!V$6:V$403,"N")</f>
        <v>0</v>
      </c>
      <c r="AN53" s="49">
        <f ca="1">COUNTIFS(AdopcionIA!$C$6:$C$403,Reporte!$C53,AdopcionIA!W$6:W$403,"N")</f>
        <v>0</v>
      </c>
      <c r="AO53" s="54">
        <f ca="1">COUNTIFS(AdopcionIA!$C$6:$C$403,Reporte!$C53,AdopcionIA!W$6:W$403,"S")</f>
        <v>0</v>
      </c>
      <c r="AP53" s="93">
        <f ca="1">IFERROR(AVERAGEIFS(AdopcionIA!X$6:X$403,AdopcionIA!$C$6:$C$403,Reporte!$C53),0)/10</f>
        <v>0</v>
      </c>
      <c r="AQ53" s="57">
        <f ca="1">SUMIF(AdopcionIA!$C$6:$C$403,Reporte!$C53,AdopcionIA!AD$6:AD$403)</f>
        <v>0</v>
      </c>
      <c r="AR53" s="57">
        <f ca="1">SUMIF(AdopcionIA!$C$6:$C$403,Reporte!$C53,AdopcionIA!AE$6:AE$403)</f>
        <v>0</v>
      </c>
      <c r="AS53" s="50">
        <f t="shared" ca="1" si="15"/>
        <v>0</v>
      </c>
      <c r="AT53" s="57">
        <f ca="1">COUNTIFS(AdopcionIA!$C$6:$C$403,Reporte!$C53,AdopcionIA!AA$6:AA$403,"")</f>
        <v>0</v>
      </c>
      <c r="AU53" s="57">
        <f ca="1">COUNTIFS(AdopcionIA!$C$6:$C$403,Reporte!$C53,AdopcionIA!AA$6:AA$403,"N")</f>
        <v>0</v>
      </c>
      <c r="AV53" s="57">
        <f ca="1">COUNTIFS(AdopcionIA!$C$6:$C$403,Reporte!$C53,AdopcionIA!AB$6:AB$403,"N")</f>
        <v>0</v>
      </c>
      <c r="AW53" s="62">
        <f ca="1">COUNTIFS(AdopcionIA!$C$6:$C$403,Reporte!$C53,AdopcionIA!AB$6:AB$403,"S")</f>
        <v>0</v>
      </c>
      <c r="AX53" s="94">
        <f ca="1">IFERROR(AVERAGEIFS(AdopcionIA!AC$6:AC$403,AdopcionIA!$C$6:$C$403,Reporte!$C53),0)/10</f>
        <v>0</v>
      </c>
      <c r="AY53" s="63">
        <f ca="1">SUMIF(AdopcionIA!$C$6:$C$403,Reporte!$C53,AdopcionIA!AI$6:AI$403)</f>
        <v>0</v>
      </c>
      <c r="AZ53" s="63">
        <f ca="1">SUMIF(AdopcionIA!$C$6:$C$403,Reporte!$C53,AdopcionIA!AJ$6:AJ$403)</f>
        <v>0</v>
      </c>
      <c r="BA53" s="50">
        <f t="shared" ca="1" si="16"/>
        <v>0</v>
      </c>
      <c r="BB53" s="63">
        <f ca="1">COUNTIFS(AdopcionIA!$C$6:$C$403,Reporte!$C53,AdopcionIA!AF$6:AF$403,"")</f>
        <v>0</v>
      </c>
      <c r="BC53" s="63">
        <f ca="1">COUNTIFS(AdopcionIA!$C$6:$C$403,Reporte!$C53,AdopcionIA!AF$6:AF$403,"N")</f>
        <v>0</v>
      </c>
      <c r="BD53" s="63">
        <f ca="1">COUNTIFS(AdopcionIA!$C$6:$C$403,Reporte!$C53,AdopcionIA!AG$6:AG$403,"N")</f>
        <v>0</v>
      </c>
      <c r="BE53" s="64">
        <f ca="1">COUNTIFS(AdopcionIA!$C$6:$C$403,Reporte!$C53,AdopcionIA!AG$6:AG$403,"S")</f>
        <v>0</v>
      </c>
      <c r="BF53" s="95">
        <f ca="1">IFERROR(AVERAGEIFS(AdopcionIA!AH$6:AH$403,AdopcionIA!$C$6:$C$403,Reporte!$C53),0)/10</f>
        <v>0</v>
      </c>
      <c r="BG53" s="67">
        <f ca="1">SUMIF(AdopcionIA!$C$6:$C$403,Reporte!$C53,AdopcionIA!AN$6:AN$403)</f>
        <v>0</v>
      </c>
      <c r="BH53" s="67">
        <f ca="1">SUMIF(AdopcionIA!$C$6:$C$403,Reporte!$C53,AdopcionIA!AO$6:AO$403)</f>
        <v>0</v>
      </c>
      <c r="BI53" s="50">
        <f t="shared" ca="1" si="17"/>
        <v>0</v>
      </c>
      <c r="BJ53" s="67">
        <f ca="1">COUNTIFS(AdopcionIA!$C$6:$C$403,Reporte!$C53,AdopcionIA!AK$6:AK$403,"")</f>
        <v>0</v>
      </c>
      <c r="BK53" s="67">
        <f ca="1">COUNTIFS(AdopcionIA!$C$6:$C$403,Reporte!$C53,AdopcionIA!AK$6:AK$403,"N")</f>
        <v>0</v>
      </c>
      <c r="BL53" s="67">
        <f ca="1">COUNTIFS(AdopcionIA!$C$6:$C$403,Reporte!$C53,AdopcionIA!AL$6:AL$403,"N")</f>
        <v>0</v>
      </c>
      <c r="BM53" s="67">
        <f ca="1">COUNTIFS(AdopcionIA!$C$6:$C$403,Reporte!$C53,AdopcionIA!AL$6:AL$403,"S")</f>
        <v>0</v>
      </c>
      <c r="BN53" s="96">
        <f ca="1">IFERROR(AVERAGEIFS(AdopcionIA!AM$6:AM$403,AdopcionIA!$C$6:$C$403,Reporte!$C53),0)/10</f>
        <v>0</v>
      </c>
    </row>
    <row r="54" spans="3:66" ht="14.5" x14ac:dyDescent="0.35">
      <c r="C54" s="118" t="e">
        <f ca="1"/>
        <v>#NAME?</v>
      </c>
      <c r="D54" s="37">
        <f ca="1">SUMIF(AdopcionIA!$C$6:$C$403,Reporte!$C54,AdopcionIA!J$6:J$403) + SUMIF(AdopcionIA!$C$6:$C$403,Reporte!$C54,AdopcionIA!O$6:O$403) + SUMIF(AdopcionIA!$C$6:$C$403,Reporte!$C54,AdopcionIA!T$6:T$403) + SUMIF(AdopcionIA!$C$6:$C$403,Reporte!$C54,AdopcionIA!Y$6:Y$403) + SUMIF(AdopcionIA!$C$6:$C$403,Reporte!$C54,AdopcionIA!AD$6:AD$403) + SUMIF(AdopcionIA!$C$6:$C$403,Reporte!$C54,AdopcionIA!AI$6:AI$403) + SUMIF(AdopcionIA!$C$6:$C$403,Reporte!$C54,AdopcionIA!AN$6:AN$403)</f>
        <v>0</v>
      </c>
      <c r="E54" s="37">
        <f ca="1">SUMIF(AdopcionIA!$C$6:$C$403,Reporte!$C54,AdopcionIA!K$6:K$403) + SUMIF(AdopcionIA!$C$6:$C$403,Reporte!$C54,AdopcionIA!P$6:P$403) + SUMIF(AdopcionIA!$C$6:$C$403,Reporte!$C54,AdopcionIA!U$6:U$403) + SUMIF(AdopcionIA!$C$6:$C$403,Reporte!$C54,AdopcionIA!Z$6:Z$403) + SUMIF(AdopcionIA!$C$6:$C$403,Reporte!$C54,AdopcionIA!AE$6:AE$403) + SUMIF(AdopcionIA!$C$6:$C$403,Reporte!$C54,AdopcionIA!AJ$6:AJ$403) + SUMIF(AdopcionIA!$C$6:$C$403,Reporte!$C54,AdopcionIA!AO$6:AO$403)</f>
        <v>0</v>
      </c>
      <c r="F54" s="50">
        <f t="shared" ca="1" si="10"/>
        <v>0</v>
      </c>
      <c r="G54" s="37">
        <f ca="1">COUNTIFS(AdopcionIA!$C$6:$C$403,Reporte!$C54,AdopcionIA!G$6:G$403,"") + COUNTIFS(AdopcionIA!$C$6:$C$403,Reporte!$C54,AdopcionIA!L$6:L$403,"") + COUNTIFS(AdopcionIA!$C$6:$C$403,Reporte!$C54,AdopcionIA!Q$6:Q$403,"") + COUNTIFS(AdopcionIA!$C$6:$C$403,Reporte!$C54,AdopcionIA!V$6:V$403,"") + COUNTIFS(AdopcionIA!$C$6:$C$403,Reporte!$C54,AdopcionIA!AA$6:AA$403,"") + COUNTIFS(AdopcionIA!$C$6:$C$403,Reporte!$C54,AdopcionIA!AF$6:AF$403,"") + COUNTIFS(AdopcionIA!$C$6:$C$403,Reporte!$C54,AdopcionIA!AK$6:AK$403,"")</f>
        <v>0</v>
      </c>
      <c r="H54" s="37">
        <f ca="1">COUNTIFS(AdopcionIA!$C$6:$C$403,Reporte!$C54,AdopcionIA!G$6:G$403,"N") + COUNTIFS(AdopcionIA!$C$6:$C$403,Reporte!$C54,AdopcionIA!L$6:L$403,"N") + COUNTIFS(AdopcionIA!$C$6:$C$403,Reporte!$C54,AdopcionIA!Q$6:Q$403,"N") + COUNTIFS(AdopcionIA!$C$6:$C$403,Reporte!$C54,AdopcionIA!V$6:V$403,"N") + COUNTIFS(AdopcionIA!$C$6:$C$403,Reporte!$C54,AdopcionIA!AA$6:AA$403,"N") + COUNTIFS(AdopcionIA!$C$6:$C$403,Reporte!$C54,AdopcionIA!AF$6:AF$403,"N") + COUNTIFS(AdopcionIA!$C$6:$C$403,Reporte!$C54,AdopcionIA!AK$6:AK$403,"N")</f>
        <v>0</v>
      </c>
      <c r="I54" s="37">
        <f ca="1">COUNTIFS(AdopcionIA!$C$6:$C$403,Reporte!$C54,AdopcionIA!H$6:H$403,"N") + COUNTIFS(AdopcionIA!$C$6:$C$403,Reporte!$C54,AdopcionIA!M$6:M$403,"N") + COUNTIFS(AdopcionIA!$C$6:$C$403,Reporte!$C54,AdopcionIA!R$6:R$403,"N") + COUNTIFS(AdopcionIA!$C$6:$C$403,Reporte!$C54,AdopcionIA!W$6:W$403,"N") + COUNTIFS(AdopcionIA!$C$6:$C$403,Reporte!$C54,AdopcionIA!AB$6:AB$403,"N") + COUNTIFS(AdopcionIA!$C$6:$C$403,Reporte!$C54,AdopcionIA!AG$6:AG$403,"N") + COUNTIFS(AdopcionIA!$C$6:$C$403,Reporte!$C54,AdopcionIA!AL$6:AL$403,"N")</f>
        <v>0</v>
      </c>
      <c r="J54" s="37">
        <f ca="1">COUNTIFS(AdopcionIA!$C$6:$C$403,Reporte!$C54,AdopcionIA!H$6:H$403,"S") + COUNTIFS(AdopcionIA!$C$6:$C$403,Reporte!$C54,AdopcionIA!M$6:M$403,"S") + COUNTIFS(AdopcionIA!$C$6:$C$403,Reporte!$C54,AdopcionIA!R$6:R$403,"S") + COUNTIFS(AdopcionIA!$C$6:$C$403,Reporte!$C54,AdopcionIA!W$6:W$403,"S") + COUNTIFS(AdopcionIA!$C$6:$C$403,Reporte!$C54,AdopcionIA!AB$6:AB$403,"S") + COUNTIFS(AdopcionIA!$C$6:$C$403,Reporte!$C54,AdopcionIA!AG$6:AG$403,"S") + COUNTIFS(AdopcionIA!$C$6:$C$403,Reporte!$C54,AdopcionIA!AL$6:AL$403,"S")</f>
        <v>0</v>
      </c>
      <c r="K54" s="17">
        <f ca="1">SUMIF(AdopcionIA!$C$6:$C$403,Reporte!$C54,AdopcionIA!J$6:J$403)</f>
        <v>0</v>
      </c>
      <c r="L54" s="17">
        <f ca="1">SUMIF(AdopcionIA!$C$6:$C$403,Reporte!$C54,AdopcionIA!K$6:K$403)</f>
        <v>0</v>
      </c>
      <c r="M54" s="50">
        <f t="shared" ca="1" si="11"/>
        <v>0</v>
      </c>
      <c r="N54" s="17">
        <f ca="1">COUNTIFS(AdopcionIA!$C$6:$C$403,Reporte!$C54,AdopcionIA!G$6:G$403,"")</f>
        <v>0</v>
      </c>
      <c r="O54" s="17">
        <f ca="1">COUNTIFS(AdopcionIA!$C$6:$C$403,Reporte!$C54,AdopcionIA!G$6:G$403,"N")</f>
        <v>0</v>
      </c>
      <c r="P54" s="17">
        <f ca="1">COUNTIFS(AdopcionIA!$C$6:$C$403,Reporte!$C54,AdopcionIA!H$6:H$403,"N")</f>
        <v>0</v>
      </c>
      <c r="Q54" s="34">
        <f ca="1">COUNTIFS(AdopcionIA!$C$6:$C$403,Reporte!$C54,AdopcionIA!H$6:H$403,"S")</f>
        <v>0</v>
      </c>
      <c r="R54" s="90">
        <f ca="1">(IFERROR(AVERAGEIFS(AdopcionIA!I$6:I$403,AdopcionIA!$C$6:$C$403,Reporte!$C54),0)/10)</f>
        <v>0</v>
      </c>
      <c r="S54" s="40">
        <f ca="1">SUMIF(AdopcionIA!$C$6:$C$403,Reporte!$C54,AdopcionIA!O$6:O$403)</f>
        <v>0</v>
      </c>
      <c r="T54" s="40">
        <f ca="1">SUMIF(AdopcionIA!$C$6:$C$403,Reporte!$C54,AdopcionIA!P$6:P$403)</f>
        <v>0</v>
      </c>
      <c r="U54" s="51">
        <f t="shared" ca="1" si="12"/>
        <v>0</v>
      </c>
      <c r="V54" s="40">
        <f ca="1">COUNTIFS(AdopcionIA!$C$6:$C$403,Reporte!$C54,AdopcionIA!L$6:L$403,"")</f>
        <v>0</v>
      </c>
      <c r="W54" s="40">
        <f ca="1">COUNTIFS(AdopcionIA!$C$6:$C$403,Reporte!$C54,AdopcionIA!L$6:L$403,"N")</f>
        <v>0</v>
      </c>
      <c r="X54" s="40">
        <f ca="1">COUNTIFS(AdopcionIA!$C$6:$C$403,Reporte!$C54,AdopcionIA!M$6:M$403,"N")</f>
        <v>0</v>
      </c>
      <c r="Y54" s="44">
        <f ca="1">COUNTIFS(AdopcionIA!$C$6:$C$403,Reporte!$C54,AdopcionIA!M$6:M$403,"S")</f>
        <v>0</v>
      </c>
      <c r="Z54" s="91">
        <f ca="1">IFERROR(AVERAGEIFS(AdopcionIA!N$6:N$403,AdopcionIA!$C$6:$C$403,Reporte!$C54),0)/10</f>
        <v>0</v>
      </c>
      <c r="AA54" s="45">
        <f ca="1">SUMIF(AdopcionIA!$C$6:$C$403,Reporte!$C54,AdopcionIA!T$6:T$403)</f>
        <v>0</v>
      </c>
      <c r="AB54" s="45">
        <f ca="1">SUMIF(AdopcionIA!$C$6:$C$403,Reporte!$C54,AdopcionIA!U$6:U$403)</f>
        <v>0</v>
      </c>
      <c r="AC54" s="50">
        <f t="shared" ca="1" si="13"/>
        <v>0</v>
      </c>
      <c r="AD54" s="45">
        <f ca="1">COUNTIFS(AdopcionIA!$C$6:$C$403,Reporte!$C54,AdopcionIA!Q$6:Q$403,"")</f>
        <v>0</v>
      </c>
      <c r="AE54" s="45">
        <f ca="1">COUNTIFS(AdopcionIA!$C$6:$C$403,Reporte!$C54,AdopcionIA!Q$6:Q$403,"N")</f>
        <v>0</v>
      </c>
      <c r="AF54" s="45">
        <f ca="1">COUNTIFS(AdopcionIA!$C$6:$C$403,Reporte!$C54,AdopcionIA!R$6:R$403,"N")</f>
        <v>0</v>
      </c>
      <c r="AG54" s="46">
        <f ca="1" xml:space="preserve"> COUNTIFS(AdopcionIA!$C$6:$C$403,Reporte!$C54,AdopcionIA!R$6:R$403,"S")</f>
        <v>0</v>
      </c>
      <c r="AH54" s="92">
        <f ca="1">IFERROR(AVERAGEIFS(AdopcionIA!S$6:S$403,AdopcionIA!$C$6:$C$403,Reporte!$C54),0)/10</f>
        <v>0</v>
      </c>
      <c r="AI54" s="49">
        <f ca="1">SUMIF(AdopcionIA!$C$6:$C$403,Reporte!$C54,AdopcionIA!Y$6:Y$403)</f>
        <v>0</v>
      </c>
      <c r="AJ54" s="49">
        <f ca="1">SUMIF(AdopcionIA!$C$6:$C$403,Reporte!$C54,AdopcionIA!Z$6:Z$403)</f>
        <v>0</v>
      </c>
      <c r="AK54" s="50">
        <f t="shared" ca="1" si="14"/>
        <v>0</v>
      </c>
      <c r="AL54" s="49">
        <f ca="1">COUNTIFS(AdopcionIA!$C$6:$C$403,Reporte!$C54,AdopcionIA!V$6:V$403,"")</f>
        <v>0</v>
      </c>
      <c r="AM54" s="49">
        <f ca="1">COUNTIFS(AdopcionIA!$C$6:$C$403,Reporte!$C54,AdopcionIA!V$6:V$403,"N")</f>
        <v>0</v>
      </c>
      <c r="AN54" s="49">
        <f ca="1">COUNTIFS(AdopcionIA!$C$6:$C$403,Reporte!$C54,AdopcionIA!W$6:W$403,"N")</f>
        <v>0</v>
      </c>
      <c r="AO54" s="54">
        <f ca="1">COUNTIFS(AdopcionIA!$C$6:$C$403,Reporte!$C54,AdopcionIA!W$6:W$403,"S")</f>
        <v>0</v>
      </c>
      <c r="AP54" s="93">
        <f ca="1">IFERROR(AVERAGEIFS(AdopcionIA!X$6:X$403,AdopcionIA!$C$6:$C$403,Reporte!$C54),0)/10</f>
        <v>0</v>
      </c>
      <c r="AQ54" s="57">
        <f ca="1">SUMIF(AdopcionIA!$C$6:$C$403,Reporte!$C54,AdopcionIA!AD$6:AD$403)</f>
        <v>0</v>
      </c>
      <c r="AR54" s="57">
        <f ca="1">SUMIF(AdopcionIA!$C$6:$C$403,Reporte!$C54,AdopcionIA!AE$6:AE$403)</f>
        <v>0</v>
      </c>
      <c r="AS54" s="50">
        <f t="shared" ca="1" si="15"/>
        <v>0</v>
      </c>
      <c r="AT54" s="57">
        <f ca="1">COUNTIFS(AdopcionIA!$C$6:$C$403,Reporte!$C54,AdopcionIA!AA$6:AA$403,"")</f>
        <v>0</v>
      </c>
      <c r="AU54" s="57">
        <f ca="1">COUNTIFS(AdopcionIA!$C$6:$C$403,Reporte!$C54,AdopcionIA!AA$6:AA$403,"N")</f>
        <v>0</v>
      </c>
      <c r="AV54" s="57">
        <f ca="1">COUNTIFS(AdopcionIA!$C$6:$C$403,Reporte!$C54,AdopcionIA!AB$6:AB$403,"N")</f>
        <v>0</v>
      </c>
      <c r="AW54" s="62">
        <f ca="1">COUNTIFS(AdopcionIA!$C$6:$C$403,Reporte!$C54,AdopcionIA!AB$6:AB$403,"S")</f>
        <v>0</v>
      </c>
      <c r="AX54" s="94">
        <f ca="1">IFERROR(AVERAGEIFS(AdopcionIA!AC$6:AC$403,AdopcionIA!$C$6:$C$403,Reporte!$C54),0)/10</f>
        <v>0</v>
      </c>
      <c r="AY54" s="63">
        <f ca="1">SUMIF(AdopcionIA!$C$6:$C$403,Reporte!$C54,AdopcionIA!AI$6:AI$403)</f>
        <v>0</v>
      </c>
      <c r="AZ54" s="63">
        <f ca="1">SUMIF(AdopcionIA!$C$6:$C$403,Reporte!$C54,AdopcionIA!AJ$6:AJ$403)</f>
        <v>0</v>
      </c>
      <c r="BA54" s="50">
        <f t="shared" ca="1" si="16"/>
        <v>0</v>
      </c>
      <c r="BB54" s="63">
        <f ca="1">COUNTIFS(AdopcionIA!$C$6:$C$403,Reporte!$C54,AdopcionIA!AF$6:AF$403,"")</f>
        <v>0</v>
      </c>
      <c r="BC54" s="63">
        <f ca="1">COUNTIFS(AdopcionIA!$C$6:$C$403,Reporte!$C54,AdopcionIA!AF$6:AF$403,"N")</f>
        <v>0</v>
      </c>
      <c r="BD54" s="63">
        <f ca="1">COUNTIFS(AdopcionIA!$C$6:$C$403,Reporte!$C54,AdopcionIA!AG$6:AG$403,"N")</f>
        <v>0</v>
      </c>
      <c r="BE54" s="64">
        <f ca="1">COUNTIFS(AdopcionIA!$C$6:$C$403,Reporte!$C54,AdopcionIA!AG$6:AG$403,"S")</f>
        <v>0</v>
      </c>
      <c r="BF54" s="95">
        <f ca="1">IFERROR(AVERAGEIFS(AdopcionIA!AH$6:AH$403,AdopcionIA!$C$6:$C$403,Reporte!$C54),0)/10</f>
        <v>0</v>
      </c>
      <c r="BG54" s="67">
        <f ca="1">SUMIF(AdopcionIA!$C$6:$C$403,Reporte!$C54,AdopcionIA!AN$6:AN$403)</f>
        <v>0</v>
      </c>
      <c r="BH54" s="67">
        <f ca="1">SUMIF(AdopcionIA!$C$6:$C$403,Reporte!$C54,AdopcionIA!AO$6:AO$403)</f>
        <v>0</v>
      </c>
      <c r="BI54" s="50">
        <f t="shared" ca="1" si="17"/>
        <v>0</v>
      </c>
      <c r="BJ54" s="67">
        <f ca="1">COUNTIFS(AdopcionIA!$C$6:$C$403,Reporte!$C54,AdopcionIA!AK$6:AK$403,"")</f>
        <v>0</v>
      </c>
      <c r="BK54" s="67">
        <f ca="1">COUNTIFS(AdopcionIA!$C$6:$C$403,Reporte!$C54,AdopcionIA!AK$6:AK$403,"N")</f>
        <v>0</v>
      </c>
      <c r="BL54" s="67">
        <f ca="1">COUNTIFS(AdopcionIA!$C$6:$C$403,Reporte!$C54,AdopcionIA!AL$6:AL$403,"N")</f>
        <v>0</v>
      </c>
      <c r="BM54" s="67">
        <f ca="1">COUNTIFS(AdopcionIA!$C$6:$C$403,Reporte!$C54,AdopcionIA!AL$6:AL$403,"S")</f>
        <v>0</v>
      </c>
      <c r="BN54" s="96">
        <f ca="1">IFERROR(AVERAGEIFS(AdopcionIA!AM$6:AM$403,AdopcionIA!$C$6:$C$403,Reporte!$C54),0)/10</f>
        <v>0</v>
      </c>
    </row>
    <row r="55" spans="3:66" ht="14.5" x14ac:dyDescent="0.35">
      <c r="C55" s="118" t="e">
        <f ca="1"/>
        <v>#NAME?</v>
      </c>
      <c r="D55" s="37">
        <f ca="1">SUMIF(AdopcionIA!$C$6:$C$403,Reporte!$C55,AdopcionIA!J$6:J$403) + SUMIF(AdopcionIA!$C$6:$C$403,Reporte!$C55,AdopcionIA!O$6:O$403) + SUMIF(AdopcionIA!$C$6:$C$403,Reporte!$C55,AdopcionIA!T$6:T$403) + SUMIF(AdopcionIA!$C$6:$C$403,Reporte!$C55,AdopcionIA!Y$6:Y$403) + SUMIF(AdopcionIA!$C$6:$C$403,Reporte!$C55,AdopcionIA!AD$6:AD$403) + SUMIF(AdopcionIA!$C$6:$C$403,Reporte!$C55,AdopcionIA!AI$6:AI$403) + SUMIF(AdopcionIA!$C$6:$C$403,Reporte!$C55,AdopcionIA!AN$6:AN$403)</f>
        <v>0</v>
      </c>
      <c r="E55" s="37">
        <f ca="1">SUMIF(AdopcionIA!$C$6:$C$403,Reporte!$C55,AdopcionIA!K$6:K$403) + SUMIF(AdopcionIA!$C$6:$C$403,Reporte!$C55,AdopcionIA!P$6:P$403) + SUMIF(AdopcionIA!$C$6:$C$403,Reporte!$C55,AdopcionIA!U$6:U$403) + SUMIF(AdopcionIA!$C$6:$C$403,Reporte!$C55,AdopcionIA!Z$6:Z$403) + SUMIF(AdopcionIA!$C$6:$C$403,Reporte!$C55,AdopcionIA!AE$6:AE$403) + SUMIF(AdopcionIA!$C$6:$C$403,Reporte!$C55,AdopcionIA!AJ$6:AJ$403) + SUMIF(AdopcionIA!$C$6:$C$403,Reporte!$C55,AdopcionIA!AO$6:AO$403)</f>
        <v>0</v>
      </c>
      <c r="F55" s="50">
        <f t="shared" ca="1" si="10"/>
        <v>0</v>
      </c>
      <c r="G55" s="37">
        <f ca="1">COUNTIFS(AdopcionIA!$C$6:$C$403,Reporte!$C55,AdopcionIA!G$6:G$403,"") + COUNTIFS(AdopcionIA!$C$6:$C$403,Reporte!$C55,AdopcionIA!L$6:L$403,"") + COUNTIFS(AdopcionIA!$C$6:$C$403,Reporte!$C55,AdopcionIA!Q$6:Q$403,"") + COUNTIFS(AdopcionIA!$C$6:$C$403,Reporte!$C55,AdopcionIA!V$6:V$403,"") + COUNTIFS(AdopcionIA!$C$6:$C$403,Reporte!$C55,AdopcionIA!AA$6:AA$403,"") + COUNTIFS(AdopcionIA!$C$6:$C$403,Reporte!$C55,AdopcionIA!AF$6:AF$403,"") + COUNTIFS(AdopcionIA!$C$6:$C$403,Reporte!$C55,AdopcionIA!AK$6:AK$403,"")</f>
        <v>0</v>
      </c>
      <c r="H55" s="37">
        <f ca="1">COUNTIFS(AdopcionIA!$C$6:$C$403,Reporte!$C55,AdopcionIA!G$6:G$403,"N") + COUNTIFS(AdopcionIA!$C$6:$C$403,Reporte!$C55,AdopcionIA!L$6:L$403,"N") + COUNTIFS(AdopcionIA!$C$6:$C$403,Reporte!$C55,AdopcionIA!Q$6:Q$403,"N") + COUNTIFS(AdopcionIA!$C$6:$C$403,Reporte!$C55,AdopcionIA!V$6:V$403,"N") + COUNTIFS(AdopcionIA!$C$6:$C$403,Reporte!$C55,AdopcionIA!AA$6:AA$403,"N") + COUNTIFS(AdopcionIA!$C$6:$C$403,Reporte!$C55,AdopcionIA!AF$6:AF$403,"N") + COUNTIFS(AdopcionIA!$C$6:$C$403,Reporte!$C55,AdopcionIA!AK$6:AK$403,"N")</f>
        <v>0</v>
      </c>
      <c r="I55" s="37">
        <f ca="1">COUNTIFS(AdopcionIA!$C$6:$C$403,Reporte!$C55,AdopcionIA!H$6:H$403,"N") + COUNTIFS(AdopcionIA!$C$6:$C$403,Reporte!$C55,AdopcionIA!M$6:M$403,"N") + COUNTIFS(AdopcionIA!$C$6:$C$403,Reporte!$C55,AdopcionIA!R$6:R$403,"N") + COUNTIFS(AdopcionIA!$C$6:$C$403,Reporte!$C55,AdopcionIA!W$6:W$403,"N") + COUNTIFS(AdopcionIA!$C$6:$C$403,Reporte!$C55,AdopcionIA!AB$6:AB$403,"N") + COUNTIFS(AdopcionIA!$C$6:$C$403,Reporte!$C55,AdopcionIA!AG$6:AG$403,"N") + COUNTIFS(AdopcionIA!$C$6:$C$403,Reporte!$C55,AdopcionIA!AL$6:AL$403,"N")</f>
        <v>0</v>
      </c>
      <c r="J55" s="37">
        <f ca="1">COUNTIFS(AdopcionIA!$C$6:$C$403,Reporte!$C55,AdopcionIA!H$6:H$403,"S") + COUNTIFS(AdopcionIA!$C$6:$C$403,Reporte!$C55,AdopcionIA!M$6:M$403,"S") + COUNTIFS(AdopcionIA!$C$6:$C$403,Reporte!$C55,AdopcionIA!R$6:R$403,"S") + COUNTIFS(AdopcionIA!$C$6:$C$403,Reporte!$C55,AdopcionIA!W$6:W$403,"S") + COUNTIFS(AdopcionIA!$C$6:$C$403,Reporte!$C55,AdopcionIA!AB$6:AB$403,"S") + COUNTIFS(AdopcionIA!$C$6:$C$403,Reporte!$C55,AdopcionIA!AG$6:AG$403,"S") + COUNTIFS(AdopcionIA!$C$6:$C$403,Reporte!$C55,AdopcionIA!AL$6:AL$403,"S")</f>
        <v>0</v>
      </c>
      <c r="K55" s="33">
        <f ca="1">SUMIF(AdopcionIA!$C$6:$C$403,Reporte!$C55,AdopcionIA!J$6:J$403)</f>
        <v>0</v>
      </c>
      <c r="L55" s="33">
        <f ca="1">SUMIF(AdopcionIA!$C$6:$C$403,Reporte!$C55,AdopcionIA!K$6:K$403)</f>
        <v>0</v>
      </c>
      <c r="M55" s="53">
        <f t="shared" ca="1" si="11"/>
        <v>0</v>
      </c>
      <c r="N55" s="17">
        <f ca="1">COUNTIFS(AdopcionIA!$C$6:$C$403,Reporte!$C55,AdopcionIA!G$6:G$403,"")</f>
        <v>0</v>
      </c>
      <c r="O55" s="33">
        <f ca="1">COUNTIFS(AdopcionIA!$C$6:$C$403,Reporte!$C55,AdopcionIA!G$6:G$403,"N")</f>
        <v>0</v>
      </c>
      <c r="P55" s="33">
        <f ca="1">COUNTIFS(AdopcionIA!$C$6:$C$403,Reporte!$C55,AdopcionIA!H$6:H$403,"N")</f>
        <v>0</v>
      </c>
      <c r="Q55" s="34">
        <f ca="1">COUNTIFS(AdopcionIA!$C$6:$C$403,Reporte!$C55,AdopcionIA!H$6:H$403,"S")</f>
        <v>0</v>
      </c>
      <c r="R55" s="90">
        <f ca="1">(IFERROR(AVERAGEIFS(AdopcionIA!I$6:I$403,AdopcionIA!$C$6:$C$403,Reporte!$C55),0)/10)</f>
        <v>0</v>
      </c>
      <c r="S55" s="41">
        <f ca="1">SUMIF(AdopcionIA!$C$6:$C$403,Reporte!$C55,AdopcionIA!O$6:O$403)</f>
        <v>0</v>
      </c>
      <c r="T55" s="41">
        <f ca="1">SUMIF(AdopcionIA!$C$6:$C$403,Reporte!$C55,AdopcionIA!P$6:P$403)</f>
        <v>0</v>
      </c>
      <c r="U55" s="52">
        <f t="shared" ca="1" si="12"/>
        <v>0</v>
      </c>
      <c r="V55" s="40">
        <f ca="1">COUNTIFS(AdopcionIA!$C$6:$C$403,Reporte!$C55,AdopcionIA!L$6:L$403,"")</f>
        <v>0</v>
      </c>
      <c r="W55" s="41">
        <f ca="1">COUNTIFS(AdopcionIA!$C$6:$C$403,Reporte!$C55,AdopcionIA!L$6:L$403,"N")</f>
        <v>0</v>
      </c>
      <c r="X55" s="41">
        <f ca="1">COUNTIFS(AdopcionIA!$C$6:$C$403,Reporte!$C55,AdopcionIA!M$6:M$403,"N")</f>
        <v>0</v>
      </c>
      <c r="Y55" s="44">
        <f ca="1">COUNTIFS(AdopcionIA!$C$6:$C$403,Reporte!$C55,AdopcionIA!M$6:M$403,"S")</f>
        <v>0</v>
      </c>
      <c r="Z55" s="91">
        <f ca="1">IFERROR(AVERAGEIFS(AdopcionIA!N$6:N$403,AdopcionIA!$C$6:$C$403,Reporte!$C55),0)/10</f>
        <v>0</v>
      </c>
      <c r="AA55" s="45">
        <f ca="1">SUMIF(AdopcionIA!$C$6:$C$403,Reporte!$C55,AdopcionIA!T$6:T$403)</f>
        <v>0</v>
      </c>
      <c r="AB55" s="45">
        <f ca="1">SUMIF(AdopcionIA!$C$6:$C$403,Reporte!$C55,AdopcionIA!U$6:U$403)</f>
        <v>0</v>
      </c>
      <c r="AC55" s="50">
        <f t="shared" ca="1" si="13"/>
        <v>0</v>
      </c>
      <c r="AD55" s="45">
        <f ca="1">COUNTIFS(AdopcionIA!$C$6:$C$403,Reporte!$C55,AdopcionIA!Q$6:Q$403,"")</f>
        <v>0</v>
      </c>
      <c r="AE55" s="45">
        <f ca="1">COUNTIFS(AdopcionIA!$C$6:$C$403,Reporte!$C55,AdopcionIA!Q$6:Q$403,"N")</f>
        <v>0</v>
      </c>
      <c r="AF55" s="45">
        <f ca="1">COUNTIFS(AdopcionIA!$C$6:$C$403,Reporte!$C55,AdopcionIA!R$6:R$403,"N")</f>
        <v>0</v>
      </c>
      <c r="AG55" s="46">
        <f ca="1" xml:space="preserve"> COUNTIFS(AdopcionIA!$C$6:$C$403,Reporte!$C55,AdopcionIA!R$6:R$403,"S")</f>
        <v>0</v>
      </c>
      <c r="AH55" s="92">
        <f ca="1">IFERROR(AVERAGEIFS(AdopcionIA!S$6:S$403,AdopcionIA!$C$6:$C$403,Reporte!$C55),0)/10</f>
        <v>0</v>
      </c>
      <c r="AI55" s="49">
        <f ca="1">SUMIF(AdopcionIA!$C$6:$C$403,Reporte!$C55,AdopcionIA!Y$6:Y$403)</f>
        <v>0</v>
      </c>
      <c r="AJ55" s="49">
        <f ca="1">SUMIF(AdopcionIA!$C$6:$C$403,Reporte!$C55,AdopcionIA!Z$6:Z$403)</f>
        <v>0</v>
      </c>
      <c r="AK55" s="50">
        <f t="shared" ca="1" si="14"/>
        <v>0</v>
      </c>
      <c r="AL55" s="49">
        <f ca="1">COUNTIFS(AdopcionIA!$C$6:$C$403,Reporte!$C55,AdopcionIA!V$6:V$403,"")</f>
        <v>0</v>
      </c>
      <c r="AM55" s="49">
        <f ca="1">COUNTIFS(AdopcionIA!$C$6:$C$403,Reporte!$C55,AdopcionIA!V$6:V$403,"N")</f>
        <v>0</v>
      </c>
      <c r="AN55" s="49">
        <f ca="1">COUNTIFS(AdopcionIA!$C$6:$C$403,Reporte!$C55,AdopcionIA!W$6:W$403,"N")</f>
        <v>0</v>
      </c>
      <c r="AO55" s="54">
        <f ca="1">COUNTIFS(AdopcionIA!$C$6:$C$403,Reporte!$C55,AdopcionIA!W$6:W$403,"S")</f>
        <v>0</v>
      </c>
      <c r="AP55" s="93">
        <f ca="1">IFERROR(AVERAGEIFS(AdopcionIA!X$6:X$403,AdopcionIA!$C$6:$C$403,Reporte!$C55),0)/10</f>
        <v>0</v>
      </c>
      <c r="AQ55" s="57">
        <f ca="1">SUMIF(AdopcionIA!$C$6:$C$403,Reporte!$C55,AdopcionIA!AD$6:AD$403)</f>
        <v>0</v>
      </c>
      <c r="AR55" s="57">
        <f ca="1">SUMIF(AdopcionIA!$C$6:$C$403,Reporte!$C55,AdopcionIA!AE$6:AE$403)</f>
        <v>0</v>
      </c>
      <c r="AS55" s="50">
        <f t="shared" ca="1" si="15"/>
        <v>0</v>
      </c>
      <c r="AT55" s="57">
        <f ca="1">COUNTIFS(AdopcionIA!$C$6:$C$403,Reporte!$C55,AdopcionIA!AA$6:AA$403,"")</f>
        <v>0</v>
      </c>
      <c r="AU55" s="57">
        <f ca="1">COUNTIFS(AdopcionIA!$C$6:$C$403,Reporte!$C55,AdopcionIA!AA$6:AA$403,"N")</f>
        <v>0</v>
      </c>
      <c r="AV55" s="57">
        <f ca="1">COUNTIFS(AdopcionIA!$C$6:$C$403,Reporte!$C55,AdopcionIA!AB$6:AB$403,"N")</f>
        <v>0</v>
      </c>
      <c r="AW55" s="62">
        <f ca="1">COUNTIFS(AdopcionIA!$C$6:$C$403,Reporte!$C55,AdopcionIA!AB$6:AB$403,"S")</f>
        <v>0</v>
      </c>
      <c r="AX55" s="94">
        <f ca="1">IFERROR(AVERAGEIFS(AdopcionIA!AC$6:AC$403,AdopcionIA!$C$6:$C$403,Reporte!$C55),0)/10</f>
        <v>0</v>
      </c>
      <c r="AY55" s="63">
        <f ca="1">SUMIF(AdopcionIA!$C$6:$C$403,Reporte!$C55,AdopcionIA!AI$6:AI$403)</f>
        <v>0</v>
      </c>
      <c r="AZ55" s="63">
        <f ca="1">SUMIF(AdopcionIA!$C$6:$C$403,Reporte!$C55,AdopcionIA!AJ$6:AJ$403)</f>
        <v>0</v>
      </c>
      <c r="BA55" s="50">
        <f t="shared" ca="1" si="16"/>
        <v>0</v>
      </c>
      <c r="BB55" s="63">
        <f ca="1">COUNTIFS(AdopcionIA!$C$6:$C$403,Reporte!$C55,AdopcionIA!AF$6:AF$403,"")</f>
        <v>0</v>
      </c>
      <c r="BC55" s="63">
        <f ca="1">COUNTIFS(AdopcionIA!$C$6:$C$403,Reporte!$C55,AdopcionIA!AF$6:AF$403,"N")</f>
        <v>0</v>
      </c>
      <c r="BD55" s="63">
        <f ca="1">COUNTIFS(AdopcionIA!$C$6:$C$403,Reporte!$C55,AdopcionIA!AG$6:AG$403,"N")</f>
        <v>0</v>
      </c>
      <c r="BE55" s="64">
        <f ca="1">COUNTIFS(AdopcionIA!$C$6:$C$403,Reporte!$C55,AdopcionIA!AG$6:AG$403,"S")</f>
        <v>0</v>
      </c>
      <c r="BF55" s="95">
        <f ca="1">IFERROR(AVERAGEIFS(AdopcionIA!AH$6:AH$403,AdopcionIA!$C$6:$C$403,Reporte!$C55),0)/10</f>
        <v>0</v>
      </c>
      <c r="BG55" s="67">
        <f ca="1">SUMIF(AdopcionIA!$C$6:$C$403,Reporte!$C55,AdopcionIA!AN$6:AN$403)</f>
        <v>0</v>
      </c>
      <c r="BH55" s="67">
        <f ca="1">SUMIF(AdopcionIA!$C$6:$C$403,Reporte!$C55,AdopcionIA!AO$6:AO$403)</f>
        <v>0</v>
      </c>
      <c r="BI55" s="50">
        <f t="shared" ca="1" si="17"/>
        <v>0</v>
      </c>
      <c r="BJ55" s="67">
        <f ca="1">COUNTIFS(AdopcionIA!$C$6:$C$403,Reporte!$C55,AdopcionIA!AK$6:AK$403,"")</f>
        <v>0</v>
      </c>
      <c r="BK55" s="67">
        <f ca="1">COUNTIFS(AdopcionIA!$C$6:$C$403,Reporte!$C55,AdopcionIA!AK$6:AK$403,"N")</f>
        <v>0</v>
      </c>
      <c r="BL55" s="67">
        <f ca="1">COUNTIFS(AdopcionIA!$C$6:$C$403,Reporte!$C55,AdopcionIA!AL$6:AL$403,"N")</f>
        <v>0</v>
      </c>
      <c r="BM55" s="67">
        <f ca="1">COUNTIFS(AdopcionIA!$C$6:$C$403,Reporte!$C55,AdopcionIA!AL$6:AL$403,"S")</f>
        <v>0</v>
      </c>
      <c r="BN55" s="96">
        <f ca="1">IFERROR(AVERAGEIFS(AdopcionIA!AM$6:AM$403,AdopcionIA!$C$6:$C$403,Reporte!$C55),0)/10</f>
        <v>0</v>
      </c>
    </row>
    <row r="56" spans="3:66" ht="14.5" x14ac:dyDescent="0.35">
      <c r="C56" s="118" t="e">
        <f ca="1"/>
        <v>#NAME?</v>
      </c>
      <c r="D56" s="37">
        <f ca="1">SUMIF(AdopcionIA!$C$6:$C$403,Reporte!$C56,AdopcionIA!J$6:J$403) + SUMIF(AdopcionIA!$C$6:$C$403,Reporte!$C56,AdopcionIA!O$6:O$403) + SUMIF(AdopcionIA!$C$6:$C$403,Reporte!$C56,AdopcionIA!T$6:T$403) + SUMIF(AdopcionIA!$C$6:$C$403,Reporte!$C56,AdopcionIA!Y$6:Y$403) + SUMIF(AdopcionIA!$C$6:$C$403,Reporte!$C56,AdopcionIA!AD$6:AD$403) + SUMIF(AdopcionIA!$C$6:$C$403,Reporte!$C56,AdopcionIA!AI$6:AI$403) + SUMIF(AdopcionIA!$C$6:$C$403,Reporte!$C56,AdopcionIA!AN$6:AN$403)</f>
        <v>0</v>
      </c>
      <c r="E56" s="37">
        <f ca="1">SUMIF(AdopcionIA!$C$6:$C$403,Reporte!$C56,AdopcionIA!K$6:K$403) + SUMIF(AdopcionIA!$C$6:$C$403,Reporte!$C56,AdopcionIA!P$6:P$403) + SUMIF(AdopcionIA!$C$6:$C$403,Reporte!$C56,AdopcionIA!U$6:U$403) + SUMIF(AdopcionIA!$C$6:$C$403,Reporte!$C56,AdopcionIA!Z$6:Z$403) + SUMIF(AdopcionIA!$C$6:$C$403,Reporte!$C56,AdopcionIA!AE$6:AE$403) + SUMIF(AdopcionIA!$C$6:$C$403,Reporte!$C56,AdopcionIA!AJ$6:AJ$403) + SUMIF(AdopcionIA!$C$6:$C$403,Reporte!$C56,AdopcionIA!AO$6:AO$403)</f>
        <v>0</v>
      </c>
      <c r="F56" s="50">
        <f t="shared" ca="1" si="10"/>
        <v>0</v>
      </c>
      <c r="G56" s="37">
        <f ca="1">COUNTIFS(AdopcionIA!$C$6:$C$403,Reporte!$C56,AdopcionIA!G$6:G$403,"") + COUNTIFS(AdopcionIA!$C$6:$C$403,Reporte!$C56,AdopcionIA!L$6:L$403,"") + COUNTIFS(AdopcionIA!$C$6:$C$403,Reporte!$C56,AdopcionIA!Q$6:Q$403,"") + COUNTIFS(AdopcionIA!$C$6:$C$403,Reporte!$C56,AdopcionIA!V$6:V$403,"") + COUNTIFS(AdopcionIA!$C$6:$C$403,Reporte!$C56,AdopcionIA!AA$6:AA$403,"") + COUNTIFS(AdopcionIA!$C$6:$C$403,Reporte!$C56,AdopcionIA!AF$6:AF$403,"") + COUNTIFS(AdopcionIA!$C$6:$C$403,Reporte!$C56,AdopcionIA!AK$6:AK$403,"")</f>
        <v>0</v>
      </c>
      <c r="H56" s="37">
        <f ca="1">COUNTIFS(AdopcionIA!$C$6:$C$403,Reporte!$C56,AdopcionIA!G$6:G$403,"N") + COUNTIFS(AdopcionIA!$C$6:$C$403,Reporte!$C56,AdopcionIA!L$6:L$403,"N") + COUNTIFS(AdopcionIA!$C$6:$C$403,Reporte!$C56,AdopcionIA!Q$6:Q$403,"N") + COUNTIFS(AdopcionIA!$C$6:$C$403,Reporte!$C56,AdopcionIA!V$6:V$403,"N") + COUNTIFS(AdopcionIA!$C$6:$C$403,Reporte!$C56,AdopcionIA!AA$6:AA$403,"N") + COUNTIFS(AdopcionIA!$C$6:$C$403,Reporte!$C56,AdopcionIA!AF$6:AF$403,"N") + COUNTIFS(AdopcionIA!$C$6:$C$403,Reporte!$C56,AdopcionIA!AK$6:AK$403,"N")</f>
        <v>0</v>
      </c>
      <c r="I56" s="37">
        <f ca="1">COUNTIFS(AdopcionIA!$C$6:$C$403,Reporte!$C56,AdopcionIA!H$6:H$403,"N") + COUNTIFS(AdopcionIA!$C$6:$C$403,Reporte!$C56,AdopcionIA!M$6:M$403,"N") + COUNTIFS(AdopcionIA!$C$6:$C$403,Reporte!$C56,AdopcionIA!R$6:R$403,"N") + COUNTIFS(AdopcionIA!$C$6:$C$403,Reporte!$C56,AdopcionIA!W$6:W$403,"N") + COUNTIFS(AdopcionIA!$C$6:$C$403,Reporte!$C56,AdopcionIA!AB$6:AB$403,"N") + COUNTIFS(AdopcionIA!$C$6:$C$403,Reporte!$C56,AdopcionIA!AG$6:AG$403,"N") + COUNTIFS(AdopcionIA!$C$6:$C$403,Reporte!$C56,AdopcionIA!AL$6:AL$403,"N")</f>
        <v>0</v>
      </c>
      <c r="J56" s="37">
        <f ca="1">COUNTIFS(AdopcionIA!$C$6:$C$403,Reporte!$C56,AdopcionIA!H$6:H$403,"S") + COUNTIFS(AdopcionIA!$C$6:$C$403,Reporte!$C56,AdopcionIA!M$6:M$403,"S") + COUNTIFS(AdopcionIA!$C$6:$C$403,Reporte!$C56,AdopcionIA!R$6:R$403,"S") + COUNTIFS(AdopcionIA!$C$6:$C$403,Reporte!$C56,AdopcionIA!W$6:W$403,"S") + COUNTIFS(AdopcionIA!$C$6:$C$403,Reporte!$C56,AdopcionIA!AB$6:AB$403,"S") + COUNTIFS(AdopcionIA!$C$6:$C$403,Reporte!$C56,AdopcionIA!AG$6:AG$403,"S") + COUNTIFS(AdopcionIA!$C$6:$C$403,Reporte!$C56,AdopcionIA!AL$6:AL$403,"S")</f>
        <v>0</v>
      </c>
      <c r="K56" s="33">
        <f ca="1">SUMIF(AdopcionIA!$C$6:$C$403,Reporte!$C56,AdopcionIA!J$6:J$403)</f>
        <v>0</v>
      </c>
      <c r="L56" s="33">
        <f ca="1">SUMIF(AdopcionIA!$C$6:$C$403,Reporte!$C56,AdopcionIA!K$6:K$403)</f>
        <v>0</v>
      </c>
      <c r="M56" s="53">
        <f t="shared" ca="1" si="11"/>
        <v>0</v>
      </c>
      <c r="N56" s="17">
        <f ca="1">COUNTIFS(AdopcionIA!$C$6:$C$403,Reporte!$C56,AdopcionIA!G$6:G$403,"")</f>
        <v>0</v>
      </c>
      <c r="O56" s="33">
        <f ca="1">COUNTIFS(AdopcionIA!$C$6:$C$403,Reporte!$C56,AdopcionIA!G$6:G$403,"N")</f>
        <v>0</v>
      </c>
      <c r="P56" s="33">
        <f ca="1">COUNTIFS(AdopcionIA!$C$6:$C$403,Reporte!$C56,AdopcionIA!H$6:H$403,"N")</f>
        <v>0</v>
      </c>
      <c r="Q56" s="34">
        <f ca="1">COUNTIFS(AdopcionIA!$C$6:$C$403,Reporte!$C56,AdopcionIA!H$6:H$403,"S")</f>
        <v>0</v>
      </c>
      <c r="R56" s="90">
        <f ca="1">(IFERROR(AVERAGEIFS(AdopcionIA!I$6:I$403,AdopcionIA!$C$6:$C$403,Reporte!$C56),0)/10)</f>
        <v>0</v>
      </c>
      <c r="S56" s="41">
        <f ca="1">SUMIF(AdopcionIA!$C$6:$C$403,Reporte!$C56,AdopcionIA!O$6:O$403)</f>
        <v>0</v>
      </c>
      <c r="T56" s="41">
        <f ca="1">SUMIF(AdopcionIA!$C$6:$C$403,Reporte!$C56,AdopcionIA!P$6:P$403)</f>
        <v>0</v>
      </c>
      <c r="U56" s="52">
        <f t="shared" ca="1" si="12"/>
        <v>0</v>
      </c>
      <c r="V56" s="40">
        <f ca="1">COUNTIFS(AdopcionIA!$C$6:$C$403,Reporte!$C56,AdopcionIA!L$6:L$403,"")</f>
        <v>0</v>
      </c>
      <c r="W56" s="41">
        <f ca="1">COUNTIFS(AdopcionIA!$C$6:$C$403,Reporte!$C56,AdopcionIA!L$6:L$403,"N")</f>
        <v>0</v>
      </c>
      <c r="X56" s="41">
        <f ca="1">COUNTIFS(AdopcionIA!$C$6:$C$403,Reporte!$C56,AdopcionIA!M$6:M$403,"N")</f>
        <v>0</v>
      </c>
      <c r="Y56" s="44">
        <f ca="1">COUNTIFS(AdopcionIA!$C$6:$C$403,Reporte!$C56,AdopcionIA!M$6:M$403,"S")</f>
        <v>0</v>
      </c>
      <c r="Z56" s="91">
        <f ca="1">IFERROR(AVERAGEIFS(AdopcionIA!N$6:N$403,AdopcionIA!$C$6:$C$403,Reporte!$C56),0)/10</f>
        <v>0</v>
      </c>
      <c r="AA56" s="45">
        <f ca="1">SUMIF(AdopcionIA!$C$6:$C$403,Reporte!$C56,AdopcionIA!T$6:T$403)</f>
        <v>0</v>
      </c>
      <c r="AB56" s="45">
        <f ca="1">SUMIF(AdopcionIA!$C$6:$C$403,Reporte!$C56,AdopcionIA!U$6:U$403)</f>
        <v>0</v>
      </c>
      <c r="AC56" s="50">
        <f t="shared" ref="AC56:AC57" ca="1" si="18">IFERROR((AA56-AB56)/AA56,0)</f>
        <v>0</v>
      </c>
      <c r="AD56" s="45">
        <f ca="1">COUNTIFS(AdopcionIA!$C$6:$C$403,Reporte!$C56,AdopcionIA!Q$6:Q$403,"")</f>
        <v>0</v>
      </c>
      <c r="AE56" s="45">
        <f ca="1">COUNTIFS(AdopcionIA!$C$6:$C$403,Reporte!$C56,AdopcionIA!Q$6:Q$403,"N")</f>
        <v>0</v>
      </c>
      <c r="AF56" s="45">
        <f ca="1">COUNTIFS(AdopcionIA!$C$6:$C$403,Reporte!$C56,AdopcionIA!R$6:R$403,"N")</f>
        <v>0</v>
      </c>
      <c r="AG56" s="46">
        <f ca="1" xml:space="preserve"> COUNTIFS(AdopcionIA!$C$6:$C$403,Reporte!$C56,AdopcionIA!R$6:R$403,"S")</f>
        <v>0</v>
      </c>
      <c r="AH56" s="92">
        <f ca="1">IFERROR(AVERAGEIFS(AdopcionIA!S$6:S$403,AdopcionIA!$C$6:$C$403,Reporte!$C56),0)/10</f>
        <v>0</v>
      </c>
      <c r="AI56" s="49">
        <f ca="1">SUMIF(AdopcionIA!$C$6:$C$403,Reporte!$C56,AdopcionIA!Y$6:Y$403)</f>
        <v>0</v>
      </c>
      <c r="AJ56" s="49">
        <f ca="1">SUMIF(AdopcionIA!$C$6:$C$403,Reporte!$C56,AdopcionIA!Z$6:Z$403)</f>
        <v>0</v>
      </c>
      <c r="AK56" s="50">
        <f t="shared" ref="AK56:AK57" ca="1" si="19">IFERROR((AI56-AJ56)/AI56,0)</f>
        <v>0</v>
      </c>
      <c r="AL56" s="49">
        <f ca="1">COUNTIFS(AdopcionIA!$C$6:$C$403,Reporte!$C56,AdopcionIA!V$6:V$403,"")</f>
        <v>0</v>
      </c>
      <c r="AM56" s="49">
        <f ca="1">COUNTIFS(AdopcionIA!$C$6:$C$403,Reporte!$C56,AdopcionIA!V$6:V$403,"N")</f>
        <v>0</v>
      </c>
      <c r="AN56" s="49">
        <f ca="1">COUNTIFS(AdopcionIA!$C$6:$C$403,Reporte!$C56,AdopcionIA!W$6:W$403,"N")</f>
        <v>0</v>
      </c>
      <c r="AO56" s="54">
        <f ca="1">COUNTIFS(AdopcionIA!$C$6:$C$403,Reporte!$C56,AdopcionIA!W$6:W$403,"S")</f>
        <v>0</v>
      </c>
      <c r="AP56" s="93">
        <f ca="1">IFERROR(AVERAGEIFS(AdopcionIA!X$6:X$403,AdopcionIA!$C$6:$C$403,Reporte!$C56),0)/10</f>
        <v>0</v>
      </c>
      <c r="AQ56" s="57">
        <f ca="1">SUMIF(AdopcionIA!$C$6:$C$403,Reporte!$C56,AdopcionIA!AD$6:AD$403)</f>
        <v>0</v>
      </c>
      <c r="AR56" s="57">
        <f ca="1">SUMIF(AdopcionIA!$C$6:$C$403,Reporte!$C56,AdopcionIA!AE$6:AE$403)</f>
        <v>0</v>
      </c>
      <c r="AS56" s="50">
        <f t="shared" ref="AS56:AS57" ca="1" si="20">IFERROR((AQ56-AR56)/AQ56,0)</f>
        <v>0</v>
      </c>
      <c r="AT56" s="57">
        <f ca="1">COUNTIFS(AdopcionIA!$C$6:$C$403,Reporte!$C56,AdopcionIA!AA$6:AA$403,"")</f>
        <v>0</v>
      </c>
      <c r="AU56" s="57">
        <f ca="1">COUNTIFS(AdopcionIA!$C$6:$C$403,Reporte!$C56,AdopcionIA!AA$6:AA$403,"N")</f>
        <v>0</v>
      </c>
      <c r="AV56" s="57">
        <f ca="1">COUNTIFS(AdopcionIA!$C$6:$C$403,Reporte!$C56,AdopcionIA!AB$6:AB$403,"N")</f>
        <v>0</v>
      </c>
      <c r="AW56" s="62">
        <f ca="1">COUNTIFS(AdopcionIA!$C$6:$C$403,Reporte!$C56,AdopcionIA!AB$6:AB$403,"S")</f>
        <v>0</v>
      </c>
      <c r="AX56" s="94">
        <f ca="1">IFERROR(AVERAGEIFS(AdopcionIA!AC$6:AC$403,AdopcionIA!$C$6:$C$403,Reporte!$C56),0)/10</f>
        <v>0</v>
      </c>
      <c r="AY56" s="63">
        <f ca="1">SUMIF(AdopcionIA!$C$6:$C$403,Reporte!$C56,AdopcionIA!AI$6:AI$403)</f>
        <v>0</v>
      </c>
      <c r="AZ56" s="63">
        <f ca="1">SUMIF(AdopcionIA!$C$6:$C$403,Reporte!$C56,AdopcionIA!AJ$6:AJ$403)</f>
        <v>0</v>
      </c>
      <c r="BA56" s="50">
        <f t="shared" ref="BA56:BA57" ca="1" si="21">IFERROR((AY56-AZ56)/AY56,0)</f>
        <v>0</v>
      </c>
      <c r="BB56" s="63">
        <f ca="1">COUNTIFS(AdopcionIA!$C$6:$C$403,Reporte!$C56,AdopcionIA!AF$6:AF$403,"")</f>
        <v>0</v>
      </c>
      <c r="BC56" s="63">
        <f ca="1">COUNTIFS(AdopcionIA!$C$6:$C$403,Reporte!$C56,AdopcionIA!AF$6:AF$403,"N")</f>
        <v>0</v>
      </c>
      <c r="BD56" s="63">
        <f ca="1">COUNTIFS(AdopcionIA!$C$6:$C$403,Reporte!$C56,AdopcionIA!AG$6:AG$403,"N")</f>
        <v>0</v>
      </c>
      <c r="BE56" s="64">
        <f ca="1">COUNTIFS(AdopcionIA!$C$6:$C$403,Reporte!$C56,AdopcionIA!AG$6:AG$403,"S")</f>
        <v>0</v>
      </c>
      <c r="BF56" s="95">
        <f ca="1">IFERROR(AVERAGEIFS(AdopcionIA!AH$6:AH$403,AdopcionIA!$C$6:$C$403,Reporte!$C56),0)/10</f>
        <v>0</v>
      </c>
      <c r="BG56" s="67">
        <f ca="1">SUMIF(AdopcionIA!$C$6:$C$403,Reporte!$C56,AdopcionIA!AN$6:AN$403)</f>
        <v>0</v>
      </c>
      <c r="BH56" s="67">
        <f ca="1">SUMIF(AdopcionIA!$C$6:$C$403,Reporte!$C56,AdopcionIA!AO$6:AO$403)</f>
        <v>0</v>
      </c>
      <c r="BI56" s="50">
        <f t="shared" ref="BI56:BI57" ca="1" si="22">IFERROR((BG56-BH56)/BG56,0)</f>
        <v>0</v>
      </c>
      <c r="BJ56" s="67">
        <f ca="1">COUNTIFS(AdopcionIA!$C$6:$C$403,Reporte!$C56,AdopcionIA!AK$6:AK$403,"")</f>
        <v>0</v>
      </c>
      <c r="BK56" s="67">
        <f ca="1">COUNTIFS(AdopcionIA!$C$6:$C$403,Reporte!$C56,AdopcionIA!AK$6:AK$403,"N")</f>
        <v>0</v>
      </c>
      <c r="BL56" s="67">
        <f ca="1">COUNTIFS(AdopcionIA!$C$6:$C$403,Reporte!$C56,AdopcionIA!AL$6:AL$403,"N")</f>
        <v>0</v>
      </c>
      <c r="BM56" s="67">
        <f ca="1">COUNTIFS(AdopcionIA!$C$6:$C$403,Reporte!$C56,AdopcionIA!AL$6:AL$403,"S")</f>
        <v>0</v>
      </c>
      <c r="BN56" s="96">
        <f ca="1">IFERROR(AVERAGEIFS(AdopcionIA!AM$6:AM$403,AdopcionIA!$C$6:$C$403,Reporte!$C56),0)/10</f>
        <v>0</v>
      </c>
    </row>
    <row r="57" spans="3:66" ht="15" customHeight="1" x14ac:dyDescent="0.35">
      <c r="C57" s="118" t="e">
        <f ca="1"/>
        <v>#NAME?</v>
      </c>
      <c r="D57" s="37">
        <f ca="1">SUMIF(AdopcionIA!$C$6:$C$403,Reporte!$C57,AdopcionIA!J$6:J$403) + SUMIF(AdopcionIA!$C$6:$C$403,Reporte!$C57,AdopcionIA!O$6:O$403) + SUMIF(AdopcionIA!$C$6:$C$403,Reporte!$C57,AdopcionIA!T$6:T$403) + SUMIF(AdopcionIA!$C$6:$C$403,Reporte!$C57,AdopcionIA!Y$6:Y$403) + SUMIF(AdopcionIA!$C$6:$C$403,Reporte!$C57,AdopcionIA!AD$6:AD$403) + SUMIF(AdopcionIA!$C$6:$C$403,Reporte!$C57,AdopcionIA!AI$6:AI$403) + SUMIF(AdopcionIA!$C$6:$C$403,Reporte!$C57,AdopcionIA!AN$6:AN$403)</f>
        <v>0</v>
      </c>
      <c r="E57" s="37">
        <f ca="1">SUMIF(AdopcionIA!$C$6:$C$403,Reporte!$C57,AdopcionIA!K$6:K$403) + SUMIF(AdopcionIA!$C$6:$C$403,Reporte!$C57,AdopcionIA!P$6:P$403) + SUMIF(AdopcionIA!$C$6:$C$403,Reporte!$C57,AdopcionIA!U$6:U$403) + SUMIF(AdopcionIA!$C$6:$C$403,Reporte!$C57,AdopcionIA!Z$6:Z$403) + SUMIF(AdopcionIA!$C$6:$C$403,Reporte!$C57,AdopcionIA!AE$6:AE$403) + SUMIF(AdopcionIA!$C$6:$C$403,Reporte!$C57,AdopcionIA!AJ$6:AJ$403) + SUMIF(AdopcionIA!$C$6:$C$403,Reporte!$C57,AdopcionIA!AO$6:AO$403)</f>
        <v>0</v>
      </c>
      <c r="F57" s="50">
        <f t="shared" ca="1" si="10"/>
        <v>0</v>
      </c>
      <c r="G57" s="37">
        <f ca="1">COUNTIFS(AdopcionIA!$C$6:$C$403,Reporte!$C57,AdopcionIA!G$6:G$403,"") + COUNTIFS(AdopcionIA!$C$6:$C$403,Reporte!$C57,AdopcionIA!L$6:L$403,"") + COUNTIFS(AdopcionIA!$C$6:$C$403,Reporte!$C57,AdopcionIA!Q$6:Q$403,"") + COUNTIFS(AdopcionIA!$C$6:$C$403,Reporte!$C57,AdopcionIA!V$6:V$403,"") + COUNTIFS(AdopcionIA!$C$6:$C$403,Reporte!$C57,AdopcionIA!AA$6:AA$403,"") + COUNTIFS(AdopcionIA!$C$6:$C$403,Reporte!$C57,AdopcionIA!AF$6:AF$403,"") + COUNTIFS(AdopcionIA!$C$6:$C$403,Reporte!$C57,AdopcionIA!AK$6:AK$403,"")</f>
        <v>0</v>
      </c>
      <c r="H57" s="37">
        <f ca="1">COUNTIFS(AdopcionIA!$C$6:$C$403,Reporte!$C57,AdopcionIA!G$6:G$403,"N") + COUNTIFS(AdopcionIA!$C$6:$C$403,Reporte!$C57,AdopcionIA!L$6:L$403,"N") + COUNTIFS(AdopcionIA!$C$6:$C$403,Reporte!$C57,AdopcionIA!Q$6:Q$403,"N") + COUNTIFS(AdopcionIA!$C$6:$C$403,Reporte!$C57,AdopcionIA!V$6:V$403,"N") + COUNTIFS(AdopcionIA!$C$6:$C$403,Reporte!$C57,AdopcionIA!AA$6:AA$403,"N") + COUNTIFS(AdopcionIA!$C$6:$C$403,Reporte!$C57,AdopcionIA!AF$6:AF$403,"N") + COUNTIFS(AdopcionIA!$C$6:$C$403,Reporte!$C57,AdopcionIA!AK$6:AK$403,"N")</f>
        <v>0</v>
      </c>
      <c r="I57" s="37">
        <f ca="1">COUNTIFS(AdopcionIA!$C$6:$C$403,Reporte!$C57,AdopcionIA!H$6:H$403,"N") + COUNTIFS(AdopcionIA!$C$6:$C$403,Reporte!$C57,AdopcionIA!M$6:M$403,"N") + COUNTIFS(AdopcionIA!$C$6:$C$403,Reporte!$C57,AdopcionIA!R$6:R$403,"N") + COUNTIFS(AdopcionIA!$C$6:$C$403,Reporte!$C57,AdopcionIA!W$6:W$403,"N") + COUNTIFS(AdopcionIA!$C$6:$C$403,Reporte!$C57,AdopcionIA!AB$6:AB$403,"N") + COUNTIFS(AdopcionIA!$C$6:$C$403,Reporte!$C57,AdopcionIA!AG$6:AG$403,"N") + COUNTIFS(AdopcionIA!$C$6:$C$403,Reporte!$C57,AdopcionIA!AL$6:AL$403,"N")</f>
        <v>0</v>
      </c>
      <c r="J57" s="37">
        <f ca="1">COUNTIFS(AdopcionIA!$C$6:$C$403,Reporte!$C57,AdopcionIA!H$6:H$403,"S") + COUNTIFS(AdopcionIA!$C$6:$C$403,Reporte!$C57,AdopcionIA!M$6:M$403,"S") + COUNTIFS(AdopcionIA!$C$6:$C$403,Reporte!$C57,AdopcionIA!R$6:R$403,"S") + COUNTIFS(AdopcionIA!$C$6:$C$403,Reporte!$C57,AdopcionIA!W$6:W$403,"S") + COUNTIFS(AdopcionIA!$C$6:$C$403,Reporte!$C57,AdopcionIA!AB$6:AB$403,"S") + COUNTIFS(AdopcionIA!$C$6:$C$403,Reporte!$C57,AdopcionIA!AG$6:AG$403,"S") + COUNTIFS(AdopcionIA!$C$6:$C$403,Reporte!$C57,AdopcionIA!AL$6:AL$403,"S")</f>
        <v>0</v>
      </c>
      <c r="K57" s="17">
        <f ca="1">SUMIF(AdopcionIA!$C$6:$C$403,Reporte!$C57,AdopcionIA!J$6:J$403)</f>
        <v>0</v>
      </c>
      <c r="L57" s="17">
        <f ca="1">SUMIF(AdopcionIA!$C$6:$C$403,Reporte!$C57,AdopcionIA!K$6:K$403)</f>
        <v>0</v>
      </c>
      <c r="M57" s="50">
        <f t="shared" ca="1" si="11"/>
        <v>0</v>
      </c>
      <c r="N57" s="17">
        <f ca="1">COUNTIFS(AdopcionIA!$C$6:$C$403,Reporte!$C57,AdopcionIA!G$6:G$403,"")</f>
        <v>0</v>
      </c>
      <c r="O57" s="33">
        <f ca="1">COUNTIFS(AdopcionIA!$C$6:$C$403,Reporte!$C57,AdopcionIA!G$6:G$403,"N")</f>
        <v>0</v>
      </c>
      <c r="P57" s="33">
        <f ca="1">COUNTIFS(AdopcionIA!$C$6:$C$403,Reporte!$C57,AdopcionIA!H$6:H$403,"N")</f>
        <v>0</v>
      </c>
      <c r="Q57" s="34">
        <f ca="1">COUNTIFS(AdopcionIA!$C$6:$C$403,Reporte!$C57,AdopcionIA!H$6:H$403,"S")</f>
        <v>0</v>
      </c>
      <c r="R57" s="90">
        <f ca="1">(IFERROR(AVERAGEIFS(AdopcionIA!I$6:I$403,AdopcionIA!$C$6:$C$403,Reporte!$C57),0)/10)</f>
        <v>0</v>
      </c>
      <c r="S57" s="40">
        <f ca="1">SUMIF(AdopcionIA!$C$6:$C$403,Reporte!$C57,AdopcionIA!O$6:O$403)</f>
        <v>0</v>
      </c>
      <c r="T57" s="40">
        <f ca="1">SUMIF(AdopcionIA!$C$6:$C$403,Reporte!$C57,AdopcionIA!P$6:P$403)</f>
        <v>0</v>
      </c>
      <c r="U57" s="51">
        <f t="shared" ca="1" si="12"/>
        <v>0</v>
      </c>
      <c r="V57" s="40">
        <f ca="1">COUNTIFS(AdopcionIA!$C$6:$C$403,Reporte!$C57,AdopcionIA!L$6:L$403,"")</f>
        <v>0</v>
      </c>
      <c r="W57" s="40">
        <f ca="1">COUNTIFS(AdopcionIA!$C$6:$C$403,Reporte!$C57,AdopcionIA!L$6:L$403,"N")</f>
        <v>0</v>
      </c>
      <c r="X57" s="40">
        <f ca="1">COUNTIFS(AdopcionIA!$C$6:$C$403,Reporte!$C57,AdopcionIA!M$6:M$403,"N")</f>
        <v>0</v>
      </c>
      <c r="Y57" s="44">
        <f ca="1">COUNTIFS(AdopcionIA!$C$6:$C$403,Reporte!$C57,AdopcionIA!M$6:M$403,"S")</f>
        <v>0</v>
      </c>
      <c r="Z57" s="91">
        <f ca="1">IFERROR(AVERAGEIFS(AdopcionIA!N$6:N$403,AdopcionIA!$C$6:$C$403,Reporte!$C57),0)/10</f>
        <v>0</v>
      </c>
      <c r="AA57" s="45">
        <f ca="1">SUMIF(AdopcionIA!$C$6:$C$403,Reporte!$C57,AdopcionIA!T$6:T$403)</f>
        <v>0</v>
      </c>
      <c r="AB57" s="45">
        <f ca="1">SUMIF(AdopcionIA!$C$6:$C$403,Reporte!$C57,AdopcionIA!U$6:U$403)</f>
        <v>0</v>
      </c>
      <c r="AC57" s="50">
        <f t="shared" ca="1" si="18"/>
        <v>0</v>
      </c>
      <c r="AD57" s="45">
        <f ca="1">COUNTIFS(AdopcionIA!$C$6:$C$403,Reporte!$C57,AdopcionIA!Q$6:Q$403,"")</f>
        <v>0</v>
      </c>
      <c r="AE57" s="45">
        <f ca="1">COUNTIFS(AdopcionIA!$C$6:$C$403,Reporte!$C57,AdopcionIA!Q$6:Q$403,"N")</f>
        <v>0</v>
      </c>
      <c r="AF57" s="45">
        <f ca="1">COUNTIFS(AdopcionIA!$C$6:$C$403,Reporte!$C57,AdopcionIA!R$6:R$403,"N")</f>
        <v>0</v>
      </c>
      <c r="AG57" s="46">
        <f ca="1" xml:space="preserve"> COUNTIFS(AdopcionIA!$C$6:$C$403,Reporte!$C57,AdopcionIA!R$6:R$403,"S")</f>
        <v>0</v>
      </c>
      <c r="AH57" s="92">
        <f ca="1">IFERROR(AVERAGEIFS(AdopcionIA!S$6:S$403,AdopcionIA!$C$6:$C$403,Reporte!$C57),0)/10</f>
        <v>0</v>
      </c>
      <c r="AI57" s="49">
        <f ca="1">SUMIF(AdopcionIA!$C$6:$C$403,Reporte!$C57,AdopcionIA!Y$6:Y$403)</f>
        <v>0</v>
      </c>
      <c r="AJ57" s="49">
        <f ca="1">SUMIF(AdopcionIA!$C$6:$C$403,Reporte!$C57,AdopcionIA!Z$6:Z$403)</f>
        <v>0</v>
      </c>
      <c r="AK57" s="50">
        <f t="shared" ca="1" si="19"/>
        <v>0</v>
      </c>
      <c r="AL57" s="49">
        <f ca="1">COUNTIFS(AdopcionIA!$C$6:$C$403,Reporte!$C57,AdopcionIA!V$6:V$403,"")</f>
        <v>0</v>
      </c>
      <c r="AM57" s="49">
        <f ca="1">COUNTIFS(AdopcionIA!$C$6:$C$403,Reporte!$C57,AdopcionIA!V$6:V$403,"N")</f>
        <v>0</v>
      </c>
      <c r="AN57" s="49">
        <f ca="1">COUNTIFS(AdopcionIA!$C$6:$C$403,Reporte!$C57,AdopcionIA!W$6:W$403,"N")</f>
        <v>0</v>
      </c>
      <c r="AO57" s="54">
        <f ca="1">COUNTIFS(AdopcionIA!$C$6:$C$403,Reporte!$C57,AdopcionIA!W$6:W$403,"S")</f>
        <v>0</v>
      </c>
      <c r="AP57" s="93">
        <f ca="1">IFERROR(AVERAGEIFS(AdopcionIA!X$6:X$403,AdopcionIA!$C$6:$C$403,Reporte!$C57),0)/10</f>
        <v>0</v>
      </c>
      <c r="AQ57" s="57">
        <f ca="1">SUMIF(AdopcionIA!$C$6:$C$403,Reporte!$C57,AdopcionIA!AD$6:AD$403)</f>
        <v>0</v>
      </c>
      <c r="AR57" s="57">
        <f ca="1">SUMIF(AdopcionIA!$C$6:$C$403,Reporte!$C57,AdopcionIA!AE$6:AE$403)</f>
        <v>0</v>
      </c>
      <c r="AS57" s="50">
        <f t="shared" ca="1" si="20"/>
        <v>0</v>
      </c>
      <c r="AT57" s="57">
        <f ca="1">COUNTIFS(AdopcionIA!$C$6:$C$403,Reporte!$C57,AdopcionIA!AA$6:AA$403,"")</f>
        <v>0</v>
      </c>
      <c r="AU57" s="57">
        <f ca="1">COUNTIFS(AdopcionIA!$C$6:$C$403,Reporte!$C57,AdopcionIA!AA$6:AA$403,"N")</f>
        <v>0</v>
      </c>
      <c r="AV57" s="57">
        <f ca="1">COUNTIFS(AdopcionIA!$C$6:$C$403,Reporte!$C57,AdopcionIA!AB$6:AB$403,"N")</f>
        <v>0</v>
      </c>
      <c r="AW57" s="62">
        <f ca="1">COUNTIFS(AdopcionIA!$C$6:$C$403,Reporte!$C57,AdopcionIA!AB$6:AB$403,"S")</f>
        <v>0</v>
      </c>
      <c r="AX57" s="94">
        <f ca="1">IFERROR(AVERAGEIFS(AdopcionIA!AC$6:AC$403,AdopcionIA!$C$6:$C$403,Reporte!$C57),0)/10</f>
        <v>0</v>
      </c>
      <c r="AY57" s="63">
        <f ca="1">SUMIF(AdopcionIA!$C$6:$C$403,Reporte!$C57,AdopcionIA!AI$6:AI$403)</f>
        <v>0</v>
      </c>
      <c r="AZ57" s="63">
        <f ca="1">SUMIF(AdopcionIA!$C$6:$C$403,Reporte!$C57,AdopcionIA!AJ$6:AJ$403)</f>
        <v>0</v>
      </c>
      <c r="BA57" s="50">
        <f t="shared" ca="1" si="21"/>
        <v>0</v>
      </c>
      <c r="BB57" s="63">
        <f ca="1">COUNTIFS(AdopcionIA!$C$6:$C$403,Reporte!$C57,AdopcionIA!AF$6:AF$403,"")</f>
        <v>0</v>
      </c>
      <c r="BC57" s="63">
        <f ca="1">COUNTIFS(AdopcionIA!$C$6:$C$403,Reporte!$C57,AdopcionIA!AF$6:AF$403,"N")</f>
        <v>0</v>
      </c>
      <c r="BD57" s="63">
        <f ca="1">COUNTIFS(AdopcionIA!$C$6:$C$403,Reporte!$C57,AdopcionIA!AG$6:AG$403,"N")</f>
        <v>0</v>
      </c>
      <c r="BE57" s="64">
        <f ca="1">COUNTIFS(AdopcionIA!$C$6:$C$403,Reporte!$C57,AdopcionIA!AG$6:AG$403,"S")</f>
        <v>0</v>
      </c>
      <c r="BF57" s="95">
        <f ca="1">IFERROR(AVERAGEIFS(AdopcionIA!AH$6:AH$403,AdopcionIA!$C$6:$C$403,Reporte!$C57),0)/10</f>
        <v>0</v>
      </c>
      <c r="BG57" s="67">
        <f ca="1">SUMIF(AdopcionIA!$C$6:$C$403,Reporte!$C57,AdopcionIA!AN$6:AN$403)</f>
        <v>0</v>
      </c>
      <c r="BH57" s="67">
        <f ca="1">SUMIF(AdopcionIA!$C$6:$C$403,Reporte!$C57,AdopcionIA!AO$6:AO$403)</f>
        <v>0</v>
      </c>
      <c r="BI57" s="50">
        <f t="shared" ca="1" si="22"/>
        <v>0</v>
      </c>
      <c r="BJ57" s="67">
        <f ca="1">COUNTIFS(AdopcionIA!$C$6:$C$403,Reporte!$C57,AdopcionIA!AK$6:AK$403,"")</f>
        <v>0</v>
      </c>
      <c r="BK57" s="67">
        <f ca="1">COUNTIFS(AdopcionIA!$C$6:$C$403,Reporte!$C57,AdopcionIA!AK$6:AK$403,"N")</f>
        <v>0</v>
      </c>
      <c r="BL57" s="67">
        <f ca="1">COUNTIFS(AdopcionIA!$C$6:$C$403,Reporte!$C57,AdopcionIA!AL$6:AL$403,"N")</f>
        <v>0</v>
      </c>
      <c r="BM57" s="67">
        <f ca="1">COUNTIFS(AdopcionIA!$C$6:$C$403,Reporte!$C57,AdopcionIA!AL$6:AL$403,"S")</f>
        <v>0</v>
      </c>
      <c r="BN57" s="96">
        <f ca="1">IFERROR(AVERAGEIFS(AdopcionIA!AM$6:AM$403,AdopcionIA!$C$6:$C$403,Reporte!$C57),0)/10</f>
        <v>0</v>
      </c>
    </row>
    <row r="58" spans="3:66" ht="15" customHeight="1" x14ac:dyDescent="0.35">
      <c r="C58" s="118" t="e">
        <f ca="1"/>
        <v>#NAME?</v>
      </c>
      <c r="D58" s="37">
        <f ca="1">SUMIF(AdopcionIA!$C$6:$C$403,Reporte!$C58,AdopcionIA!J$6:J$403) + SUMIF(AdopcionIA!$C$6:$C$403,Reporte!$C58,AdopcionIA!O$6:O$403) + SUMIF(AdopcionIA!$C$6:$C$403,Reporte!$C58,AdopcionIA!T$6:T$403) + SUMIF(AdopcionIA!$C$6:$C$403,Reporte!$C58,AdopcionIA!Y$6:Y$403) + SUMIF(AdopcionIA!$C$6:$C$403,Reporte!$C58,AdopcionIA!AD$6:AD$403) + SUMIF(AdopcionIA!$C$6:$C$403,Reporte!$C58,AdopcionIA!AI$6:AI$403) + SUMIF(AdopcionIA!$C$6:$C$403,Reporte!$C58,AdopcionIA!AN$6:AN$403)</f>
        <v>0</v>
      </c>
      <c r="E58" s="37">
        <f ca="1">SUMIF(AdopcionIA!$C$6:$C$403,Reporte!$C58,AdopcionIA!K$6:K$403) + SUMIF(AdopcionIA!$C$6:$C$403,Reporte!$C58,AdopcionIA!P$6:P$403) + SUMIF(AdopcionIA!$C$6:$C$403,Reporte!$C58,AdopcionIA!U$6:U$403) + SUMIF(AdopcionIA!$C$6:$C$403,Reporte!$C58,AdopcionIA!Z$6:Z$403) + SUMIF(AdopcionIA!$C$6:$C$403,Reporte!$C58,AdopcionIA!AE$6:AE$403) + SUMIF(AdopcionIA!$C$6:$C$403,Reporte!$C58,AdopcionIA!AJ$6:AJ$403) + SUMIF(AdopcionIA!$C$6:$C$403,Reporte!$C58,AdopcionIA!AO$6:AO$403)</f>
        <v>0</v>
      </c>
      <c r="F58" s="50">
        <f t="shared" ref="F58:F75" ca="1" si="23">IFERROR((D58-E58)/D58,0)</f>
        <v>0</v>
      </c>
      <c r="G58" s="37">
        <f ca="1">COUNTIFS(AdopcionIA!$C$6:$C$403,Reporte!$C58,AdopcionIA!G$6:G$403,"") + COUNTIFS(AdopcionIA!$C$6:$C$403,Reporte!$C58,AdopcionIA!L$6:L$403,"") + COUNTIFS(AdopcionIA!$C$6:$C$403,Reporte!$C58,AdopcionIA!Q$6:Q$403,"") + COUNTIFS(AdopcionIA!$C$6:$C$403,Reporte!$C58,AdopcionIA!V$6:V$403,"") + COUNTIFS(AdopcionIA!$C$6:$C$403,Reporte!$C58,AdopcionIA!AA$6:AA$403,"") + COUNTIFS(AdopcionIA!$C$6:$C$403,Reporte!$C58,AdopcionIA!AF$6:AF$403,"") + COUNTIFS(AdopcionIA!$C$6:$C$403,Reporte!$C58,AdopcionIA!AK$6:AK$403,"")</f>
        <v>0</v>
      </c>
      <c r="H58" s="37">
        <f ca="1">COUNTIFS(AdopcionIA!$C$6:$C$403,Reporte!$C58,AdopcionIA!G$6:G$403,"N") + COUNTIFS(AdopcionIA!$C$6:$C$403,Reporte!$C58,AdopcionIA!L$6:L$403,"N") + COUNTIFS(AdopcionIA!$C$6:$C$403,Reporte!$C58,AdopcionIA!Q$6:Q$403,"N") + COUNTIFS(AdopcionIA!$C$6:$C$403,Reporte!$C58,AdopcionIA!V$6:V$403,"N") + COUNTIFS(AdopcionIA!$C$6:$C$403,Reporte!$C58,AdopcionIA!AA$6:AA$403,"N") + COUNTIFS(AdopcionIA!$C$6:$C$403,Reporte!$C58,AdopcionIA!AF$6:AF$403,"N") + COUNTIFS(AdopcionIA!$C$6:$C$403,Reporte!$C58,AdopcionIA!AK$6:AK$403,"N")</f>
        <v>0</v>
      </c>
      <c r="I58" s="37">
        <f ca="1">COUNTIFS(AdopcionIA!$C$6:$C$403,Reporte!$C58,AdopcionIA!H$6:H$403,"N") + COUNTIFS(AdopcionIA!$C$6:$C$403,Reporte!$C58,AdopcionIA!M$6:M$403,"N") + COUNTIFS(AdopcionIA!$C$6:$C$403,Reporte!$C58,AdopcionIA!R$6:R$403,"N") + COUNTIFS(AdopcionIA!$C$6:$C$403,Reporte!$C58,AdopcionIA!W$6:W$403,"N") + COUNTIFS(AdopcionIA!$C$6:$C$403,Reporte!$C58,AdopcionIA!AB$6:AB$403,"N") + COUNTIFS(AdopcionIA!$C$6:$C$403,Reporte!$C58,AdopcionIA!AG$6:AG$403,"N") + COUNTIFS(AdopcionIA!$C$6:$C$403,Reporte!$C58,AdopcionIA!AL$6:AL$403,"N")</f>
        <v>0</v>
      </c>
      <c r="J58" s="37">
        <f ca="1">COUNTIFS(AdopcionIA!$C$6:$C$403,Reporte!$C58,AdopcionIA!H$6:H$403,"S") + COUNTIFS(AdopcionIA!$C$6:$C$403,Reporte!$C58,AdopcionIA!M$6:M$403,"S") + COUNTIFS(AdopcionIA!$C$6:$C$403,Reporte!$C58,AdopcionIA!R$6:R$403,"S") + COUNTIFS(AdopcionIA!$C$6:$C$403,Reporte!$C58,AdopcionIA!W$6:W$403,"S") + COUNTIFS(AdopcionIA!$C$6:$C$403,Reporte!$C58,AdopcionIA!AB$6:AB$403,"S") + COUNTIFS(AdopcionIA!$C$6:$C$403,Reporte!$C58,AdopcionIA!AG$6:AG$403,"S") + COUNTIFS(AdopcionIA!$C$6:$C$403,Reporte!$C58,AdopcionIA!AL$6:AL$403,"S")</f>
        <v>0</v>
      </c>
      <c r="K58" s="17">
        <f ca="1">SUMIF(AdopcionIA!$C$6:$C$403,Reporte!$C58,AdopcionIA!J$6:J$403)</f>
        <v>0</v>
      </c>
      <c r="L58" s="17">
        <f ca="1">SUMIF(AdopcionIA!$C$6:$C$403,Reporte!$C58,AdopcionIA!K$6:K$403)</f>
        <v>0</v>
      </c>
      <c r="M58" s="50">
        <f t="shared" ref="M58:M75" ca="1" si="24">IFERROR((K58-L58)/K58,0)</f>
        <v>0</v>
      </c>
      <c r="N58" s="17">
        <f ca="1">COUNTIFS(AdopcionIA!$C$6:$C$403,Reporte!$C58,AdopcionIA!G$6:G$403,"")</f>
        <v>0</v>
      </c>
      <c r="O58" s="33">
        <f ca="1">COUNTIFS(AdopcionIA!$C$6:$C$403,Reporte!$C58,AdopcionIA!G$6:G$403,"N")</f>
        <v>0</v>
      </c>
      <c r="P58" s="33">
        <f ca="1">COUNTIFS(AdopcionIA!$C$6:$C$403,Reporte!$C58,AdopcionIA!H$6:H$403,"N")</f>
        <v>0</v>
      </c>
      <c r="Q58" s="34">
        <f ca="1">COUNTIFS(AdopcionIA!$C$6:$C$403,Reporte!$C58,AdopcionIA!H$6:H$403,"S")</f>
        <v>0</v>
      </c>
      <c r="R58" s="90">
        <f ca="1">(IFERROR(AVERAGEIFS(AdopcionIA!I$6:I$403,AdopcionIA!$C$6:$C$403,Reporte!$C58),0)/10)</f>
        <v>0</v>
      </c>
      <c r="S58" s="40">
        <f ca="1">SUMIF(AdopcionIA!$C$6:$C$403,Reporte!$C58,AdopcionIA!O$6:O$403)</f>
        <v>0</v>
      </c>
      <c r="T58" s="40">
        <f ca="1">SUMIF(AdopcionIA!$C$6:$C$403,Reporte!$C58,AdopcionIA!P$6:P$403)</f>
        <v>0</v>
      </c>
      <c r="U58" s="51">
        <f t="shared" ref="U58:U75" ca="1" si="25">IFERROR((S58-T58)/S58,0)</f>
        <v>0</v>
      </c>
      <c r="V58" s="40">
        <f ca="1">COUNTIFS(AdopcionIA!$C$6:$C$403,Reporte!$C58,AdopcionIA!L$6:L$403,"")</f>
        <v>0</v>
      </c>
      <c r="W58" s="40">
        <f ca="1">COUNTIFS(AdopcionIA!$C$6:$C$403,Reporte!$C58,AdopcionIA!L$6:L$403,"N")</f>
        <v>0</v>
      </c>
      <c r="X58" s="40">
        <f ca="1">COUNTIFS(AdopcionIA!$C$6:$C$403,Reporte!$C58,AdopcionIA!M$6:M$403,"N")</f>
        <v>0</v>
      </c>
      <c r="Y58" s="44">
        <f ca="1">COUNTIFS(AdopcionIA!$C$6:$C$403,Reporte!$C58,AdopcionIA!M$6:M$403,"S")</f>
        <v>0</v>
      </c>
      <c r="Z58" s="91">
        <f ca="1">IFERROR(AVERAGEIFS(AdopcionIA!N$6:N$403,AdopcionIA!$C$6:$C$403,Reporte!$C58),0)/10</f>
        <v>0</v>
      </c>
      <c r="AA58" s="45">
        <f ca="1">SUMIF(AdopcionIA!$C$6:$C$403,Reporte!$C58,AdopcionIA!T$6:T$403)</f>
        <v>0</v>
      </c>
      <c r="AB58" s="45">
        <f ca="1">SUMIF(AdopcionIA!$C$6:$C$403,Reporte!$C58,AdopcionIA!U$6:U$403)</f>
        <v>0</v>
      </c>
      <c r="AC58" s="50">
        <f t="shared" ref="AC58:AC75" ca="1" si="26">IFERROR((AA58-AB58)/AA58,0)</f>
        <v>0</v>
      </c>
      <c r="AD58" s="45">
        <f ca="1">COUNTIFS(AdopcionIA!$C$6:$C$403,Reporte!$C58,AdopcionIA!Q$6:Q$403,"")</f>
        <v>0</v>
      </c>
      <c r="AE58" s="45">
        <f ca="1">COUNTIFS(AdopcionIA!$C$6:$C$403,Reporte!$C58,AdopcionIA!Q$6:Q$403,"N")</f>
        <v>0</v>
      </c>
      <c r="AF58" s="45">
        <f ca="1">COUNTIFS(AdopcionIA!$C$6:$C$403,Reporte!$C58,AdopcionIA!R$6:R$403,"N")</f>
        <v>0</v>
      </c>
      <c r="AG58" s="46">
        <f ca="1" xml:space="preserve"> COUNTIFS(AdopcionIA!$C$6:$C$403,Reporte!$C58,AdopcionIA!R$6:R$403,"S")</f>
        <v>0</v>
      </c>
      <c r="AH58" s="92">
        <f ca="1">IFERROR(AVERAGEIFS(AdopcionIA!S$6:S$403,AdopcionIA!$C$6:$C$403,Reporte!$C58),0)/10</f>
        <v>0</v>
      </c>
      <c r="AI58" s="49">
        <f ca="1">SUMIF(AdopcionIA!$C$6:$C$403,Reporte!$C58,AdopcionIA!Y$6:Y$403)</f>
        <v>0</v>
      </c>
      <c r="AJ58" s="49">
        <f ca="1">SUMIF(AdopcionIA!$C$6:$C$403,Reporte!$C58,AdopcionIA!Z$6:Z$403)</f>
        <v>0</v>
      </c>
      <c r="AK58" s="50">
        <f t="shared" ref="AK58:AK75" ca="1" si="27">IFERROR((AI58-AJ58)/AI58,0)</f>
        <v>0</v>
      </c>
      <c r="AL58" s="49">
        <f ca="1">COUNTIFS(AdopcionIA!$C$6:$C$403,Reporte!$C58,AdopcionIA!V$6:V$403,"")</f>
        <v>0</v>
      </c>
      <c r="AM58" s="49">
        <f ca="1">COUNTIFS(AdopcionIA!$C$6:$C$403,Reporte!$C58,AdopcionIA!V$6:V$403,"N")</f>
        <v>0</v>
      </c>
      <c r="AN58" s="49">
        <f ca="1">COUNTIFS(AdopcionIA!$C$6:$C$403,Reporte!$C58,AdopcionIA!W$6:W$403,"N")</f>
        <v>0</v>
      </c>
      <c r="AO58" s="54">
        <f ca="1">COUNTIFS(AdopcionIA!$C$6:$C$403,Reporte!$C58,AdopcionIA!W$6:W$403,"S")</f>
        <v>0</v>
      </c>
      <c r="AP58" s="93">
        <f ca="1">IFERROR(AVERAGEIFS(AdopcionIA!X$6:X$403,AdopcionIA!$C$6:$C$403,Reporte!$C58),0)/10</f>
        <v>0</v>
      </c>
      <c r="AQ58" s="57">
        <f ca="1">SUMIF(AdopcionIA!$C$6:$C$403,Reporte!$C58,AdopcionIA!AD$6:AD$403)</f>
        <v>0</v>
      </c>
      <c r="AR58" s="57">
        <f ca="1">SUMIF(AdopcionIA!$C$6:$C$403,Reporte!$C58,AdopcionIA!AE$6:AE$403)</f>
        <v>0</v>
      </c>
      <c r="AS58" s="50">
        <f t="shared" ref="AS58:AS75" ca="1" si="28">IFERROR((AQ58-AR58)/AQ58,0)</f>
        <v>0</v>
      </c>
      <c r="AT58" s="57">
        <f ca="1">COUNTIFS(AdopcionIA!$C$6:$C$403,Reporte!$C58,AdopcionIA!AA$6:AA$403,"")</f>
        <v>0</v>
      </c>
      <c r="AU58" s="57">
        <f ca="1">COUNTIFS(AdopcionIA!$C$6:$C$403,Reporte!$C58,AdopcionIA!AA$6:AA$403,"N")</f>
        <v>0</v>
      </c>
      <c r="AV58" s="57">
        <f ca="1">COUNTIFS(AdopcionIA!$C$6:$C$403,Reporte!$C58,AdopcionIA!AB$6:AB$403,"N")</f>
        <v>0</v>
      </c>
      <c r="AW58" s="62">
        <f ca="1">COUNTIFS(AdopcionIA!$C$6:$C$403,Reporte!$C58,AdopcionIA!AB$6:AB$403,"S")</f>
        <v>0</v>
      </c>
      <c r="AX58" s="94">
        <f ca="1">IFERROR(AVERAGEIFS(AdopcionIA!AC$6:AC$403,AdopcionIA!$C$6:$C$403,Reporte!$C58),0)/10</f>
        <v>0</v>
      </c>
      <c r="AY58" s="63">
        <f ca="1">SUMIF(AdopcionIA!$C$6:$C$403,Reporte!$C58,AdopcionIA!AI$6:AI$403)</f>
        <v>0</v>
      </c>
      <c r="AZ58" s="63">
        <f ca="1">SUMIF(AdopcionIA!$C$6:$C$403,Reporte!$C58,AdopcionIA!AJ$6:AJ$403)</f>
        <v>0</v>
      </c>
      <c r="BA58" s="50">
        <f t="shared" ref="BA58:BA75" ca="1" si="29">IFERROR((AY58-AZ58)/AY58,0)</f>
        <v>0</v>
      </c>
      <c r="BB58" s="63">
        <f ca="1">COUNTIFS(AdopcionIA!$C$6:$C$403,Reporte!$C58,AdopcionIA!AF$6:AF$403,"")</f>
        <v>0</v>
      </c>
      <c r="BC58" s="63">
        <f ca="1">COUNTIFS(AdopcionIA!$C$6:$C$403,Reporte!$C58,AdopcionIA!AF$6:AF$403,"N")</f>
        <v>0</v>
      </c>
      <c r="BD58" s="63">
        <f ca="1">COUNTIFS(AdopcionIA!$C$6:$C$403,Reporte!$C58,AdopcionIA!AG$6:AG$403,"N")</f>
        <v>0</v>
      </c>
      <c r="BE58" s="64">
        <f ca="1">COUNTIFS(AdopcionIA!$C$6:$C$403,Reporte!$C58,AdopcionIA!AG$6:AG$403,"S")</f>
        <v>0</v>
      </c>
      <c r="BF58" s="95">
        <f ca="1">IFERROR(AVERAGEIFS(AdopcionIA!AH$6:AH$403,AdopcionIA!$C$6:$C$403,Reporte!$C58),0)/10</f>
        <v>0</v>
      </c>
      <c r="BG58" s="67">
        <f ca="1">SUMIF(AdopcionIA!$C$6:$C$403,Reporte!$C58,AdopcionIA!AN$6:AN$403)</f>
        <v>0</v>
      </c>
      <c r="BH58" s="67">
        <f ca="1">SUMIF(AdopcionIA!$C$6:$C$403,Reporte!$C58,AdopcionIA!AO$6:AO$403)</f>
        <v>0</v>
      </c>
      <c r="BI58" s="50">
        <f t="shared" ref="BI58:BI75" ca="1" si="30">IFERROR((BG58-BH58)/BG58,0)</f>
        <v>0</v>
      </c>
      <c r="BJ58" s="67">
        <f ca="1">COUNTIFS(AdopcionIA!$C$6:$C$403,Reporte!$C58,AdopcionIA!AK$6:AK$403,"")</f>
        <v>0</v>
      </c>
      <c r="BK58" s="67">
        <f ca="1">COUNTIFS(AdopcionIA!$C$6:$C$403,Reporte!$C58,AdopcionIA!AK$6:AK$403,"N")</f>
        <v>0</v>
      </c>
      <c r="BL58" s="67">
        <f ca="1">COUNTIFS(AdopcionIA!$C$6:$C$403,Reporte!$C58,AdopcionIA!AL$6:AL$403,"N")</f>
        <v>0</v>
      </c>
      <c r="BM58" s="67">
        <f ca="1">COUNTIFS(AdopcionIA!$C$6:$C$403,Reporte!$C58,AdopcionIA!AL$6:AL$403,"S")</f>
        <v>0</v>
      </c>
      <c r="BN58" s="96">
        <f ca="1">IFERROR(AVERAGEIFS(AdopcionIA!AM$6:AM$403,AdopcionIA!$C$6:$C$403,Reporte!$C58),0)/10</f>
        <v>0</v>
      </c>
    </row>
    <row r="59" spans="3:66" ht="14.5" x14ac:dyDescent="0.35">
      <c r="C59" s="118" t="e">
        <f ca="1"/>
        <v>#NAME?</v>
      </c>
      <c r="D59" s="37">
        <f ca="1">SUMIF(AdopcionIA!$C$6:$C$403,Reporte!$C59,AdopcionIA!J$6:J$403) + SUMIF(AdopcionIA!$C$6:$C$403,Reporte!$C59,AdopcionIA!O$6:O$403) + SUMIF(AdopcionIA!$C$6:$C$403,Reporte!$C59,AdopcionIA!T$6:T$403) + SUMIF(AdopcionIA!$C$6:$C$403,Reporte!$C59,AdopcionIA!Y$6:Y$403) + SUMIF(AdopcionIA!$C$6:$C$403,Reporte!$C59,AdopcionIA!AD$6:AD$403) + SUMIF(AdopcionIA!$C$6:$C$403,Reporte!$C59,AdopcionIA!AI$6:AI$403) + SUMIF(AdopcionIA!$C$6:$C$403,Reporte!$C59,AdopcionIA!AN$6:AN$403)</f>
        <v>0</v>
      </c>
      <c r="E59" s="37">
        <f ca="1">SUMIF(AdopcionIA!$C$6:$C$403,Reporte!$C59,AdopcionIA!K$6:K$403) + SUMIF(AdopcionIA!$C$6:$C$403,Reporte!$C59,AdopcionIA!P$6:P$403) + SUMIF(AdopcionIA!$C$6:$C$403,Reporte!$C59,AdopcionIA!U$6:U$403) + SUMIF(AdopcionIA!$C$6:$C$403,Reporte!$C59,AdopcionIA!Z$6:Z$403) + SUMIF(AdopcionIA!$C$6:$C$403,Reporte!$C59,AdopcionIA!AE$6:AE$403) + SUMIF(AdopcionIA!$C$6:$C$403,Reporte!$C59,AdopcionIA!AJ$6:AJ$403) + SUMIF(AdopcionIA!$C$6:$C$403,Reporte!$C59,AdopcionIA!AO$6:AO$403)</f>
        <v>0</v>
      </c>
      <c r="F59" s="50">
        <f t="shared" ca="1" si="23"/>
        <v>0</v>
      </c>
      <c r="G59" s="37">
        <f ca="1">COUNTIFS(AdopcionIA!$C$6:$C$403,Reporte!$C59,AdopcionIA!G$6:G$403,"") + COUNTIFS(AdopcionIA!$C$6:$C$403,Reporte!$C59,AdopcionIA!L$6:L$403,"") + COUNTIFS(AdopcionIA!$C$6:$C$403,Reporte!$C59,AdopcionIA!Q$6:Q$403,"") + COUNTIFS(AdopcionIA!$C$6:$C$403,Reporte!$C59,AdopcionIA!V$6:V$403,"") + COUNTIFS(AdopcionIA!$C$6:$C$403,Reporte!$C59,AdopcionIA!AA$6:AA$403,"") + COUNTIFS(AdopcionIA!$C$6:$C$403,Reporte!$C59,AdopcionIA!AF$6:AF$403,"") + COUNTIFS(AdopcionIA!$C$6:$C$403,Reporte!$C59,AdopcionIA!AK$6:AK$403,"")</f>
        <v>0</v>
      </c>
      <c r="H59" s="37">
        <f ca="1">COUNTIFS(AdopcionIA!$C$6:$C$403,Reporte!$C59,AdopcionIA!G$6:G$403,"N") + COUNTIFS(AdopcionIA!$C$6:$C$403,Reporte!$C59,AdopcionIA!L$6:L$403,"N") + COUNTIFS(AdopcionIA!$C$6:$C$403,Reporte!$C59,AdopcionIA!Q$6:Q$403,"N") + COUNTIFS(AdopcionIA!$C$6:$C$403,Reporte!$C59,AdopcionIA!V$6:V$403,"N") + COUNTIFS(AdopcionIA!$C$6:$C$403,Reporte!$C59,AdopcionIA!AA$6:AA$403,"N") + COUNTIFS(AdopcionIA!$C$6:$C$403,Reporte!$C59,AdopcionIA!AF$6:AF$403,"N") + COUNTIFS(AdopcionIA!$C$6:$C$403,Reporte!$C59,AdopcionIA!AK$6:AK$403,"N")</f>
        <v>0</v>
      </c>
      <c r="I59" s="37">
        <f ca="1">COUNTIFS(AdopcionIA!$C$6:$C$403,Reporte!$C59,AdopcionIA!H$6:H$403,"N") + COUNTIFS(AdopcionIA!$C$6:$C$403,Reporte!$C59,AdopcionIA!M$6:M$403,"N") + COUNTIFS(AdopcionIA!$C$6:$C$403,Reporte!$C59,AdopcionIA!R$6:R$403,"N") + COUNTIFS(AdopcionIA!$C$6:$C$403,Reporte!$C59,AdopcionIA!W$6:W$403,"N") + COUNTIFS(AdopcionIA!$C$6:$C$403,Reporte!$C59,AdopcionIA!AB$6:AB$403,"N") + COUNTIFS(AdopcionIA!$C$6:$C$403,Reporte!$C59,AdopcionIA!AG$6:AG$403,"N") + COUNTIFS(AdopcionIA!$C$6:$C$403,Reporte!$C59,AdopcionIA!AL$6:AL$403,"N")</f>
        <v>0</v>
      </c>
      <c r="J59" s="37">
        <f ca="1">COUNTIFS(AdopcionIA!$C$6:$C$403,Reporte!$C59,AdopcionIA!H$6:H$403,"S") + COUNTIFS(AdopcionIA!$C$6:$C$403,Reporte!$C59,AdopcionIA!M$6:M$403,"S") + COUNTIFS(AdopcionIA!$C$6:$C$403,Reporte!$C59,AdopcionIA!R$6:R$403,"S") + COUNTIFS(AdopcionIA!$C$6:$C$403,Reporte!$C59,AdopcionIA!W$6:W$403,"S") + COUNTIFS(AdopcionIA!$C$6:$C$403,Reporte!$C59,AdopcionIA!AB$6:AB$403,"S") + COUNTIFS(AdopcionIA!$C$6:$C$403,Reporte!$C59,AdopcionIA!AG$6:AG$403,"S") + COUNTIFS(AdopcionIA!$C$6:$C$403,Reporte!$C59,AdopcionIA!AL$6:AL$403,"S")</f>
        <v>0</v>
      </c>
      <c r="K59" s="17">
        <f ca="1">SUMIF(AdopcionIA!$C$6:$C$403,Reporte!$C59,AdopcionIA!J$6:J$403)</f>
        <v>0</v>
      </c>
      <c r="L59" s="17">
        <f ca="1">SUMIF(AdopcionIA!$C$6:$C$403,Reporte!$C59,AdopcionIA!K$6:K$403)</f>
        <v>0</v>
      </c>
      <c r="M59" s="50">
        <f t="shared" ca="1" si="24"/>
        <v>0</v>
      </c>
      <c r="N59" s="17">
        <f ca="1">COUNTIFS(AdopcionIA!$C$6:$C$403,Reporte!$C59,AdopcionIA!G$6:G$403,"")</f>
        <v>0</v>
      </c>
      <c r="O59" s="33">
        <f ca="1">COUNTIFS(AdopcionIA!$C$6:$C$403,Reporte!$C59,AdopcionIA!G$6:G$403,"N")</f>
        <v>0</v>
      </c>
      <c r="P59" s="33">
        <f ca="1">COUNTIFS(AdopcionIA!$C$6:$C$403,Reporte!$C59,AdopcionIA!H$6:H$403,"N")</f>
        <v>0</v>
      </c>
      <c r="Q59" s="34">
        <f ca="1">COUNTIFS(AdopcionIA!$C$6:$C$403,Reporte!$C59,AdopcionIA!H$6:H$403,"S")</f>
        <v>0</v>
      </c>
      <c r="R59" s="90">
        <f ca="1">(IFERROR(AVERAGEIFS(AdopcionIA!I$6:I$403,AdopcionIA!$C$6:$C$403,Reporte!$C59),0)/10)</f>
        <v>0</v>
      </c>
      <c r="S59" s="40">
        <f ca="1">SUMIF(AdopcionIA!$C$6:$C$403,Reporte!$C59,AdopcionIA!O$6:O$403)</f>
        <v>0</v>
      </c>
      <c r="T59" s="40">
        <f ca="1">SUMIF(AdopcionIA!$C$6:$C$403,Reporte!$C59,AdopcionIA!P$6:P$403)</f>
        <v>0</v>
      </c>
      <c r="U59" s="51">
        <f t="shared" ca="1" si="25"/>
        <v>0</v>
      </c>
      <c r="V59" s="40">
        <f ca="1">COUNTIFS(AdopcionIA!$C$6:$C$403,Reporte!$C59,AdopcionIA!L$6:L$403,"")</f>
        <v>0</v>
      </c>
      <c r="W59" s="40">
        <f ca="1">COUNTIFS(AdopcionIA!$C$6:$C$403,Reporte!$C59,AdopcionIA!L$6:L$403,"N")</f>
        <v>0</v>
      </c>
      <c r="X59" s="40">
        <f ca="1">COUNTIFS(AdopcionIA!$C$6:$C$403,Reporte!$C59,AdopcionIA!M$6:M$403,"N")</f>
        <v>0</v>
      </c>
      <c r="Y59" s="44">
        <f ca="1">COUNTIFS(AdopcionIA!$C$6:$C$403,Reporte!$C59,AdopcionIA!M$6:M$403,"S")</f>
        <v>0</v>
      </c>
      <c r="Z59" s="91">
        <f ca="1">IFERROR(AVERAGEIFS(AdopcionIA!N$6:N$403,AdopcionIA!$C$6:$C$403,Reporte!$C59),0)/10</f>
        <v>0</v>
      </c>
      <c r="AA59" s="45">
        <f ca="1">SUMIF(AdopcionIA!$C$6:$C$403,Reporte!$C59,AdopcionIA!T$6:T$403)</f>
        <v>0</v>
      </c>
      <c r="AB59" s="45">
        <f ca="1">SUMIF(AdopcionIA!$C$6:$C$403,Reporte!$C59,AdopcionIA!U$6:U$403)</f>
        <v>0</v>
      </c>
      <c r="AC59" s="50">
        <f t="shared" ca="1" si="26"/>
        <v>0</v>
      </c>
      <c r="AD59" s="45">
        <f ca="1">COUNTIFS(AdopcionIA!$C$6:$C$403,Reporte!$C59,AdopcionIA!Q$6:Q$403,"")</f>
        <v>0</v>
      </c>
      <c r="AE59" s="45">
        <f ca="1">COUNTIFS(AdopcionIA!$C$6:$C$403,Reporte!$C59,AdopcionIA!Q$6:Q$403,"N")</f>
        <v>0</v>
      </c>
      <c r="AF59" s="45">
        <f ca="1">COUNTIFS(AdopcionIA!$C$6:$C$403,Reporte!$C59,AdopcionIA!R$6:R$403,"N")</f>
        <v>0</v>
      </c>
      <c r="AG59" s="46">
        <f ca="1" xml:space="preserve"> COUNTIFS(AdopcionIA!$C$6:$C$403,Reporte!$C59,AdopcionIA!R$6:R$403,"S")</f>
        <v>0</v>
      </c>
      <c r="AH59" s="92">
        <f ca="1">IFERROR(AVERAGEIFS(AdopcionIA!S$6:S$403,AdopcionIA!$C$6:$C$403,Reporte!$C59),0)/10</f>
        <v>0</v>
      </c>
      <c r="AI59" s="49">
        <f ca="1">SUMIF(AdopcionIA!$C$6:$C$403,Reporte!$C59,AdopcionIA!Y$6:Y$403)</f>
        <v>0</v>
      </c>
      <c r="AJ59" s="49">
        <f ca="1">SUMIF(AdopcionIA!$C$6:$C$403,Reporte!$C59,AdopcionIA!Z$6:Z$403)</f>
        <v>0</v>
      </c>
      <c r="AK59" s="50">
        <f t="shared" ca="1" si="27"/>
        <v>0</v>
      </c>
      <c r="AL59" s="49">
        <f ca="1">COUNTIFS(AdopcionIA!$C$6:$C$403,Reporte!$C59,AdopcionIA!V$6:V$403,"")</f>
        <v>0</v>
      </c>
      <c r="AM59" s="49">
        <f ca="1">COUNTIFS(AdopcionIA!$C$6:$C$403,Reporte!$C59,AdopcionIA!V$6:V$403,"N")</f>
        <v>0</v>
      </c>
      <c r="AN59" s="49">
        <f ca="1">COUNTIFS(AdopcionIA!$C$6:$C$403,Reporte!$C59,AdopcionIA!W$6:W$403,"N")</f>
        <v>0</v>
      </c>
      <c r="AO59" s="54">
        <f ca="1">COUNTIFS(AdopcionIA!$C$6:$C$403,Reporte!$C59,AdopcionIA!W$6:W$403,"S")</f>
        <v>0</v>
      </c>
      <c r="AP59" s="93">
        <f ca="1">IFERROR(AVERAGEIFS(AdopcionIA!X$6:X$403,AdopcionIA!$C$6:$C$403,Reporte!$C59),0)/10</f>
        <v>0</v>
      </c>
      <c r="AQ59" s="57">
        <f ca="1">SUMIF(AdopcionIA!$C$6:$C$403,Reporte!$C59,AdopcionIA!AD$6:AD$403)</f>
        <v>0</v>
      </c>
      <c r="AR59" s="57">
        <f ca="1">SUMIF(AdopcionIA!$C$6:$C$403,Reporte!$C59,AdopcionIA!AE$6:AE$403)</f>
        <v>0</v>
      </c>
      <c r="AS59" s="50">
        <f t="shared" ca="1" si="28"/>
        <v>0</v>
      </c>
      <c r="AT59" s="57">
        <f ca="1">COUNTIFS(AdopcionIA!$C$6:$C$403,Reporte!$C59,AdopcionIA!AA$6:AA$403,"")</f>
        <v>0</v>
      </c>
      <c r="AU59" s="57">
        <f ca="1">COUNTIFS(AdopcionIA!$C$6:$C$403,Reporte!$C59,AdopcionIA!AA$6:AA$403,"N")</f>
        <v>0</v>
      </c>
      <c r="AV59" s="57">
        <f ca="1">COUNTIFS(AdopcionIA!$C$6:$C$403,Reporte!$C59,AdopcionIA!AB$6:AB$403,"N")</f>
        <v>0</v>
      </c>
      <c r="AW59" s="62">
        <f ca="1">COUNTIFS(AdopcionIA!$C$6:$C$403,Reporte!$C59,AdopcionIA!AB$6:AB$403,"S")</f>
        <v>0</v>
      </c>
      <c r="AX59" s="94">
        <f ca="1">IFERROR(AVERAGEIFS(AdopcionIA!AC$6:AC$403,AdopcionIA!$C$6:$C$403,Reporte!$C59),0)/10</f>
        <v>0</v>
      </c>
      <c r="AY59" s="63">
        <f ca="1">SUMIF(AdopcionIA!$C$6:$C$403,Reporte!$C59,AdopcionIA!AI$6:AI$403)</f>
        <v>0</v>
      </c>
      <c r="AZ59" s="63">
        <f ca="1">SUMIF(AdopcionIA!$C$6:$C$403,Reporte!$C59,AdopcionIA!AJ$6:AJ$403)</f>
        <v>0</v>
      </c>
      <c r="BA59" s="50">
        <f t="shared" ca="1" si="29"/>
        <v>0</v>
      </c>
      <c r="BB59" s="63">
        <f ca="1">COUNTIFS(AdopcionIA!$C$6:$C$403,Reporte!$C59,AdopcionIA!AF$6:AF$403,"")</f>
        <v>0</v>
      </c>
      <c r="BC59" s="63">
        <f ca="1">COUNTIFS(AdopcionIA!$C$6:$C$403,Reporte!$C59,AdopcionIA!AF$6:AF$403,"N")</f>
        <v>0</v>
      </c>
      <c r="BD59" s="63">
        <f ca="1">COUNTIFS(AdopcionIA!$C$6:$C$403,Reporte!$C59,AdopcionIA!AG$6:AG$403,"N")</f>
        <v>0</v>
      </c>
      <c r="BE59" s="64">
        <f ca="1">COUNTIFS(AdopcionIA!$C$6:$C$403,Reporte!$C59,AdopcionIA!AG$6:AG$403,"S")</f>
        <v>0</v>
      </c>
      <c r="BF59" s="95">
        <f ca="1">IFERROR(AVERAGEIFS(AdopcionIA!AH$6:AH$403,AdopcionIA!$C$6:$C$403,Reporte!$C59),0)/10</f>
        <v>0</v>
      </c>
      <c r="BG59" s="67">
        <f ca="1">SUMIF(AdopcionIA!$C$6:$C$403,Reporte!$C59,AdopcionIA!AN$6:AN$403)</f>
        <v>0</v>
      </c>
      <c r="BH59" s="67">
        <f ca="1">SUMIF(AdopcionIA!$C$6:$C$403,Reporte!$C59,AdopcionIA!AO$6:AO$403)</f>
        <v>0</v>
      </c>
      <c r="BI59" s="50">
        <f t="shared" ca="1" si="30"/>
        <v>0</v>
      </c>
      <c r="BJ59" s="67">
        <f ca="1">COUNTIFS(AdopcionIA!$C$6:$C$403,Reporte!$C59,AdopcionIA!AK$6:AK$403,"")</f>
        <v>0</v>
      </c>
      <c r="BK59" s="67">
        <f ca="1">COUNTIFS(AdopcionIA!$C$6:$C$403,Reporte!$C59,AdopcionIA!AK$6:AK$403,"N")</f>
        <v>0</v>
      </c>
      <c r="BL59" s="67">
        <f ca="1">COUNTIFS(AdopcionIA!$C$6:$C$403,Reporte!$C59,AdopcionIA!AL$6:AL$403,"N")</f>
        <v>0</v>
      </c>
      <c r="BM59" s="67">
        <f ca="1">COUNTIFS(AdopcionIA!$C$6:$C$403,Reporte!$C59,AdopcionIA!AL$6:AL$403,"S")</f>
        <v>0</v>
      </c>
      <c r="BN59" s="96">
        <f ca="1">IFERROR(AVERAGEIFS(AdopcionIA!AM$6:AM$403,AdopcionIA!$C$6:$C$403,Reporte!$C59),0)/10</f>
        <v>0</v>
      </c>
    </row>
    <row r="60" spans="3:66" ht="14.5" x14ac:dyDescent="0.35">
      <c r="C60" s="118" t="e">
        <f ca="1"/>
        <v>#NAME?</v>
      </c>
      <c r="D60" s="37">
        <f ca="1">SUMIF(AdopcionIA!$C$6:$C$403,Reporte!$C60,AdopcionIA!J$6:J$403) + SUMIF(AdopcionIA!$C$6:$C$403,Reporte!$C60,AdopcionIA!O$6:O$403) + SUMIF(AdopcionIA!$C$6:$C$403,Reporte!$C60,AdopcionIA!T$6:T$403) + SUMIF(AdopcionIA!$C$6:$C$403,Reporte!$C60,AdopcionIA!Y$6:Y$403) + SUMIF(AdopcionIA!$C$6:$C$403,Reporte!$C60,AdopcionIA!AD$6:AD$403) + SUMIF(AdopcionIA!$C$6:$C$403,Reporte!$C60,AdopcionIA!AI$6:AI$403) + SUMIF(AdopcionIA!$C$6:$C$403,Reporte!$C60,AdopcionIA!AN$6:AN$403)</f>
        <v>0</v>
      </c>
      <c r="E60" s="37">
        <f ca="1">SUMIF(AdopcionIA!$C$6:$C$403,Reporte!$C60,AdopcionIA!K$6:K$403) + SUMIF(AdopcionIA!$C$6:$C$403,Reporte!$C60,AdopcionIA!P$6:P$403) + SUMIF(AdopcionIA!$C$6:$C$403,Reporte!$C60,AdopcionIA!U$6:U$403) + SUMIF(AdopcionIA!$C$6:$C$403,Reporte!$C60,AdopcionIA!Z$6:Z$403) + SUMIF(AdopcionIA!$C$6:$C$403,Reporte!$C60,AdopcionIA!AE$6:AE$403) + SUMIF(AdopcionIA!$C$6:$C$403,Reporte!$C60,AdopcionIA!AJ$6:AJ$403) + SUMIF(AdopcionIA!$C$6:$C$403,Reporte!$C60,AdopcionIA!AO$6:AO$403)</f>
        <v>0</v>
      </c>
      <c r="F60" s="50">
        <f t="shared" ca="1" si="23"/>
        <v>0</v>
      </c>
      <c r="G60" s="37">
        <f ca="1">COUNTIFS(AdopcionIA!$C$6:$C$403,Reporte!$C60,AdopcionIA!G$6:G$403,"") + COUNTIFS(AdopcionIA!$C$6:$C$403,Reporte!$C60,AdopcionIA!L$6:L$403,"") + COUNTIFS(AdopcionIA!$C$6:$C$403,Reporte!$C60,AdopcionIA!Q$6:Q$403,"") + COUNTIFS(AdopcionIA!$C$6:$C$403,Reporte!$C60,AdopcionIA!V$6:V$403,"") + COUNTIFS(AdopcionIA!$C$6:$C$403,Reporte!$C60,AdopcionIA!AA$6:AA$403,"") + COUNTIFS(AdopcionIA!$C$6:$C$403,Reporte!$C60,AdopcionIA!AF$6:AF$403,"") + COUNTIFS(AdopcionIA!$C$6:$C$403,Reporte!$C60,AdopcionIA!AK$6:AK$403,"")</f>
        <v>0</v>
      </c>
      <c r="H60" s="37">
        <f ca="1">COUNTIFS(AdopcionIA!$C$6:$C$403,Reporte!$C60,AdopcionIA!G$6:G$403,"N") + COUNTIFS(AdopcionIA!$C$6:$C$403,Reporte!$C60,AdopcionIA!L$6:L$403,"N") + COUNTIFS(AdopcionIA!$C$6:$C$403,Reporte!$C60,AdopcionIA!Q$6:Q$403,"N") + COUNTIFS(AdopcionIA!$C$6:$C$403,Reporte!$C60,AdopcionIA!V$6:V$403,"N") + COUNTIFS(AdopcionIA!$C$6:$C$403,Reporte!$C60,AdopcionIA!AA$6:AA$403,"N") + COUNTIFS(AdopcionIA!$C$6:$C$403,Reporte!$C60,AdopcionIA!AF$6:AF$403,"N") + COUNTIFS(AdopcionIA!$C$6:$C$403,Reporte!$C60,AdopcionIA!AK$6:AK$403,"N")</f>
        <v>0</v>
      </c>
      <c r="I60" s="37">
        <f ca="1">COUNTIFS(AdopcionIA!$C$6:$C$403,Reporte!$C60,AdopcionIA!H$6:H$403,"N") + COUNTIFS(AdopcionIA!$C$6:$C$403,Reporte!$C60,AdopcionIA!M$6:M$403,"N") + COUNTIFS(AdopcionIA!$C$6:$C$403,Reporte!$C60,AdopcionIA!R$6:R$403,"N") + COUNTIFS(AdopcionIA!$C$6:$C$403,Reporte!$C60,AdopcionIA!W$6:W$403,"N") + COUNTIFS(AdopcionIA!$C$6:$C$403,Reporte!$C60,AdopcionIA!AB$6:AB$403,"N") + COUNTIFS(AdopcionIA!$C$6:$C$403,Reporte!$C60,AdopcionIA!AG$6:AG$403,"N") + COUNTIFS(AdopcionIA!$C$6:$C$403,Reporte!$C60,AdopcionIA!AL$6:AL$403,"N")</f>
        <v>0</v>
      </c>
      <c r="J60" s="37">
        <f ca="1">COUNTIFS(AdopcionIA!$C$6:$C$403,Reporte!$C60,AdopcionIA!H$6:H$403,"S") + COUNTIFS(AdopcionIA!$C$6:$C$403,Reporte!$C60,AdopcionIA!M$6:M$403,"S") + COUNTIFS(AdopcionIA!$C$6:$C$403,Reporte!$C60,AdopcionIA!R$6:R$403,"S") + COUNTIFS(AdopcionIA!$C$6:$C$403,Reporte!$C60,AdopcionIA!W$6:W$403,"S") + COUNTIFS(AdopcionIA!$C$6:$C$403,Reporte!$C60,AdopcionIA!AB$6:AB$403,"S") + COUNTIFS(AdopcionIA!$C$6:$C$403,Reporte!$C60,AdopcionIA!AG$6:AG$403,"S") + COUNTIFS(AdopcionIA!$C$6:$C$403,Reporte!$C60,AdopcionIA!AL$6:AL$403,"S")</f>
        <v>0</v>
      </c>
      <c r="K60" s="17">
        <f ca="1">SUMIF(AdopcionIA!$C$6:$C$403,Reporte!$C60,AdopcionIA!J$6:J$403)</f>
        <v>0</v>
      </c>
      <c r="L60" s="17">
        <f ca="1">SUMIF(AdopcionIA!$C$6:$C$403,Reporte!$C60,AdopcionIA!K$6:K$403)</f>
        <v>0</v>
      </c>
      <c r="M60" s="50">
        <f t="shared" ca="1" si="24"/>
        <v>0</v>
      </c>
      <c r="N60" s="17">
        <f ca="1">COUNTIFS(AdopcionIA!$C$6:$C$403,Reporte!$C60,AdopcionIA!G$6:G$403,"")</f>
        <v>0</v>
      </c>
      <c r="O60" s="33">
        <f ca="1">COUNTIFS(AdopcionIA!$C$6:$C$403,Reporte!$C60,AdopcionIA!G$6:G$403,"N")</f>
        <v>0</v>
      </c>
      <c r="P60" s="33">
        <f ca="1">COUNTIFS(AdopcionIA!$C$6:$C$403,Reporte!$C60,AdopcionIA!H$6:H$403,"N")</f>
        <v>0</v>
      </c>
      <c r="Q60" s="34">
        <f ca="1">COUNTIFS(AdopcionIA!$C$6:$C$403,Reporte!$C60,AdopcionIA!H$6:H$403,"S")</f>
        <v>0</v>
      </c>
      <c r="R60" s="90">
        <f ca="1">(IFERROR(AVERAGEIFS(AdopcionIA!I$6:I$403,AdopcionIA!$C$6:$C$403,Reporte!$C60),0)/10)</f>
        <v>0</v>
      </c>
      <c r="S60" s="40">
        <f ca="1">SUMIF(AdopcionIA!$C$6:$C$403,Reporte!$C60,AdopcionIA!O$6:O$403)</f>
        <v>0</v>
      </c>
      <c r="T60" s="40">
        <f ca="1">SUMIF(AdopcionIA!$C$6:$C$403,Reporte!$C60,AdopcionIA!P$6:P$403)</f>
        <v>0</v>
      </c>
      <c r="U60" s="51">
        <f t="shared" ca="1" si="25"/>
        <v>0</v>
      </c>
      <c r="V60" s="40">
        <f ca="1">COUNTIFS(AdopcionIA!$C$6:$C$403,Reporte!$C60,AdopcionIA!L$6:L$403,"")</f>
        <v>0</v>
      </c>
      <c r="W60" s="40">
        <f ca="1">COUNTIFS(AdopcionIA!$C$6:$C$403,Reporte!$C60,AdopcionIA!L$6:L$403,"N")</f>
        <v>0</v>
      </c>
      <c r="X60" s="40">
        <f ca="1">COUNTIFS(AdopcionIA!$C$6:$C$403,Reporte!$C60,AdopcionIA!M$6:M$403,"N")</f>
        <v>0</v>
      </c>
      <c r="Y60" s="44">
        <f ca="1">COUNTIFS(AdopcionIA!$C$6:$C$403,Reporte!$C60,AdopcionIA!M$6:M$403,"S")</f>
        <v>0</v>
      </c>
      <c r="Z60" s="91">
        <f ca="1">IFERROR(AVERAGEIFS(AdopcionIA!N$6:N$403,AdopcionIA!$C$6:$C$403,Reporte!$C60),0)/10</f>
        <v>0</v>
      </c>
      <c r="AA60" s="45">
        <f ca="1">SUMIF(AdopcionIA!$C$6:$C$403,Reporte!$C60,AdopcionIA!T$6:T$403)</f>
        <v>0</v>
      </c>
      <c r="AB60" s="45">
        <f ca="1">SUMIF(AdopcionIA!$C$6:$C$403,Reporte!$C60,AdopcionIA!U$6:U$403)</f>
        <v>0</v>
      </c>
      <c r="AC60" s="50">
        <f t="shared" ca="1" si="26"/>
        <v>0</v>
      </c>
      <c r="AD60" s="45">
        <f ca="1">COUNTIFS(AdopcionIA!$C$6:$C$403,Reporte!$C60,AdopcionIA!Q$6:Q$403,"")</f>
        <v>0</v>
      </c>
      <c r="AE60" s="45">
        <f ca="1">COUNTIFS(AdopcionIA!$C$6:$C$403,Reporte!$C60,AdopcionIA!Q$6:Q$403,"N")</f>
        <v>0</v>
      </c>
      <c r="AF60" s="45">
        <f ca="1">COUNTIFS(AdopcionIA!$C$6:$C$403,Reporte!$C60,AdopcionIA!R$6:R$403,"N")</f>
        <v>0</v>
      </c>
      <c r="AG60" s="46">
        <f ca="1" xml:space="preserve"> COUNTIFS(AdopcionIA!$C$6:$C$403,Reporte!$C60,AdopcionIA!R$6:R$403,"S")</f>
        <v>0</v>
      </c>
      <c r="AH60" s="92">
        <f ca="1">IFERROR(AVERAGEIFS(AdopcionIA!S$6:S$403,AdopcionIA!$C$6:$C$403,Reporte!$C60),0)/10</f>
        <v>0</v>
      </c>
      <c r="AI60" s="49">
        <f ca="1">SUMIF(AdopcionIA!$C$6:$C$403,Reporte!$C60,AdopcionIA!Y$6:Y$403)</f>
        <v>0</v>
      </c>
      <c r="AJ60" s="49">
        <f ca="1">SUMIF(AdopcionIA!$C$6:$C$403,Reporte!$C60,AdopcionIA!Z$6:Z$403)</f>
        <v>0</v>
      </c>
      <c r="AK60" s="50">
        <f t="shared" ca="1" si="27"/>
        <v>0</v>
      </c>
      <c r="AL60" s="49">
        <f ca="1">COUNTIFS(AdopcionIA!$C$6:$C$403,Reporte!$C60,AdopcionIA!V$6:V$403,"")</f>
        <v>0</v>
      </c>
      <c r="AM60" s="49">
        <f ca="1">COUNTIFS(AdopcionIA!$C$6:$C$403,Reporte!$C60,AdopcionIA!V$6:V$403,"N")</f>
        <v>0</v>
      </c>
      <c r="AN60" s="49">
        <f ca="1">COUNTIFS(AdopcionIA!$C$6:$C$403,Reporte!$C60,AdopcionIA!W$6:W$403,"N")</f>
        <v>0</v>
      </c>
      <c r="AO60" s="54">
        <f ca="1">COUNTIFS(AdopcionIA!$C$6:$C$403,Reporte!$C60,AdopcionIA!W$6:W$403,"S")</f>
        <v>0</v>
      </c>
      <c r="AP60" s="93">
        <f ca="1">IFERROR(AVERAGEIFS(AdopcionIA!X$6:X$403,AdopcionIA!$C$6:$C$403,Reporte!$C60),0)/10</f>
        <v>0</v>
      </c>
      <c r="AQ60" s="57">
        <f ca="1">SUMIF(AdopcionIA!$C$6:$C$403,Reporte!$C60,AdopcionIA!AD$6:AD$403)</f>
        <v>0</v>
      </c>
      <c r="AR60" s="57">
        <f ca="1">SUMIF(AdopcionIA!$C$6:$C$403,Reporte!$C60,AdopcionIA!AE$6:AE$403)</f>
        <v>0</v>
      </c>
      <c r="AS60" s="50">
        <f t="shared" ca="1" si="28"/>
        <v>0</v>
      </c>
      <c r="AT60" s="57">
        <f ca="1">COUNTIFS(AdopcionIA!$C$6:$C$403,Reporte!$C60,AdopcionIA!AA$6:AA$403,"")</f>
        <v>0</v>
      </c>
      <c r="AU60" s="57">
        <f ca="1">COUNTIFS(AdopcionIA!$C$6:$C$403,Reporte!$C60,AdopcionIA!AA$6:AA$403,"N")</f>
        <v>0</v>
      </c>
      <c r="AV60" s="57">
        <f ca="1">COUNTIFS(AdopcionIA!$C$6:$C$403,Reporte!$C60,AdopcionIA!AB$6:AB$403,"N")</f>
        <v>0</v>
      </c>
      <c r="AW60" s="62">
        <f ca="1">COUNTIFS(AdopcionIA!$C$6:$C$403,Reporte!$C60,AdopcionIA!AB$6:AB$403,"S")</f>
        <v>0</v>
      </c>
      <c r="AX60" s="94">
        <f ca="1">IFERROR(AVERAGEIFS(AdopcionIA!AC$6:AC$403,AdopcionIA!$C$6:$C$403,Reporte!$C60),0)/10</f>
        <v>0</v>
      </c>
      <c r="AY60" s="63">
        <f ca="1">SUMIF(AdopcionIA!$C$6:$C$403,Reporte!$C60,AdopcionIA!AI$6:AI$403)</f>
        <v>0</v>
      </c>
      <c r="AZ60" s="63">
        <f ca="1">SUMIF(AdopcionIA!$C$6:$C$403,Reporte!$C60,AdopcionIA!AJ$6:AJ$403)</f>
        <v>0</v>
      </c>
      <c r="BA60" s="50">
        <f t="shared" ca="1" si="29"/>
        <v>0</v>
      </c>
      <c r="BB60" s="63">
        <f ca="1">COUNTIFS(AdopcionIA!$C$6:$C$403,Reporte!$C60,AdopcionIA!AF$6:AF$403,"")</f>
        <v>0</v>
      </c>
      <c r="BC60" s="63">
        <f ca="1">COUNTIFS(AdopcionIA!$C$6:$C$403,Reporte!$C60,AdopcionIA!AF$6:AF$403,"N")</f>
        <v>0</v>
      </c>
      <c r="BD60" s="63">
        <f ca="1">COUNTIFS(AdopcionIA!$C$6:$C$403,Reporte!$C60,AdopcionIA!AG$6:AG$403,"N")</f>
        <v>0</v>
      </c>
      <c r="BE60" s="64">
        <f ca="1">COUNTIFS(AdopcionIA!$C$6:$C$403,Reporte!$C60,AdopcionIA!AG$6:AG$403,"S")</f>
        <v>0</v>
      </c>
      <c r="BF60" s="95">
        <f ca="1">IFERROR(AVERAGEIFS(AdopcionIA!AH$6:AH$403,AdopcionIA!$C$6:$C$403,Reporte!$C60),0)/10</f>
        <v>0</v>
      </c>
      <c r="BG60" s="67">
        <f ca="1">SUMIF(AdopcionIA!$C$6:$C$403,Reporte!$C60,AdopcionIA!AN$6:AN$403)</f>
        <v>0</v>
      </c>
      <c r="BH60" s="67">
        <f ca="1">SUMIF(AdopcionIA!$C$6:$C$403,Reporte!$C60,AdopcionIA!AO$6:AO$403)</f>
        <v>0</v>
      </c>
      <c r="BI60" s="50">
        <f t="shared" ca="1" si="30"/>
        <v>0</v>
      </c>
      <c r="BJ60" s="67">
        <f ca="1">COUNTIFS(AdopcionIA!$C$6:$C$403,Reporte!$C60,AdopcionIA!AK$6:AK$403,"")</f>
        <v>0</v>
      </c>
      <c r="BK60" s="67">
        <f ca="1">COUNTIFS(AdopcionIA!$C$6:$C$403,Reporte!$C60,AdopcionIA!AK$6:AK$403,"N")</f>
        <v>0</v>
      </c>
      <c r="BL60" s="67">
        <f ca="1">COUNTIFS(AdopcionIA!$C$6:$C$403,Reporte!$C60,AdopcionIA!AL$6:AL$403,"N")</f>
        <v>0</v>
      </c>
      <c r="BM60" s="67">
        <f ca="1">COUNTIFS(AdopcionIA!$C$6:$C$403,Reporte!$C60,AdopcionIA!AL$6:AL$403,"S")</f>
        <v>0</v>
      </c>
      <c r="BN60" s="96">
        <f ca="1">IFERROR(AVERAGEIFS(AdopcionIA!AM$6:AM$403,AdopcionIA!$C$6:$C$403,Reporte!$C60),0)/10</f>
        <v>0</v>
      </c>
    </row>
    <row r="61" spans="3:66" ht="14.5" x14ac:dyDescent="0.35">
      <c r="C61" s="118" t="e">
        <f ca="1"/>
        <v>#NAME?</v>
      </c>
      <c r="D61" s="37">
        <f ca="1">SUMIF(AdopcionIA!$C$6:$C$403,Reporte!$C61,AdopcionIA!J$6:J$403) + SUMIF(AdopcionIA!$C$6:$C$403,Reporte!$C61,AdopcionIA!O$6:O$403) + SUMIF(AdopcionIA!$C$6:$C$403,Reporte!$C61,AdopcionIA!T$6:T$403) + SUMIF(AdopcionIA!$C$6:$C$403,Reporte!$C61,AdopcionIA!Y$6:Y$403) + SUMIF(AdopcionIA!$C$6:$C$403,Reporte!$C61,AdopcionIA!AD$6:AD$403) + SUMIF(AdopcionIA!$C$6:$C$403,Reporte!$C61,AdopcionIA!AI$6:AI$403) + SUMIF(AdopcionIA!$C$6:$C$403,Reporte!$C61,AdopcionIA!AN$6:AN$403)</f>
        <v>0</v>
      </c>
      <c r="E61" s="37">
        <f ca="1">SUMIF(AdopcionIA!$C$6:$C$403,Reporte!$C61,AdopcionIA!K$6:K$403) + SUMIF(AdopcionIA!$C$6:$C$403,Reporte!$C61,AdopcionIA!P$6:P$403) + SUMIF(AdopcionIA!$C$6:$C$403,Reporte!$C61,AdopcionIA!U$6:U$403) + SUMIF(AdopcionIA!$C$6:$C$403,Reporte!$C61,AdopcionIA!Z$6:Z$403) + SUMIF(AdopcionIA!$C$6:$C$403,Reporte!$C61,AdopcionIA!AE$6:AE$403) + SUMIF(AdopcionIA!$C$6:$C$403,Reporte!$C61,AdopcionIA!AJ$6:AJ$403) + SUMIF(AdopcionIA!$C$6:$C$403,Reporte!$C61,AdopcionIA!AO$6:AO$403)</f>
        <v>0</v>
      </c>
      <c r="F61" s="50">
        <f t="shared" ca="1" si="23"/>
        <v>0</v>
      </c>
      <c r="G61" s="37">
        <f ca="1">COUNTIFS(AdopcionIA!$C$6:$C$403,Reporte!$C61,AdopcionIA!G$6:G$403,"") + COUNTIFS(AdopcionIA!$C$6:$C$403,Reporte!$C61,AdopcionIA!L$6:L$403,"") + COUNTIFS(AdopcionIA!$C$6:$C$403,Reporte!$C61,AdopcionIA!Q$6:Q$403,"") + COUNTIFS(AdopcionIA!$C$6:$C$403,Reporte!$C61,AdopcionIA!V$6:V$403,"") + COUNTIFS(AdopcionIA!$C$6:$C$403,Reporte!$C61,AdopcionIA!AA$6:AA$403,"") + COUNTIFS(AdopcionIA!$C$6:$C$403,Reporte!$C61,AdopcionIA!AF$6:AF$403,"") + COUNTIFS(AdopcionIA!$C$6:$C$403,Reporte!$C61,AdopcionIA!AK$6:AK$403,"")</f>
        <v>0</v>
      </c>
      <c r="H61" s="37">
        <f ca="1">COUNTIFS(AdopcionIA!$C$6:$C$403,Reporte!$C61,AdopcionIA!G$6:G$403,"N") + COUNTIFS(AdopcionIA!$C$6:$C$403,Reporte!$C61,AdopcionIA!L$6:L$403,"N") + COUNTIFS(AdopcionIA!$C$6:$C$403,Reporte!$C61,AdopcionIA!Q$6:Q$403,"N") + COUNTIFS(AdopcionIA!$C$6:$C$403,Reporte!$C61,AdopcionIA!V$6:V$403,"N") + COUNTIFS(AdopcionIA!$C$6:$C$403,Reporte!$C61,AdopcionIA!AA$6:AA$403,"N") + COUNTIFS(AdopcionIA!$C$6:$C$403,Reporte!$C61,AdopcionIA!AF$6:AF$403,"N") + COUNTIFS(AdopcionIA!$C$6:$C$403,Reporte!$C61,AdopcionIA!AK$6:AK$403,"N")</f>
        <v>0</v>
      </c>
      <c r="I61" s="37">
        <f ca="1">COUNTIFS(AdopcionIA!$C$6:$C$403,Reporte!$C61,AdopcionIA!H$6:H$403,"N") + COUNTIFS(AdopcionIA!$C$6:$C$403,Reporte!$C61,AdopcionIA!M$6:M$403,"N") + COUNTIFS(AdopcionIA!$C$6:$C$403,Reporte!$C61,AdopcionIA!R$6:R$403,"N") + COUNTIFS(AdopcionIA!$C$6:$C$403,Reporte!$C61,AdopcionIA!W$6:W$403,"N") + COUNTIFS(AdopcionIA!$C$6:$C$403,Reporte!$C61,AdopcionIA!AB$6:AB$403,"N") + COUNTIFS(AdopcionIA!$C$6:$C$403,Reporte!$C61,AdopcionIA!AG$6:AG$403,"N") + COUNTIFS(AdopcionIA!$C$6:$C$403,Reporte!$C61,AdopcionIA!AL$6:AL$403,"N")</f>
        <v>0</v>
      </c>
      <c r="J61" s="37">
        <f ca="1">COUNTIFS(AdopcionIA!$C$6:$C$403,Reporte!$C61,AdopcionIA!H$6:H$403,"S") + COUNTIFS(AdopcionIA!$C$6:$C$403,Reporte!$C61,AdopcionIA!M$6:M$403,"S") + COUNTIFS(AdopcionIA!$C$6:$C$403,Reporte!$C61,AdopcionIA!R$6:R$403,"S") + COUNTIFS(AdopcionIA!$C$6:$C$403,Reporte!$C61,AdopcionIA!W$6:W$403,"S") + COUNTIFS(AdopcionIA!$C$6:$C$403,Reporte!$C61,AdopcionIA!AB$6:AB$403,"S") + COUNTIFS(AdopcionIA!$C$6:$C$403,Reporte!$C61,AdopcionIA!AG$6:AG$403,"S") + COUNTIFS(AdopcionIA!$C$6:$C$403,Reporte!$C61,AdopcionIA!AL$6:AL$403,"S")</f>
        <v>0</v>
      </c>
      <c r="K61" s="17">
        <f ca="1">SUMIF(AdopcionIA!$C$6:$C$403,Reporte!$C61,AdopcionIA!J$6:J$403)</f>
        <v>0</v>
      </c>
      <c r="L61" s="17">
        <f ca="1">SUMIF(AdopcionIA!$C$6:$C$403,Reporte!$C61,AdopcionIA!K$6:K$403)</f>
        <v>0</v>
      </c>
      <c r="M61" s="50">
        <f t="shared" ca="1" si="24"/>
        <v>0</v>
      </c>
      <c r="N61" s="17">
        <f ca="1">COUNTIFS(AdopcionIA!$C$6:$C$403,Reporte!$C61,AdopcionIA!G$6:G$403,"")</f>
        <v>0</v>
      </c>
      <c r="O61" s="33">
        <f ca="1">COUNTIFS(AdopcionIA!$C$6:$C$403,Reporte!$C61,AdopcionIA!G$6:G$403,"N")</f>
        <v>0</v>
      </c>
      <c r="P61" s="33">
        <f ca="1">COUNTIFS(AdopcionIA!$C$6:$C$403,Reporte!$C61,AdopcionIA!H$6:H$403,"N")</f>
        <v>0</v>
      </c>
      <c r="Q61" s="34">
        <f ca="1">COUNTIFS(AdopcionIA!$C$6:$C$403,Reporte!$C61,AdopcionIA!H$6:H$403,"S")</f>
        <v>0</v>
      </c>
      <c r="R61" s="90">
        <f ca="1">(IFERROR(AVERAGEIFS(AdopcionIA!I$6:I$403,AdopcionIA!$C$6:$C$403,Reporte!$C61),0)/10)</f>
        <v>0</v>
      </c>
      <c r="S61" s="40">
        <f ca="1">SUMIF(AdopcionIA!$C$6:$C$403,Reporte!$C61,AdopcionIA!O$6:O$403)</f>
        <v>0</v>
      </c>
      <c r="T61" s="40">
        <f ca="1">SUMIF(AdopcionIA!$C$6:$C$403,Reporte!$C61,AdopcionIA!P$6:P$403)</f>
        <v>0</v>
      </c>
      <c r="U61" s="51">
        <f t="shared" ca="1" si="25"/>
        <v>0</v>
      </c>
      <c r="V61" s="40">
        <f ca="1">COUNTIFS(AdopcionIA!$C$6:$C$403,Reporte!$C61,AdopcionIA!L$6:L$403,"")</f>
        <v>0</v>
      </c>
      <c r="W61" s="40">
        <f ca="1">COUNTIFS(AdopcionIA!$C$6:$C$403,Reporte!$C61,AdopcionIA!L$6:L$403,"N")</f>
        <v>0</v>
      </c>
      <c r="X61" s="40">
        <f ca="1">COUNTIFS(AdopcionIA!$C$6:$C$403,Reporte!$C61,AdopcionIA!M$6:M$403,"N")</f>
        <v>0</v>
      </c>
      <c r="Y61" s="44">
        <f ca="1">COUNTIFS(AdopcionIA!$C$6:$C$403,Reporte!$C61,AdopcionIA!M$6:M$403,"S")</f>
        <v>0</v>
      </c>
      <c r="Z61" s="91">
        <f ca="1">IFERROR(AVERAGEIFS(AdopcionIA!N$6:N$403,AdopcionIA!$C$6:$C$403,Reporte!$C61),0)/10</f>
        <v>0</v>
      </c>
      <c r="AA61" s="45">
        <f ca="1">SUMIF(AdopcionIA!$C$6:$C$403,Reporte!$C61,AdopcionIA!T$6:T$403)</f>
        <v>0</v>
      </c>
      <c r="AB61" s="45">
        <f ca="1">SUMIF(AdopcionIA!$C$6:$C$403,Reporte!$C61,AdopcionIA!U$6:U$403)</f>
        <v>0</v>
      </c>
      <c r="AC61" s="50">
        <f t="shared" ca="1" si="26"/>
        <v>0</v>
      </c>
      <c r="AD61" s="45">
        <f ca="1">COUNTIFS(AdopcionIA!$C$6:$C$403,Reporte!$C61,AdopcionIA!Q$6:Q$403,"")</f>
        <v>0</v>
      </c>
      <c r="AE61" s="45">
        <f ca="1">COUNTIFS(AdopcionIA!$C$6:$C$403,Reporte!$C61,AdopcionIA!Q$6:Q$403,"N")</f>
        <v>0</v>
      </c>
      <c r="AF61" s="45">
        <f ca="1">COUNTIFS(AdopcionIA!$C$6:$C$403,Reporte!$C61,AdopcionIA!R$6:R$403,"N")</f>
        <v>0</v>
      </c>
      <c r="AG61" s="46">
        <f ca="1" xml:space="preserve"> COUNTIFS(AdopcionIA!$C$6:$C$403,Reporte!$C61,AdopcionIA!R$6:R$403,"S")</f>
        <v>0</v>
      </c>
      <c r="AH61" s="92">
        <f ca="1">IFERROR(AVERAGEIFS(AdopcionIA!S$6:S$403,AdopcionIA!$C$6:$C$403,Reporte!$C61),0)/10</f>
        <v>0</v>
      </c>
      <c r="AI61" s="49">
        <f ca="1">SUMIF(AdopcionIA!$C$6:$C$403,Reporte!$C61,AdopcionIA!Y$6:Y$403)</f>
        <v>0</v>
      </c>
      <c r="AJ61" s="49">
        <f ca="1">SUMIF(AdopcionIA!$C$6:$C$403,Reporte!$C61,AdopcionIA!Z$6:Z$403)</f>
        <v>0</v>
      </c>
      <c r="AK61" s="50">
        <f t="shared" ca="1" si="27"/>
        <v>0</v>
      </c>
      <c r="AL61" s="49">
        <f ca="1">COUNTIFS(AdopcionIA!$C$6:$C$403,Reporte!$C61,AdopcionIA!V$6:V$403,"")</f>
        <v>0</v>
      </c>
      <c r="AM61" s="49">
        <f ca="1">COUNTIFS(AdopcionIA!$C$6:$C$403,Reporte!$C61,AdopcionIA!V$6:V$403,"N")</f>
        <v>0</v>
      </c>
      <c r="AN61" s="49">
        <f ca="1">COUNTIFS(AdopcionIA!$C$6:$C$403,Reporte!$C61,AdopcionIA!W$6:W$403,"N")</f>
        <v>0</v>
      </c>
      <c r="AO61" s="54">
        <f ca="1">COUNTIFS(AdopcionIA!$C$6:$C$403,Reporte!$C61,AdopcionIA!W$6:W$403,"S")</f>
        <v>0</v>
      </c>
      <c r="AP61" s="93">
        <f ca="1">IFERROR(AVERAGEIFS(AdopcionIA!X$6:X$403,AdopcionIA!$C$6:$C$403,Reporte!$C61),0)/10</f>
        <v>0</v>
      </c>
      <c r="AQ61" s="57">
        <f ca="1">SUMIF(AdopcionIA!$C$6:$C$403,Reporte!$C61,AdopcionIA!AD$6:AD$403)</f>
        <v>0</v>
      </c>
      <c r="AR61" s="57">
        <f ca="1">SUMIF(AdopcionIA!$C$6:$C$403,Reporte!$C61,AdopcionIA!AE$6:AE$403)</f>
        <v>0</v>
      </c>
      <c r="AS61" s="50">
        <f t="shared" ca="1" si="28"/>
        <v>0</v>
      </c>
      <c r="AT61" s="57">
        <f ca="1">COUNTIFS(AdopcionIA!$C$6:$C$403,Reporte!$C61,AdopcionIA!AA$6:AA$403,"")</f>
        <v>0</v>
      </c>
      <c r="AU61" s="57">
        <f ca="1">COUNTIFS(AdopcionIA!$C$6:$C$403,Reporte!$C61,AdopcionIA!AA$6:AA$403,"N")</f>
        <v>0</v>
      </c>
      <c r="AV61" s="57">
        <f ca="1">COUNTIFS(AdopcionIA!$C$6:$C$403,Reporte!$C61,AdopcionIA!AB$6:AB$403,"N")</f>
        <v>0</v>
      </c>
      <c r="AW61" s="62">
        <f ca="1">COUNTIFS(AdopcionIA!$C$6:$C$403,Reporte!$C61,AdopcionIA!AB$6:AB$403,"S")</f>
        <v>0</v>
      </c>
      <c r="AX61" s="94">
        <f ca="1">IFERROR(AVERAGEIFS(AdopcionIA!AC$6:AC$403,AdopcionIA!$C$6:$C$403,Reporte!$C61),0)/10</f>
        <v>0</v>
      </c>
      <c r="AY61" s="63">
        <f ca="1">SUMIF(AdopcionIA!$C$6:$C$403,Reporte!$C61,AdopcionIA!AI$6:AI$403)</f>
        <v>0</v>
      </c>
      <c r="AZ61" s="63">
        <f ca="1">SUMIF(AdopcionIA!$C$6:$C$403,Reporte!$C61,AdopcionIA!AJ$6:AJ$403)</f>
        <v>0</v>
      </c>
      <c r="BA61" s="50">
        <f t="shared" ca="1" si="29"/>
        <v>0</v>
      </c>
      <c r="BB61" s="63">
        <f ca="1">COUNTIFS(AdopcionIA!$C$6:$C$403,Reporte!$C61,AdopcionIA!AF$6:AF$403,"")</f>
        <v>0</v>
      </c>
      <c r="BC61" s="63">
        <f ca="1">COUNTIFS(AdopcionIA!$C$6:$C$403,Reporte!$C61,AdopcionIA!AF$6:AF$403,"N")</f>
        <v>0</v>
      </c>
      <c r="BD61" s="63">
        <f ca="1">COUNTIFS(AdopcionIA!$C$6:$C$403,Reporte!$C61,AdopcionIA!AG$6:AG$403,"N")</f>
        <v>0</v>
      </c>
      <c r="BE61" s="64">
        <f ca="1">COUNTIFS(AdopcionIA!$C$6:$C$403,Reporte!$C61,AdopcionIA!AG$6:AG$403,"S")</f>
        <v>0</v>
      </c>
      <c r="BF61" s="95">
        <f ca="1">IFERROR(AVERAGEIFS(AdopcionIA!AH$6:AH$403,AdopcionIA!$C$6:$C$403,Reporte!$C61),0)/10</f>
        <v>0</v>
      </c>
      <c r="BG61" s="67">
        <f ca="1">SUMIF(AdopcionIA!$C$6:$C$403,Reporte!$C61,AdopcionIA!AN$6:AN$403)</f>
        <v>0</v>
      </c>
      <c r="BH61" s="67">
        <f ca="1">SUMIF(AdopcionIA!$C$6:$C$403,Reporte!$C61,AdopcionIA!AO$6:AO$403)</f>
        <v>0</v>
      </c>
      <c r="BI61" s="50">
        <f t="shared" ca="1" si="30"/>
        <v>0</v>
      </c>
      <c r="BJ61" s="67">
        <f ca="1">COUNTIFS(AdopcionIA!$C$6:$C$403,Reporte!$C61,AdopcionIA!AK$6:AK$403,"")</f>
        <v>0</v>
      </c>
      <c r="BK61" s="67">
        <f ca="1">COUNTIFS(AdopcionIA!$C$6:$C$403,Reporte!$C61,AdopcionIA!AK$6:AK$403,"N")</f>
        <v>0</v>
      </c>
      <c r="BL61" s="67">
        <f ca="1">COUNTIFS(AdopcionIA!$C$6:$C$403,Reporte!$C61,AdopcionIA!AL$6:AL$403,"N")</f>
        <v>0</v>
      </c>
      <c r="BM61" s="67">
        <f ca="1">COUNTIFS(AdopcionIA!$C$6:$C$403,Reporte!$C61,AdopcionIA!AL$6:AL$403,"S")</f>
        <v>0</v>
      </c>
      <c r="BN61" s="96">
        <f ca="1">IFERROR(AVERAGEIFS(AdopcionIA!AM$6:AM$403,AdopcionIA!$C$6:$C$403,Reporte!$C61),0)/10</f>
        <v>0</v>
      </c>
    </row>
    <row r="62" spans="3:66" ht="14.5" x14ac:dyDescent="0.35">
      <c r="C62" s="118" t="e">
        <f ca="1"/>
        <v>#NAME?</v>
      </c>
      <c r="D62" s="37">
        <f ca="1">SUMIF(AdopcionIA!$C$6:$C$403,Reporte!$C62,AdopcionIA!J$6:J$403) + SUMIF(AdopcionIA!$C$6:$C$403,Reporte!$C62,AdopcionIA!O$6:O$403) + SUMIF(AdopcionIA!$C$6:$C$403,Reporte!$C62,AdopcionIA!T$6:T$403) + SUMIF(AdopcionIA!$C$6:$C$403,Reporte!$C62,AdopcionIA!Y$6:Y$403) + SUMIF(AdopcionIA!$C$6:$C$403,Reporte!$C62,AdopcionIA!AD$6:AD$403) + SUMIF(AdopcionIA!$C$6:$C$403,Reporte!$C62,AdopcionIA!AI$6:AI$403) + SUMIF(AdopcionIA!$C$6:$C$403,Reporte!$C62,AdopcionIA!AN$6:AN$403)</f>
        <v>0</v>
      </c>
      <c r="E62" s="37">
        <f ca="1">SUMIF(AdopcionIA!$C$6:$C$403,Reporte!$C62,AdopcionIA!K$6:K$403) + SUMIF(AdopcionIA!$C$6:$C$403,Reporte!$C62,AdopcionIA!P$6:P$403) + SUMIF(AdopcionIA!$C$6:$C$403,Reporte!$C62,AdopcionIA!U$6:U$403) + SUMIF(AdopcionIA!$C$6:$C$403,Reporte!$C62,AdopcionIA!Z$6:Z$403) + SUMIF(AdopcionIA!$C$6:$C$403,Reporte!$C62,AdopcionIA!AE$6:AE$403) + SUMIF(AdopcionIA!$C$6:$C$403,Reporte!$C62,AdopcionIA!AJ$6:AJ$403) + SUMIF(AdopcionIA!$C$6:$C$403,Reporte!$C62,AdopcionIA!AO$6:AO$403)</f>
        <v>0</v>
      </c>
      <c r="F62" s="50">
        <f t="shared" ca="1" si="23"/>
        <v>0</v>
      </c>
      <c r="G62" s="37">
        <f ca="1">COUNTIFS(AdopcionIA!$C$6:$C$403,Reporte!$C62,AdopcionIA!G$6:G$403,"") + COUNTIFS(AdopcionIA!$C$6:$C$403,Reporte!$C62,AdopcionIA!L$6:L$403,"") + COUNTIFS(AdopcionIA!$C$6:$C$403,Reporte!$C62,AdopcionIA!Q$6:Q$403,"") + COUNTIFS(AdopcionIA!$C$6:$C$403,Reporte!$C62,AdopcionIA!V$6:V$403,"") + COUNTIFS(AdopcionIA!$C$6:$C$403,Reporte!$C62,AdopcionIA!AA$6:AA$403,"") + COUNTIFS(AdopcionIA!$C$6:$C$403,Reporte!$C62,AdopcionIA!AF$6:AF$403,"") + COUNTIFS(AdopcionIA!$C$6:$C$403,Reporte!$C62,AdopcionIA!AK$6:AK$403,"")</f>
        <v>0</v>
      </c>
      <c r="H62" s="37">
        <f ca="1">COUNTIFS(AdopcionIA!$C$6:$C$403,Reporte!$C62,AdopcionIA!G$6:G$403,"N") + COUNTIFS(AdopcionIA!$C$6:$C$403,Reporte!$C62,AdopcionIA!L$6:L$403,"N") + COUNTIFS(AdopcionIA!$C$6:$C$403,Reporte!$C62,AdopcionIA!Q$6:Q$403,"N") + COUNTIFS(AdopcionIA!$C$6:$C$403,Reporte!$C62,AdopcionIA!V$6:V$403,"N") + COUNTIFS(AdopcionIA!$C$6:$C$403,Reporte!$C62,AdopcionIA!AA$6:AA$403,"N") + COUNTIFS(AdopcionIA!$C$6:$C$403,Reporte!$C62,AdopcionIA!AF$6:AF$403,"N") + COUNTIFS(AdopcionIA!$C$6:$C$403,Reporte!$C62,AdopcionIA!AK$6:AK$403,"N")</f>
        <v>0</v>
      </c>
      <c r="I62" s="37">
        <f ca="1">COUNTIFS(AdopcionIA!$C$6:$C$403,Reporte!$C62,AdopcionIA!H$6:H$403,"N") + COUNTIFS(AdopcionIA!$C$6:$C$403,Reporte!$C62,AdopcionIA!M$6:M$403,"N") + COUNTIFS(AdopcionIA!$C$6:$C$403,Reporte!$C62,AdopcionIA!R$6:R$403,"N") + COUNTIFS(AdopcionIA!$C$6:$C$403,Reporte!$C62,AdopcionIA!W$6:W$403,"N") + COUNTIFS(AdopcionIA!$C$6:$C$403,Reporte!$C62,AdopcionIA!AB$6:AB$403,"N") + COUNTIFS(AdopcionIA!$C$6:$C$403,Reporte!$C62,AdopcionIA!AG$6:AG$403,"N") + COUNTIFS(AdopcionIA!$C$6:$C$403,Reporte!$C62,AdopcionIA!AL$6:AL$403,"N")</f>
        <v>0</v>
      </c>
      <c r="J62" s="37">
        <f ca="1">COUNTIFS(AdopcionIA!$C$6:$C$403,Reporte!$C62,AdopcionIA!H$6:H$403,"S") + COUNTIFS(AdopcionIA!$C$6:$C$403,Reporte!$C62,AdopcionIA!M$6:M$403,"S") + COUNTIFS(AdopcionIA!$C$6:$C$403,Reporte!$C62,AdopcionIA!R$6:R$403,"S") + COUNTIFS(AdopcionIA!$C$6:$C$403,Reporte!$C62,AdopcionIA!W$6:W$403,"S") + COUNTIFS(AdopcionIA!$C$6:$C$403,Reporte!$C62,AdopcionIA!AB$6:AB$403,"S") + COUNTIFS(AdopcionIA!$C$6:$C$403,Reporte!$C62,AdopcionIA!AG$6:AG$403,"S") + COUNTIFS(AdopcionIA!$C$6:$C$403,Reporte!$C62,AdopcionIA!AL$6:AL$403,"S")</f>
        <v>0</v>
      </c>
      <c r="K62" s="17">
        <f ca="1">SUMIF(AdopcionIA!$C$6:$C$403,Reporte!$C62,AdopcionIA!J$6:J$403)</f>
        <v>0</v>
      </c>
      <c r="L62" s="17">
        <f ca="1">SUMIF(AdopcionIA!$C$6:$C$403,Reporte!$C62,AdopcionIA!K$6:K$403)</f>
        <v>0</v>
      </c>
      <c r="M62" s="50">
        <f t="shared" ca="1" si="24"/>
        <v>0</v>
      </c>
      <c r="N62" s="17">
        <f ca="1">COUNTIFS(AdopcionIA!$C$6:$C$403,Reporte!$C62,AdopcionIA!G$6:G$403,"")</f>
        <v>0</v>
      </c>
      <c r="O62" s="33">
        <f ca="1">COUNTIFS(AdopcionIA!$C$6:$C$403,Reporte!$C62,AdopcionIA!G$6:G$403,"N")</f>
        <v>0</v>
      </c>
      <c r="P62" s="33">
        <f ca="1">COUNTIFS(AdopcionIA!$C$6:$C$403,Reporte!$C62,AdopcionIA!H$6:H$403,"N")</f>
        <v>0</v>
      </c>
      <c r="Q62" s="34">
        <f ca="1">COUNTIFS(AdopcionIA!$C$6:$C$403,Reporte!$C62,AdopcionIA!H$6:H$403,"S")</f>
        <v>0</v>
      </c>
      <c r="R62" s="90">
        <f ca="1">(IFERROR(AVERAGEIFS(AdopcionIA!I$6:I$403,AdopcionIA!$C$6:$C$403,Reporte!$C62),0)/10)</f>
        <v>0</v>
      </c>
      <c r="S62" s="40">
        <f ca="1">SUMIF(AdopcionIA!$C$6:$C$403,Reporte!$C62,AdopcionIA!O$6:O$403)</f>
        <v>0</v>
      </c>
      <c r="T62" s="40">
        <f ca="1">SUMIF(AdopcionIA!$C$6:$C$403,Reporte!$C62,AdopcionIA!P$6:P$403)</f>
        <v>0</v>
      </c>
      <c r="U62" s="51">
        <f t="shared" ca="1" si="25"/>
        <v>0</v>
      </c>
      <c r="V62" s="40">
        <f ca="1">COUNTIFS(AdopcionIA!$C$6:$C$403,Reporte!$C62,AdopcionIA!L$6:L$403,"")</f>
        <v>0</v>
      </c>
      <c r="W62" s="40">
        <f ca="1">COUNTIFS(AdopcionIA!$C$6:$C$403,Reporte!$C62,AdopcionIA!L$6:L$403,"N")</f>
        <v>0</v>
      </c>
      <c r="X62" s="40">
        <f ca="1">COUNTIFS(AdopcionIA!$C$6:$C$403,Reporte!$C62,AdopcionIA!M$6:M$403,"N")</f>
        <v>0</v>
      </c>
      <c r="Y62" s="44">
        <f ca="1">COUNTIFS(AdopcionIA!$C$6:$C$403,Reporte!$C62,AdopcionIA!M$6:M$403,"S")</f>
        <v>0</v>
      </c>
      <c r="Z62" s="91">
        <f ca="1">IFERROR(AVERAGEIFS(AdopcionIA!N$6:N$403,AdopcionIA!$C$6:$C$403,Reporte!$C62),0)/10</f>
        <v>0</v>
      </c>
      <c r="AA62" s="45">
        <f ca="1">SUMIF(AdopcionIA!$C$6:$C$403,Reporte!$C62,AdopcionIA!T$6:T$403)</f>
        <v>0</v>
      </c>
      <c r="AB62" s="45">
        <f ca="1">SUMIF(AdopcionIA!$C$6:$C$403,Reporte!$C62,AdopcionIA!U$6:U$403)</f>
        <v>0</v>
      </c>
      <c r="AC62" s="50">
        <f t="shared" ca="1" si="26"/>
        <v>0</v>
      </c>
      <c r="AD62" s="45">
        <f ca="1">COUNTIFS(AdopcionIA!$C$6:$C$403,Reporte!$C62,AdopcionIA!Q$6:Q$403,"")</f>
        <v>0</v>
      </c>
      <c r="AE62" s="45">
        <f ca="1">COUNTIFS(AdopcionIA!$C$6:$C$403,Reporte!$C62,AdopcionIA!Q$6:Q$403,"N")</f>
        <v>0</v>
      </c>
      <c r="AF62" s="45">
        <f ca="1">COUNTIFS(AdopcionIA!$C$6:$C$403,Reporte!$C62,AdopcionIA!R$6:R$403,"N")</f>
        <v>0</v>
      </c>
      <c r="AG62" s="46">
        <f ca="1" xml:space="preserve"> COUNTIFS(AdopcionIA!$C$6:$C$403,Reporte!$C62,AdopcionIA!R$6:R$403,"S")</f>
        <v>0</v>
      </c>
      <c r="AH62" s="92">
        <f ca="1">IFERROR(AVERAGEIFS(AdopcionIA!S$6:S$403,AdopcionIA!$C$6:$C$403,Reporte!$C62),0)/10</f>
        <v>0</v>
      </c>
      <c r="AI62" s="49">
        <f ca="1">SUMIF(AdopcionIA!$C$6:$C$403,Reporte!$C62,AdopcionIA!Y$6:Y$403)</f>
        <v>0</v>
      </c>
      <c r="AJ62" s="49">
        <f ca="1">SUMIF(AdopcionIA!$C$6:$C$403,Reporte!$C62,AdopcionIA!Z$6:Z$403)</f>
        <v>0</v>
      </c>
      <c r="AK62" s="50">
        <f t="shared" ca="1" si="27"/>
        <v>0</v>
      </c>
      <c r="AL62" s="49">
        <f ca="1">COUNTIFS(AdopcionIA!$C$6:$C$403,Reporte!$C62,AdopcionIA!V$6:V$403,"")</f>
        <v>0</v>
      </c>
      <c r="AM62" s="49">
        <f ca="1">COUNTIFS(AdopcionIA!$C$6:$C$403,Reporte!$C62,AdopcionIA!V$6:V$403,"N")</f>
        <v>0</v>
      </c>
      <c r="AN62" s="49">
        <f ca="1">COUNTIFS(AdopcionIA!$C$6:$C$403,Reporte!$C62,AdopcionIA!W$6:W$403,"N")</f>
        <v>0</v>
      </c>
      <c r="AO62" s="54">
        <f ca="1">COUNTIFS(AdopcionIA!$C$6:$C$403,Reporte!$C62,AdopcionIA!W$6:W$403,"S")</f>
        <v>0</v>
      </c>
      <c r="AP62" s="93">
        <f ca="1">IFERROR(AVERAGEIFS(AdopcionIA!X$6:X$403,AdopcionIA!$C$6:$C$403,Reporte!$C62),0)/10</f>
        <v>0</v>
      </c>
      <c r="AQ62" s="57">
        <f ca="1">SUMIF(AdopcionIA!$C$6:$C$403,Reporte!$C62,AdopcionIA!AD$6:AD$403)</f>
        <v>0</v>
      </c>
      <c r="AR62" s="57">
        <f ca="1">SUMIF(AdopcionIA!$C$6:$C$403,Reporte!$C62,AdopcionIA!AE$6:AE$403)</f>
        <v>0</v>
      </c>
      <c r="AS62" s="50">
        <f t="shared" ca="1" si="28"/>
        <v>0</v>
      </c>
      <c r="AT62" s="57">
        <f ca="1">COUNTIFS(AdopcionIA!$C$6:$C$403,Reporte!$C62,AdopcionIA!AA$6:AA$403,"")</f>
        <v>0</v>
      </c>
      <c r="AU62" s="57">
        <f ca="1">COUNTIFS(AdopcionIA!$C$6:$C$403,Reporte!$C62,AdopcionIA!AA$6:AA$403,"N")</f>
        <v>0</v>
      </c>
      <c r="AV62" s="57">
        <f ca="1">COUNTIFS(AdopcionIA!$C$6:$C$403,Reporte!$C62,AdopcionIA!AB$6:AB$403,"N")</f>
        <v>0</v>
      </c>
      <c r="AW62" s="62">
        <f ca="1">COUNTIFS(AdopcionIA!$C$6:$C$403,Reporte!$C62,AdopcionIA!AB$6:AB$403,"S")</f>
        <v>0</v>
      </c>
      <c r="AX62" s="94">
        <f ca="1">IFERROR(AVERAGEIFS(AdopcionIA!AC$6:AC$403,AdopcionIA!$C$6:$C$403,Reporte!$C62),0)/10</f>
        <v>0</v>
      </c>
      <c r="AY62" s="63">
        <f ca="1">SUMIF(AdopcionIA!$C$6:$C$403,Reporte!$C62,AdopcionIA!AI$6:AI$403)</f>
        <v>0</v>
      </c>
      <c r="AZ62" s="63">
        <f ca="1">SUMIF(AdopcionIA!$C$6:$C$403,Reporte!$C62,AdopcionIA!AJ$6:AJ$403)</f>
        <v>0</v>
      </c>
      <c r="BA62" s="50">
        <f t="shared" ca="1" si="29"/>
        <v>0</v>
      </c>
      <c r="BB62" s="63">
        <f ca="1">COUNTIFS(AdopcionIA!$C$6:$C$403,Reporte!$C62,AdopcionIA!AF$6:AF$403,"")</f>
        <v>0</v>
      </c>
      <c r="BC62" s="63">
        <f ca="1">COUNTIFS(AdopcionIA!$C$6:$C$403,Reporte!$C62,AdopcionIA!AF$6:AF$403,"N")</f>
        <v>0</v>
      </c>
      <c r="BD62" s="63">
        <f ca="1">COUNTIFS(AdopcionIA!$C$6:$C$403,Reporte!$C62,AdopcionIA!AG$6:AG$403,"N")</f>
        <v>0</v>
      </c>
      <c r="BE62" s="64">
        <f ca="1">COUNTIFS(AdopcionIA!$C$6:$C$403,Reporte!$C62,AdopcionIA!AG$6:AG$403,"S")</f>
        <v>0</v>
      </c>
      <c r="BF62" s="95">
        <f ca="1">IFERROR(AVERAGEIFS(AdopcionIA!AH$6:AH$403,AdopcionIA!$C$6:$C$403,Reporte!$C62),0)/10</f>
        <v>0</v>
      </c>
      <c r="BG62" s="67">
        <f ca="1">SUMIF(AdopcionIA!$C$6:$C$403,Reporte!$C62,AdopcionIA!AN$6:AN$403)</f>
        <v>0</v>
      </c>
      <c r="BH62" s="67">
        <f ca="1">SUMIF(AdopcionIA!$C$6:$C$403,Reporte!$C62,AdopcionIA!AO$6:AO$403)</f>
        <v>0</v>
      </c>
      <c r="BI62" s="50">
        <f t="shared" ca="1" si="30"/>
        <v>0</v>
      </c>
      <c r="BJ62" s="67">
        <f ca="1">COUNTIFS(AdopcionIA!$C$6:$C$403,Reporte!$C62,AdopcionIA!AK$6:AK$403,"")</f>
        <v>0</v>
      </c>
      <c r="BK62" s="67">
        <f ca="1">COUNTIFS(AdopcionIA!$C$6:$C$403,Reporte!$C62,AdopcionIA!AK$6:AK$403,"N")</f>
        <v>0</v>
      </c>
      <c r="BL62" s="67">
        <f ca="1">COUNTIFS(AdopcionIA!$C$6:$C$403,Reporte!$C62,AdopcionIA!AL$6:AL$403,"N")</f>
        <v>0</v>
      </c>
      <c r="BM62" s="67">
        <f ca="1">COUNTIFS(AdopcionIA!$C$6:$C$403,Reporte!$C62,AdopcionIA!AL$6:AL$403,"S")</f>
        <v>0</v>
      </c>
      <c r="BN62" s="96">
        <f ca="1">IFERROR(AVERAGEIFS(AdopcionIA!AM$6:AM$403,AdopcionIA!$C$6:$C$403,Reporte!$C62),0)/10</f>
        <v>0</v>
      </c>
    </row>
    <row r="63" spans="3:66" ht="14.5" x14ac:dyDescent="0.35">
      <c r="C63" s="118" t="e">
        <f ca="1"/>
        <v>#NAME?</v>
      </c>
      <c r="D63" s="37">
        <f ca="1">SUMIF(AdopcionIA!$C$6:$C$403,Reporte!$C63,AdopcionIA!J$6:J$403) + SUMIF(AdopcionIA!$C$6:$C$403,Reporte!$C63,AdopcionIA!O$6:O$403) + SUMIF(AdopcionIA!$C$6:$C$403,Reporte!$C63,AdopcionIA!T$6:T$403) + SUMIF(AdopcionIA!$C$6:$C$403,Reporte!$C63,AdopcionIA!Y$6:Y$403) + SUMIF(AdopcionIA!$C$6:$C$403,Reporte!$C63,AdopcionIA!AD$6:AD$403) + SUMIF(AdopcionIA!$C$6:$C$403,Reporte!$C63,AdopcionIA!AI$6:AI$403) + SUMIF(AdopcionIA!$C$6:$C$403,Reporte!$C63,AdopcionIA!AN$6:AN$403)</f>
        <v>0</v>
      </c>
      <c r="E63" s="37">
        <f ca="1">SUMIF(AdopcionIA!$C$6:$C$403,Reporte!$C63,AdopcionIA!K$6:K$403) + SUMIF(AdopcionIA!$C$6:$C$403,Reporte!$C63,AdopcionIA!P$6:P$403) + SUMIF(AdopcionIA!$C$6:$C$403,Reporte!$C63,AdopcionIA!U$6:U$403) + SUMIF(AdopcionIA!$C$6:$C$403,Reporte!$C63,AdopcionIA!Z$6:Z$403) + SUMIF(AdopcionIA!$C$6:$C$403,Reporte!$C63,AdopcionIA!AE$6:AE$403) + SUMIF(AdopcionIA!$C$6:$C$403,Reporte!$C63,AdopcionIA!AJ$6:AJ$403) + SUMIF(AdopcionIA!$C$6:$C$403,Reporte!$C63,AdopcionIA!AO$6:AO$403)</f>
        <v>0</v>
      </c>
      <c r="F63" s="50">
        <f t="shared" ca="1" si="23"/>
        <v>0</v>
      </c>
      <c r="G63" s="37">
        <f ca="1">COUNTIFS(AdopcionIA!$C$6:$C$403,Reporte!$C63,AdopcionIA!G$6:G$403,"") + COUNTIFS(AdopcionIA!$C$6:$C$403,Reporte!$C63,AdopcionIA!L$6:L$403,"") + COUNTIFS(AdopcionIA!$C$6:$C$403,Reporte!$C63,AdopcionIA!Q$6:Q$403,"") + COUNTIFS(AdopcionIA!$C$6:$C$403,Reporte!$C63,AdopcionIA!V$6:V$403,"") + COUNTIFS(AdopcionIA!$C$6:$C$403,Reporte!$C63,AdopcionIA!AA$6:AA$403,"") + COUNTIFS(AdopcionIA!$C$6:$C$403,Reporte!$C63,AdopcionIA!AF$6:AF$403,"") + COUNTIFS(AdopcionIA!$C$6:$C$403,Reporte!$C63,AdopcionIA!AK$6:AK$403,"")</f>
        <v>0</v>
      </c>
      <c r="H63" s="37">
        <f ca="1">COUNTIFS(AdopcionIA!$C$6:$C$403,Reporte!$C63,AdopcionIA!G$6:G$403,"N") + COUNTIFS(AdopcionIA!$C$6:$C$403,Reporte!$C63,AdopcionIA!L$6:L$403,"N") + COUNTIFS(AdopcionIA!$C$6:$C$403,Reporte!$C63,AdopcionIA!Q$6:Q$403,"N") + COUNTIFS(AdopcionIA!$C$6:$C$403,Reporte!$C63,AdopcionIA!V$6:V$403,"N") + COUNTIFS(AdopcionIA!$C$6:$C$403,Reporte!$C63,AdopcionIA!AA$6:AA$403,"N") + COUNTIFS(AdopcionIA!$C$6:$C$403,Reporte!$C63,AdopcionIA!AF$6:AF$403,"N") + COUNTIFS(AdopcionIA!$C$6:$C$403,Reporte!$C63,AdopcionIA!AK$6:AK$403,"N")</f>
        <v>0</v>
      </c>
      <c r="I63" s="37">
        <f ca="1">COUNTIFS(AdopcionIA!$C$6:$C$403,Reporte!$C63,AdopcionIA!H$6:H$403,"N") + COUNTIFS(AdopcionIA!$C$6:$C$403,Reporte!$C63,AdopcionIA!M$6:M$403,"N") + COUNTIFS(AdopcionIA!$C$6:$C$403,Reporte!$C63,AdopcionIA!R$6:R$403,"N") + COUNTIFS(AdopcionIA!$C$6:$C$403,Reporte!$C63,AdopcionIA!W$6:W$403,"N") + COUNTIFS(AdopcionIA!$C$6:$C$403,Reporte!$C63,AdopcionIA!AB$6:AB$403,"N") + COUNTIFS(AdopcionIA!$C$6:$C$403,Reporte!$C63,AdopcionIA!AG$6:AG$403,"N") + COUNTIFS(AdopcionIA!$C$6:$C$403,Reporte!$C63,AdopcionIA!AL$6:AL$403,"N")</f>
        <v>0</v>
      </c>
      <c r="J63" s="37">
        <f ca="1">COUNTIFS(AdopcionIA!$C$6:$C$403,Reporte!$C63,AdopcionIA!H$6:H$403,"S") + COUNTIFS(AdopcionIA!$C$6:$C$403,Reporte!$C63,AdopcionIA!M$6:M$403,"S") + COUNTIFS(AdopcionIA!$C$6:$C$403,Reporte!$C63,AdopcionIA!R$6:R$403,"S") + COUNTIFS(AdopcionIA!$C$6:$C$403,Reporte!$C63,AdopcionIA!W$6:W$403,"S") + COUNTIFS(AdopcionIA!$C$6:$C$403,Reporte!$C63,AdopcionIA!AB$6:AB$403,"S") + COUNTIFS(AdopcionIA!$C$6:$C$403,Reporte!$C63,AdopcionIA!AG$6:AG$403,"S") + COUNTIFS(AdopcionIA!$C$6:$C$403,Reporte!$C63,AdopcionIA!AL$6:AL$403,"S")</f>
        <v>0</v>
      </c>
      <c r="K63" s="17">
        <f ca="1">SUMIF(AdopcionIA!$C$6:$C$403,Reporte!$C63,AdopcionIA!J$6:J$403)</f>
        <v>0</v>
      </c>
      <c r="L63" s="17">
        <f ca="1">SUMIF(AdopcionIA!$C$6:$C$403,Reporte!$C63,AdopcionIA!K$6:K$403)</f>
        <v>0</v>
      </c>
      <c r="M63" s="50">
        <f t="shared" ca="1" si="24"/>
        <v>0</v>
      </c>
      <c r="N63" s="17">
        <f ca="1">COUNTIFS(AdopcionIA!$C$6:$C$403,Reporte!$C63,AdopcionIA!G$6:G$403,"")</f>
        <v>0</v>
      </c>
      <c r="O63" s="33">
        <f ca="1">COUNTIFS(AdopcionIA!$C$6:$C$403,Reporte!$C63,AdopcionIA!G$6:G$403,"N")</f>
        <v>0</v>
      </c>
      <c r="P63" s="33">
        <f ca="1">COUNTIFS(AdopcionIA!$C$6:$C$403,Reporte!$C63,AdopcionIA!H$6:H$403,"N")</f>
        <v>0</v>
      </c>
      <c r="Q63" s="34">
        <f ca="1">COUNTIFS(AdopcionIA!$C$6:$C$403,Reporte!$C63,AdopcionIA!H$6:H$403,"S")</f>
        <v>0</v>
      </c>
      <c r="R63" s="90">
        <f ca="1">(IFERROR(AVERAGEIFS(AdopcionIA!I$6:I$403,AdopcionIA!$C$6:$C$403,Reporte!$C63),0)/10)</f>
        <v>0</v>
      </c>
      <c r="S63" s="40">
        <f ca="1">SUMIF(AdopcionIA!$C$6:$C$403,Reporte!$C63,AdopcionIA!O$6:O$403)</f>
        <v>0</v>
      </c>
      <c r="T63" s="40">
        <f ca="1">SUMIF(AdopcionIA!$C$6:$C$403,Reporte!$C63,AdopcionIA!P$6:P$403)</f>
        <v>0</v>
      </c>
      <c r="U63" s="51">
        <f t="shared" ca="1" si="25"/>
        <v>0</v>
      </c>
      <c r="V63" s="40">
        <f ca="1">COUNTIFS(AdopcionIA!$C$6:$C$403,Reporte!$C63,AdopcionIA!L$6:L$403,"")</f>
        <v>0</v>
      </c>
      <c r="W63" s="40">
        <f ca="1">COUNTIFS(AdopcionIA!$C$6:$C$403,Reporte!$C63,AdopcionIA!L$6:L$403,"N")</f>
        <v>0</v>
      </c>
      <c r="X63" s="40">
        <f ca="1">COUNTIFS(AdopcionIA!$C$6:$C$403,Reporte!$C63,AdopcionIA!M$6:M$403,"N")</f>
        <v>0</v>
      </c>
      <c r="Y63" s="44">
        <f ca="1">COUNTIFS(AdopcionIA!$C$6:$C$403,Reporte!$C63,AdopcionIA!M$6:M$403,"S")</f>
        <v>0</v>
      </c>
      <c r="Z63" s="91">
        <f ca="1">IFERROR(AVERAGEIFS(AdopcionIA!N$6:N$403,AdopcionIA!$C$6:$C$403,Reporte!$C63),0)/10</f>
        <v>0</v>
      </c>
      <c r="AA63" s="45">
        <f ca="1">SUMIF(AdopcionIA!$C$6:$C$403,Reporte!$C63,AdopcionIA!T$6:T$403)</f>
        <v>0</v>
      </c>
      <c r="AB63" s="45">
        <f ca="1">SUMIF(AdopcionIA!$C$6:$C$403,Reporte!$C63,AdopcionIA!U$6:U$403)</f>
        <v>0</v>
      </c>
      <c r="AC63" s="50">
        <f t="shared" ca="1" si="26"/>
        <v>0</v>
      </c>
      <c r="AD63" s="45">
        <f ca="1">COUNTIFS(AdopcionIA!$C$6:$C$403,Reporte!$C63,AdopcionIA!Q$6:Q$403,"")</f>
        <v>0</v>
      </c>
      <c r="AE63" s="45">
        <f ca="1">COUNTIFS(AdopcionIA!$C$6:$C$403,Reporte!$C63,AdopcionIA!Q$6:Q$403,"N")</f>
        <v>0</v>
      </c>
      <c r="AF63" s="45">
        <f ca="1">COUNTIFS(AdopcionIA!$C$6:$C$403,Reporte!$C63,AdopcionIA!R$6:R$403,"N")</f>
        <v>0</v>
      </c>
      <c r="AG63" s="46">
        <f ca="1" xml:space="preserve"> COUNTIFS(AdopcionIA!$C$6:$C$403,Reporte!$C63,AdopcionIA!R$6:R$403,"S")</f>
        <v>0</v>
      </c>
      <c r="AH63" s="92">
        <f ca="1">IFERROR(AVERAGEIFS(AdopcionIA!S$6:S$403,AdopcionIA!$C$6:$C$403,Reporte!$C63),0)/10</f>
        <v>0</v>
      </c>
      <c r="AI63" s="49">
        <f ca="1">SUMIF(AdopcionIA!$C$6:$C$403,Reporte!$C63,AdopcionIA!Y$6:Y$403)</f>
        <v>0</v>
      </c>
      <c r="AJ63" s="49">
        <f ca="1">SUMIF(AdopcionIA!$C$6:$C$403,Reporte!$C63,AdopcionIA!Z$6:Z$403)</f>
        <v>0</v>
      </c>
      <c r="AK63" s="50">
        <f t="shared" ca="1" si="27"/>
        <v>0</v>
      </c>
      <c r="AL63" s="49">
        <f ca="1">COUNTIFS(AdopcionIA!$C$6:$C$403,Reporte!$C63,AdopcionIA!V$6:V$403,"")</f>
        <v>0</v>
      </c>
      <c r="AM63" s="49">
        <f ca="1">COUNTIFS(AdopcionIA!$C$6:$C$403,Reporte!$C63,AdopcionIA!V$6:V$403,"N")</f>
        <v>0</v>
      </c>
      <c r="AN63" s="49">
        <f ca="1">COUNTIFS(AdopcionIA!$C$6:$C$403,Reporte!$C63,AdopcionIA!W$6:W$403,"N")</f>
        <v>0</v>
      </c>
      <c r="AO63" s="54">
        <f ca="1">COUNTIFS(AdopcionIA!$C$6:$C$403,Reporte!$C63,AdopcionIA!W$6:W$403,"S")</f>
        <v>0</v>
      </c>
      <c r="AP63" s="93">
        <f ca="1">IFERROR(AVERAGEIFS(AdopcionIA!X$6:X$403,AdopcionIA!$C$6:$C$403,Reporte!$C63),0)/10</f>
        <v>0</v>
      </c>
      <c r="AQ63" s="57">
        <f ca="1">SUMIF(AdopcionIA!$C$6:$C$403,Reporte!$C63,AdopcionIA!AD$6:AD$403)</f>
        <v>0</v>
      </c>
      <c r="AR63" s="57">
        <f ca="1">SUMIF(AdopcionIA!$C$6:$C$403,Reporte!$C63,AdopcionIA!AE$6:AE$403)</f>
        <v>0</v>
      </c>
      <c r="AS63" s="50">
        <f t="shared" ca="1" si="28"/>
        <v>0</v>
      </c>
      <c r="AT63" s="57">
        <f ca="1">COUNTIFS(AdopcionIA!$C$6:$C$403,Reporte!$C63,AdopcionIA!AA$6:AA$403,"")</f>
        <v>0</v>
      </c>
      <c r="AU63" s="57">
        <f ca="1">COUNTIFS(AdopcionIA!$C$6:$C$403,Reporte!$C63,AdopcionIA!AA$6:AA$403,"N")</f>
        <v>0</v>
      </c>
      <c r="AV63" s="57">
        <f ca="1">COUNTIFS(AdopcionIA!$C$6:$C$403,Reporte!$C63,AdopcionIA!AB$6:AB$403,"N")</f>
        <v>0</v>
      </c>
      <c r="AW63" s="62">
        <f ca="1">COUNTIFS(AdopcionIA!$C$6:$C$403,Reporte!$C63,AdopcionIA!AB$6:AB$403,"S")</f>
        <v>0</v>
      </c>
      <c r="AX63" s="94">
        <f ca="1">IFERROR(AVERAGEIFS(AdopcionIA!AC$6:AC$403,AdopcionIA!$C$6:$C$403,Reporte!$C63),0)/10</f>
        <v>0</v>
      </c>
      <c r="AY63" s="63">
        <f ca="1">SUMIF(AdopcionIA!$C$6:$C$403,Reporte!$C63,AdopcionIA!AI$6:AI$403)</f>
        <v>0</v>
      </c>
      <c r="AZ63" s="63">
        <f ca="1">SUMIF(AdopcionIA!$C$6:$C$403,Reporte!$C63,AdopcionIA!AJ$6:AJ$403)</f>
        <v>0</v>
      </c>
      <c r="BA63" s="50">
        <f t="shared" ca="1" si="29"/>
        <v>0</v>
      </c>
      <c r="BB63" s="63">
        <f ca="1">COUNTIFS(AdopcionIA!$C$6:$C$403,Reporte!$C63,AdopcionIA!AF$6:AF$403,"")</f>
        <v>0</v>
      </c>
      <c r="BC63" s="63">
        <f ca="1">COUNTIFS(AdopcionIA!$C$6:$C$403,Reporte!$C63,AdopcionIA!AF$6:AF$403,"N")</f>
        <v>0</v>
      </c>
      <c r="BD63" s="63">
        <f ca="1">COUNTIFS(AdopcionIA!$C$6:$C$403,Reporte!$C63,AdopcionIA!AG$6:AG$403,"N")</f>
        <v>0</v>
      </c>
      <c r="BE63" s="64">
        <f ca="1">COUNTIFS(AdopcionIA!$C$6:$C$403,Reporte!$C63,AdopcionIA!AG$6:AG$403,"S")</f>
        <v>0</v>
      </c>
      <c r="BF63" s="95">
        <f ca="1">IFERROR(AVERAGEIFS(AdopcionIA!AH$6:AH$403,AdopcionIA!$C$6:$C$403,Reporte!$C63),0)/10</f>
        <v>0</v>
      </c>
      <c r="BG63" s="67">
        <f ca="1">SUMIF(AdopcionIA!$C$6:$C$403,Reporte!$C63,AdopcionIA!AN$6:AN$403)</f>
        <v>0</v>
      </c>
      <c r="BH63" s="67">
        <f ca="1">SUMIF(AdopcionIA!$C$6:$C$403,Reporte!$C63,AdopcionIA!AO$6:AO$403)</f>
        <v>0</v>
      </c>
      <c r="BI63" s="50">
        <f t="shared" ca="1" si="30"/>
        <v>0</v>
      </c>
      <c r="BJ63" s="67">
        <f ca="1">COUNTIFS(AdopcionIA!$C$6:$C$403,Reporte!$C63,AdopcionIA!AK$6:AK$403,"")</f>
        <v>0</v>
      </c>
      <c r="BK63" s="67">
        <f ca="1">COUNTIFS(AdopcionIA!$C$6:$C$403,Reporte!$C63,AdopcionIA!AK$6:AK$403,"N")</f>
        <v>0</v>
      </c>
      <c r="BL63" s="67">
        <f ca="1">COUNTIFS(AdopcionIA!$C$6:$C$403,Reporte!$C63,AdopcionIA!AL$6:AL$403,"N")</f>
        <v>0</v>
      </c>
      <c r="BM63" s="67">
        <f ca="1">COUNTIFS(AdopcionIA!$C$6:$C$403,Reporte!$C63,AdopcionIA!AL$6:AL$403,"S")</f>
        <v>0</v>
      </c>
      <c r="BN63" s="96">
        <f ca="1">IFERROR(AVERAGEIFS(AdopcionIA!AM$6:AM$403,AdopcionIA!$C$6:$C$403,Reporte!$C63),0)/10</f>
        <v>0</v>
      </c>
    </row>
    <row r="64" spans="3:66" ht="14.5" x14ac:dyDescent="0.35">
      <c r="C64" s="118" t="e">
        <f ca="1"/>
        <v>#NAME?</v>
      </c>
      <c r="D64" s="37">
        <f ca="1">SUMIF(AdopcionIA!$C$6:$C$403,Reporte!$C64,AdopcionIA!J$6:J$403) + SUMIF(AdopcionIA!$C$6:$C$403,Reporte!$C64,AdopcionIA!O$6:O$403) + SUMIF(AdopcionIA!$C$6:$C$403,Reporte!$C64,AdopcionIA!T$6:T$403) + SUMIF(AdopcionIA!$C$6:$C$403,Reporte!$C64,AdopcionIA!Y$6:Y$403) + SUMIF(AdopcionIA!$C$6:$C$403,Reporte!$C64,AdopcionIA!AD$6:AD$403) + SUMIF(AdopcionIA!$C$6:$C$403,Reporte!$C64,AdopcionIA!AI$6:AI$403) + SUMIF(AdopcionIA!$C$6:$C$403,Reporte!$C64,AdopcionIA!AN$6:AN$403)</f>
        <v>0</v>
      </c>
      <c r="E64" s="37">
        <f ca="1">SUMIF(AdopcionIA!$C$6:$C$403,Reporte!$C64,AdopcionIA!K$6:K$403) + SUMIF(AdopcionIA!$C$6:$C$403,Reporte!$C64,AdopcionIA!P$6:P$403) + SUMIF(AdopcionIA!$C$6:$C$403,Reporte!$C64,AdopcionIA!U$6:U$403) + SUMIF(AdopcionIA!$C$6:$C$403,Reporte!$C64,AdopcionIA!Z$6:Z$403) + SUMIF(AdopcionIA!$C$6:$C$403,Reporte!$C64,AdopcionIA!AE$6:AE$403) + SUMIF(AdopcionIA!$C$6:$C$403,Reporte!$C64,AdopcionIA!AJ$6:AJ$403) + SUMIF(AdopcionIA!$C$6:$C$403,Reporte!$C64,AdopcionIA!AO$6:AO$403)</f>
        <v>0</v>
      </c>
      <c r="F64" s="50">
        <f t="shared" ca="1" si="23"/>
        <v>0</v>
      </c>
      <c r="G64" s="37">
        <f ca="1">COUNTIFS(AdopcionIA!$C$6:$C$403,Reporte!$C64,AdopcionIA!G$6:G$403,"") + COUNTIFS(AdopcionIA!$C$6:$C$403,Reporte!$C64,AdopcionIA!L$6:L$403,"") + COUNTIFS(AdopcionIA!$C$6:$C$403,Reporte!$C64,AdopcionIA!Q$6:Q$403,"") + COUNTIFS(AdopcionIA!$C$6:$C$403,Reporte!$C64,AdopcionIA!V$6:V$403,"") + COUNTIFS(AdopcionIA!$C$6:$C$403,Reporte!$C64,AdopcionIA!AA$6:AA$403,"") + COUNTIFS(AdopcionIA!$C$6:$C$403,Reporte!$C64,AdopcionIA!AF$6:AF$403,"") + COUNTIFS(AdopcionIA!$C$6:$C$403,Reporte!$C64,AdopcionIA!AK$6:AK$403,"")</f>
        <v>0</v>
      </c>
      <c r="H64" s="37">
        <f ca="1">COUNTIFS(AdopcionIA!$C$6:$C$403,Reporte!$C64,AdopcionIA!G$6:G$403,"N") + COUNTIFS(AdopcionIA!$C$6:$C$403,Reporte!$C64,AdopcionIA!L$6:L$403,"N") + COUNTIFS(AdopcionIA!$C$6:$C$403,Reporte!$C64,AdopcionIA!Q$6:Q$403,"N") + COUNTIFS(AdopcionIA!$C$6:$C$403,Reporte!$C64,AdopcionIA!V$6:V$403,"N") + COUNTIFS(AdopcionIA!$C$6:$C$403,Reporte!$C64,AdopcionIA!AA$6:AA$403,"N") + COUNTIFS(AdopcionIA!$C$6:$C$403,Reporte!$C64,AdopcionIA!AF$6:AF$403,"N") + COUNTIFS(AdopcionIA!$C$6:$C$403,Reporte!$C64,AdopcionIA!AK$6:AK$403,"N")</f>
        <v>0</v>
      </c>
      <c r="I64" s="37">
        <f ca="1">COUNTIFS(AdopcionIA!$C$6:$C$403,Reporte!$C64,AdopcionIA!H$6:H$403,"N") + COUNTIFS(AdopcionIA!$C$6:$C$403,Reporte!$C64,AdopcionIA!M$6:M$403,"N") + COUNTIFS(AdopcionIA!$C$6:$C$403,Reporte!$C64,AdopcionIA!R$6:R$403,"N") + COUNTIFS(AdopcionIA!$C$6:$C$403,Reporte!$C64,AdopcionIA!W$6:W$403,"N") + COUNTIFS(AdopcionIA!$C$6:$C$403,Reporte!$C64,AdopcionIA!AB$6:AB$403,"N") + COUNTIFS(AdopcionIA!$C$6:$C$403,Reporte!$C64,AdopcionIA!AG$6:AG$403,"N") + COUNTIFS(AdopcionIA!$C$6:$C$403,Reporte!$C64,AdopcionIA!AL$6:AL$403,"N")</f>
        <v>0</v>
      </c>
      <c r="J64" s="37">
        <f ca="1">COUNTIFS(AdopcionIA!$C$6:$C$403,Reporte!$C64,AdopcionIA!H$6:H$403,"S") + COUNTIFS(AdopcionIA!$C$6:$C$403,Reporte!$C64,AdopcionIA!M$6:M$403,"S") + COUNTIFS(AdopcionIA!$C$6:$C$403,Reporte!$C64,AdopcionIA!R$6:R$403,"S") + COUNTIFS(AdopcionIA!$C$6:$C$403,Reporte!$C64,AdopcionIA!W$6:W$403,"S") + COUNTIFS(AdopcionIA!$C$6:$C$403,Reporte!$C64,AdopcionIA!AB$6:AB$403,"S") + COUNTIFS(AdopcionIA!$C$6:$C$403,Reporte!$C64,AdopcionIA!AG$6:AG$403,"S") + COUNTIFS(AdopcionIA!$C$6:$C$403,Reporte!$C64,AdopcionIA!AL$6:AL$403,"S")</f>
        <v>0</v>
      </c>
      <c r="K64" s="17">
        <f ca="1">SUMIF(AdopcionIA!$C$6:$C$403,Reporte!$C64,AdopcionIA!J$6:J$403)</f>
        <v>0</v>
      </c>
      <c r="L64" s="17">
        <f ca="1">SUMIF(AdopcionIA!$C$6:$C$403,Reporte!$C64,AdopcionIA!K$6:K$403)</f>
        <v>0</v>
      </c>
      <c r="M64" s="50">
        <f t="shared" ca="1" si="24"/>
        <v>0</v>
      </c>
      <c r="N64" s="17">
        <f ca="1">COUNTIFS(AdopcionIA!$C$6:$C$403,Reporte!$C64,AdopcionIA!G$6:G$403,"")</f>
        <v>0</v>
      </c>
      <c r="O64" s="33">
        <f ca="1">COUNTIFS(AdopcionIA!$C$6:$C$403,Reporte!$C64,AdopcionIA!G$6:G$403,"N")</f>
        <v>0</v>
      </c>
      <c r="P64" s="33">
        <f ca="1">COUNTIFS(AdopcionIA!$C$6:$C$403,Reporte!$C64,AdopcionIA!H$6:H$403,"N")</f>
        <v>0</v>
      </c>
      <c r="Q64" s="34">
        <f ca="1">COUNTIFS(AdopcionIA!$C$6:$C$403,Reporte!$C64,AdopcionIA!H$6:H$403,"S")</f>
        <v>0</v>
      </c>
      <c r="R64" s="90">
        <f ca="1">(IFERROR(AVERAGEIFS(AdopcionIA!I$6:I$403,AdopcionIA!$C$6:$C$403,Reporte!$C64),0)/10)</f>
        <v>0</v>
      </c>
      <c r="S64" s="40">
        <f ca="1">SUMIF(AdopcionIA!$C$6:$C$403,Reporte!$C64,AdopcionIA!O$6:O$403)</f>
        <v>0</v>
      </c>
      <c r="T64" s="40">
        <f ca="1">SUMIF(AdopcionIA!$C$6:$C$403,Reporte!$C64,AdopcionIA!P$6:P$403)</f>
        <v>0</v>
      </c>
      <c r="U64" s="51">
        <f t="shared" ca="1" si="25"/>
        <v>0</v>
      </c>
      <c r="V64" s="40">
        <f ca="1">COUNTIFS(AdopcionIA!$C$6:$C$403,Reporte!$C64,AdopcionIA!L$6:L$403,"")</f>
        <v>0</v>
      </c>
      <c r="W64" s="40">
        <f ca="1">COUNTIFS(AdopcionIA!$C$6:$C$403,Reporte!$C64,AdopcionIA!L$6:L$403,"N")</f>
        <v>0</v>
      </c>
      <c r="X64" s="40">
        <f ca="1">COUNTIFS(AdopcionIA!$C$6:$C$403,Reporte!$C64,AdopcionIA!M$6:M$403,"N")</f>
        <v>0</v>
      </c>
      <c r="Y64" s="44">
        <f ca="1">COUNTIFS(AdopcionIA!$C$6:$C$403,Reporte!$C64,AdopcionIA!M$6:M$403,"S")</f>
        <v>0</v>
      </c>
      <c r="Z64" s="91">
        <f ca="1">IFERROR(AVERAGEIFS(AdopcionIA!N$6:N$403,AdopcionIA!$C$6:$C$403,Reporte!$C64),0)/10</f>
        <v>0</v>
      </c>
      <c r="AA64" s="45">
        <f ca="1">SUMIF(AdopcionIA!$C$6:$C$403,Reporte!$C64,AdopcionIA!T$6:T$403)</f>
        <v>0</v>
      </c>
      <c r="AB64" s="45">
        <f ca="1">SUMIF(AdopcionIA!$C$6:$C$403,Reporte!$C64,AdopcionIA!U$6:U$403)</f>
        <v>0</v>
      </c>
      <c r="AC64" s="50">
        <f t="shared" ca="1" si="26"/>
        <v>0</v>
      </c>
      <c r="AD64" s="45">
        <f ca="1">COUNTIFS(AdopcionIA!$C$6:$C$403,Reporte!$C64,AdopcionIA!Q$6:Q$403,"")</f>
        <v>0</v>
      </c>
      <c r="AE64" s="45">
        <f ca="1">COUNTIFS(AdopcionIA!$C$6:$C$403,Reporte!$C64,AdopcionIA!Q$6:Q$403,"N")</f>
        <v>0</v>
      </c>
      <c r="AF64" s="45">
        <f ca="1">COUNTIFS(AdopcionIA!$C$6:$C$403,Reporte!$C64,AdopcionIA!R$6:R$403,"N")</f>
        <v>0</v>
      </c>
      <c r="AG64" s="46">
        <f ca="1" xml:space="preserve"> COUNTIFS(AdopcionIA!$C$6:$C$403,Reporte!$C64,AdopcionIA!R$6:R$403,"S")</f>
        <v>0</v>
      </c>
      <c r="AH64" s="92">
        <f ca="1">IFERROR(AVERAGEIFS(AdopcionIA!S$6:S$403,AdopcionIA!$C$6:$C$403,Reporte!$C64),0)/10</f>
        <v>0</v>
      </c>
      <c r="AI64" s="49">
        <f ca="1">SUMIF(AdopcionIA!$C$6:$C$403,Reporte!$C64,AdopcionIA!Y$6:Y$403)</f>
        <v>0</v>
      </c>
      <c r="AJ64" s="49">
        <f ca="1">SUMIF(AdopcionIA!$C$6:$C$403,Reporte!$C64,AdopcionIA!Z$6:Z$403)</f>
        <v>0</v>
      </c>
      <c r="AK64" s="50">
        <f t="shared" ca="1" si="27"/>
        <v>0</v>
      </c>
      <c r="AL64" s="49">
        <f ca="1">COUNTIFS(AdopcionIA!$C$6:$C$403,Reporte!$C64,AdopcionIA!V$6:V$403,"")</f>
        <v>0</v>
      </c>
      <c r="AM64" s="49">
        <f ca="1">COUNTIFS(AdopcionIA!$C$6:$C$403,Reporte!$C64,AdopcionIA!V$6:V$403,"N")</f>
        <v>0</v>
      </c>
      <c r="AN64" s="49">
        <f ca="1">COUNTIFS(AdopcionIA!$C$6:$C$403,Reporte!$C64,AdopcionIA!W$6:W$403,"N")</f>
        <v>0</v>
      </c>
      <c r="AO64" s="54">
        <f ca="1">COUNTIFS(AdopcionIA!$C$6:$C$403,Reporte!$C64,AdopcionIA!W$6:W$403,"S")</f>
        <v>0</v>
      </c>
      <c r="AP64" s="93">
        <f ca="1">IFERROR(AVERAGEIFS(AdopcionIA!X$6:X$403,AdopcionIA!$C$6:$C$403,Reporte!$C64),0)/10</f>
        <v>0</v>
      </c>
      <c r="AQ64" s="57">
        <f ca="1">SUMIF(AdopcionIA!$C$6:$C$403,Reporte!$C64,AdopcionIA!AD$6:AD$403)</f>
        <v>0</v>
      </c>
      <c r="AR64" s="57">
        <f ca="1">SUMIF(AdopcionIA!$C$6:$C$403,Reporte!$C64,AdopcionIA!AE$6:AE$403)</f>
        <v>0</v>
      </c>
      <c r="AS64" s="50">
        <f t="shared" ca="1" si="28"/>
        <v>0</v>
      </c>
      <c r="AT64" s="57">
        <f ca="1">COUNTIFS(AdopcionIA!$C$6:$C$403,Reporte!$C64,AdopcionIA!AA$6:AA$403,"")</f>
        <v>0</v>
      </c>
      <c r="AU64" s="57">
        <f ca="1">COUNTIFS(AdopcionIA!$C$6:$C$403,Reporte!$C64,AdopcionIA!AA$6:AA$403,"N")</f>
        <v>0</v>
      </c>
      <c r="AV64" s="57">
        <f ca="1">COUNTIFS(AdopcionIA!$C$6:$C$403,Reporte!$C64,AdopcionIA!AB$6:AB$403,"N")</f>
        <v>0</v>
      </c>
      <c r="AW64" s="62">
        <f ca="1">COUNTIFS(AdopcionIA!$C$6:$C$403,Reporte!$C64,AdopcionIA!AB$6:AB$403,"S")</f>
        <v>0</v>
      </c>
      <c r="AX64" s="94">
        <f ca="1">IFERROR(AVERAGEIFS(AdopcionIA!AC$6:AC$403,AdopcionIA!$C$6:$C$403,Reporte!$C64),0)/10</f>
        <v>0</v>
      </c>
      <c r="AY64" s="63">
        <f ca="1">SUMIF(AdopcionIA!$C$6:$C$403,Reporte!$C64,AdopcionIA!AI$6:AI$403)</f>
        <v>0</v>
      </c>
      <c r="AZ64" s="63">
        <f ca="1">SUMIF(AdopcionIA!$C$6:$C$403,Reporte!$C64,AdopcionIA!AJ$6:AJ$403)</f>
        <v>0</v>
      </c>
      <c r="BA64" s="50">
        <f t="shared" ca="1" si="29"/>
        <v>0</v>
      </c>
      <c r="BB64" s="63">
        <f ca="1">COUNTIFS(AdopcionIA!$C$6:$C$403,Reporte!$C64,AdopcionIA!AF$6:AF$403,"")</f>
        <v>0</v>
      </c>
      <c r="BC64" s="63">
        <f ca="1">COUNTIFS(AdopcionIA!$C$6:$C$403,Reporte!$C64,AdopcionIA!AF$6:AF$403,"N")</f>
        <v>0</v>
      </c>
      <c r="BD64" s="63">
        <f ca="1">COUNTIFS(AdopcionIA!$C$6:$C$403,Reporte!$C64,AdopcionIA!AG$6:AG$403,"N")</f>
        <v>0</v>
      </c>
      <c r="BE64" s="64">
        <f ca="1">COUNTIFS(AdopcionIA!$C$6:$C$403,Reporte!$C64,AdopcionIA!AG$6:AG$403,"S")</f>
        <v>0</v>
      </c>
      <c r="BF64" s="95">
        <f ca="1">IFERROR(AVERAGEIFS(AdopcionIA!AH$6:AH$403,AdopcionIA!$C$6:$C$403,Reporte!$C64),0)/10</f>
        <v>0</v>
      </c>
      <c r="BG64" s="67">
        <f ca="1">SUMIF(AdopcionIA!$C$6:$C$403,Reporte!$C64,AdopcionIA!AN$6:AN$403)</f>
        <v>0</v>
      </c>
      <c r="BH64" s="67">
        <f ca="1">SUMIF(AdopcionIA!$C$6:$C$403,Reporte!$C64,AdopcionIA!AO$6:AO$403)</f>
        <v>0</v>
      </c>
      <c r="BI64" s="50">
        <f t="shared" ca="1" si="30"/>
        <v>0</v>
      </c>
      <c r="BJ64" s="67">
        <f ca="1">COUNTIFS(AdopcionIA!$C$6:$C$403,Reporte!$C64,AdopcionIA!AK$6:AK$403,"")</f>
        <v>0</v>
      </c>
      <c r="BK64" s="67">
        <f ca="1">COUNTIFS(AdopcionIA!$C$6:$C$403,Reporte!$C64,AdopcionIA!AK$6:AK$403,"N")</f>
        <v>0</v>
      </c>
      <c r="BL64" s="67">
        <f ca="1">COUNTIFS(AdopcionIA!$C$6:$C$403,Reporte!$C64,AdopcionIA!AL$6:AL$403,"N")</f>
        <v>0</v>
      </c>
      <c r="BM64" s="67">
        <f ca="1">COUNTIFS(AdopcionIA!$C$6:$C$403,Reporte!$C64,AdopcionIA!AL$6:AL$403,"S")</f>
        <v>0</v>
      </c>
      <c r="BN64" s="96">
        <f ca="1">IFERROR(AVERAGEIFS(AdopcionIA!AM$6:AM$403,AdopcionIA!$C$6:$C$403,Reporte!$C64),0)/10</f>
        <v>0</v>
      </c>
    </row>
    <row r="65" spans="3:66" ht="14.5" x14ac:dyDescent="0.35">
      <c r="C65" s="118" t="e">
        <f ca="1"/>
        <v>#NAME?</v>
      </c>
      <c r="D65" s="37">
        <f ca="1">SUMIF(AdopcionIA!$C$6:$C$403,Reporte!$C65,AdopcionIA!J$6:J$403) + SUMIF(AdopcionIA!$C$6:$C$403,Reporte!$C65,AdopcionIA!O$6:O$403) + SUMIF(AdopcionIA!$C$6:$C$403,Reporte!$C65,AdopcionIA!T$6:T$403) + SUMIF(AdopcionIA!$C$6:$C$403,Reporte!$C65,AdopcionIA!Y$6:Y$403) + SUMIF(AdopcionIA!$C$6:$C$403,Reporte!$C65,AdopcionIA!AD$6:AD$403) + SUMIF(AdopcionIA!$C$6:$C$403,Reporte!$C65,AdopcionIA!AI$6:AI$403) + SUMIF(AdopcionIA!$C$6:$C$403,Reporte!$C65,AdopcionIA!AN$6:AN$403)</f>
        <v>0</v>
      </c>
      <c r="E65" s="37">
        <f ca="1">SUMIF(AdopcionIA!$C$6:$C$403,Reporte!$C65,AdopcionIA!K$6:K$403) + SUMIF(AdopcionIA!$C$6:$C$403,Reporte!$C65,AdopcionIA!P$6:P$403) + SUMIF(AdopcionIA!$C$6:$C$403,Reporte!$C65,AdopcionIA!U$6:U$403) + SUMIF(AdopcionIA!$C$6:$C$403,Reporte!$C65,AdopcionIA!Z$6:Z$403) + SUMIF(AdopcionIA!$C$6:$C$403,Reporte!$C65,AdopcionIA!AE$6:AE$403) + SUMIF(AdopcionIA!$C$6:$C$403,Reporte!$C65,AdopcionIA!AJ$6:AJ$403) + SUMIF(AdopcionIA!$C$6:$C$403,Reporte!$C65,AdopcionIA!AO$6:AO$403)</f>
        <v>0</v>
      </c>
      <c r="F65" s="50">
        <f t="shared" ca="1" si="23"/>
        <v>0</v>
      </c>
      <c r="G65" s="37">
        <f ca="1">COUNTIFS(AdopcionIA!$C$6:$C$403,Reporte!$C65,AdopcionIA!G$6:G$403,"") + COUNTIFS(AdopcionIA!$C$6:$C$403,Reporte!$C65,AdopcionIA!L$6:L$403,"") + COUNTIFS(AdopcionIA!$C$6:$C$403,Reporte!$C65,AdopcionIA!Q$6:Q$403,"") + COUNTIFS(AdopcionIA!$C$6:$C$403,Reporte!$C65,AdopcionIA!V$6:V$403,"") + COUNTIFS(AdopcionIA!$C$6:$C$403,Reporte!$C65,AdopcionIA!AA$6:AA$403,"") + COUNTIFS(AdopcionIA!$C$6:$C$403,Reporte!$C65,AdopcionIA!AF$6:AF$403,"") + COUNTIFS(AdopcionIA!$C$6:$C$403,Reporte!$C65,AdopcionIA!AK$6:AK$403,"")</f>
        <v>0</v>
      </c>
      <c r="H65" s="37">
        <f ca="1">COUNTIFS(AdopcionIA!$C$6:$C$403,Reporte!$C65,AdopcionIA!G$6:G$403,"N") + COUNTIFS(AdopcionIA!$C$6:$C$403,Reporte!$C65,AdopcionIA!L$6:L$403,"N") + COUNTIFS(AdopcionIA!$C$6:$C$403,Reporte!$C65,AdopcionIA!Q$6:Q$403,"N") + COUNTIFS(AdopcionIA!$C$6:$C$403,Reporte!$C65,AdopcionIA!V$6:V$403,"N") + COUNTIFS(AdopcionIA!$C$6:$C$403,Reporte!$C65,AdopcionIA!AA$6:AA$403,"N") + COUNTIFS(AdopcionIA!$C$6:$C$403,Reporte!$C65,AdopcionIA!AF$6:AF$403,"N") + COUNTIFS(AdopcionIA!$C$6:$C$403,Reporte!$C65,AdopcionIA!AK$6:AK$403,"N")</f>
        <v>0</v>
      </c>
      <c r="I65" s="37">
        <f ca="1">COUNTIFS(AdopcionIA!$C$6:$C$403,Reporte!$C65,AdopcionIA!H$6:H$403,"N") + COUNTIFS(AdopcionIA!$C$6:$C$403,Reporte!$C65,AdopcionIA!M$6:M$403,"N") + COUNTIFS(AdopcionIA!$C$6:$C$403,Reporte!$C65,AdopcionIA!R$6:R$403,"N") + COUNTIFS(AdopcionIA!$C$6:$C$403,Reporte!$C65,AdopcionIA!W$6:W$403,"N") + COUNTIFS(AdopcionIA!$C$6:$C$403,Reporte!$C65,AdopcionIA!AB$6:AB$403,"N") + COUNTIFS(AdopcionIA!$C$6:$C$403,Reporte!$C65,AdopcionIA!AG$6:AG$403,"N") + COUNTIFS(AdopcionIA!$C$6:$C$403,Reporte!$C65,AdopcionIA!AL$6:AL$403,"N")</f>
        <v>0</v>
      </c>
      <c r="J65" s="37">
        <f ca="1">COUNTIFS(AdopcionIA!$C$6:$C$403,Reporte!$C65,AdopcionIA!H$6:H$403,"S") + COUNTIFS(AdopcionIA!$C$6:$C$403,Reporte!$C65,AdopcionIA!M$6:M$403,"S") + COUNTIFS(AdopcionIA!$C$6:$C$403,Reporte!$C65,AdopcionIA!R$6:R$403,"S") + COUNTIFS(AdopcionIA!$C$6:$C$403,Reporte!$C65,AdopcionIA!W$6:W$403,"S") + COUNTIFS(AdopcionIA!$C$6:$C$403,Reporte!$C65,AdopcionIA!AB$6:AB$403,"S") + COUNTIFS(AdopcionIA!$C$6:$C$403,Reporte!$C65,AdopcionIA!AG$6:AG$403,"S") + COUNTIFS(AdopcionIA!$C$6:$C$403,Reporte!$C65,AdopcionIA!AL$6:AL$403,"S")</f>
        <v>0</v>
      </c>
      <c r="K65" s="17">
        <f ca="1">SUMIF(AdopcionIA!$C$6:$C$403,Reporte!$C65,AdopcionIA!J$6:J$403)</f>
        <v>0</v>
      </c>
      <c r="L65" s="17">
        <f ca="1">SUMIF(AdopcionIA!$C$6:$C$403,Reporte!$C65,AdopcionIA!K$6:K$403)</f>
        <v>0</v>
      </c>
      <c r="M65" s="50">
        <f t="shared" ca="1" si="24"/>
        <v>0</v>
      </c>
      <c r="N65" s="17">
        <f ca="1">COUNTIFS(AdopcionIA!$C$6:$C$403,Reporte!$C65,AdopcionIA!G$6:G$403,"")</f>
        <v>0</v>
      </c>
      <c r="O65" s="33">
        <f ca="1">COUNTIFS(AdopcionIA!$C$6:$C$403,Reporte!$C65,AdopcionIA!G$6:G$403,"N")</f>
        <v>0</v>
      </c>
      <c r="P65" s="33">
        <f ca="1">COUNTIFS(AdopcionIA!$C$6:$C$403,Reporte!$C65,AdopcionIA!H$6:H$403,"N")</f>
        <v>0</v>
      </c>
      <c r="Q65" s="34">
        <f ca="1">COUNTIFS(AdopcionIA!$C$6:$C$403,Reporte!$C65,AdopcionIA!H$6:H$403,"S")</f>
        <v>0</v>
      </c>
      <c r="R65" s="90">
        <f ca="1">(IFERROR(AVERAGEIFS(AdopcionIA!I$6:I$403,AdopcionIA!$C$6:$C$403,Reporte!$C65),0)/10)</f>
        <v>0</v>
      </c>
      <c r="S65" s="40">
        <f ca="1">SUMIF(AdopcionIA!$C$6:$C$403,Reporte!$C65,AdopcionIA!O$6:O$403)</f>
        <v>0</v>
      </c>
      <c r="T65" s="40">
        <f ca="1">SUMIF(AdopcionIA!$C$6:$C$403,Reporte!$C65,AdopcionIA!P$6:P$403)</f>
        <v>0</v>
      </c>
      <c r="U65" s="51">
        <f t="shared" ca="1" si="25"/>
        <v>0</v>
      </c>
      <c r="V65" s="40">
        <f ca="1">COUNTIFS(AdopcionIA!$C$6:$C$403,Reporte!$C65,AdopcionIA!L$6:L$403,"")</f>
        <v>0</v>
      </c>
      <c r="W65" s="40">
        <f ca="1">COUNTIFS(AdopcionIA!$C$6:$C$403,Reporte!$C65,AdopcionIA!L$6:L$403,"N")</f>
        <v>0</v>
      </c>
      <c r="X65" s="40">
        <f ca="1">COUNTIFS(AdopcionIA!$C$6:$C$403,Reporte!$C65,AdopcionIA!M$6:M$403,"N")</f>
        <v>0</v>
      </c>
      <c r="Y65" s="44">
        <f ca="1">COUNTIFS(AdopcionIA!$C$6:$C$403,Reporte!$C65,AdopcionIA!M$6:M$403,"S")</f>
        <v>0</v>
      </c>
      <c r="Z65" s="91">
        <f ca="1">IFERROR(AVERAGEIFS(AdopcionIA!N$6:N$403,AdopcionIA!$C$6:$C$403,Reporte!$C65),0)/10</f>
        <v>0</v>
      </c>
      <c r="AA65" s="45">
        <f ca="1">SUMIF(AdopcionIA!$C$6:$C$403,Reporte!$C65,AdopcionIA!T$6:T$403)</f>
        <v>0</v>
      </c>
      <c r="AB65" s="45">
        <f ca="1">SUMIF(AdopcionIA!$C$6:$C$403,Reporte!$C65,AdopcionIA!U$6:U$403)</f>
        <v>0</v>
      </c>
      <c r="AC65" s="50">
        <f t="shared" ca="1" si="26"/>
        <v>0</v>
      </c>
      <c r="AD65" s="45">
        <f ca="1">COUNTIFS(AdopcionIA!$C$6:$C$403,Reporte!$C65,AdopcionIA!Q$6:Q$403,"")</f>
        <v>0</v>
      </c>
      <c r="AE65" s="45">
        <f ca="1">COUNTIFS(AdopcionIA!$C$6:$C$403,Reporte!$C65,AdopcionIA!Q$6:Q$403,"N")</f>
        <v>0</v>
      </c>
      <c r="AF65" s="45">
        <f ca="1">COUNTIFS(AdopcionIA!$C$6:$C$403,Reporte!$C65,AdopcionIA!R$6:R$403,"N")</f>
        <v>0</v>
      </c>
      <c r="AG65" s="46">
        <f ca="1" xml:space="preserve"> COUNTIFS(AdopcionIA!$C$6:$C$403,Reporte!$C65,AdopcionIA!R$6:R$403,"S")</f>
        <v>0</v>
      </c>
      <c r="AH65" s="92">
        <f ca="1">IFERROR(AVERAGEIFS(AdopcionIA!S$6:S$403,AdopcionIA!$C$6:$C$403,Reporte!$C65),0)/10</f>
        <v>0</v>
      </c>
      <c r="AI65" s="49">
        <f ca="1">SUMIF(AdopcionIA!$C$6:$C$403,Reporte!$C65,AdopcionIA!Y$6:Y$403)</f>
        <v>0</v>
      </c>
      <c r="AJ65" s="49">
        <f ca="1">SUMIF(AdopcionIA!$C$6:$C$403,Reporte!$C65,AdopcionIA!Z$6:Z$403)</f>
        <v>0</v>
      </c>
      <c r="AK65" s="50">
        <f t="shared" ca="1" si="27"/>
        <v>0</v>
      </c>
      <c r="AL65" s="49">
        <f ca="1">COUNTIFS(AdopcionIA!$C$6:$C$403,Reporte!$C65,AdopcionIA!V$6:V$403,"")</f>
        <v>0</v>
      </c>
      <c r="AM65" s="49">
        <f ca="1">COUNTIFS(AdopcionIA!$C$6:$C$403,Reporte!$C65,AdopcionIA!V$6:V$403,"N")</f>
        <v>0</v>
      </c>
      <c r="AN65" s="49">
        <f ca="1">COUNTIFS(AdopcionIA!$C$6:$C$403,Reporte!$C65,AdopcionIA!W$6:W$403,"N")</f>
        <v>0</v>
      </c>
      <c r="AO65" s="54">
        <f ca="1">COUNTIFS(AdopcionIA!$C$6:$C$403,Reporte!$C65,AdopcionIA!W$6:W$403,"S")</f>
        <v>0</v>
      </c>
      <c r="AP65" s="93">
        <f ca="1">IFERROR(AVERAGEIFS(AdopcionIA!X$6:X$403,AdopcionIA!$C$6:$C$403,Reporte!$C65),0)/10</f>
        <v>0</v>
      </c>
      <c r="AQ65" s="57">
        <f ca="1">SUMIF(AdopcionIA!$C$6:$C$403,Reporte!$C65,AdopcionIA!AD$6:AD$403)</f>
        <v>0</v>
      </c>
      <c r="AR65" s="57">
        <f ca="1">SUMIF(AdopcionIA!$C$6:$C$403,Reporte!$C65,AdopcionIA!AE$6:AE$403)</f>
        <v>0</v>
      </c>
      <c r="AS65" s="50">
        <f t="shared" ca="1" si="28"/>
        <v>0</v>
      </c>
      <c r="AT65" s="57">
        <f ca="1">COUNTIFS(AdopcionIA!$C$6:$C$403,Reporte!$C65,AdopcionIA!AA$6:AA$403,"")</f>
        <v>0</v>
      </c>
      <c r="AU65" s="57">
        <f ca="1">COUNTIFS(AdopcionIA!$C$6:$C$403,Reporte!$C65,AdopcionIA!AA$6:AA$403,"N")</f>
        <v>0</v>
      </c>
      <c r="AV65" s="57">
        <f ca="1">COUNTIFS(AdopcionIA!$C$6:$C$403,Reporte!$C65,AdopcionIA!AB$6:AB$403,"N")</f>
        <v>0</v>
      </c>
      <c r="AW65" s="62">
        <f ca="1">COUNTIFS(AdopcionIA!$C$6:$C$403,Reporte!$C65,AdopcionIA!AB$6:AB$403,"S")</f>
        <v>0</v>
      </c>
      <c r="AX65" s="94">
        <f ca="1">IFERROR(AVERAGEIFS(AdopcionIA!AC$6:AC$403,AdopcionIA!$C$6:$C$403,Reporte!$C65),0)/10</f>
        <v>0</v>
      </c>
      <c r="AY65" s="63">
        <f ca="1">SUMIF(AdopcionIA!$C$6:$C$403,Reporte!$C65,AdopcionIA!AI$6:AI$403)</f>
        <v>0</v>
      </c>
      <c r="AZ65" s="63">
        <f ca="1">SUMIF(AdopcionIA!$C$6:$C$403,Reporte!$C65,AdopcionIA!AJ$6:AJ$403)</f>
        <v>0</v>
      </c>
      <c r="BA65" s="50">
        <f t="shared" ca="1" si="29"/>
        <v>0</v>
      </c>
      <c r="BB65" s="63">
        <f ca="1">COUNTIFS(AdopcionIA!$C$6:$C$403,Reporte!$C65,AdopcionIA!AF$6:AF$403,"")</f>
        <v>0</v>
      </c>
      <c r="BC65" s="63">
        <f ca="1">COUNTIFS(AdopcionIA!$C$6:$C$403,Reporte!$C65,AdopcionIA!AF$6:AF$403,"N")</f>
        <v>0</v>
      </c>
      <c r="BD65" s="63">
        <f ca="1">COUNTIFS(AdopcionIA!$C$6:$C$403,Reporte!$C65,AdopcionIA!AG$6:AG$403,"N")</f>
        <v>0</v>
      </c>
      <c r="BE65" s="64">
        <f ca="1">COUNTIFS(AdopcionIA!$C$6:$C$403,Reporte!$C65,AdopcionIA!AG$6:AG$403,"S")</f>
        <v>0</v>
      </c>
      <c r="BF65" s="95">
        <f ca="1">IFERROR(AVERAGEIFS(AdopcionIA!AH$6:AH$403,AdopcionIA!$C$6:$C$403,Reporte!$C65),0)/10</f>
        <v>0</v>
      </c>
      <c r="BG65" s="67">
        <f ca="1">SUMIF(AdopcionIA!$C$6:$C$403,Reporte!$C65,AdopcionIA!AN$6:AN$403)</f>
        <v>0</v>
      </c>
      <c r="BH65" s="67">
        <f ca="1">SUMIF(AdopcionIA!$C$6:$C$403,Reporte!$C65,AdopcionIA!AO$6:AO$403)</f>
        <v>0</v>
      </c>
      <c r="BI65" s="50">
        <f t="shared" ca="1" si="30"/>
        <v>0</v>
      </c>
      <c r="BJ65" s="67">
        <f ca="1">COUNTIFS(AdopcionIA!$C$6:$C$403,Reporte!$C65,AdopcionIA!AK$6:AK$403,"")</f>
        <v>0</v>
      </c>
      <c r="BK65" s="67">
        <f ca="1">COUNTIFS(AdopcionIA!$C$6:$C$403,Reporte!$C65,AdopcionIA!AK$6:AK$403,"N")</f>
        <v>0</v>
      </c>
      <c r="BL65" s="67">
        <f ca="1">COUNTIFS(AdopcionIA!$C$6:$C$403,Reporte!$C65,AdopcionIA!AL$6:AL$403,"N")</f>
        <v>0</v>
      </c>
      <c r="BM65" s="67">
        <f ca="1">COUNTIFS(AdopcionIA!$C$6:$C$403,Reporte!$C65,AdopcionIA!AL$6:AL$403,"S")</f>
        <v>0</v>
      </c>
      <c r="BN65" s="96">
        <f ca="1">IFERROR(AVERAGEIFS(AdopcionIA!AM$6:AM$403,AdopcionIA!$C$6:$C$403,Reporte!$C65),0)/10</f>
        <v>0</v>
      </c>
    </row>
    <row r="66" spans="3:66" ht="14.5" x14ac:dyDescent="0.35">
      <c r="C66" s="118" t="e">
        <f ca="1"/>
        <v>#NAME?</v>
      </c>
      <c r="D66" s="37">
        <f ca="1">SUMIF(AdopcionIA!$C$6:$C$403,Reporte!$C66,AdopcionIA!J$6:J$403) + SUMIF(AdopcionIA!$C$6:$C$403,Reporte!$C66,AdopcionIA!O$6:O$403) + SUMIF(AdopcionIA!$C$6:$C$403,Reporte!$C66,AdopcionIA!T$6:T$403) + SUMIF(AdopcionIA!$C$6:$C$403,Reporte!$C66,AdopcionIA!Y$6:Y$403) + SUMIF(AdopcionIA!$C$6:$C$403,Reporte!$C66,AdopcionIA!AD$6:AD$403) + SUMIF(AdopcionIA!$C$6:$C$403,Reporte!$C66,AdopcionIA!AI$6:AI$403) + SUMIF(AdopcionIA!$C$6:$C$403,Reporte!$C66,AdopcionIA!AN$6:AN$403)</f>
        <v>0</v>
      </c>
      <c r="E66" s="37">
        <f ca="1">SUMIF(AdopcionIA!$C$6:$C$403,Reporte!$C66,AdopcionIA!K$6:K$403) + SUMIF(AdopcionIA!$C$6:$C$403,Reporte!$C66,AdopcionIA!P$6:P$403) + SUMIF(AdopcionIA!$C$6:$C$403,Reporte!$C66,AdopcionIA!U$6:U$403) + SUMIF(AdopcionIA!$C$6:$C$403,Reporte!$C66,AdopcionIA!Z$6:Z$403) + SUMIF(AdopcionIA!$C$6:$C$403,Reporte!$C66,AdopcionIA!AE$6:AE$403) + SUMIF(AdopcionIA!$C$6:$C$403,Reporte!$C66,AdopcionIA!AJ$6:AJ$403) + SUMIF(AdopcionIA!$C$6:$C$403,Reporte!$C66,AdopcionIA!AO$6:AO$403)</f>
        <v>0</v>
      </c>
      <c r="F66" s="50">
        <f t="shared" ca="1" si="23"/>
        <v>0</v>
      </c>
      <c r="G66" s="37">
        <f ca="1">COUNTIFS(AdopcionIA!$C$6:$C$403,Reporte!$C66,AdopcionIA!G$6:G$403,"") + COUNTIFS(AdopcionIA!$C$6:$C$403,Reporte!$C66,AdopcionIA!L$6:L$403,"") + COUNTIFS(AdopcionIA!$C$6:$C$403,Reporte!$C66,AdopcionIA!Q$6:Q$403,"") + COUNTIFS(AdopcionIA!$C$6:$C$403,Reporte!$C66,AdopcionIA!V$6:V$403,"") + COUNTIFS(AdopcionIA!$C$6:$C$403,Reporte!$C66,AdopcionIA!AA$6:AA$403,"") + COUNTIFS(AdopcionIA!$C$6:$C$403,Reporte!$C66,AdopcionIA!AF$6:AF$403,"") + COUNTIFS(AdopcionIA!$C$6:$C$403,Reporte!$C66,AdopcionIA!AK$6:AK$403,"")</f>
        <v>0</v>
      </c>
      <c r="H66" s="37">
        <f ca="1">COUNTIFS(AdopcionIA!$C$6:$C$403,Reporte!$C66,AdopcionIA!G$6:G$403,"N") + COUNTIFS(AdopcionIA!$C$6:$C$403,Reporte!$C66,AdopcionIA!L$6:L$403,"N") + COUNTIFS(AdopcionIA!$C$6:$C$403,Reporte!$C66,AdopcionIA!Q$6:Q$403,"N") + COUNTIFS(AdopcionIA!$C$6:$C$403,Reporte!$C66,AdopcionIA!V$6:V$403,"N") + COUNTIFS(AdopcionIA!$C$6:$C$403,Reporte!$C66,AdopcionIA!AA$6:AA$403,"N") + COUNTIFS(AdopcionIA!$C$6:$C$403,Reporte!$C66,AdopcionIA!AF$6:AF$403,"N") + COUNTIFS(AdopcionIA!$C$6:$C$403,Reporte!$C66,AdopcionIA!AK$6:AK$403,"N")</f>
        <v>0</v>
      </c>
      <c r="I66" s="37">
        <f ca="1">COUNTIFS(AdopcionIA!$C$6:$C$403,Reporte!$C66,AdopcionIA!H$6:H$403,"N") + COUNTIFS(AdopcionIA!$C$6:$C$403,Reporte!$C66,AdopcionIA!M$6:M$403,"N") + COUNTIFS(AdopcionIA!$C$6:$C$403,Reporte!$C66,AdopcionIA!R$6:R$403,"N") + COUNTIFS(AdopcionIA!$C$6:$C$403,Reporte!$C66,AdopcionIA!W$6:W$403,"N") + COUNTIFS(AdopcionIA!$C$6:$C$403,Reporte!$C66,AdopcionIA!AB$6:AB$403,"N") + COUNTIFS(AdopcionIA!$C$6:$C$403,Reporte!$C66,AdopcionIA!AG$6:AG$403,"N") + COUNTIFS(AdopcionIA!$C$6:$C$403,Reporte!$C66,AdopcionIA!AL$6:AL$403,"N")</f>
        <v>0</v>
      </c>
      <c r="J66" s="37">
        <f ca="1">COUNTIFS(AdopcionIA!$C$6:$C$403,Reporte!$C66,AdopcionIA!H$6:H$403,"S") + COUNTIFS(AdopcionIA!$C$6:$C$403,Reporte!$C66,AdopcionIA!M$6:M$403,"S") + COUNTIFS(AdopcionIA!$C$6:$C$403,Reporte!$C66,AdopcionIA!R$6:R$403,"S") + COUNTIFS(AdopcionIA!$C$6:$C$403,Reporte!$C66,AdopcionIA!W$6:W$403,"S") + COUNTIFS(AdopcionIA!$C$6:$C$403,Reporte!$C66,AdopcionIA!AB$6:AB$403,"S") + COUNTIFS(AdopcionIA!$C$6:$C$403,Reporte!$C66,AdopcionIA!AG$6:AG$403,"S") + COUNTIFS(AdopcionIA!$C$6:$C$403,Reporte!$C66,AdopcionIA!AL$6:AL$403,"S")</f>
        <v>0</v>
      </c>
      <c r="K66" s="17">
        <f ca="1">SUMIF(AdopcionIA!$C$6:$C$403,Reporte!$C66,AdopcionIA!J$6:J$403)</f>
        <v>0</v>
      </c>
      <c r="L66" s="17">
        <f ca="1">SUMIF(AdopcionIA!$C$6:$C$403,Reporte!$C66,AdopcionIA!K$6:K$403)</f>
        <v>0</v>
      </c>
      <c r="M66" s="50">
        <f t="shared" ca="1" si="24"/>
        <v>0</v>
      </c>
      <c r="N66" s="17">
        <f ca="1">COUNTIFS(AdopcionIA!$C$6:$C$403,Reporte!$C66,AdopcionIA!G$6:G$403,"")</f>
        <v>0</v>
      </c>
      <c r="O66" s="33">
        <f ca="1">COUNTIFS(AdopcionIA!$C$6:$C$403,Reporte!$C66,AdopcionIA!G$6:G$403,"N")</f>
        <v>0</v>
      </c>
      <c r="P66" s="33">
        <f ca="1">COUNTIFS(AdopcionIA!$C$6:$C$403,Reporte!$C66,AdopcionIA!H$6:H$403,"N")</f>
        <v>0</v>
      </c>
      <c r="Q66" s="34">
        <f ca="1">COUNTIFS(AdopcionIA!$C$6:$C$403,Reporte!$C66,AdopcionIA!H$6:H$403,"S")</f>
        <v>0</v>
      </c>
      <c r="R66" s="90">
        <f ca="1">(IFERROR(AVERAGEIFS(AdopcionIA!I$6:I$403,AdopcionIA!$C$6:$C$403,Reporte!$C66),0)/10)</f>
        <v>0</v>
      </c>
      <c r="S66" s="40">
        <f ca="1">SUMIF(AdopcionIA!$C$6:$C$403,Reporte!$C66,AdopcionIA!O$6:O$403)</f>
        <v>0</v>
      </c>
      <c r="T66" s="40">
        <f ca="1">SUMIF(AdopcionIA!$C$6:$C$403,Reporte!$C66,AdopcionIA!P$6:P$403)</f>
        <v>0</v>
      </c>
      <c r="U66" s="51">
        <f t="shared" ca="1" si="25"/>
        <v>0</v>
      </c>
      <c r="V66" s="40">
        <f ca="1">COUNTIFS(AdopcionIA!$C$6:$C$403,Reporte!$C66,AdopcionIA!L$6:L$403,"")</f>
        <v>0</v>
      </c>
      <c r="W66" s="40">
        <f ca="1">COUNTIFS(AdopcionIA!$C$6:$C$403,Reporte!$C66,AdopcionIA!L$6:L$403,"N")</f>
        <v>0</v>
      </c>
      <c r="X66" s="40">
        <f ca="1">COUNTIFS(AdopcionIA!$C$6:$C$403,Reporte!$C66,AdopcionIA!M$6:M$403,"N")</f>
        <v>0</v>
      </c>
      <c r="Y66" s="44">
        <f ca="1">COUNTIFS(AdopcionIA!$C$6:$C$403,Reporte!$C66,AdopcionIA!M$6:M$403,"S")</f>
        <v>0</v>
      </c>
      <c r="Z66" s="91">
        <f ca="1">IFERROR(AVERAGEIFS(AdopcionIA!N$6:N$403,AdopcionIA!$C$6:$C$403,Reporte!$C66),0)/10</f>
        <v>0</v>
      </c>
      <c r="AA66" s="45">
        <f ca="1">SUMIF(AdopcionIA!$C$6:$C$403,Reporte!$C66,AdopcionIA!T$6:T$403)</f>
        <v>0</v>
      </c>
      <c r="AB66" s="45">
        <f ca="1">SUMIF(AdopcionIA!$C$6:$C$403,Reporte!$C66,AdopcionIA!U$6:U$403)</f>
        <v>0</v>
      </c>
      <c r="AC66" s="50">
        <f t="shared" ca="1" si="26"/>
        <v>0</v>
      </c>
      <c r="AD66" s="45">
        <f ca="1">COUNTIFS(AdopcionIA!$C$6:$C$403,Reporte!$C66,AdopcionIA!Q$6:Q$403,"")</f>
        <v>0</v>
      </c>
      <c r="AE66" s="45">
        <f ca="1">COUNTIFS(AdopcionIA!$C$6:$C$403,Reporte!$C66,AdopcionIA!Q$6:Q$403,"N")</f>
        <v>0</v>
      </c>
      <c r="AF66" s="45">
        <f ca="1">COUNTIFS(AdopcionIA!$C$6:$C$403,Reporte!$C66,AdopcionIA!R$6:R$403,"N")</f>
        <v>0</v>
      </c>
      <c r="AG66" s="46">
        <f ca="1" xml:space="preserve"> COUNTIFS(AdopcionIA!$C$6:$C$403,Reporte!$C66,AdopcionIA!R$6:R$403,"S")</f>
        <v>0</v>
      </c>
      <c r="AH66" s="92">
        <f ca="1">IFERROR(AVERAGEIFS(AdopcionIA!S$6:S$403,AdopcionIA!$C$6:$C$403,Reporte!$C66),0)/10</f>
        <v>0</v>
      </c>
      <c r="AI66" s="49">
        <f ca="1">SUMIF(AdopcionIA!$C$6:$C$403,Reporte!$C66,AdopcionIA!Y$6:Y$403)</f>
        <v>0</v>
      </c>
      <c r="AJ66" s="49">
        <f ca="1">SUMIF(AdopcionIA!$C$6:$C$403,Reporte!$C66,AdopcionIA!Z$6:Z$403)</f>
        <v>0</v>
      </c>
      <c r="AK66" s="50">
        <f t="shared" ca="1" si="27"/>
        <v>0</v>
      </c>
      <c r="AL66" s="49">
        <f ca="1">COUNTIFS(AdopcionIA!$C$6:$C$403,Reporte!$C66,AdopcionIA!V$6:V$403,"")</f>
        <v>0</v>
      </c>
      <c r="AM66" s="49">
        <f ca="1">COUNTIFS(AdopcionIA!$C$6:$C$403,Reporte!$C66,AdopcionIA!V$6:V$403,"N")</f>
        <v>0</v>
      </c>
      <c r="AN66" s="49">
        <f ca="1">COUNTIFS(AdopcionIA!$C$6:$C$403,Reporte!$C66,AdopcionIA!W$6:W$403,"N")</f>
        <v>0</v>
      </c>
      <c r="AO66" s="54">
        <f ca="1">COUNTIFS(AdopcionIA!$C$6:$C$403,Reporte!$C66,AdopcionIA!W$6:W$403,"S")</f>
        <v>0</v>
      </c>
      <c r="AP66" s="93">
        <f ca="1">IFERROR(AVERAGEIFS(AdopcionIA!X$6:X$403,AdopcionIA!$C$6:$C$403,Reporte!$C66),0)/10</f>
        <v>0</v>
      </c>
      <c r="AQ66" s="57">
        <f ca="1">SUMIF(AdopcionIA!$C$6:$C$403,Reporte!$C66,AdopcionIA!AD$6:AD$403)</f>
        <v>0</v>
      </c>
      <c r="AR66" s="57">
        <f ca="1">SUMIF(AdopcionIA!$C$6:$C$403,Reporte!$C66,AdopcionIA!AE$6:AE$403)</f>
        <v>0</v>
      </c>
      <c r="AS66" s="50">
        <f t="shared" ca="1" si="28"/>
        <v>0</v>
      </c>
      <c r="AT66" s="57">
        <f ca="1">COUNTIFS(AdopcionIA!$C$6:$C$403,Reporte!$C66,AdopcionIA!AA$6:AA$403,"")</f>
        <v>0</v>
      </c>
      <c r="AU66" s="57">
        <f ca="1">COUNTIFS(AdopcionIA!$C$6:$C$403,Reporte!$C66,AdopcionIA!AA$6:AA$403,"N")</f>
        <v>0</v>
      </c>
      <c r="AV66" s="57">
        <f ca="1">COUNTIFS(AdopcionIA!$C$6:$C$403,Reporte!$C66,AdopcionIA!AB$6:AB$403,"N")</f>
        <v>0</v>
      </c>
      <c r="AW66" s="62">
        <f ca="1">COUNTIFS(AdopcionIA!$C$6:$C$403,Reporte!$C66,AdopcionIA!AB$6:AB$403,"S")</f>
        <v>0</v>
      </c>
      <c r="AX66" s="94">
        <f ca="1">IFERROR(AVERAGEIFS(AdopcionIA!AC$6:AC$403,AdopcionIA!$C$6:$C$403,Reporte!$C66),0)/10</f>
        <v>0</v>
      </c>
      <c r="AY66" s="63">
        <f ca="1">SUMIF(AdopcionIA!$C$6:$C$403,Reporte!$C66,AdopcionIA!AI$6:AI$403)</f>
        <v>0</v>
      </c>
      <c r="AZ66" s="63">
        <f ca="1">SUMIF(AdopcionIA!$C$6:$C$403,Reporte!$C66,AdopcionIA!AJ$6:AJ$403)</f>
        <v>0</v>
      </c>
      <c r="BA66" s="50">
        <f t="shared" ca="1" si="29"/>
        <v>0</v>
      </c>
      <c r="BB66" s="63">
        <f ca="1">COUNTIFS(AdopcionIA!$C$6:$C$403,Reporte!$C66,AdopcionIA!AF$6:AF$403,"")</f>
        <v>0</v>
      </c>
      <c r="BC66" s="63">
        <f ca="1">COUNTIFS(AdopcionIA!$C$6:$C$403,Reporte!$C66,AdopcionIA!AF$6:AF$403,"N")</f>
        <v>0</v>
      </c>
      <c r="BD66" s="63">
        <f ca="1">COUNTIFS(AdopcionIA!$C$6:$C$403,Reporte!$C66,AdopcionIA!AG$6:AG$403,"N")</f>
        <v>0</v>
      </c>
      <c r="BE66" s="64">
        <f ca="1">COUNTIFS(AdopcionIA!$C$6:$C$403,Reporte!$C66,AdopcionIA!AG$6:AG$403,"S")</f>
        <v>0</v>
      </c>
      <c r="BF66" s="95">
        <f ca="1">IFERROR(AVERAGEIFS(AdopcionIA!AH$6:AH$403,AdopcionIA!$C$6:$C$403,Reporte!$C66),0)/10</f>
        <v>0</v>
      </c>
      <c r="BG66" s="67">
        <f ca="1">SUMIF(AdopcionIA!$C$6:$C$403,Reporte!$C66,AdopcionIA!AN$6:AN$403)</f>
        <v>0</v>
      </c>
      <c r="BH66" s="67">
        <f ca="1">SUMIF(AdopcionIA!$C$6:$C$403,Reporte!$C66,AdopcionIA!AO$6:AO$403)</f>
        <v>0</v>
      </c>
      <c r="BI66" s="50">
        <f t="shared" ca="1" si="30"/>
        <v>0</v>
      </c>
      <c r="BJ66" s="67">
        <f ca="1">COUNTIFS(AdopcionIA!$C$6:$C$403,Reporte!$C66,AdopcionIA!AK$6:AK$403,"")</f>
        <v>0</v>
      </c>
      <c r="BK66" s="67">
        <f ca="1">COUNTIFS(AdopcionIA!$C$6:$C$403,Reporte!$C66,AdopcionIA!AK$6:AK$403,"N")</f>
        <v>0</v>
      </c>
      <c r="BL66" s="67">
        <f ca="1">COUNTIFS(AdopcionIA!$C$6:$C$403,Reporte!$C66,AdopcionIA!AL$6:AL$403,"N")</f>
        <v>0</v>
      </c>
      <c r="BM66" s="67">
        <f ca="1">COUNTIFS(AdopcionIA!$C$6:$C$403,Reporte!$C66,AdopcionIA!AL$6:AL$403,"S")</f>
        <v>0</v>
      </c>
      <c r="BN66" s="96">
        <f ca="1">IFERROR(AVERAGEIFS(AdopcionIA!AM$6:AM$403,AdopcionIA!$C$6:$C$403,Reporte!$C66),0)/10</f>
        <v>0</v>
      </c>
    </row>
    <row r="67" spans="3:66" ht="15" customHeight="1" x14ac:dyDescent="0.35">
      <c r="C67" s="118" t="e">
        <f ca="1"/>
        <v>#NAME?</v>
      </c>
      <c r="D67" s="37">
        <f ca="1">SUMIF(AdopcionIA!$C$6:$C$403,Reporte!$C67,AdopcionIA!J$6:J$403) + SUMIF(AdopcionIA!$C$6:$C$403,Reporte!$C67,AdopcionIA!O$6:O$403) + SUMIF(AdopcionIA!$C$6:$C$403,Reporte!$C67,AdopcionIA!T$6:T$403) + SUMIF(AdopcionIA!$C$6:$C$403,Reporte!$C67,AdopcionIA!Y$6:Y$403) + SUMIF(AdopcionIA!$C$6:$C$403,Reporte!$C67,AdopcionIA!AD$6:AD$403) + SUMIF(AdopcionIA!$C$6:$C$403,Reporte!$C67,AdopcionIA!AI$6:AI$403) + SUMIF(AdopcionIA!$C$6:$C$403,Reporte!$C67,AdopcionIA!AN$6:AN$403)</f>
        <v>0</v>
      </c>
      <c r="E67" s="37">
        <f ca="1">SUMIF(AdopcionIA!$C$6:$C$403,Reporte!$C67,AdopcionIA!K$6:K$403) + SUMIF(AdopcionIA!$C$6:$C$403,Reporte!$C67,AdopcionIA!P$6:P$403) + SUMIF(AdopcionIA!$C$6:$C$403,Reporte!$C67,AdopcionIA!U$6:U$403) + SUMIF(AdopcionIA!$C$6:$C$403,Reporte!$C67,AdopcionIA!Z$6:Z$403) + SUMIF(AdopcionIA!$C$6:$C$403,Reporte!$C67,AdopcionIA!AE$6:AE$403) + SUMIF(AdopcionIA!$C$6:$C$403,Reporte!$C67,AdopcionIA!AJ$6:AJ$403) + SUMIF(AdopcionIA!$C$6:$C$403,Reporte!$C67,AdopcionIA!AO$6:AO$403)</f>
        <v>0</v>
      </c>
      <c r="F67" s="50">
        <f t="shared" ca="1" si="23"/>
        <v>0</v>
      </c>
      <c r="G67" s="37">
        <f ca="1">COUNTIFS(AdopcionIA!$C$6:$C$403,Reporte!$C67,AdopcionIA!G$6:G$403,"") + COUNTIFS(AdopcionIA!$C$6:$C$403,Reporte!$C67,AdopcionIA!L$6:L$403,"") + COUNTIFS(AdopcionIA!$C$6:$C$403,Reporte!$C67,AdopcionIA!Q$6:Q$403,"") + COUNTIFS(AdopcionIA!$C$6:$C$403,Reporte!$C67,AdopcionIA!V$6:V$403,"") + COUNTIFS(AdopcionIA!$C$6:$C$403,Reporte!$C67,AdopcionIA!AA$6:AA$403,"") + COUNTIFS(AdopcionIA!$C$6:$C$403,Reporte!$C67,AdopcionIA!AF$6:AF$403,"") + COUNTIFS(AdopcionIA!$C$6:$C$403,Reporte!$C67,AdopcionIA!AK$6:AK$403,"")</f>
        <v>0</v>
      </c>
      <c r="H67" s="37">
        <f ca="1">COUNTIFS(AdopcionIA!$C$6:$C$403,Reporte!$C67,AdopcionIA!G$6:G$403,"N") + COUNTIFS(AdopcionIA!$C$6:$C$403,Reporte!$C67,AdopcionIA!L$6:L$403,"N") + COUNTIFS(AdopcionIA!$C$6:$C$403,Reporte!$C67,AdopcionIA!Q$6:Q$403,"N") + COUNTIFS(AdopcionIA!$C$6:$C$403,Reporte!$C67,AdopcionIA!V$6:V$403,"N") + COUNTIFS(AdopcionIA!$C$6:$C$403,Reporte!$C67,AdopcionIA!AA$6:AA$403,"N") + COUNTIFS(AdopcionIA!$C$6:$C$403,Reporte!$C67,AdopcionIA!AF$6:AF$403,"N") + COUNTIFS(AdopcionIA!$C$6:$C$403,Reporte!$C67,AdopcionIA!AK$6:AK$403,"N")</f>
        <v>0</v>
      </c>
      <c r="I67" s="37">
        <f ca="1">COUNTIFS(AdopcionIA!$C$6:$C$403,Reporte!$C67,AdopcionIA!H$6:H$403,"N") + COUNTIFS(AdopcionIA!$C$6:$C$403,Reporte!$C67,AdopcionIA!M$6:M$403,"N") + COUNTIFS(AdopcionIA!$C$6:$C$403,Reporte!$C67,AdopcionIA!R$6:R$403,"N") + COUNTIFS(AdopcionIA!$C$6:$C$403,Reporte!$C67,AdopcionIA!W$6:W$403,"N") + COUNTIFS(AdopcionIA!$C$6:$C$403,Reporte!$C67,AdopcionIA!AB$6:AB$403,"N") + COUNTIFS(AdopcionIA!$C$6:$C$403,Reporte!$C67,AdopcionIA!AG$6:AG$403,"N") + COUNTIFS(AdopcionIA!$C$6:$C$403,Reporte!$C67,AdopcionIA!AL$6:AL$403,"N")</f>
        <v>0</v>
      </c>
      <c r="J67" s="37">
        <f ca="1">COUNTIFS(AdopcionIA!$C$6:$C$403,Reporte!$C67,AdopcionIA!H$6:H$403,"S") + COUNTIFS(AdopcionIA!$C$6:$C$403,Reporte!$C67,AdopcionIA!M$6:M$403,"S") + COUNTIFS(AdopcionIA!$C$6:$C$403,Reporte!$C67,AdopcionIA!R$6:R$403,"S") + COUNTIFS(AdopcionIA!$C$6:$C$403,Reporte!$C67,AdopcionIA!W$6:W$403,"S") + COUNTIFS(AdopcionIA!$C$6:$C$403,Reporte!$C67,AdopcionIA!AB$6:AB$403,"S") + COUNTIFS(AdopcionIA!$C$6:$C$403,Reporte!$C67,AdopcionIA!AG$6:AG$403,"S") + COUNTIFS(AdopcionIA!$C$6:$C$403,Reporte!$C67,AdopcionIA!AL$6:AL$403,"S")</f>
        <v>0</v>
      </c>
      <c r="K67" s="17">
        <f ca="1">SUMIF(AdopcionIA!$C$6:$C$403,Reporte!$C67,AdopcionIA!J$6:J$403)</f>
        <v>0</v>
      </c>
      <c r="L67" s="17">
        <f ca="1">SUMIF(AdopcionIA!$C$6:$C$403,Reporte!$C67,AdopcionIA!K$6:K$403)</f>
        <v>0</v>
      </c>
      <c r="M67" s="50">
        <f t="shared" ca="1" si="24"/>
        <v>0</v>
      </c>
      <c r="N67" s="17">
        <f ca="1">COUNTIFS(AdopcionIA!$C$6:$C$403,Reporte!$C67,AdopcionIA!G$6:G$403,"")</f>
        <v>0</v>
      </c>
      <c r="O67" s="33">
        <f ca="1">COUNTIFS(AdopcionIA!$C$6:$C$403,Reporte!$C67,AdopcionIA!G$6:G$403,"N")</f>
        <v>0</v>
      </c>
      <c r="P67" s="33">
        <f ca="1">COUNTIFS(AdopcionIA!$C$6:$C$403,Reporte!$C67,AdopcionIA!H$6:H$403,"N")</f>
        <v>0</v>
      </c>
      <c r="Q67" s="34">
        <f ca="1">COUNTIFS(AdopcionIA!$C$6:$C$403,Reporte!$C67,AdopcionIA!H$6:H$403,"S")</f>
        <v>0</v>
      </c>
      <c r="R67" s="90">
        <f ca="1">(IFERROR(AVERAGEIFS(AdopcionIA!I$6:I$403,AdopcionIA!$C$6:$C$403,Reporte!$C67),0)/10)</f>
        <v>0</v>
      </c>
      <c r="S67" s="40">
        <f ca="1">SUMIF(AdopcionIA!$C$6:$C$403,Reporte!$C67,AdopcionIA!O$6:O$403)</f>
        <v>0</v>
      </c>
      <c r="T67" s="40">
        <f ca="1">SUMIF(AdopcionIA!$C$6:$C$403,Reporte!$C67,AdopcionIA!P$6:P$403)</f>
        <v>0</v>
      </c>
      <c r="U67" s="51">
        <f t="shared" ca="1" si="25"/>
        <v>0</v>
      </c>
      <c r="V67" s="40">
        <f ca="1">COUNTIFS(AdopcionIA!$C$6:$C$403,Reporte!$C67,AdopcionIA!L$6:L$403,"")</f>
        <v>0</v>
      </c>
      <c r="W67" s="40">
        <f ca="1">COUNTIFS(AdopcionIA!$C$6:$C$403,Reporte!$C67,AdopcionIA!L$6:L$403,"N")</f>
        <v>0</v>
      </c>
      <c r="X67" s="40">
        <f ca="1">COUNTIFS(AdopcionIA!$C$6:$C$403,Reporte!$C67,AdopcionIA!M$6:M$403,"N")</f>
        <v>0</v>
      </c>
      <c r="Y67" s="44">
        <f ca="1">COUNTIFS(AdopcionIA!$C$6:$C$403,Reporte!$C67,AdopcionIA!M$6:M$403,"S")</f>
        <v>0</v>
      </c>
      <c r="Z67" s="91">
        <f ca="1">IFERROR(AVERAGEIFS(AdopcionIA!N$6:N$403,AdopcionIA!$C$6:$C$403,Reporte!$C67),0)/10</f>
        <v>0</v>
      </c>
      <c r="AA67" s="45">
        <f ca="1">SUMIF(AdopcionIA!$C$6:$C$403,Reporte!$C67,AdopcionIA!T$6:T$403)</f>
        <v>0</v>
      </c>
      <c r="AB67" s="45">
        <f ca="1">SUMIF(AdopcionIA!$C$6:$C$403,Reporte!$C67,AdopcionIA!U$6:U$403)</f>
        <v>0</v>
      </c>
      <c r="AC67" s="50">
        <f t="shared" ca="1" si="26"/>
        <v>0</v>
      </c>
      <c r="AD67" s="45">
        <f ca="1">COUNTIFS(AdopcionIA!$C$6:$C$403,Reporte!$C67,AdopcionIA!Q$6:Q$403,"")</f>
        <v>0</v>
      </c>
      <c r="AE67" s="45">
        <f ca="1">COUNTIFS(AdopcionIA!$C$6:$C$403,Reporte!$C67,AdopcionIA!Q$6:Q$403,"N")</f>
        <v>0</v>
      </c>
      <c r="AF67" s="45">
        <f ca="1">COUNTIFS(AdopcionIA!$C$6:$C$403,Reporte!$C67,AdopcionIA!R$6:R$403,"N")</f>
        <v>0</v>
      </c>
      <c r="AG67" s="46">
        <f ca="1" xml:space="preserve"> COUNTIFS(AdopcionIA!$C$6:$C$403,Reporte!$C67,AdopcionIA!R$6:R$403,"S")</f>
        <v>0</v>
      </c>
      <c r="AH67" s="92">
        <f ca="1">IFERROR(AVERAGEIFS(AdopcionIA!S$6:S$403,AdopcionIA!$C$6:$C$403,Reporte!$C67),0)/10</f>
        <v>0</v>
      </c>
      <c r="AI67" s="49">
        <f ca="1">SUMIF(AdopcionIA!$C$6:$C$403,Reporte!$C67,AdopcionIA!Y$6:Y$403)</f>
        <v>0</v>
      </c>
      <c r="AJ67" s="49">
        <f ca="1">SUMIF(AdopcionIA!$C$6:$C$403,Reporte!$C67,AdopcionIA!Z$6:Z$403)</f>
        <v>0</v>
      </c>
      <c r="AK67" s="50">
        <f t="shared" ca="1" si="27"/>
        <v>0</v>
      </c>
      <c r="AL67" s="49">
        <f ca="1">COUNTIFS(AdopcionIA!$C$6:$C$403,Reporte!$C67,AdopcionIA!V$6:V$403,"")</f>
        <v>0</v>
      </c>
      <c r="AM67" s="49">
        <f ca="1">COUNTIFS(AdopcionIA!$C$6:$C$403,Reporte!$C67,AdopcionIA!V$6:V$403,"N")</f>
        <v>0</v>
      </c>
      <c r="AN67" s="49">
        <f ca="1">COUNTIFS(AdopcionIA!$C$6:$C$403,Reporte!$C67,AdopcionIA!W$6:W$403,"N")</f>
        <v>0</v>
      </c>
      <c r="AO67" s="54">
        <f ca="1">COUNTIFS(AdopcionIA!$C$6:$C$403,Reporte!$C67,AdopcionIA!W$6:W$403,"S")</f>
        <v>0</v>
      </c>
      <c r="AP67" s="93">
        <f ca="1">IFERROR(AVERAGEIFS(AdopcionIA!X$6:X$403,AdopcionIA!$C$6:$C$403,Reporte!$C67),0)/10</f>
        <v>0</v>
      </c>
      <c r="AQ67" s="57">
        <f ca="1">SUMIF(AdopcionIA!$C$6:$C$403,Reporte!$C67,AdopcionIA!AD$6:AD$403)</f>
        <v>0</v>
      </c>
      <c r="AR67" s="57">
        <f ca="1">SUMIF(AdopcionIA!$C$6:$C$403,Reporte!$C67,AdopcionIA!AE$6:AE$403)</f>
        <v>0</v>
      </c>
      <c r="AS67" s="50">
        <f t="shared" ca="1" si="28"/>
        <v>0</v>
      </c>
      <c r="AT67" s="57">
        <f ca="1">COUNTIFS(AdopcionIA!$C$6:$C$403,Reporte!$C67,AdopcionIA!AA$6:AA$403,"")</f>
        <v>0</v>
      </c>
      <c r="AU67" s="57">
        <f ca="1">COUNTIFS(AdopcionIA!$C$6:$C$403,Reporte!$C67,AdopcionIA!AA$6:AA$403,"N")</f>
        <v>0</v>
      </c>
      <c r="AV67" s="57">
        <f ca="1">COUNTIFS(AdopcionIA!$C$6:$C$403,Reporte!$C67,AdopcionIA!AB$6:AB$403,"N")</f>
        <v>0</v>
      </c>
      <c r="AW67" s="62">
        <f ca="1">COUNTIFS(AdopcionIA!$C$6:$C$403,Reporte!$C67,AdopcionIA!AB$6:AB$403,"S")</f>
        <v>0</v>
      </c>
      <c r="AX67" s="94">
        <f ca="1">IFERROR(AVERAGEIFS(AdopcionIA!AC$6:AC$403,AdopcionIA!$C$6:$C$403,Reporte!$C67),0)/10</f>
        <v>0</v>
      </c>
      <c r="AY67" s="63">
        <f ca="1">SUMIF(AdopcionIA!$C$6:$C$403,Reporte!$C67,AdopcionIA!AI$6:AI$403)</f>
        <v>0</v>
      </c>
      <c r="AZ67" s="63">
        <f ca="1">SUMIF(AdopcionIA!$C$6:$C$403,Reporte!$C67,AdopcionIA!AJ$6:AJ$403)</f>
        <v>0</v>
      </c>
      <c r="BA67" s="50">
        <f t="shared" ca="1" si="29"/>
        <v>0</v>
      </c>
      <c r="BB67" s="63">
        <f ca="1">COUNTIFS(AdopcionIA!$C$6:$C$403,Reporte!$C67,AdopcionIA!AF$6:AF$403,"")</f>
        <v>0</v>
      </c>
      <c r="BC67" s="63">
        <f ca="1">COUNTIFS(AdopcionIA!$C$6:$C$403,Reporte!$C67,AdopcionIA!AF$6:AF$403,"N")</f>
        <v>0</v>
      </c>
      <c r="BD67" s="63">
        <f ca="1">COUNTIFS(AdopcionIA!$C$6:$C$403,Reporte!$C67,AdopcionIA!AG$6:AG$403,"N")</f>
        <v>0</v>
      </c>
      <c r="BE67" s="64">
        <f ca="1">COUNTIFS(AdopcionIA!$C$6:$C$403,Reporte!$C67,AdopcionIA!AG$6:AG$403,"S")</f>
        <v>0</v>
      </c>
      <c r="BF67" s="95">
        <f ca="1">IFERROR(AVERAGEIFS(AdopcionIA!AH$6:AH$403,AdopcionIA!$C$6:$C$403,Reporte!$C67),0)/10</f>
        <v>0</v>
      </c>
      <c r="BG67" s="67">
        <f ca="1">SUMIF(AdopcionIA!$C$6:$C$403,Reporte!$C67,AdopcionIA!AN$6:AN$403)</f>
        <v>0</v>
      </c>
      <c r="BH67" s="67">
        <f ca="1">SUMIF(AdopcionIA!$C$6:$C$403,Reporte!$C67,AdopcionIA!AO$6:AO$403)</f>
        <v>0</v>
      </c>
      <c r="BI67" s="50">
        <f t="shared" ca="1" si="30"/>
        <v>0</v>
      </c>
      <c r="BJ67" s="67">
        <f ca="1">COUNTIFS(AdopcionIA!$C$6:$C$403,Reporte!$C67,AdopcionIA!AK$6:AK$403,"")</f>
        <v>0</v>
      </c>
      <c r="BK67" s="67">
        <f ca="1">COUNTIFS(AdopcionIA!$C$6:$C$403,Reporte!$C67,AdopcionIA!AK$6:AK$403,"N")</f>
        <v>0</v>
      </c>
      <c r="BL67" s="67">
        <f ca="1">COUNTIFS(AdopcionIA!$C$6:$C$403,Reporte!$C67,AdopcionIA!AL$6:AL$403,"N")</f>
        <v>0</v>
      </c>
      <c r="BM67" s="67">
        <f ca="1">COUNTIFS(AdopcionIA!$C$6:$C$403,Reporte!$C67,AdopcionIA!AL$6:AL$403,"S")</f>
        <v>0</v>
      </c>
      <c r="BN67" s="96">
        <f ca="1">IFERROR(AVERAGEIFS(AdopcionIA!AM$6:AM$403,AdopcionIA!$C$6:$C$403,Reporte!$C67),0)/10</f>
        <v>0</v>
      </c>
    </row>
    <row r="68" spans="3:66" ht="14.5" x14ac:dyDescent="0.35">
      <c r="C68" s="118" t="e">
        <f ca="1"/>
        <v>#NAME?</v>
      </c>
      <c r="D68" s="37">
        <f ca="1">SUMIF(AdopcionIA!$C$6:$C$403,Reporte!$C68,AdopcionIA!J$6:J$403) + SUMIF(AdopcionIA!$C$6:$C$403,Reporte!$C68,AdopcionIA!O$6:O$403) + SUMIF(AdopcionIA!$C$6:$C$403,Reporte!$C68,AdopcionIA!T$6:T$403) + SUMIF(AdopcionIA!$C$6:$C$403,Reporte!$C68,AdopcionIA!Y$6:Y$403) + SUMIF(AdopcionIA!$C$6:$C$403,Reporte!$C68,AdopcionIA!AD$6:AD$403) + SUMIF(AdopcionIA!$C$6:$C$403,Reporte!$C68,AdopcionIA!AI$6:AI$403) + SUMIF(AdopcionIA!$C$6:$C$403,Reporte!$C68,AdopcionIA!AN$6:AN$403)</f>
        <v>0</v>
      </c>
      <c r="E68" s="37">
        <f ca="1">SUMIF(AdopcionIA!$C$6:$C$403,Reporte!$C68,AdopcionIA!K$6:K$403) + SUMIF(AdopcionIA!$C$6:$C$403,Reporte!$C68,AdopcionIA!P$6:P$403) + SUMIF(AdopcionIA!$C$6:$C$403,Reporte!$C68,AdopcionIA!U$6:U$403) + SUMIF(AdopcionIA!$C$6:$C$403,Reporte!$C68,AdopcionIA!Z$6:Z$403) + SUMIF(AdopcionIA!$C$6:$C$403,Reporte!$C68,AdopcionIA!AE$6:AE$403) + SUMIF(AdopcionIA!$C$6:$C$403,Reporte!$C68,AdopcionIA!AJ$6:AJ$403) + SUMIF(AdopcionIA!$C$6:$C$403,Reporte!$C68,AdopcionIA!AO$6:AO$403)</f>
        <v>0</v>
      </c>
      <c r="F68" s="50">
        <f t="shared" ca="1" si="23"/>
        <v>0</v>
      </c>
      <c r="G68" s="37">
        <f ca="1">COUNTIFS(AdopcionIA!$C$6:$C$403,Reporte!$C68,AdopcionIA!G$6:G$403,"") + COUNTIFS(AdopcionIA!$C$6:$C$403,Reporte!$C68,AdopcionIA!L$6:L$403,"") + COUNTIFS(AdopcionIA!$C$6:$C$403,Reporte!$C68,AdopcionIA!Q$6:Q$403,"") + COUNTIFS(AdopcionIA!$C$6:$C$403,Reporte!$C68,AdopcionIA!V$6:V$403,"") + COUNTIFS(AdopcionIA!$C$6:$C$403,Reporte!$C68,AdopcionIA!AA$6:AA$403,"") + COUNTIFS(AdopcionIA!$C$6:$C$403,Reporte!$C68,AdopcionIA!AF$6:AF$403,"") + COUNTIFS(AdopcionIA!$C$6:$C$403,Reporte!$C68,AdopcionIA!AK$6:AK$403,"")</f>
        <v>0</v>
      </c>
      <c r="H68" s="37">
        <f ca="1">COUNTIFS(AdopcionIA!$C$6:$C$403,Reporte!$C68,AdopcionIA!G$6:G$403,"N") + COUNTIFS(AdopcionIA!$C$6:$C$403,Reporte!$C68,AdopcionIA!L$6:L$403,"N") + COUNTIFS(AdopcionIA!$C$6:$C$403,Reporte!$C68,AdopcionIA!Q$6:Q$403,"N") + COUNTIFS(AdopcionIA!$C$6:$C$403,Reporte!$C68,AdopcionIA!V$6:V$403,"N") + COUNTIFS(AdopcionIA!$C$6:$C$403,Reporte!$C68,AdopcionIA!AA$6:AA$403,"N") + COUNTIFS(AdopcionIA!$C$6:$C$403,Reporte!$C68,AdopcionIA!AF$6:AF$403,"N") + COUNTIFS(AdopcionIA!$C$6:$C$403,Reporte!$C68,AdopcionIA!AK$6:AK$403,"N")</f>
        <v>0</v>
      </c>
      <c r="I68" s="37">
        <f ca="1">COUNTIFS(AdopcionIA!$C$6:$C$403,Reporte!$C68,AdopcionIA!H$6:H$403,"N") + COUNTIFS(AdopcionIA!$C$6:$C$403,Reporte!$C68,AdopcionIA!M$6:M$403,"N") + COUNTIFS(AdopcionIA!$C$6:$C$403,Reporte!$C68,AdopcionIA!R$6:R$403,"N") + COUNTIFS(AdopcionIA!$C$6:$C$403,Reporte!$C68,AdopcionIA!W$6:W$403,"N") + COUNTIFS(AdopcionIA!$C$6:$C$403,Reporte!$C68,AdopcionIA!AB$6:AB$403,"N") + COUNTIFS(AdopcionIA!$C$6:$C$403,Reporte!$C68,AdopcionIA!AG$6:AG$403,"N") + COUNTIFS(AdopcionIA!$C$6:$C$403,Reporte!$C68,AdopcionIA!AL$6:AL$403,"N")</f>
        <v>0</v>
      </c>
      <c r="J68" s="37">
        <f ca="1">COUNTIFS(AdopcionIA!$C$6:$C$403,Reporte!$C68,AdopcionIA!H$6:H$403,"S") + COUNTIFS(AdopcionIA!$C$6:$C$403,Reporte!$C68,AdopcionIA!M$6:M$403,"S") + COUNTIFS(AdopcionIA!$C$6:$C$403,Reporte!$C68,AdopcionIA!R$6:R$403,"S") + COUNTIFS(AdopcionIA!$C$6:$C$403,Reporte!$C68,AdopcionIA!W$6:W$403,"S") + COUNTIFS(AdopcionIA!$C$6:$C$403,Reporte!$C68,AdopcionIA!AB$6:AB$403,"S") + COUNTIFS(AdopcionIA!$C$6:$C$403,Reporte!$C68,AdopcionIA!AG$6:AG$403,"S") + COUNTIFS(AdopcionIA!$C$6:$C$403,Reporte!$C68,AdopcionIA!AL$6:AL$403,"S")</f>
        <v>0</v>
      </c>
      <c r="K68" s="17">
        <f ca="1">SUMIF(AdopcionIA!$C$6:$C$403,Reporte!$C68,AdopcionIA!J$6:J$403)</f>
        <v>0</v>
      </c>
      <c r="L68" s="17">
        <f ca="1">SUMIF(AdopcionIA!$C$6:$C$403,Reporte!$C68,AdopcionIA!K$6:K$403)</f>
        <v>0</v>
      </c>
      <c r="M68" s="50">
        <f t="shared" ca="1" si="24"/>
        <v>0</v>
      </c>
      <c r="N68" s="17">
        <f ca="1">COUNTIFS(AdopcionIA!$C$6:$C$403,Reporte!$C68,AdopcionIA!G$6:G$403,"")</f>
        <v>0</v>
      </c>
      <c r="O68" s="33">
        <f ca="1">COUNTIFS(AdopcionIA!$C$6:$C$403,Reporte!$C68,AdopcionIA!G$6:G$403,"N")</f>
        <v>0</v>
      </c>
      <c r="P68" s="33">
        <f ca="1">COUNTIFS(AdopcionIA!$C$6:$C$403,Reporte!$C68,AdopcionIA!H$6:H$403,"N")</f>
        <v>0</v>
      </c>
      <c r="Q68" s="34">
        <f ca="1">COUNTIFS(AdopcionIA!$C$6:$C$403,Reporte!$C68,AdopcionIA!H$6:H$403,"S")</f>
        <v>0</v>
      </c>
      <c r="R68" s="90">
        <f ca="1">(IFERROR(AVERAGEIFS(AdopcionIA!I$6:I$403,AdopcionIA!$C$6:$C$403,Reporte!$C68),0)/10)</f>
        <v>0</v>
      </c>
      <c r="S68" s="40">
        <f ca="1">SUMIF(AdopcionIA!$C$6:$C$403,Reporte!$C68,AdopcionIA!O$6:O$403)</f>
        <v>0</v>
      </c>
      <c r="T68" s="40">
        <f ca="1">SUMIF(AdopcionIA!$C$6:$C$403,Reporte!$C68,AdopcionIA!P$6:P$403)</f>
        <v>0</v>
      </c>
      <c r="U68" s="51">
        <f t="shared" ca="1" si="25"/>
        <v>0</v>
      </c>
      <c r="V68" s="40">
        <f ca="1">COUNTIFS(AdopcionIA!$C$6:$C$403,Reporte!$C68,AdopcionIA!L$6:L$403,"")</f>
        <v>0</v>
      </c>
      <c r="W68" s="40">
        <f ca="1">COUNTIFS(AdopcionIA!$C$6:$C$403,Reporte!$C68,AdopcionIA!L$6:L$403,"N")</f>
        <v>0</v>
      </c>
      <c r="X68" s="40">
        <f ca="1">COUNTIFS(AdopcionIA!$C$6:$C$403,Reporte!$C68,AdopcionIA!M$6:M$403,"N")</f>
        <v>0</v>
      </c>
      <c r="Y68" s="44">
        <f ca="1">COUNTIFS(AdopcionIA!$C$6:$C$403,Reporte!$C68,AdopcionIA!M$6:M$403,"S")</f>
        <v>0</v>
      </c>
      <c r="Z68" s="91">
        <f ca="1">IFERROR(AVERAGEIFS(AdopcionIA!N$6:N$403,AdopcionIA!$C$6:$C$403,Reporte!$C68),0)/10</f>
        <v>0</v>
      </c>
      <c r="AA68" s="45">
        <f ca="1">SUMIF(AdopcionIA!$C$6:$C$403,Reporte!$C68,AdopcionIA!T$6:T$403)</f>
        <v>0</v>
      </c>
      <c r="AB68" s="45">
        <f ca="1">SUMIF(AdopcionIA!$C$6:$C$403,Reporte!$C68,AdopcionIA!U$6:U$403)</f>
        <v>0</v>
      </c>
      <c r="AC68" s="50">
        <f t="shared" ca="1" si="26"/>
        <v>0</v>
      </c>
      <c r="AD68" s="45">
        <f ca="1">COUNTIFS(AdopcionIA!$C$6:$C$403,Reporte!$C68,AdopcionIA!Q$6:Q$403,"")</f>
        <v>0</v>
      </c>
      <c r="AE68" s="45">
        <f ca="1">COUNTIFS(AdopcionIA!$C$6:$C$403,Reporte!$C68,AdopcionIA!Q$6:Q$403,"N")</f>
        <v>0</v>
      </c>
      <c r="AF68" s="45">
        <f ca="1">COUNTIFS(AdopcionIA!$C$6:$C$403,Reporte!$C68,AdopcionIA!R$6:R$403,"N")</f>
        <v>0</v>
      </c>
      <c r="AG68" s="46">
        <f ca="1" xml:space="preserve"> COUNTIFS(AdopcionIA!$C$6:$C$403,Reporte!$C68,AdopcionIA!R$6:R$403,"S")</f>
        <v>0</v>
      </c>
      <c r="AH68" s="92">
        <f ca="1">IFERROR(AVERAGEIFS(AdopcionIA!S$6:S$403,AdopcionIA!$C$6:$C$403,Reporte!$C68),0)/10</f>
        <v>0</v>
      </c>
      <c r="AI68" s="49">
        <f ca="1">SUMIF(AdopcionIA!$C$6:$C$403,Reporte!$C68,AdopcionIA!Y$6:Y$403)</f>
        <v>0</v>
      </c>
      <c r="AJ68" s="49">
        <f ca="1">SUMIF(AdopcionIA!$C$6:$C$403,Reporte!$C68,AdopcionIA!Z$6:Z$403)</f>
        <v>0</v>
      </c>
      <c r="AK68" s="50">
        <f t="shared" ca="1" si="27"/>
        <v>0</v>
      </c>
      <c r="AL68" s="49">
        <f ca="1">COUNTIFS(AdopcionIA!$C$6:$C$403,Reporte!$C68,AdopcionIA!V$6:V$403,"")</f>
        <v>0</v>
      </c>
      <c r="AM68" s="49">
        <f ca="1">COUNTIFS(AdopcionIA!$C$6:$C$403,Reporte!$C68,AdopcionIA!V$6:V$403,"N")</f>
        <v>0</v>
      </c>
      <c r="AN68" s="49">
        <f ca="1">COUNTIFS(AdopcionIA!$C$6:$C$403,Reporte!$C68,AdopcionIA!W$6:W$403,"N")</f>
        <v>0</v>
      </c>
      <c r="AO68" s="54">
        <f ca="1">COUNTIFS(AdopcionIA!$C$6:$C$403,Reporte!$C68,AdopcionIA!W$6:W$403,"S")</f>
        <v>0</v>
      </c>
      <c r="AP68" s="93">
        <f ca="1">IFERROR(AVERAGEIFS(AdopcionIA!X$6:X$403,AdopcionIA!$C$6:$C$403,Reporte!$C68),0)/10</f>
        <v>0</v>
      </c>
      <c r="AQ68" s="57">
        <f ca="1">SUMIF(AdopcionIA!$C$6:$C$403,Reporte!$C68,AdopcionIA!AD$6:AD$403)</f>
        <v>0</v>
      </c>
      <c r="AR68" s="57">
        <f ca="1">SUMIF(AdopcionIA!$C$6:$C$403,Reporte!$C68,AdopcionIA!AE$6:AE$403)</f>
        <v>0</v>
      </c>
      <c r="AS68" s="50">
        <f t="shared" ca="1" si="28"/>
        <v>0</v>
      </c>
      <c r="AT68" s="57">
        <f ca="1">COUNTIFS(AdopcionIA!$C$6:$C$403,Reporte!$C68,AdopcionIA!AA$6:AA$403,"")</f>
        <v>0</v>
      </c>
      <c r="AU68" s="57">
        <f ca="1">COUNTIFS(AdopcionIA!$C$6:$C$403,Reporte!$C68,AdopcionIA!AA$6:AA$403,"N")</f>
        <v>0</v>
      </c>
      <c r="AV68" s="57">
        <f ca="1">COUNTIFS(AdopcionIA!$C$6:$C$403,Reporte!$C68,AdopcionIA!AB$6:AB$403,"N")</f>
        <v>0</v>
      </c>
      <c r="AW68" s="62">
        <f ca="1">COUNTIFS(AdopcionIA!$C$6:$C$403,Reporte!$C68,AdopcionIA!AB$6:AB$403,"S")</f>
        <v>0</v>
      </c>
      <c r="AX68" s="94">
        <f ca="1">IFERROR(AVERAGEIFS(AdopcionIA!AC$6:AC$403,AdopcionIA!$C$6:$C$403,Reporte!$C68),0)/10</f>
        <v>0</v>
      </c>
      <c r="AY68" s="63">
        <f ca="1">SUMIF(AdopcionIA!$C$6:$C$403,Reporte!$C68,AdopcionIA!AI$6:AI$403)</f>
        <v>0</v>
      </c>
      <c r="AZ68" s="63">
        <f ca="1">SUMIF(AdopcionIA!$C$6:$C$403,Reporte!$C68,AdopcionIA!AJ$6:AJ$403)</f>
        <v>0</v>
      </c>
      <c r="BA68" s="50">
        <f t="shared" ca="1" si="29"/>
        <v>0</v>
      </c>
      <c r="BB68" s="63">
        <f ca="1">COUNTIFS(AdopcionIA!$C$6:$C$403,Reporte!$C68,AdopcionIA!AF$6:AF$403,"")</f>
        <v>0</v>
      </c>
      <c r="BC68" s="63">
        <f ca="1">COUNTIFS(AdopcionIA!$C$6:$C$403,Reporte!$C68,AdopcionIA!AF$6:AF$403,"N")</f>
        <v>0</v>
      </c>
      <c r="BD68" s="63">
        <f ca="1">COUNTIFS(AdopcionIA!$C$6:$C$403,Reporte!$C68,AdopcionIA!AG$6:AG$403,"N")</f>
        <v>0</v>
      </c>
      <c r="BE68" s="64">
        <f ca="1">COUNTIFS(AdopcionIA!$C$6:$C$403,Reporte!$C68,AdopcionIA!AG$6:AG$403,"S")</f>
        <v>0</v>
      </c>
      <c r="BF68" s="95">
        <f ca="1">IFERROR(AVERAGEIFS(AdopcionIA!AH$6:AH$403,AdopcionIA!$C$6:$C$403,Reporte!$C68),0)/10</f>
        <v>0</v>
      </c>
      <c r="BG68" s="67">
        <f ca="1">SUMIF(AdopcionIA!$C$6:$C$403,Reporte!$C68,AdopcionIA!AN$6:AN$403)</f>
        <v>0</v>
      </c>
      <c r="BH68" s="67">
        <f ca="1">SUMIF(AdopcionIA!$C$6:$C$403,Reporte!$C68,AdopcionIA!AO$6:AO$403)</f>
        <v>0</v>
      </c>
      <c r="BI68" s="50">
        <f t="shared" ca="1" si="30"/>
        <v>0</v>
      </c>
      <c r="BJ68" s="67">
        <f ca="1">COUNTIFS(AdopcionIA!$C$6:$C$403,Reporte!$C68,AdopcionIA!AK$6:AK$403,"")</f>
        <v>0</v>
      </c>
      <c r="BK68" s="67">
        <f ca="1">COUNTIFS(AdopcionIA!$C$6:$C$403,Reporte!$C68,AdopcionIA!AK$6:AK$403,"N")</f>
        <v>0</v>
      </c>
      <c r="BL68" s="67">
        <f ca="1">COUNTIFS(AdopcionIA!$C$6:$C$403,Reporte!$C68,AdopcionIA!AL$6:AL$403,"N")</f>
        <v>0</v>
      </c>
      <c r="BM68" s="67">
        <f ca="1">COUNTIFS(AdopcionIA!$C$6:$C$403,Reporte!$C68,AdopcionIA!AL$6:AL$403,"S")</f>
        <v>0</v>
      </c>
      <c r="BN68" s="96">
        <f ca="1">IFERROR(AVERAGEIFS(AdopcionIA!AM$6:AM$403,AdopcionIA!$C$6:$C$403,Reporte!$C68),0)/10</f>
        <v>0</v>
      </c>
    </row>
    <row r="69" spans="3:66" ht="14.5" x14ac:dyDescent="0.35">
      <c r="C69" s="118" t="e">
        <f ca="1"/>
        <v>#NAME?</v>
      </c>
      <c r="D69" s="37">
        <f ca="1">SUMIF(AdopcionIA!$C$6:$C$403,Reporte!$C69,AdopcionIA!J$6:J$403) + SUMIF(AdopcionIA!$C$6:$C$403,Reporte!$C69,AdopcionIA!O$6:O$403) + SUMIF(AdopcionIA!$C$6:$C$403,Reporte!$C69,AdopcionIA!T$6:T$403) + SUMIF(AdopcionIA!$C$6:$C$403,Reporte!$C69,AdopcionIA!Y$6:Y$403) + SUMIF(AdopcionIA!$C$6:$C$403,Reporte!$C69,AdopcionIA!AD$6:AD$403) + SUMIF(AdopcionIA!$C$6:$C$403,Reporte!$C69,AdopcionIA!AI$6:AI$403) + SUMIF(AdopcionIA!$C$6:$C$403,Reporte!$C69,AdopcionIA!AN$6:AN$403)</f>
        <v>0</v>
      </c>
      <c r="E69" s="37">
        <f ca="1">SUMIF(AdopcionIA!$C$6:$C$403,Reporte!$C69,AdopcionIA!K$6:K$403) + SUMIF(AdopcionIA!$C$6:$C$403,Reporte!$C69,AdopcionIA!P$6:P$403) + SUMIF(AdopcionIA!$C$6:$C$403,Reporte!$C69,AdopcionIA!U$6:U$403) + SUMIF(AdopcionIA!$C$6:$C$403,Reporte!$C69,AdopcionIA!Z$6:Z$403) + SUMIF(AdopcionIA!$C$6:$C$403,Reporte!$C69,AdopcionIA!AE$6:AE$403) + SUMIF(AdopcionIA!$C$6:$C$403,Reporte!$C69,AdopcionIA!AJ$6:AJ$403) + SUMIF(AdopcionIA!$C$6:$C$403,Reporte!$C69,AdopcionIA!AO$6:AO$403)</f>
        <v>0</v>
      </c>
      <c r="F69" s="50">
        <f t="shared" ca="1" si="23"/>
        <v>0</v>
      </c>
      <c r="G69" s="37">
        <f ca="1">COUNTIFS(AdopcionIA!$C$6:$C$403,Reporte!$C69,AdopcionIA!G$6:G$403,"") + COUNTIFS(AdopcionIA!$C$6:$C$403,Reporte!$C69,AdopcionIA!L$6:L$403,"") + COUNTIFS(AdopcionIA!$C$6:$C$403,Reporte!$C69,AdopcionIA!Q$6:Q$403,"") + COUNTIFS(AdopcionIA!$C$6:$C$403,Reporte!$C69,AdopcionIA!V$6:V$403,"") + COUNTIFS(AdopcionIA!$C$6:$C$403,Reporte!$C69,AdopcionIA!AA$6:AA$403,"") + COUNTIFS(AdopcionIA!$C$6:$C$403,Reporte!$C69,AdopcionIA!AF$6:AF$403,"") + COUNTIFS(AdopcionIA!$C$6:$C$403,Reporte!$C69,AdopcionIA!AK$6:AK$403,"")</f>
        <v>0</v>
      </c>
      <c r="H69" s="37">
        <f ca="1">COUNTIFS(AdopcionIA!$C$6:$C$403,Reporte!$C69,AdopcionIA!G$6:G$403,"N") + COUNTIFS(AdopcionIA!$C$6:$C$403,Reporte!$C69,AdopcionIA!L$6:L$403,"N") + COUNTIFS(AdopcionIA!$C$6:$C$403,Reporte!$C69,AdopcionIA!Q$6:Q$403,"N") + COUNTIFS(AdopcionIA!$C$6:$C$403,Reporte!$C69,AdopcionIA!V$6:V$403,"N") + COUNTIFS(AdopcionIA!$C$6:$C$403,Reporte!$C69,AdopcionIA!AA$6:AA$403,"N") + COUNTIFS(AdopcionIA!$C$6:$C$403,Reporte!$C69,AdopcionIA!AF$6:AF$403,"N") + COUNTIFS(AdopcionIA!$C$6:$C$403,Reporte!$C69,AdopcionIA!AK$6:AK$403,"N")</f>
        <v>0</v>
      </c>
      <c r="I69" s="37">
        <f ca="1">COUNTIFS(AdopcionIA!$C$6:$C$403,Reporte!$C69,AdopcionIA!H$6:H$403,"N") + COUNTIFS(AdopcionIA!$C$6:$C$403,Reporte!$C69,AdopcionIA!M$6:M$403,"N") + COUNTIFS(AdopcionIA!$C$6:$C$403,Reporte!$C69,AdopcionIA!R$6:R$403,"N") + COUNTIFS(AdopcionIA!$C$6:$C$403,Reporte!$C69,AdopcionIA!W$6:W$403,"N") + COUNTIFS(AdopcionIA!$C$6:$C$403,Reporte!$C69,AdopcionIA!AB$6:AB$403,"N") + COUNTIFS(AdopcionIA!$C$6:$C$403,Reporte!$C69,AdopcionIA!AG$6:AG$403,"N") + COUNTIFS(AdopcionIA!$C$6:$C$403,Reporte!$C69,AdopcionIA!AL$6:AL$403,"N")</f>
        <v>0</v>
      </c>
      <c r="J69" s="37">
        <f ca="1">COUNTIFS(AdopcionIA!$C$6:$C$403,Reporte!$C69,AdopcionIA!H$6:H$403,"S") + COUNTIFS(AdopcionIA!$C$6:$C$403,Reporte!$C69,AdopcionIA!M$6:M$403,"S") + COUNTIFS(AdopcionIA!$C$6:$C$403,Reporte!$C69,AdopcionIA!R$6:R$403,"S") + COUNTIFS(AdopcionIA!$C$6:$C$403,Reporte!$C69,AdopcionIA!W$6:W$403,"S") + COUNTIFS(AdopcionIA!$C$6:$C$403,Reporte!$C69,AdopcionIA!AB$6:AB$403,"S") + COUNTIFS(AdopcionIA!$C$6:$C$403,Reporte!$C69,AdopcionIA!AG$6:AG$403,"S") + COUNTIFS(AdopcionIA!$C$6:$C$403,Reporte!$C69,AdopcionIA!AL$6:AL$403,"S")</f>
        <v>0</v>
      </c>
      <c r="K69" s="17">
        <f ca="1">SUMIF(AdopcionIA!$C$6:$C$403,Reporte!$C69,AdopcionIA!J$6:J$403)</f>
        <v>0</v>
      </c>
      <c r="L69" s="17">
        <f ca="1">SUMIF(AdopcionIA!$C$6:$C$403,Reporte!$C69,AdopcionIA!K$6:K$403)</f>
        <v>0</v>
      </c>
      <c r="M69" s="50">
        <f t="shared" ca="1" si="24"/>
        <v>0</v>
      </c>
      <c r="N69" s="17">
        <f ca="1">COUNTIFS(AdopcionIA!$C$6:$C$403,Reporte!$C69,AdopcionIA!G$6:G$403,"")</f>
        <v>0</v>
      </c>
      <c r="O69" s="33">
        <f ca="1">COUNTIFS(AdopcionIA!$C$6:$C$403,Reporte!$C69,AdopcionIA!G$6:G$403,"N")</f>
        <v>0</v>
      </c>
      <c r="P69" s="33">
        <f ca="1">COUNTIFS(AdopcionIA!$C$6:$C$403,Reporte!$C69,AdopcionIA!H$6:H$403,"N")</f>
        <v>0</v>
      </c>
      <c r="Q69" s="34">
        <f ca="1">COUNTIFS(AdopcionIA!$C$6:$C$403,Reporte!$C69,AdopcionIA!H$6:H$403,"S")</f>
        <v>0</v>
      </c>
      <c r="R69" s="90">
        <f ca="1">(IFERROR(AVERAGEIFS(AdopcionIA!I$6:I$403,AdopcionIA!$C$6:$C$403,Reporte!$C69),0)/10)</f>
        <v>0</v>
      </c>
      <c r="S69" s="40">
        <f ca="1">SUMIF(AdopcionIA!$C$6:$C$403,Reporte!$C69,AdopcionIA!O$6:O$403)</f>
        <v>0</v>
      </c>
      <c r="T69" s="40">
        <f ca="1">SUMIF(AdopcionIA!$C$6:$C$403,Reporte!$C69,AdopcionIA!P$6:P$403)</f>
        <v>0</v>
      </c>
      <c r="U69" s="51">
        <f t="shared" ca="1" si="25"/>
        <v>0</v>
      </c>
      <c r="V69" s="40">
        <f ca="1">COUNTIFS(AdopcionIA!$C$6:$C$403,Reporte!$C69,AdopcionIA!L$6:L$403,"")</f>
        <v>0</v>
      </c>
      <c r="W69" s="40">
        <f ca="1">COUNTIFS(AdopcionIA!$C$6:$C$403,Reporte!$C69,AdopcionIA!L$6:L$403,"N")</f>
        <v>0</v>
      </c>
      <c r="X69" s="40">
        <f ca="1">COUNTIFS(AdopcionIA!$C$6:$C$403,Reporte!$C69,AdopcionIA!M$6:M$403,"N")</f>
        <v>0</v>
      </c>
      <c r="Y69" s="44">
        <f ca="1">COUNTIFS(AdopcionIA!$C$6:$C$403,Reporte!$C69,AdopcionIA!M$6:M$403,"S")</f>
        <v>0</v>
      </c>
      <c r="Z69" s="91">
        <f ca="1">IFERROR(AVERAGEIFS(AdopcionIA!N$6:N$403,AdopcionIA!$C$6:$C$403,Reporte!$C69),0)/10</f>
        <v>0</v>
      </c>
      <c r="AA69" s="45">
        <f ca="1">SUMIF(AdopcionIA!$C$6:$C$403,Reporte!$C69,AdopcionIA!T$6:T$403)</f>
        <v>0</v>
      </c>
      <c r="AB69" s="45">
        <f ca="1">SUMIF(AdopcionIA!$C$6:$C$403,Reporte!$C69,AdopcionIA!U$6:U$403)</f>
        <v>0</v>
      </c>
      <c r="AC69" s="50">
        <f t="shared" ca="1" si="26"/>
        <v>0</v>
      </c>
      <c r="AD69" s="45">
        <f ca="1">COUNTIFS(AdopcionIA!$C$6:$C$403,Reporte!$C69,AdopcionIA!Q$6:Q$403,"")</f>
        <v>0</v>
      </c>
      <c r="AE69" s="45">
        <f ca="1">COUNTIFS(AdopcionIA!$C$6:$C$403,Reporte!$C69,AdopcionIA!Q$6:Q$403,"N")</f>
        <v>0</v>
      </c>
      <c r="AF69" s="45">
        <f ca="1">COUNTIFS(AdopcionIA!$C$6:$C$403,Reporte!$C69,AdopcionIA!R$6:R$403,"N")</f>
        <v>0</v>
      </c>
      <c r="AG69" s="46">
        <f ca="1" xml:space="preserve"> COUNTIFS(AdopcionIA!$C$6:$C$403,Reporte!$C69,AdopcionIA!R$6:R$403,"S")</f>
        <v>0</v>
      </c>
      <c r="AH69" s="92">
        <f ca="1">IFERROR(AVERAGEIFS(AdopcionIA!S$6:S$403,AdopcionIA!$C$6:$C$403,Reporte!$C69),0)/10</f>
        <v>0</v>
      </c>
      <c r="AI69" s="49">
        <f ca="1">SUMIF(AdopcionIA!$C$6:$C$403,Reporte!$C69,AdopcionIA!Y$6:Y$403)</f>
        <v>0</v>
      </c>
      <c r="AJ69" s="49">
        <f ca="1">SUMIF(AdopcionIA!$C$6:$C$403,Reporte!$C69,AdopcionIA!Z$6:Z$403)</f>
        <v>0</v>
      </c>
      <c r="AK69" s="50">
        <f t="shared" ca="1" si="27"/>
        <v>0</v>
      </c>
      <c r="AL69" s="49">
        <f ca="1">COUNTIFS(AdopcionIA!$C$6:$C$403,Reporte!$C69,AdopcionIA!V$6:V$403,"")</f>
        <v>0</v>
      </c>
      <c r="AM69" s="49">
        <f ca="1">COUNTIFS(AdopcionIA!$C$6:$C$403,Reporte!$C69,AdopcionIA!V$6:V$403,"N")</f>
        <v>0</v>
      </c>
      <c r="AN69" s="49">
        <f ca="1">COUNTIFS(AdopcionIA!$C$6:$C$403,Reporte!$C69,AdopcionIA!W$6:W$403,"N")</f>
        <v>0</v>
      </c>
      <c r="AO69" s="54">
        <f ca="1">COUNTIFS(AdopcionIA!$C$6:$C$403,Reporte!$C69,AdopcionIA!W$6:W$403,"S")</f>
        <v>0</v>
      </c>
      <c r="AP69" s="93">
        <f ca="1">IFERROR(AVERAGEIFS(AdopcionIA!X$6:X$403,AdopcionIA!$C$6:$C$403,Reporte!$C69),0)/10</f>
        <v>0</v>
      </c>
      <c r="AQ69" s="57">
        <f ca="1">SUMIF(AdopcionIA!$C$6:$C$403,Reporte!$C69,AdopcionIA!AD$6:AD$403)</f>
        <v>0</v>
      </c>
      <c r="AR69" s="57">
        <f ca="1">SUMIF(AdopcionIA!$C$6:$C$403,Reporte!$C69,AdopcionIA!AE$6:AE$403)</f>
        <v>0</v>
      </c>
      <c r="AS69" s="50">
        <f t="shared" ca="1" si="28"/>
        <v>0</v>
      </c>
      <c r="AT69" s="57">
        <f ca="1">COUNTIFS(AdopcionIA!$C$6:$C$403,Reporte!$C69,AdopcionIA!AA$6:AA$403,"")</f>
        <v>0</v>
      </c>
      <c r="AU69" s="57">
        <f ca="1">COUNTIFS(AdopcionIA!$C$6:$C$403,Reporte!$C69,AdopcionIA!AA$6:AA$403,"N")</f>
        <v>0</v>
      </c>
      <c r="AV69" s="57">
        <f ca="1">COUNTIFS(AdopcionIA!$C$6:$C$403,Reporte!$C69,AdopcionIA!AB$6:AB$403,"N")</f>
        <v>0</v>
      </c>
      <c r="AW69" s="62">
        <f ca="1">COUNTIFS(AdopcionIA!$C$6:$C$403,Reporte!$C69,AdopcionIA!AB$6:AB$403,"S")</f>
        <v>0</v>
      </c>
      <c r="AX69" s="94">
        <f ca="1">IFERROR(AVERAGEIFS(AdopcionIA!AC$6:AC$403,AdopcionIA!$C$6:$C$403,Reporte!$C69),0)/10</f>
        <v>0</v>
      </c>
      <c r="AY69" s="63">
        <f ca="1">SUMIF(AdopcionIA!$C$6:$C$403,Reporte!$C69,AdopcionIA!AI$6:AI$403)</f>
        <v>0</v>
      </c>
      <c r="AZ69" s="63">
        <f ca="1">SUMIF(AdopcionIA!$C$6:$C$403,Reporte!$C69,AdopcionIA!AJ$6:AJ$403)</f>
        <v>0</v>
      </c>
      <c r="BA69" s="50">
        <f t="shared" ca="1" si="29"/>
        <v>0</v>
      </c>
      <c r="BB69" s="63">
        <f ca="1">COUNTIFS(AdopcionIA!$C$6:$C$403,Reporte!$C69,AdopcionIA!AF$6:AF$403,"")</f>
        <v>0</v>
      </c>
      <c r="BC69" s="63">
        <f ca="1">COUNTIFS(AdopcionIA!$C$6:$C$403,Reporte!$C69,AdopcionIA!AF$6:AF$403,"N")</f>
        <v>0</v>
      </c>
      <c r="BD69" s="63">
        <f ca="1">COUNTIFS(AdopcionIA!$C$6:$C$403,Reporte!$C69,AdopcionIA!AG$6:AG$403,"N")</f>
        <v>0</v>
      </c>
      <c r="BE69" s="64">
        <f ca="1">COUNTIFS(AdopcionIA!$C$6:$C$403,Reporte!$C69,AdopcionIA!AG$6:AG$403,"S")</f>
        <v>0</v>
      </c>
      <c r="BF69" s="95">
        <f ca="1">IFERROR(AVERAGEIFS(AdopcionIA!AH$6:AH$403,AdopcionIA!$C$6:$C$403,Reporte!$C69),0)/10</f>
        <v>0</v>
      </c>
      <c r="BG69" s="67">
        <f ca="1">SUMIF(AdopcionIA!$C$6:$C$403,Reporte!$C69,AdopcionIA!AN$6:AN$403)</f>
        <v>0</v>
      </c>
      <c r="BH69" s="67">
        <f ca="1">SUMIF(AdopcionIA!$C$6:$C$403,Reporte!$C69,AdopcionIA!AO$6:AO$403)</f>
        <v>0</v>
      </c>
      <c r="BI69" s="50">
        <f t="shared" ca="1" si="30"/>
        <v>0</v>
      </c>
      <c r="BJ69" s="67">
        <f ca="1">COUNTIFS(AdopcionIA!$C$6:$C$403,Reporte!$C69,AdopcionIA!AK$6:AK$403,"")</f>
        <v>0</v>
      </c>
      <c r="BK69" s="67">
        <f ca="1">COUNTIFS(AdopcionIA!$C$6:$C$403,Reporte!$C69,AdopcionIA!AK$6:AK$403,"N")</f>
        <v>0</v>
      </c>
      <c r="BL69" s="67">
        <f ca="1">COUNTIFS(AdopcionIA!$C$6:$C$403,Reporte!$C69,AdopcionIA!AL$6:AL$403,"N")</f>
        <v>0</v>
      </c>
      <c r="BM69" s="67">
        <f ca="1">COUNTIFS(AdopcionIA!$C$6:$C$403,Reporte!$C69,AdopcionIA!AL$6:AL$403,"S")</f>
        <v>0</v>
      </c>
      <c r="BN69" s="96">
        <f ca="1">IFERROR(AVERAGEIFS(AdopcionIA!AM$6:AM$403,AdopcionIA!$C$6:$C$403,Reporte!$C69),0)/10</f>
        <v>0</v>
      </c>
    </row>
    <row r="70" spans="3:66" ht="14.5" x14ac:dyDescent="0.35">
      <c r="C70" s="118" t="e">
        <f ca="1"/>
        <v>#NAME?</v>
      </c>
      <c r="D70" s="37">
        <f ca="1">SUMIF(AdopcionIA!$C$6:$C$403,Reporte!$C70,AdopcionIA!J$6:J$403) + SUMIF(AdopcionIA!$C$6:$C$403,Reporte!$C70,AdopcionIA!O$6:O$403) + SUMIF(AdopcionIA!$C$6:$C$403,Reporte!$C70,AdopcionIA!T$6:T$403) + SUMIF(AdopcionIA!$C$6:$C$403,Reporte!$C70,AdopcionIA!Y$6:Y$403) + SUMIF(AdopcionIA!$C$6:$C$403,Reporte!$C70,AdopcionIA!AD$6:AD$403) + SUMIF(AdopcionIA!$C$6:$C$403,Reporte!$C70,AdopcionIA!AI$6:AI$403) + SUMIF(AdopcionIA!$C$6:$C$403,Reporte!$C70,AdopcionIA!AN$6:AN$403)</f>
        <v>0</v>
      </c>
      <c r="E70" s="37">
        <f ca="1">SUMIF(AdopcionIA!$C$6:$C$403,Reporte!$C70,AdopcionIA!K$6:K$403) + SUMIF(AdopcionIA!$C$6:$C$403,Reporte!$C70,AdopcionIA!P$6:P$403) + SUMIF(AdopcionIA!$C$6:$C$403,Reporte!$C70,AdopcionIA!U$6:U$403) + SUMIF(AdopcionIA!$C$6:$C$403,Reporte!$C70,AdopcionIA!Z$6:Z$403) + SUMIF(AdopcionIA!$C$6:$C$403,Reporte!$C70,AdopcionIA!AE$6:AE$403) + SUMIF(AdopcionIA!$C$6:$C$403,Reporte!$C70,AdopcionIA!AJ$6:AJ$403) + SUMIF(AdopcionIA!$C$6:$C$403,Reporte!$C70,AdopcionIA!AO$6:AO$403)</f>
        <v>0</v>
      </c>
      <c r="F70" s="50">
        <f t="shared" ca="1" si="23"/>
        <v>0</v>
      </c>
      <c r="G70" s="37">
        <f ca="1">COUNTIFS(AdopcionIA!$C$6:$C$403,Reporte!$C70,AdopcionIA!G$6:G$403,"") + COUNTIFS(AdopcionIA!$C$6:$C$403,Reporte!$C70,AdopcionIA!L$6:L$403,"") + COUNTIFS(AdopcionIA!$C$6:$C$403,Reporte!$C70,AdopcionIA!Q$6:Q$403,"") + COUNTIFS(AdopcionIA!$C$6:$C$403,Reporte!$C70,AdopcionIA!V$6:V$403,"") + COUNTIFS(AdopcionIA!$C$6:$C$403,Reporte!$C70,AdopcionIA!AA$6:AA$403,"") + COUNTIFS(AdopcionIA!$C$6:$C$403,Reporte!$C70,AdopcionIA!AF$6:AF$403,"") + COUNTIFS(AdopcionIA!$C$6:$C$403,Reporte!$C70,AdopcionIA!AK$6:AK$403,"")</f>
        <v>0</v>
      </c>
      <c r="H70" s="37">
        <f ca="1">COUNTIFS(AdopcionIA!$C$6:$C$403,Reporte!$C70,AdopcionIA!G$6:G$403,"N") + COUNTIFS(AdopcionIA!$C$6:$C$403,Reporte!$C70,AdopcionIA!L$6:L$403,"N") + COUNTIFS(AdopcionIA!$C$6:$C$403,Reporte!$C70,AdopcionIA!Q$6:Q$403,"N") + COUNTIFS(AdopcionIA!$C$6:$C$403,Reporte!$C70,AdopcionIA!V$6:V$403,"N") + COUNTIFS(AdopcionIA!$C$6:$C$403,Reporte!$C70,AdopcionIA!AA$6:AA$403,"N") + COUNTIFS(AdopcionIA!$C$6:$C$403,Reporte!$C70,AdopcionIA!AF$6:AF$403,"N") + COUNTIFS(AdopcionIA!$C$6:$C$403,Reporte!$C70,AdopcionIA!AK$6:AK$403,"N")</f>
        <v>0</v>
      </c>
      <c r="I70" s="37">
        <f ca="1">COUNTIFS(AdopcionIA!$C$6:$C$403,Reporte!$C70,AdopcionIA!H$6:H$403,"N") + COUNTIFS(AdopcionIA!$C$6:$C$403,Reporte!$C70,AdopcionIA!M$6:M$403,"N") + COUNTIFS(AdopcionIA!$C$6:$C$403,Reporte!$C70,AdopcionIA!R$6:R$403,"N") + COUNTIFS(AdopcionIA!$C$6:$C$403,Reporte!$C70,AdopcionIA!W$6:W$403,"N") + COUNTIFS(AdopcionIA!$C$6:$C$403,Reporte!$C70,AdopcionIA!AB$6:AB$403,"N") + COUNTIFS(AdopcionIA!$C$6:$C$403,Reporte!$C70,AdopcionIA!AG$6:AG$403,"N") + COUNTIFS(AdopcionIA!$C$6:$C$403,Reporte!$C70,AdopcionIA!AL$6:AL$403,"N")</f>
        <v>0</v>
      </c>
      <c r="J70" s="37">
        <f ca="1">COUNTIFS(AdopcionIA!$C$6:$C$403,Reporte!$C70,AdopcionIA!H$6:H$403,"S") + COUNTIFS(AdopcionIA!$C$6:$C$403,Reporte!$C70,AdopcionIA!M$6:M$403,"S") + COUNTIFS(AdopcionIA!$C$6:$C$403,Reporte!$C70,AdopcionIA!R$6:R$403,"S") + COUNTIFS(AdopcionIA!$C$6:$C$403,Reporte!$C70,AdopcionIA!W$6:W$403,"S") + COUNTIFS(AdopcionIA!$C$6:$C$403,Reporte!$C70,AdopcionIA!AB$6:AB$403,"S") + COUNTIFS(AdopcionIA!$C$6:$C$403,Reporte!$C70,AdopcionIA!AG$6:AG$403,"S") + COUNTIFS(AdopcionIA!$C$6:$C$403,Reporte!$C70,AdopcionIA!AL$6:AL$403,"S")</f>
        <v>0</v>
      </c>
      <c r="K70" s="17">
        <f ca="1">SUMIF(AdopcionIA!$C$6:$C$403,Reporte!$C70,AdopcionIA!J$6:J$403)</f>
        <v>0</v>
      </c>
      <c r="L70" s="17">
        <f ca="1">SUMIF(AdopcionIA!$C$6:$C$403,Reporte!$C70,AdopcionIA!K$6:K$403)</f>
        <v>0</v>
      </c>
      <c r="M70" s="50">
        <f t="shared" ca="1" si="24"/>
        <v>0</v>
      </c>
      <c r="N70" s="17">
        <f ca="1">COUNTIFS(AdopcionIA!$C$6:$C$403,Reporte!$C70,AdopcionIA!G$6:G$403,"")</f>
        <v>0</v>
      </c>
      <c r="O70" s="33">
        <f ca="1">COUNTIFS(AdopcionIA!$C$6:$C$403,Reporte!$C70,AdopcionIA!G$6:G$403,"N")</f>
        <v>0</v>
      </c>
      <c r="P70" s="33">
        <f ca="1">COUNTIFS(AdopcionIA!$C$6:$C$403,Reporte!$C70,AdopcionIA!H$6:H$403,"N")</f>
        <v>0</v>
      </c>
      <c r="Q70" s="34">
        <f ca="1">COUNTIFS(AdopcionIA!$C$6:$C$403,Reporte!$C70,AdopcionIA!H$6:H$403,"S")</f>
        <v>0</v>
      </c>
      <c r="R70" s="90">
        <f ca="1">(IFERROR(AVERAGEIFS(AdopcionIA!I$6:I$403,AdopcionIA!$C$6:$C$403,Reporte!$C70),0)/10)</f>
        <v>0</v>
      </c>
      <c r="S70" s="40">
        <f ca="1">SUMIF(AdopcionIA!$C$6:$C$403,Reporte!$C70,AdopcionIA!O$6:O$403)</f>
        <v>0</v>
      </c>
      <c r="T70" s="40">
        <f ca="1">SUMIF(AdopcionIA!$C$6:$C$403,Reporte!$C70,AdopcionIA!P$6:P$403)</f>
        <v>0</v>
      </c>
      <c r="U70" s="51">
        <f t="shared" ca="1" si="25"/>
        <v>0</v>
      </c>
      <c r="V70" s="40">
        <f ca="1">COUNTIFS(AdopcionIA!$C$6:$C$403,Reporte!$C70,AdopcionIA!L$6:L$403,"")</f>
        <v>0</v>
      </c>
      <c r="W70" s="40">
        <f ca="1">COUNTIFS(AdopcionIA!$C$6:$C$403,Reporte!$C70,AdopcionIA!L$6:L$403,"N")</f>
        <v>0</v>
      </c>
      <c r="X70" s="40">
        <f ca="1">COUNTIFS(AdopcionIA!$C$6:$C$403,Reporte!$C70,AdopcionIA!M$6:M$403,"N")</f>
        <v>0</v>
      </c>
      <c r="Y70" s="44">
        <f ca="1">COUNTIFS(AdopcionIA!$C$6:$C$403,Reporte!$C70,AdopcionIA!M$6:M$403,"S")</f>
        <v>0</v>
      </c>
      <c r="Z70" s="91">
        <f ca="1">IFERROR(AVERAGEIFS(AdopcionIA!N$6:N$403,AdopcionIA!$C$6:$C$403,Reporte!$C70),0)/10</f>
        <v>0</v>
      </c>
      <c r="AA70" s="45">
        <f ca="1">SUMIF(AdopcionIA!$C$6:$C$403,Reporte!$C70,AdopcionIA!T$6:T$403)</f>
        <v>0</v>
      </c>
      <c r="AB70" s="45">
        <f ca="1">SUMIF(AdopcionIA!$C$6:$C$403,Reporte!$C70,AdopcionIA!U$6:U$403)</f>
        <v>0</v>
      </c>
      <c r="AC70" s="50">
        <f t="shared" ca="1" si="26"/>
        <v>0</v>
      </c>
      <c r="AD70" s="45">
        <f ca="1">COUNTIFS(AdopcionIA!$C$6:$C$403,Reporte!$C70,AdopcionIA!Q$6:Q$403,"")</f>
        <v>0</v>
      </c>
      <c r="AE70" s="45">
        <f ca="1">COUNTIFS(AdopcionIA!$C$6:$C$403,Reporte!$C70,AdopcionIA!Q$6:Q$403,"N")</f>
        <v>0</v>
      </c>
      <c r="AF70" s="45">
        <f ca="1">COUNTIFS(AdopcionIA!$C$6:$C$403,Reporte!$C70,AdopcionIA!R$6:R$403,"N")</f>
        <v>0</v>
      </c>
      <c r="AG70" s="46">
        <f ca="1" xml:space="preserve"> COUNTIFS(AdopcionIA!$C$6:$C$403,Reporte!$C70,AdopcionIA!R$6:R$403,"S")</f>
        <v>0</v>
      </c>
      <c r="AH70" s="92">
        <f ca="1">IFERROR(AVERAGEIFS(AdopcionIA!S$6:S$403,AdopcionIA!$C$6:$C$403,Reporte!$C70),0)/10</f>
        <v>0</v>
      </c>
      <c r="AI70" s="49">
        <f ca="1">SUMIF(AdopcionIA!$C$6:$C$403,Reporte!$C70,AdopcionIA!Y$6:Y$403)</f>
        <v>0</v>
      </c>
      <c r="AJ70" s="49">
        <f ca="1">SUMIF(AdopcionIA!$C$6:$C$403,Reporte!$C70,AdopcionIA!Z$6:Z$403)</f>
        <v>0</v>
      </c>
      <c r="AK70" s="50">
        <f t="shared" ca="1" si="27"/>
        <v>0</v>
      </c>
      <c r="AL70" s="49">
        <f ca="1">COUNTIFS(AdopcionIA!$C$6:$C$403,Reporte!$C70,AdopcionIA!V$6:V$403,"")</f>
        <v>0</v>
      </c>
      <c r="AM70" s="49">
        <f ca="1">COUNTIFS(AdopcionIA!$C$6:$C$403,Reporte!$C70,AdopcionIA!V$6:V$403,"N")</f>
        <v>0</v>
      </c>
      <c r="AN70" s="49">
        <f ca="1">COUNTIFS(AdopcionIA!$C$6:$C$403,Reporte!$C70,AdopcionIA!W$6:W$403,"N")</f>
        <v>0</v>
      </c>
      <c r="AO70" s="54">
        <f ca="1">COUNTIFS(AdopcionIA!$C$6:$C$403,Reporte!$C70,AdopcionIA!W$6:W$403,"S")</f>
        <v>0</v>
      </c>
      <c r="AP70" s="93">
        <f ca="1">IFERROR(AVERAGEIFS(AdopcionIA!X$6:X$403,AdopcionIA!$C$6:$C$403,Reporte!$C70),0)/10</f>
        <v>0</v>
      </c>
      <c r="AQ70" s="57">
        <f ca="1">SUMIF(AdopcionIA!$C$6:$C$403,Reporte!$C70,AdopcionIA!AD$6:AD$403)</f>
        <v>0</v>
      </c>
      <c r="AR70" s="57">
        <f ca="1">SUMIF(AdopcionIA!$C$6:$C$403,Reporte!$C70,AdopcionIA!AE$6:AE$403)</f>
        <v>0</v>
      </c>
      <c r="AS70" s="50">
        <f t="shared" ca="1" si="28"/>
        <v>0</v>
      </c>
      <c r="AT70" s="57">
        <f ca="1">COUNTIFS(AdopcionIA!$C$6:$C$403,Reporte!$C70,AdopcionIA!AA$6:AA$403,"")</f>
        <v>0</v>
      </c>
      <c r="AU70" s="57">
        <f ca="1">COUNTIFS(AdopcionIA!$C$6:$C$403,Reporte!$C70,AdopcionIA!AA$6:AA$403,"N")</f>
        <v>0</v>
      </c>
      <c r="AV70" s="57">
        <f ca="1">COUNTIFS(AdopcionIA!$C$6:$C$403,Reporte!$C70,AdopcionIA!AB$6:AB$403,"N")</f>
        <v>0</v>
      </c>
      <c r="AW70" s="62">
        <f ca="1">COUNTIFS(AdopcionIA!$C$6:$C$403,Reporte!$C70,AdopcionIA!AB$6:AB$403,"S")</f>
        <v>0</v>
      </c>
      <c r="AX70" s="94">
        <f ca="1">IFERROR(AVERAGEIFS(AdopcionIA!AC$6:AC$403,AdopcionIA!$C$6:$C$403,Reporte!$C70),0)/10</f>
        <v>0</v>
      </c>
      <c r="AY70" s="63">
        <f ca="1">SUMIF(AdopcionIA!$C$6:$C$403,Reporte!$C70,AdopcionIA!AI$6:AI$403)</f>
        <v>0</v>
      </c>
      <c r="AZ70" s="63">
        <f ca="1">SUMIF(AdopcionIA!$C$6:$C$403,Reporte!$C70,AdopcionIA!AJ$6:AJ$403)</f>
        <v>0</v>
      </c>
      <c r="BA70" s="50">
        <f t="shared" ca="1" si="29"/>
        <v>0</v>
      </c>
      <c r="BB70" s="63">
        <f ca="1">COUNTIFS(AdopcionIA!$C$6:$C$403,Reporte!$C70,AdopcionIA!AF$6:AF$403,"")</f>
        <v>0</v>
      </c>
      <c r="BC70" s="63">
        <f ca="1">COUNTIFS(AdopcionIA!$C$6:$C$403,Reporte!$C70,AdopcionIA!AF$6:AF$403,"N")</f>
        <v>0</v>
      </c>
      <c r="BD70" s="63">
        <f ca="1">COUNTIFS(AdopcionIA!$C$6:$C$403,Reporte!$C70,AdopcionIA!AG$6:AG$403,"N")</f>
        <v>0</v>
      </c>
      <c r="BE70" s="64">
        <f ca="1">COUNTIFS(AdopcionIA!$C$6:$C$403,Reporte!$C70,AdopcionIA!AG$6:AG$403,"S")</f>
        <v>0</v>
      </c>
      <c r="BF70" s="95">
        <f ca="1">IFERROR(AVERAGEIFS(AdopcionIA!AH$6:AH$403,AdopcionIA!$C$6:$C$403,Reporte!$C70),0)/10</f>
        <v>0</v>
      </c>
      <c r="BG70" s="67">
        <f ca="1">SUMIF(AdopcionIA!$C$6:$C$403,Reporte!$C70,AdopcionIA!AN$6:AN$403)</f>
        <v>0</v>
      </c>
      <c r="BH70" s="67">
        <f ca="1">SUMIF(AdopcionIA!$C$6:$C$403,Reporte!$C70,AdopcionIA!AO$6:AO$403)</f>
        <v>0</v>
      </c>
      <c r="BI70" s="50">
        <f t="shared" ca="1" si="30"/>
        <v>0</v>
      </c>
      <c r="BJ70" s="67">
        <f ca="1">COUNTIFS(AdopcionIA!$C$6:$C$403,Reporte!$C70,AdopcionIA!AK$6:AK$403,"")</f>
        <v>0</v>
      </c>
      <c r="BK70" s="67">
        <f ca="1">COUNTIFS(AdopcionIA!$C$6:$C$403,Reporte!$C70,AdopcionIA!AK$6:AK$403,"N")</f>
        <v>0</v>
      </c>
      <c r="BL70" s="67">
        <f ca="1">COUNTIFS(AdopcionIA!$C$6:$C$403,Reporte!$C70,AdopcionIA!AL$6:AL$403,"N")</f>
        <v>0</v>
      </c>
      <c r="BM70" s="67">
        <f ca="1">COUNTIFS(AdopcionIA!$C$6:$C$403,Reporte!$C70,AdopcionIA!AL$6:AL$403,"S")</f>
        <v>0</v>
      </c>
      <c r="BN70" s="96">
        <f ca="1">IFERROR(AVERAGEIFS(AdopcionIA!AM$6:AM$403,AdopcionIA!$C$6:$C$403,Reporte!$C70),0)/10</f>
        <v>0</v>
      </c>
    </row>
    <row r="71" spans="3:66" ht="14.5" x14ac:dyDescent="0.35">
      <c r="C71" s="118" t="e">
        <f ca="1"/>
        <v>#NAME?</v>
      </c>
      <c r="D71" s="37">
        <f ca="1">SUMIF(AdopcionIA!$C$6:$C$403,Reporte!$C71,AdopcionIA!J$6:J$403) + SUMIF(AdopcionIA!$C$6:$C$403,Reporte!$C71,AdopcionIA!O$6:O$403) + SUMIF(AdopcionIA!$C$6:$C$403,Reporte!$C71,AdopcionIA!T$6:T$403) + SUMIF(AdopcionIA!$C$6:$C$403,Reporte!$C71,AdopcionIA!Y$6:Y$403) + SUMIF(AdopcionIA!$C$6:$C$403,Reporte!$C71,AdopcionIA!AD$6:AD$403) + SUMIF(AdopcionIA!$C$6:$C$403,Reporte!$C71,AdopcionIA!AI$6:AI$403) + SUMIF(AdopcionIA!$C$6:$C$403,Reporte!$C71,AdopcionIA!AN$6:AN$403)</f>
        <v>0</v>
      </c>
      <c r="E71" s="37">
        <f ca="1">SUMIF(AdopcionIA!$C$6:$C$403,Reporte!$C71,AdopcionIA!K$6:K$403) + SUMIF(AdopcionIA!$C$6:$C$403,Reporte!$C71,AdopcionIA!P$6:P$403) + SUMIF(AdopcionIA!$C$6:$C$403,Reporte!$C71,AdopcionIA!U$6:U$403) + SUMIF(AdopcionIA!$C$6:$C$403,Reporte!$C71,AdopcionIA!Z$6:Z$403) + SUMIF(AdopcionIA!$C$6:$C$403,Reporte!$C71,AdopcionIA!AE$6:AE$403) + SUMIF(AdopcionIA!$C$6:$C$403,Reporte!$C71,AdopcionIA!AJ$6:AJ$403) + SUMIF(AdopcionIA!$C$6:$C$403,Reporte!$C71,AdopcionIA!AO$6:AO$403)</f>
        <v>0</v>
      </c>
      <c r="F71" s="50">
        <f t="shared" ca="1" si="23"/>
        <v>0</v>
      </c>
      <c r="G71" s="37">
        <f ca="1">COUNTIFS(AdopcionIA!$C$6:$C$403,Reporte!$C71,AdopcionIA!G$6:G$403,"") + COUNTIFS(AdopcionIA!$C$6:$C$403,Reporte!$C71,AdopcionIA!L$6:L$403,"") + COUNTIFS(AdopcionIA!$C$6:$C$403,Reporte!$C71,AdopcionIA!Q$6:Q$403,"") + COUNTIFS(AdopcionIA!$C$6:$C$403,Reporte!$C71,AdopcionIA!V$6:V$403,"") + COUNTIFS(AdopcionIA!$C$6:$C$403,Reporte!$C71,AdopcionIA!AA$6:AA$403,"") + COUNTIFS(AdopcionIA!$C$6:$C$403,Reporte!$C71,AdopcionIA!AF$6:AF$403,"") + COUNTIFS(AdopcionIA!$C$6:$C$403,Reporte!$C71,AdopcionIA!AK$6:AK$403,"")</f>
        <v>0</v>
      </c>
      <c r="H71" s="37">
        <f ca="1">COUNTIFS(AdopcionIA!$C$6:$C$403,Reporte!$C71,AdopcionIA!G$6:G$403,"N") + COUNTIFS(AdopcionIA!$C$6:$C$403,Reporte!$C71,AdopcionIA!L$6:L$403,"N") + COUNTIFS(AdopcionIA!$C$6:$C$403,Reporte!$C71,AdopcionIA!Q$6:Q$403,"N") + COUNTIFS(AdopcionIA!$C$6:$C$403,Reporte!$C71,AdopcionIA!V$6:V$403,"N") + COUNTIFS(AdopcionIA!$C$6:$C$403,Reporte!$C71,AdopcionIA!AA$6:AA$403,"N") + COUNTIFS(AdopcionIA!$C$6:$C$403,Reporte!$C71,AdopcionIA!AF$6:AF$403,"N") + COUNTIFS(AdopcionIA!$C$6:$C$403,Reporte!$C71,AdopcionIA!AK$6:AK$403,"N")</f>
        <v>0</v>
      </c>
      <c r="I71" s="37">
        <f ca="1">COUNTIFS(AdopcionIA!$C$6:$C$403,Reporte!$C71,AdopcionIA!H$6:H$403,"N") + COUNTIFS(AdopcionIA!$C$6:$C$403,Reporte!$C71,AdopcionIA!M$6:M$403,"N") + COUNTIFS(AdopcionIA!$C$6:$C$403,Reporte!$C71,AdopcionIA!R$6:R$403,"N") + COUNTIFS(AdopcionIA!$C$6:$C$403,Reporte!$C71,AdopcionIA!W$6:W$403,"N") + COUNTIFS(AdopcionIA!$C$6:$C$403,Reporte!$C71,AdopcionIA!AB$6:AB$403,"N") + COUNTIFS(AdopcionIA!$C$6:$C$403,Reporte!$C71,AdopcionIA!AG$6:AG$403,"N") + COUNTIFS(AdopcionIA!$C$6:$C$403,Reporte!$C71,AdopcionIA!AL$6:AL$403,"N")</f>
        <v>0</v>
      </c>
      <c r="J71" s="37">
        <f ca="1">COUNTIFS(AdopcionIA!$C$6:$C$403,Reporte!$C71,AdopcionIA!H$6:H$403,"S") + COUNTIFS(AdopcionIA!$C$6:$C$403,Reporte!$C71,AdopcionIA!M$6:M$403,"S") + COUNTIFS(AdopcionIA!$C$6:$C$403,Reporte!$C71,AdopcionIA!R$6:R$403,"S") + COUNTIFS(AdopcionIA!$C$6:$C$403,Reporte!$C71,AdopcionIA!W$6:W$403,"S") + COUNTIFS(AdopcionIA!$C$6:$C$403,Reporte!$C71,AdopcionIA!AB$6:AB$403,"S") + COUNTIFS(AdopcionIA!$C$6:$C$403,Reporte!$C71,AdopcionIA!AG$6:AG$403,"S") + COUNTIFS(AdopcionIA!$C$6:$C$403,Reporte!$C71,AdopcionIA!AL$6:AL$403,"S")</f>
        <v>0</v>
      </c>
      <c r="K71" s="17">
        <f ca="1">SUMIF(AdopcionIA!$C$6:$C$403,Reporte!$C71,AdopcionIA!J$6:J$403)</f>
        <v>0</v>
      </c>
      <c r="L71" s="17">
        <f ca="1">SUMIF(AdopcionIA!$C$6:$C$403,Reporte!$C71,AdopcionIA!K$6:K$403)</f>
        <v>0</v>
      </c>
      <c r="M71" s="50">
        <f t="shared" ca="1" si="24"/>
        <v>0</v>
      </c>
      <c r="N71" s="17">
        <f ca="1">COUNTIFS(AdopcionIA!$C$6:$C$403,Reporte!$C71,AdopcionIA!G$6:G$403,"")</f>
        <v>0</v>
      </c>
      <c r="O71" s="33">
        <f ca="1">COUNTIFS(AdopcionIA!$C$6:$C$403,Reporte!$C71,AdopcionIA!G$6:G$403,"N")</f>
        <v>0</v>
      </c>
      <c r="P71" s="33">
        <f ca="1">COUNTIFS(AdopcionIA!$C$6:$C$403,Reporte!$C71,AdopcionIA!H$6:H$403,"N")</f>
        <v>0</v>
      </c>
      <c r="Q71" s="34">
        <f ca="1">COUNTIFS(AdopcionIA!$C$6:$C$403,Reporte!$C71,AdopcionIA!H$6:H$403,"S")</f>
        <v>0</v>
      </c>
      <c r="R71" s="90">
        <f ca="1">(IFERROR(AVERAGEIFS(AdopcionIA!I$6:I$403,AdopcionIA!$C$6:$C$403,Reporte!$C71),0)/10)</f>
        <v>0</v>
      </c>
      <c r="S71" s="40">
        <f ca="1">SUMIF(AdopcionIA!$C$6:$C$403,Reporte!$C71,AdopcionIA!O$6:O$403)</f>
        <v>0</v>
      </c>
      <c r="T71" s="40">
        <f ca="1">SUMIF(AdopcionIA!$C$6:$C$403,Reporte!$C71,AdopcionIA!P$6:P$403)</f>
        <v>0</v>
      </c>
      <c r="U71" s="51">
        <f t="shared" ca="1" si="25"/>
        <v>0</v>
      </c>
      <c r="V71" s="40">
        <f ca="1">COUNTIFS(AdopcionIA!$C$6:$C$403,Reporte!$C71,AdopcionIA!L$6:L$403,"")</f>
        <v>0</v>
      </c>
      <c r="W71" s="40">
        <f ca="1">COUNTIFS(AdopcionIA!$C$6:$C$403,Reporte!$C71,AdopcionIA!L$6:L$403,"N")</f>
        <v>0</v>
      </c>
      <c r="X71" s="40">
        <f ca="1">COUNTIFS(AdopcionIA!$C$6:$C$403,Reporte!$C71,AdopcionIA!M$6:M$403,"N")</f>
        <v>0</v>
      </c>
      <c r="Y71" s="44">
        <f ca="1">COUNTIFS(AdopcionIA!$C$6:$C$403,Reporte!$C71,AdopcionIA!M$6:M$403,"S")</f>
        <v>0</v>
      </c>
      <c r="Z71" s="91">
        <f ca="1">IFERROR(AVERAGEIFS(AdopcionIA!N$6:N$403,AdopcionIA!$C$6:$C$403,Reporte!$C71),0)/10</f>
        <v>0</v>
      </c>
      <c r="AA71" s="45">
        <f ca="1">SUMIF(AdopcionIA!$C$6:$C$403,Reporte!$C71,AdopcionIA!T$6:T$403)</f>
        <v>0</v>
      </c>
      <c r="AB71" s="45">
        <f ca="1">SUMIF(AdopcionIA!$C$6:$C$403,Reporte!$C71,AdopcionIA!U$6:U$403)</f>
        <v>0</v>
      </c>
      <c r="AC71" s="50">
        <f t="shared" ca="1" si="26"/>
        <v>0</v>
      </c>
      <c r="AD71" s="45">
        <f ca="1">COUNTIFS(AdopcionIA!$C$6:$C$403,Reporte!$C71,AdopcionIA!Q$6:Q$403,"")</f>
        <v>0</v>
      </c>
      <c r="AE71" s="45">
        <f ca="1">COUNTIFS(AdopcionIA!$C$6:$C$403,Reporte!$C71,AdopcionIA!Q$6:Q$403,"N")</f>
        <v>0</v>
      </c>
      <c r="AF71" s="45">
        <f ca="1">COUNTIFS(AdopcionIA!$C$6:$C$403,Reporte!$C71,AdopcionIA!R$6:R$403,"N")</f>
        <v>0</v>
      </c>
      <c r="AG71" s="46">
        <f ca="1" xml:space="preserve"> COUNTIFS(AdopcionIA!$C$6:$C$403,Reporte!$C71,AdopcionIA!R$6:R$403,"S")</f>
        <v>0</v>
      </c>
      <c r="AH71" s="92">
        <f ca="1">IFERROR(AVERAGEIFS(AdopcionIA!S$6:S$403,AdopcionIA!$C$6:$C$403,Reporte!$C71),0)/10</f>
        <v>0</v>
      </c>
      <c r="AI71" s="49">
        <f ca="1">SUMIF(AdopcionIA!$C$6:$C$403,Reporte!$C71,AdopcionIA!Y$6:Y$403)</f>
        <v>0</v>
      </c>
      <c r="AJ71" s="49">
        <f ca="1">SUMIF(AdopcionIA!$C$6:$C$403,Reporte!$C71,AdopcionIA!Z$6:Z$403)</f>
        <v>0</v>
      </c>
      <c r="AK71" s="50">
        <f t="shared" ca="1" si="27"/>
        <v>0</v>
      </c>
      <c r="AL71" s="49">
        <f ca="1">COUNTIFS(AdopcionIA!$C$6:$C$403,Reporte!$C71,AdopcionIA!V$6:V$403,"")</f>
        <v>0</v>
      </c>
      <c r="AM71" s="49">
        <f ca="1">COUNTIFS(AdopcionIA!$C$6:$C$403,Reporte!$C71,AdopcionIA!V$6:V$403,"N")</f>
        <v>0</v>
      </c>
      <c r="AN71" s="49">
        <f ca="1">COUNTIFS(AdopcionIA!$C$6:$C$403,Reporte!$C71,AdopcionIA!W$6:W$403,"N")</f>
        <v>0</v>
      </c>
      <c r="AO71" s="54">
        <f ca="1">COUNTIFS(AdopcionIA!$C$6:$C$403,Reporte!$C71,AdopcionIA!W$6:W$403,"S")</f>
        <v>0</v>
      </c>
      <c r="AP71" s="93">
        <f ca="1">IFERROR(AVERAGEIFS(AdopcionIA!X$6:X$403,AdopcionIA!$C$6:$C$403,Reporte!$C71),0)/10</f>
        <v>0</v>
      </c>
      <c r="AQ71" s="57">
        <f ca="1">SUMIF(AdopcionIA!$C$6:$C$403,Reporte!$C71,AdopcionIA!AD$6:AD$403)</f>
        <v>0</v>
      </c>
      <c r="AR71" s="57">
        <f ca="1">SUMIF(AdopcionIA!$C$6:$C$403,Reporte!$C71,AdopcionIA!AE$6:AE$403)</f>
        <v>0</v>
      </c>
      <c r="AS71" s="50">
        <f t="shared" ca="1" si="28"/>
        <v>0</v>
      </c>
      <c r="AT71" s="57">
        <f ca="1">COUNTIFS(AdopcionIA!$C$6:$C$403,Reporte!$C71,AdopcionIA!AA$6:AA$403,"")</f>
        <v>0</v>
      </c>
      <c r="AU71" s="57">
        <f ca="1">COUNTIFS(AdopcionIA!$C$6:$C$403,Reporte!$C71,AdopcionIA!AA$6:AA$403,"N")</f>
        <v>0</v>
      </c>
      <c r="AV71" s="57">
        <f ca="1">COUNTIFS(AdopcionIA!$C$6:$C$403,Reporte!$C71,AdopcionIA!AB$6:AB$403,"N")</f>
        <v>0</v>
      </c>
      <c r="AW71" s="62">
        <f ca="1">COUNTIFS(AdopcionIA!$C$6:$C$403,Reporte!$C71,AdopcionIA!AB$6:AB$403,"S")</f>
        <v>0</v>
      </c>
      <c r="AX71" s="94">
        <f ca="1">IFERROR(AVERAGEIFS(AdopcionIA!AC$6:AC$403,AdopcionIA!$C$6:$C$403,Reporte!$C71),0)/10</f>
        <v>0</v>
      </c>
      <c r="AY71" s="63">
        <f ca="1">SUMIF(AdopcionIA!$C$6:$C$403,Reporte!$C71,AdopcionIA!AI$6:AI$403)</f>
        <v>0</v>
      </c>
      <c r="AZ71" s="63">
        <f ca="1">SUMIF(AdopcionIA!$C$6:$C$403,Reporte!$C71,AdopcionIA!AJ$6:AJ$403)</f>
        <v>0</v>
      </c>
      <c r="BA71" s="50">
        <f t="shared" ca="1" si="29"/>
        <v>0</v>
      </c>
      <c r="BB71" s="63">
        <f ca="1">COUNTIFS(AdopcionIA!$C$6:$C$403,Reporte!$C71,AdopcionIA!AF$6:AF$403,"")</f>
        <v>0</v>
      </c>
      <c r="BC71" s="63">
        <f ca="1">COUNTIFS(AdopcionIA!$C$6:$C$403,Reporte!$C71,AdopcionIA!AF$6:AF$403,"N")</f>
        <v>0</v>
      </c>
      <c r="BD71" s="63">
        <f ca="1">COUNTIFS(AdopcionIA!$C$6:$C$403,Reporte!$C71,AdopcionIA!AG$6:AG$403,"N")</f>
        <v>0</v>
      </c>
      <c r="BE71" s="64">
        <f ca="1">COUNTIFS(AdopcionIA!$C$6:$C$403,Reporte!$C71,AdopcionIA!AG$6:AG$403,"S")</f>
        <v>0</v>
      </c>
      <c r="BF71" s="95">
        <f ca="1">IFERROR(AVERAGEIFS(AdopcionIA!AH$6:AH$403,AdopcionIA!$C$6:$C$403,Reporte!$C71),0)/10</f>
        <v>0</v>
      </c>
      <c r="BG71" s="67">
        <f ca="1">SUMIF(AdopcionIA!$C$6:$C$403,Reporte!$C71,AdopcionIA!AN$6:AN$403)</f>
        <v>0</v>
      </c>
      <c r="BH71" s="67">
        <f ca="1">SUMIF(AdopcionIA!$C$6:$C$403,Reporte!$C71,AdopcionIA!AO$6:AO$403)</f>
        <v>0</v>
      </c>
      <c r="BI71" s="50">
        <f t="shared" ca="1" si="30"/>
        <v>0</v>
      </c>
      <c r="BJ71" s="67">
        <f ca="1">COUNTIFS(AdopcionIA!$C$6:$C$403,Reporte!$C71,AdopcionIA!AK$6:AK$403,"")</f>
        <v>0</v>
      </c>
      <c r="BK71" s="67">
        <f ca="1">COUNTIFS(AdopcionIA!$C$6:$C$403,Reporte!$C71,AdopcionIA!AK$6:AK$403,"N")</f>
        <v>0</v>
      </c>
      <c r="BL71" s="67">
        <f ca="1">COUNTIFS(AdopcionIA!$C$6:$C$403,Reporte!$C71,AdopcionIA!AL$6:AL$403,"N")</f>
        <v>0</v>
      </c>
      <c r="BM71" s="67">
        <f ca="1">COUNTIFS(AdopcionIA!$C$6:$C$403,Reporte!$C71,AdopcionIA!AL$6:AL$403,"S")</f>
        <v>0</v>
      </c>
      <c r="BN71" s="96">
        <f ca="1">IFERROR(AVERAGEIFS(AdopcionIA!AM$6:AM$403,AdopcionIA!$C$6:$C$403,Reporte!$C71),0)/10</f>
        <v>0</v>
      </c>
    </row>
    <row r="72" spans="3:66" ht="14.5" x14ac:dyDescent="0.35">
      <c r="C72" s="118" t="e">
        <f ca="1"/>
        <v>#NAME?</v>
      </c>
      <c r="D72" s="37">
        <f ca="1">SUMIF(AdopcionIA!$C$6:$C$403,Reporte!$C72,AdopcionIA!J$6:J$403) + SUMIF(AdopcionIA!$C$6:$C$403,Reporte!$C72,AdopcionIA!O$6:O$403) + SUMIF(AdopcionIA!$C$6:$C$403,Reporte!$C72,AdopcionIA!T$6:T$403) + SUMIF(AdopcionIA!$C$6:$C$403,Reporte!$C72,AdopcionIA!Y$6:Y$403) + SUMIF(AdopcionIA!$C$6:$C$403,Reporte!$C72,AdopcionIA!AD$6:AD$403) + SUMIF(AdopcionIA!$C$6:$C$403,Reporte!$C72,AdopcionIA!AI$6:AI$403) + SUMIF(AdopcionIA!$C$6:$C$403,Reporte!$C72,AdopcionIA!AN$6:AN$403)</f>
        <v>0</v>
      </c>
      <c r="E72" s="37">
        <f ca="1">SUMIF(AdopcionIA!$C$6:$C$403,Reporte!$C72,AdopcionIA!K$6:K$403) + SUMIF(AdopcionIA!$C$6:$C$403,Reporte!$C72,AdopcionIA!P$6:P$403) + SUMIF(AdopcionIA!$C$6:$C$403,Reporte!$C72,AdopcionIA!U$6:U$403) + SUMIF(AdopcionIA!$C$6:$C$403,Reporte!$C72,AdopcionIA!Z$6:Z$403) + SUMIF(AdopcionIA!$C$6:$C$403,Reporte!$C72,AdopcionIA!AE$6:AE$403) + SUMIF(AdopcionIA!$C$6:$C$403,Reporte!$C72,AdopcionIA!AJ$6:AJ$403) + SUMIF(AdopcionIA!$C$6:$C$403,Reporte!$C72,AdopcionIA!AO$6:AO$403)</f>
        <v>0</v>
      </c>
      <c r="F72" s="50">
        <f t="shared" ca="1" si="23"/>
        <v>0</v>
      </c>
      <c r="G72" s="37">
        <f ca="1">COUNTIFS(AdopcionIA!$C$6:$C$403,Reporte!$C72,AdopcionIA!G$6:G$403,"") + COUNTIFS(AdopcionIA!$C$6:$C$403,Reporte!$C72,AdopcionIA!L$6:L$403,"") + COUNTIFS(AdopcionIA!$C$6:$C$403,Reporte!$C72,AdopcionIA!Q$6:Q$403,"") + COUNTIFS(AdopcionIA!$C$6:$C$403,Reporte!$C72,AdopcionIA!V$6:V$403,"") + COUNTIFS(AdopcionIA!$C$6:$C$403,Reporte!$C72,AdopcionIA!AA$6:AA$403,"") + COUNTIFS(AdopcionIA!$C$6:$C$403,Reporte!$C72,AdopcionIA!AF$6:AF$403,"") + COUNTIFS(AdopcionIA!$C$6:$C$403,Reporte!$C72,AdopcionIA!AK$6:AK$403,"")</f>
        <v>0</v>
      </c>
      <c r="H72" s="37">
        <f ca="1">COUNTIFS(AdopcionIA!$C$6:$C$403,Reporte!$C72,AdopcionIA!G$6:G$403,"N") + COUNTIFS(AdopcionIA!$C$6:$C$403,Reporte!$C72,AdopcionIA!L$6:L$403,"N") + COUNTIFS(AdopcionIA!$C$6:$C$403,Reporte!$C72,AdopcionIA!Q$6:Q$403,"N") + COUNTIFS(AdopcionIA!$C$6:$C$403,Reporte!$C72,AdopcionIA!V$6:V$403,"N") + COUNTIFS(AdopcionIA!$C$6:$C$403,Reporte!$C72,AdopcionIA!AA$6:AA$403,"N") + COUNTIFS(AdopcionIA!$C$6:$C$403,Reporte!$C72,AdopcionIA!AF$6:AF$403,"N") + COUNTIFS(AdopcionIA!$C$6:$C$403,Reporte!$C72,AdopcionIA!AK$6:AK$403,"N")</f>
        <v>0</v>
      </c>
      <c r="I72" s="37">
        <f ca="1">COUNTIFS(AdopcionIA!$C$6:$C$403,Reporte!$C72,AdopcionIA!H$6:H$403,"N") + COUNTIFS(AdopcionIA!$C$6:$C$403,Reporte!$C72,AdopcionIA!M$6:M$403,"N") + COUNTIFS(AdopcionIA!$C$6:$C$403,Reporte!$C72,AdopcionIA!R$6:R$403,"N") + COUNTIFS(AdopcionIA!$C$6:$C$403,Reporte!$C72,AdopcionIA!W$6:W$403,"N") + COUNTIFS(AdopcionIA!$C$6:$C$403,Reporte!$C72,AdopcionIA!AB$6:AB$403,"N") + COUNTIFS(AdopcionIA!$C$6:$C$403,Reporte!$C72,AdopcionIA!AG$6:AG$403,"N") + COUNTIFS(AdopcionIA!$C$6:$C$403,Reporte!$C72,AdopcionIA!AL$6:AL$403,"N")</f>
        <v>0</v>
      </c>
      <c r="J72" s="37">
        <f ca="1">COUNTIFS(AdopcionIA!$C$6:$C$403,Reporte!$C72,AdopcionIA!H$6:H$403,"S") + COUNTIFS(AdopcionIA!$C$6:$C$403,Reporte!$C72,AdopcionIA!M$6:M$403,"S") + COUNTIFS(AdopcionIA!$C$6:$C$403,Reporte!$C72,AdopcionIA!R$6:R$403,"S") + COUNTIFS(AdopcionIA!$C$6:$C$403,Reporte!$C72,AdopcionIA!W$6:W$403,"S") + COUNTIFS(AdopcionIA!$C$6:$C$403,Reporte!$C72,AdopcionIA!AB$6:AB$403,"S") + COUNTIFS(AdopcionIA!$C$6:$C$403,Reporte!$C72,AdopcionIA!AG$6:AG$403,"S") + COUNTIFS(AdopcionIA!$C$6:$C$403,Reporte!$C72,AdopcionIA!AL$6:AL$403,"S")</f>
        <v>0</v>
      </c>
      <c r="K72" s="17">
        <f ca="1">SUMIF(AdopcionIA!$C$6:$C$403,Reporte!$C72,AdopcionIA!J$6:J$403)</f>
        <v>0</v>
      </c>
      <c r="L72" s="17">
        <f ca="1">SUMIF(AdopcionIA!$C$6:$C$403,Reporte!$C72,AdopcionIA!K$6:K$403)</f>
        <v>0</v>
      </c>
      <c r="M72" s="50">
        <f t="shared" ca="1" si="24"/>
        <v>0</v>
      </c>
      <c r="N72" s="17">
        <f ca="1">COUNTIFS(AdopcionIA!$C$6:$C$403,Reporte!$C72,AdopcionIA!G$6:G$403,"")</f>
        <v>0</v>
      </c>
      <c r="O72" s="33">
        <f ca="1">COUNTIFS(AdopcionIA!$C$6:$C$403,Reporte!$C72,AdopcionIA!G$6:G$403,"N")</f>
        <v>0</v>
      </c>
      <c r="P72" s="33">
        <f ca="1">COUNTIFS(AdopcionIA!$C$6:$C$403,Reporte!$C72,AdopcionIA!H$6:H$403,"N")</f>
        <v>0</v>
      </c>
      <c r="Q72" s="34">
        <f ca="1">COUNTIFS(AdopcionIA!$C$6:$C$403,Reporte!$C72,AdopcionIA!H$6:H$403,"S")</f>
        <v>0</v>
      </c>
      <c r="R72" s="90">
        <f ca="1">(IFERROR(AVERAGEIFS(AdopcionIA!I$6:I$403,AdopcionIA!$C$6:$C$403,Reporte!$C72),0)/10)</f>
        <v>0</v>
      </c>
      <c r="S72" s="40">
        <f ca="1">SUMIF(AdopcionIA!$C$6:$C$403,Reporte!$C72,AdopcionIA!O$6:O$403)</f>
        <v>0</v>
      </c>
      <c r="T72" s="40">
        <f ca="1">SUMIF(AdopcionIA!$C$6:$C$403,Reporte!$C72,AdopcionIA!P$6:P$403)</f>
        <v>0</v>
      </c>
      <c r="U72" s="51">
        <f t="shared" ca="1" si="25"/>
        <v>0</v>
      </c>
      <c r="V72" s="40">
        <f ca="1">COUNTIFS(AdopcionIA!$C$6:$C$403,Reporte!$C72,AdopcionIA!L$6:L$403,"")</f>
        <v>0</v>
      </c>
      <c r="W72" s="40">
        <f ca="1">COUNTIFS(AdopcionIA!$C$6:$C$403,Reporte!$C72,AdopcionIA!L$6:L$403,"N")</f>
        <v>0</v>
      </c>
      <c r="X72" s="40">
        <f ca="1">COUNTIFS(AdopcionIA!$C$6:$C$403,Reporte!$C72,AdopcionIA!M$6:M$403,"N")</f>
        <v>0</v>
      </c>
      <c r="Y72" s="44">
        <f ca="1">COUNTIFS(AdopcionIA!$C$6:$C$403,Reporte!$C72,AdopcionIA!M$6:M$403,"S")</f>
        <v>0</v>
      </c>
      <c r="Z72" s="91">
        <f ca="1">IFERROR(AVERAGEIFS(AdopcionIA!N$6:N$403,AdopcionIA!$C$6:$C$403,Reporte!$C72),0)/10</f>
        <v>0</v>
      </c>
      <c r="AA72" s="45">
        <f ca="1">SUMIF(AdopcionIA!$C$6:$C$403,Reporte!$C72,AdopcionIA!T$6:T$403)</f>
        <v>0</v>
      </c>
      <c r="AB72" s="45">
        <f ca="1">SUMIF(AdopcionIA!$C$6:$C$403,Reporte!$C72,AdopcionIA!U$6:U$403)</f>
        <v>0</v>
      </c>
      <c r="AC72" s="50">
        <f t="shared" ca="1" si="26"/>
        <v>0</v>
      </c>
      <c r="AD72" s="45">
        <f ca="1">COUNTIFS(AdopcionIA!$C$6:$C$403,Reporte!$C72,AdopcionIA!Q$6:Q$403,"")</f>
        <v>0</v>
      </c>
      <c r="AE72" s="45">
        <f ca="1">COUNTIFS(AdopcionIA!$C$6:$C$403,Reporte!$C72,AdopcionIA!Q$6:Q$403,"N")</f>
        <v>0</v>
      </c>
      <c r="AF72" s="45">
        <f ca="1">COUNTIFS(AdopcionIA!$C$6:$C$403,Reporte!$C72,AdopcionIA!R$6:R$403,"N")</f>
        <v>0</v>
      </c>
      <c r="AG72" s="46">
        <f ca="1" xml:space="preserve"> COUNTIFS(AdopcionIA!$C$6:$C$403,Reporte!$C72,AdopcionIA!R$6:R$403,"S")</f>
        <v>0</v>
      </c>
      <c r="AH72" s="92">
        <f ca="1">IFERROR(AVERAGEIFS(AdopcionIA!S$6:S$403,AdopcionIA!$C$6:$C$403,Reporte!$C72),0)/10</f>
        <v>0</v>
      </c>
      <c r="AI72" s="49">
        <f ca="1">SUMIF(AdopcionIA!$C$6:$C$403,Reporte!$C72,AdopcionIA!Y$6:Y$403)</f>
        <v>0</v>
      </c>
      <c r="AJ72" s="49">
        <f ca="1">SUMIF(AdopcionIA!$C$6:$C$403,Reporte!$C72,AdopcionIA!Z$6:Z$403)</f>
        <v>0</v>
      </c>
      <c r="AK72" s="50">
        <f t="shared" ca="1" si="27"/>
        <v>0</v>
      </c>
      <c r="AL72" s="49">
        <f ca="1">COUNTIFS(AdopcionIA!$C$6:$C$403,Reporte!$C72,AdopcionIA!V$6:V$403,"")</f>
        <v>0</v>
      </c>
      <c r="AM72" s="49">
        <f ca="1">COUNTIFS(AdopcionIA!$C$6:$C$403,Reporte!$C72,AdopcionIA!V$6:V$403,"N")</f>
        <v>0</v>
      </c>
      <c r="AN72" s="49">
        <f ca="1">COUNTIFS(AdopcionIA!$C$6:$C$403,Reporte!$C72,AdopcionIA!W$6:W$403,"N")</f>
        <v>0</v>
      </c>
      <c r="AO72" s="54">
        <f ca="1">COUNTIFS(AdopcionIA!$C$6:$C$403,Reporte!$C72,AdopcionIA!W$6:W$403,"S")</f>
        <v>0</v>
      </c>
      <c r="AP72" s="93">
        <f ca="1">IFERROR(AVERAGEIFS(AdopcionIA!X$6:X$403,AdopcionIA!$C$6:$C$403,Reporte!$C72),0)/10</f>
        <v>0</v>
      </c>
      <c r="AQ72" s="57">
        <f ca="1">SUMIF(AdopcionIA!$C$6:$C$403,Reporte!$C72,AdopcionIA!AD$6:AD$403)</f>
        <v>0</v>
      </c>
      <c r="AR72" s="57">
        <f ca="1">SUMIF(AdopcionIA!$C$6:$C$403,Reporte!$C72,AdopcionIA!AE$6:AE$403)</f>
        <v>0</v>
      </c>
      <c r="AS72" s="50">
        <f t="shared" ca="1" si="28"/>
        <v>0</v>
      </c>
      <c r="AT72" s="57">
        <f ca="1">COUNTIFS(AdopcionIA!$C$6:$C$403,Reporte!$C72,AdopcionIA!AA$6:AA$403,"")</f>
        <v>0</v>
      </c>
      <c r="AU72" s="57">
        <f ca="1">COUNTIFS(AdopcionIA!$C$6:$C$403,Reporte!$C72,AdopcionIA!AA$6:AA$403,"N")</f>
        <v>0</v>
      </c>
      <c r="AV72" s="57">
        <f ca="1">COUNTIFS(AdopcionIA!$C$6:$C$403,Reporte!$C72,AdopcionIA!AB$6:AB$403,"N")</f>
        <v>0</v>
      </c>
      <c r="AW72" s="62">
        <f ca="1">COUNTIFS(AdopcionIA!$C$6:$C$403,Reporte!$C72,AdopcionIA!AB$6:AB$403,"S")</f>
        <v>0</v>
      </c>
      <c r="AX72" s="94">
        <f ca="1">IFERROR(AVERAGEIFS(AdopcionIA!AC$6:AC$403,AdopcionIA!$C$6:$C$403,Reporte!$C72),0)/10</f>
        <v>0</v>
      </c>
      <c r="AY72" s="63">
        <f ca="1">SUMIF(AdopcionIA!$C$6:$C$403,Reporte!$C72,AdopcionIA!AI$6:AI$403)</f>
        <v>0</v>
      </c>
      <c r="AZ72" s="63">
        <f ca="1">SUMIF(AdopcionIA!$C$6:$C$403,Reporte!$C72,AdopcionIA!AJ$6:AJ$403)</f>
        <v>0</v>
      </c>
      <c r="BA72" s="50">
        <f t="shared" ca="1" si="29"/>
        <v>0</v>
      </c>
      <c r="BB72" s="63">
        <f ca="1">COUNTIFS(AdopcionIA!$C$6:$C$403,Reporte!$C72,AdopcionIA!AF$6:AF$403,"")</f>
        <v>0</v>
      </c>
      <c r="BC72" s="63">
        <f ca="1">COUNTIFS(AdopcionIA!$C$6:$C$403,Reporte!$C72,AdopcionIA!AF$6:AF$403,"N")</f>
        <v>0</v>
      </c>
      <c r="BD72" s="63">
        <f ca="1">COUNTIFS(AdopcionIA!$C$6:$C$403,Reporte!$C72,AdopcionIA!AG$6:AG$403,"N")</f>
        <v>0</v>
      </c>
      <c r="BE72" s="64">
        <f ca="1">COUNTIFS(AdopcionIA!$C$6:$C$403,Reporte!$C72,AdopcionIA!AG$6:AG$403,"S")</f>
        <v>0</v>
      </c>
      <c r="BF72" s="95">
        <f ca="1">IFERROR(AVERAGEIFS(AdopcionIA!AH$6:AH$403,AdopcionIA!$C$6:$C$403,Reporte!$C72),0)/10</f>
        <v>0</v>
      </c>
      <c r="BG72" s="67">
        <f ca="1">SUMIF(AdopcionIA!$C$6:$C$403,Reporte!$C72,AdopcionIA!AN$6:AN$403)</f>
        <v>0</v>
      </c>
      <c r="BH72" s="67">
        <f ca="1">SUMIF(AdopcionIA!$C$6:$C$403,Reporte!$C72,AdopcionIA!AO$6:AO$403)</f>
        <v>0</v>
      </c>
      <c r="BI72" s="50">
        <f t="shared" ca="1" si="30"/>
        <v>0</v>
      </c>
      <c r="BJ72" s="67">
        <f ca="1">COUNTIFS(AdopcionIA!$C$6:$C$403,Reporte!$C72,AdopcionIA!AK$6:AK$403,"")</f>
        <v>0</v>
      </c>
      <c r="BK72" s="67">
        <f ca="1">COUNTIFS(AdopcionIA!$C$6:$C$403,Reporte!$C72,AdopcionIA!AK$6:AK$403,"N")</f>
        <v>0</v>
      </c>
      <c r="BL72" s="67">
        <f ca="1">COUNTIFS(AdopcionIA!$C$6:$C$403,Reporte!$C72,AdopcionIA!AL$6:AL$403,"N")</f>
        <v>0</v>
      </c>
      <c r="BM72" s="67">
        <f ca="1">COUNTIFS(AdopcionIA!$C$6:$C$403,Reporte!$C72,AdopcionIA!AL$6:AL$403,"S")</f>
        <v>0</v>
      </c>
      <c r="BN72" s="96">
        <f ca="1">IFERROR(AVERAGEIFS(AdopcionIA!AM$6:AM$403,AdopcionIA!$C$6:$C$403,Reporte!$C72),0)/10</f>
        <v>0</v>
      </c>
    </row>
    <row r="73" spans="3:66" ht="14.5" x14ac:dyDescent="0.35">
      <c r="C73" s="118" t="e">
        <f ca="1"/>
        <v>#NAME?</v>
      </c>
      <c r="D73" s="37">
        <f ca="1">SUMIF(AdopcionIA!$C$6:$C$403,Reporte!$C73,AdopcionIA!J$6:J$403) + SUMIF(AdopcionIA!$C$6:$C$403,Reporte!$C73,AdopcionIA!O$6:O$403) + SUMIF(AdopcionIA!$C$6:$C$403,Reporte!$C73,AdopcionIA!T$6:T$403) + SUMIF(AdopcionIA!$C$6:$C$403,Reporte!$C73,AdopcionIA!Y$6:Y$403) + SUMIF(AdopcionIA!$C$6:$C$403,Reporte!$C73,AdopcionIA!AD$6:AD$403) + SUMIF(AdopcionIA!$C$6:$C$403,Reporte!$C73,AdopcionIA!AI$6:AI$403) + SUMIF(AdopcionIA!$C$6:$C$403,Reporte!$C73,AdopcionIA!AN$6:AN$403)</f>
        <v>0</v>
      </c>
      <c r="E73" s="37">
        <f ca="1">SUMIF(AdopcionIA!$C$6:$C$403,Reporte!$C73,AdopcionIA!K$6:K$403) + SUMIF(AdopcionIA!$C$6:$C$403,Reporte!$C73,AdopcionIA!P$6:P$403) + SUMIF(AdopcionIA!$C$6:$C$403,Reporte!$C73,AdopcionIA!U$6:U$403) + SUMIF(AdopcionIA!$C$6:$C$403,Reporte!$C73,AdopcionIA!Z$6:Z$403) + SUMIF(AdopcionIA!$C$6:$C$403,Reporte!$C73,AdopcionIA!AE$6:AE$403) + SUMIF(AdopcionIA!$C$6:$C$403,Reporte!$C73,AdopcionIA!AJ$6:AJ$403) + SUMIF(AdopcionIA!$C$6:$C$403,Reporte!$C73,AdopcionIA!AO$6:AO$403)</f>
        <v>0</v>
      </c>
      <c r="F73" s="50">
        <f t="shared" ca="1" si="23"/>
        <v>0</v>
      </c>
      <c r="G73" s="37">
        <f ca="1">COUNTIFS(AdopcionIA!$C$6:$C$403,Reporte!$C73,AdopcionIA!G$6:G$403,"") + COUNTIFS(AdopcionIA!$C$6:$C$403,Reporte!$C73,AdopcionIA!L$6:L$403,"") + COUNTIFS(AdopcionIA!$C$6:$C$403,Reporte!$C73,AdopcionIA!Q$6:Q$403,"") + COUNTIFS(AdopcionIA!$C$6:$C$403,Reporte!$C73,AdopcionIA!V$6:V$403,"") + COUNTIFS(AdopcionIA!$C$6:$C$403,Reporte!$C73,AdopcionIA!AA$6:AA$403,"") + COUNTIFS(AdopcionIA!$C$6:$C$403,Reporte!$C73,AdopcionIA!AF$6:AF$403,"") + COUNTIFS(AdopcionIA!$C$6:$C$403,Reporte!$C73,AdopcionIA!AK$6:AK$403,"")</f>
        <v>0</v>
      </c>
      <c r="H73" s="37">
        <f ca="1">COUNTIFS(AdopcionIA!$C$6:$C$403,Reporte!$C73,AdopcionIA!G$6:G$403,"N") + COUNTIFS(AdopcionIA!$C$6:$C$403,Reporte!$C73,AdopcionIA!L$6:L$403,"N") + COUNTIFS(AdopcionIA!$C$6:$C$403,Reporte!$C73,AdopcionIA!Q$6:Q$403,"N") + COUNTIFS(AdopcionIA!$C$6:$C$403,Reporte!$C73,AdopcionIA!V$6:V$403,"N") + COUNTIFS(AdopcionIA!$C$6:$C$403,Reporte!$C73,AdopcionIA!AA$6:AA$403,"N") + COUNTIFS(AdopcionIA!$C$6:$C$403,Reporte!$C73,AdopcionIA!AF$6:AF$403,"N") + COUNTIFS(AdopcionIA!$C$6:$C$403,Reporte!$C73,AdopcionIA!AK$6:AK$403,"N")</f>
        <v>0</v>
      </c>
      <c r="I73" s="37">
        <f ca="1">COUNTIFS(AdopcionIA!$C$6:$C$403,Reporte!$C73,AdopcionIA!H$6:H$403,"N") + COUNTIFS(AdopcionIA!$C$6:$C$403,Reporte!$C73,AdopcionIA!M$6:M$403,"N") + COUNTIFS(AdopcionIA!$C$6:$C$403,Reporte!$C73,AdopcionIA!R$6:R$403,"N") + COUNTIFS(AdopcionIA!$C$6:$C$403,Reporte!$C73,AdopcionIA!W$6:W$403,"N") + COUNTIFS(AdopcionIA!$C$6:$C$403,Reporte!$C73,AdopcionIA!AB$6:AB$403,"N") + COUNTIFS(AdopcionIA!$C$6:$C$403,Reporte!$C73,AdopcionIA!AG$6:AG$403,"N") + COUNTIFS(AdopcionIA!$C$6:$C$403,Reporte!$C73,AdopcionIA!AL$6:AL$403,"N")</f>
        <v>0</v>
      </c>
      <c r="J73" s="37">
        <f ca="1">COUNTIFS(AdopcionIA!$C$6:$C$403,Reporte!$C73,AdopcionIA!H$6:H$403,"S") + COUNTIFS(AdopcionIA!$C$6:$C$403,Reporte!$C73,AdopcionIA!M$6:M$403,"S") + COUNTIFS(AdopcionIA!$C$6:$C$403,Reporte!$C73,AdopcionIA!R$6:R$403,"S") + COUNTIFS(AdopcionIA!$C$6:$C$403,Reporte!$C73,AdopcionIA!W$6:W$403,"S") + COUNTIFS(AdopcionIA!$C$6:$C$403,Reporte!$C73,AdopcionIA!AB$6:AB$403,"S") + COUNTIFS(AdopcionIA!$C$6:$C$403,Reporte!$C73,AdopcionIA!AG$6:AG$403,"S") + COUNTIFS(AdopcionIA!$C$6:$C$403,Reporte!$C73,AdopcionIA!AL$6:AL$403,"S")</f>
        <v>0</v>
      </c>
      <c r="K73" s="17">
        <f ca="1">SUMIF(AdopcionIA!$C$6:$C$403,Reporte!$C73,AdopcionIA!J$6:J$403)</f>
        <v>0</v>
      </c>
      <c r="L73" s="17">
        <f ca="1">SUMIF(AdopcionIA!$C$6:$C$403,Reporte!$C73,AdopcionIA!K$6:K$403)</f>
        <v>0</v>
      </c>
      <c r="M73" s="50">
        <f t="shared" ca="1" si="24"/>
        <v>0</v>
      </c>
      <c r="N73" s="17">
        <f ca="1">COUNTIFS(AdopcionIA!$C$6:$C$403,Reporte!$C73,AdopcionIA!G$6:G$403,"")</f>
        <v>0</v>
      </c>
      <c r="O73" s="33">
        <f ca="1">COUNTIFS(AdopcionIA!$C$6:$C$403,Reporte!$C73,AdopcionIA!G$6:G$403,"N")</f>
        <v>0</v>
      </c>
      <c r="P73" s="33">
        <f ca="1">COUNTIFS(AdopcionIA!$C$6:$C$403,Reporte!$C73,AdopcionIA!H$6:H$403,"N")</f>
        <v>0</v>
      </c>
      <c r="Q73" s="34">
        <f ca="1">COUNTIFS(AdopcionIA!$C$6:$C$403,Reporte!$C73,AdopcionIA!H$6:H$403,"S")</f>
        <v>0</v>
      </c>
      <c r="R73" s="90">
        <f ca="1">(IFERROR(AVERAGEIFS(AdopcionIA!I$6:I$403,AdopcionIA!$C$6:$C$403,Reporte!$C73),0)/10)</f>
        <v>0</v>
      </c>
      <c r="S73" s="40">
        <f ca="1">SUMIF(AdopcionIA!$C$6:$C$403,Reporte!$C73,AdopcionIA!O$6:O$403)</f>
        <v>0</v>
      </c>
      <c r="T73" s="40">
        <f ca="1">SUMIF(AdopcionIA!$C$6:$C$403,Reporte!$C73,AdopcionIA!P$6:P$403)</f>
        <v>0</v>
      </c>
      <c r="U73" s="51">
        <f t="shared" ca="1" si="25"/>
        <v>0</v>
      </c>
      <c r="V73" s="40">
        <f ca="1">COUNTIFS(AdopcionIA!$C$6:$C$403,Reporte!$C73,AdopcionIA!L$6:L$403,"")</f>
        <v>0</v>
      </c>
      <c r="W73" s="40">
        <f ca="1">COUNTIFS(AdopcionIA!$C$6:$C$403,Reporte!$C73,AdopcionIA!L$6:L$403,"N")</f>
        <v>0</v>
      </c>
      <c r="X73" s="40">
        <f ca="1">COUNTIFS(AdopcionIA!$C$6:$C$403,Reporte!$C73,AdopcionIA!M$6:M$403,"N")</f>
        <v>0</v>
      </c>
      <c r="Y73" s="44">
        <f ca="1">COUNTIFS(AdopcionIA!$C$6:$C$403,Reporte!$C73,AdopcionIA!M$6:M$403,"S")</f>
        <v>0</v>
      </c>
      <c r="Z73" s="91">
        <f ca="1">IFERROR(AVERAGEIFS(AdopcionIA!N$6:N$403,AdopcionIA!$C$6:$C$403,Reporte!$C73),0)/10</f>
        <v>0</v>
      </c>
      <c r="AA73" s="45">
        <f ca="1">SUMIF(AdopcionIA!$C$6:$C$403,Reporte!$C73,AdopcionIA!T$6:T$403)</f>
        <v>0</v>
      </c>
      <c r="AB73" s="45">
        <f ca="1">SUMIF(AdopcionIA!$C$6:$C$403,Reporte!$C73,AdopcionIA!U$6:U$403)</f>
        <v>0</v>
      </c>
      <c r="AC73" s="50">
        <f t="shared" ca="1" si="26"/>
        <v>0</v>
      </c>
      <c r="AD73" s="45">
        <f ca="1">COUNTIFS(AdopcionIA!$C$6:$C$403,Reporte!$C73,AdopcionIA!Q$6:Q$403,"")</f>
        <v>0</v>
      </c>
      <c r="AE73" s="45">
        <f ca="1">COUNTIFS(AdopcionIA!$C$6:$C$403,Reporte!$C73,AdopcionIA!Q$6:Q$403,"N")</f>
        <v>0</v>
      </c>
      <c r="AF73" s="45">
        <f ca="1">COUNTIFS(AdopcionIA!$C$6:$C$403,Reporte!$C73,AdopcionIA!R$6:R$403,"N")</f>
        <v>0</v>
      </c>
      <c r="AG73" s="46">
        <f ca="1" xml:space="preserve"> COUNTIFS(AdopcionIA!$C$6:$C$403,Reporte!$C73,AdopcionIA!R$6:R$403,"S")</f>
        <v>0</v>
      </c>
      <c r="AH73" s="92">
        <f ca="1">IFERROR(AVERAGEIFS(AdopcionIA!S$6:S$403,AdopcionIA!$C$6:$C$403,Reporte!$C73),0)/10</f>
        <v>0</v>
      </c>
      <c r="AI73" s="49">
        <f ca="1">SUMIF(AdopcionIA!$C$6:$C$403,Reporte!$C73,AdopcionIA!Y$6:Y$403)</f>
        <v>0</v>
      </c>
      <c r="AJ73" s="49">
        <f ca="1">SUMIF(AdopcionIA!$C$6:$C$403,Reporte!$C73,AdopcionIA!Z$6:Z$403)</f>
        <v>0</v>
      </c>
      <c r="AK73" s="50">
        <f t="shared" ca="1" si="27"/>
        <v>0</v>
      </c>
      <c r="AL73" s="49">
        <f ca="1">COUNTIFS(AdopcionIA!$C$6:$C$403,Reporte!$C73,AdopcionIA!V$6:V$403,"")</f>
        <v>0</v>
      </c>
      <c r="AM73" s="49">
        <f ca="1">COUNTIFS(AdopcionIA!$C$6:$C$403,Reporte!$C73,AdopcionIA!V$6:V$403,"N")</f>
        <v>0</v>
      </c>
      <c r="AN73" s="49">
        <f ca="1">COUNTIFS(AdopcionIA!$C$6:$C$403,Reporte!$C73,AdopcionIA!W$6:W$403,"N")</f>
        <v>0</v>
      </c>
      <c r="AO73" s="54">
        <f ca="1">COUNTIFS(AdopcionIA!$C$6:$C$403,Reporte!$C73,AdopcionIA!W$6:W$403,"S")</f>
        <v>0</v>
      </c>
      <c r="AP73" s="93">
        <f ca="1">IFERROR(AVERAGEIFS(AdopcionIA!X$6:X$403,AdopcionIA!$C$6:$C$403,Reporte!$C73),0)/10</f>
        <v>0</v>
      </c>
      <c r="AQ73" s="57">
        <f ca="1">SUMIF(AdopcionIA!$C$6:$C$403,Reporte!$C73,AdopcionIA!AD$6:AD$403)</f>
        <v>0</v>
      </c>
      <c r="AR73" s="57">
        <f ca="1">SUMIF(AdopcionIA!$C$6:$C$403,Reporte!$C73,AdopcionIA!AE$6:AE$403)</f>
        <v>0</v>
      </c>
      <c r="AS73" s="50">
        <f t="shared" ca="1" si="28"/>
        <v>0</v>
      </c>
      <c r="AT73" s="57">
        <f ca="1">COUNTIFS(AdopcionIA!$C$6:$C$403,Reporte!$C73,AdopcionIA!AA$6:AA$403,"")</f>
        <v>0</v>
      </c>
      <c r="AU73" s="57">
        <f ca="1">COUNTIFS(AdopcionIA!$C$6:$C$403,Reporte!$C73,AdopcionIA!AA$6:AA$403,"N")</f>
        <v>0</v>
      </c>
      <c r="AV73" s="57">
        <f ca="1">COUNTIFS(AdopcionIA!$C$6:$C$403,Reporte!$C73,AdopcionIA!AB$6:AB$403,"N")</f>
        <v>0</v>
      </c>
      <c r="AW73" s="62">
        <f ca="1">COUNTIFS(AdopcionIA!$C$6:$C$403,Reporte!$C73,AdopcionIA!AB$6:AB$403,"S")</f>
        <v>0</v>
      </c>
      <c r="AX73" s="94">
        <f ca="1">IFERROR(AVERAGEIFS(AdopcionIA!AC$6:AC$403,AdopcionIA!$C$6:$C$403,Reporte!$C73),0)/10</f>
        <v>0</v>
      </c>
      <c r="AY73" s="63">
        <f ca="1">SUMIF(AdopcionIA!$C$6:$C$403,Reporte!$C73,AdopcionIA!AI$6:AI$403)</f>
        <v>0</v>
      </c>
      <c r="AZ73" s="63">
        <f ca="1">SUMIF(AdopcionIA!$C$6:$C$403,Reporte!$C73,AdopcionIA!AJ$6:AJ$403)</f>
        <v>0</v>
      </c>
      <c r="BA73" s="50">
        <f t="shared" ca="1" si="29"/>
        <v>0</v>
      </c>
      <c r="BB73" s="63">
        <f ca="1">COUNTIFS(AdopcionIA!$C$6:$C$403,Reporte!$C73,AdopcionIA!AF$6:AF$403,"")</f>
        <v>0</v>
      </c>
      <c r="BC73" s="63">
        <f ca="1">COUNTIFS(AdopcionIA!$C$6:$C$403,Reporte!$C73,AdopcionIA!AF$6:AF$403,"N")</f>
        <v>0</v>
      </c>
      <c r="BD73" s="63">
        <f ca="1">COUNTIFS(AdopcionIA!$C$6:$C$403,Reporte!$C73,AdopcionIA!AG$6:AG$403,"N")</f>
        <v>0</v>
      </c>
      <c r="BE73" s="64">
        <f ca="1">COUNTIFS(AdopcionIA!$C$6:$C$403,Reporte!$C73,AdopcionIA!AG$6:AG$403,"S")</f>
        <v>0</v>
      </c>
      <c r="BF73" s="95">
        <f ca="1">IFERROR(AVERAGEIFS(AdopcionIA!AH$6:AH$403,AdopcionIA!$C$6:$C$403,Reporte!$C73),0)/10</f>
        <v>0</v>
      </c>
      <c r="BG73" s="67">
        <f ca="1">SUMIF(AdopcionIA!$C$6:$C$403,Reporte!$C73,AdopcionIA!AN$6:AN$403)</f>
        <v>0</v>
      </c>
      <c r="BH73" s="67">
        <f ca="1">SUMIF(AdopcionIA!$C$6:$C$403,Reporte!$C73,AdopcionIA!AO$6:AO$403)</f>
        <v>0</v>
      </c>
      <c r="BI73" s="50">
        <f t="shared" ca="1" si="30"/>
        <v>0</v>
      </c>
      <c r="BJ73" s="67">
        <f ca="1">COUNTIFS(AdopcionIA!$C$6:$C$403,Reporte!$C73,AdopcionIA!AK$6:AK$403,"")</f>
        <v>0</v>
      </c>
      <c r="BK73" s="67">
        <f ca="1">COUNTIFS(AdopcionIA!$C$6:$C$403,Reporte!$C73,AdopcionIA!AK$6:AK$403,"N")</f>
        <v>0</v>
      </c>
      <c r="BL73" s="67">
        <f ca="1">COUNTIFS(AdopcionIA!$C$6:$C$403,Reporte!$C73,AdopcionIA!AL$6:AL$403,"N")</f>
        <v>0</v>
      </c>
      <c r="BM73" s="67">
        <f ca="1">COUNTIFS(AdopcionIA!$C$6:$C$403,Reporte!$C73,AdopcionIA!AL$6:AL$403,"S")</f>
        <v>0</v>
      </c>
      <c r="BN73" s="96">
        <f ca="1">IFERROR(AVERAGEIFS(AdopcionIA!AM$6:AM$403,AdopcionIA!$C$6:$C$403,Reporte!$C73),0)/10</f>
        <v>0</v>
      </c>
    </row>
    <row r="74" spans="3:66" ht="14.5" x14ac:dyDescent="0.35">
      <c r="C74" s="118" t="e">
        <f ca="1"/>
        <v>#NAME?</v>
      </c>
      <c r="D74" s="37">
        <f ca="1">SUMIF(AdopcionIA!$C$6:$C$403,Reporte!$C74,AdopcionIA!J$6:J$403) + SUMIF(AdopcionIA!$C$6:$C$403,Reporte!$C74,AdopcionIA!O$6:O$403) + SUMIF(AdopcionIA!$C$6:$C$403,Reporte!$C74,AdopcionIA!T$6:T$403) + SUMIF(AdopcionIA!$C$6:$C$403,Reporte!$C74,AdopcionIA!Y$6:Y$403) + SUMIF(AdopcionIA!$C$6:$C$403,Reporte!$C74,AdopcionIA!AD$6:AD$403) + SUMIF(AdopcionIA!$C$6:$C$403,Reporte!$C74,AdopcionIA!AI$6:AI$403) + SUMIF(AdopcionIA!$C$6:$C$403,Reporte!$C74,AdopcionIA!AN$6:AN$403)</f>
        <v>0</v>
      </c>
      <c r="E74" s="37">
        <f ca="1">SUMIF(AdopcionIA!$C$6:$C$403,Reporte!$C74,AdopcionIA!K$6:K$403) + SUMIF(AdopcionIA!$C$6:$C$403,Reporte!$C74,AdopcionIA!P$6:P$403) + SUMIF(AdopcionIA!$C$6:$C$403,Reporte!$C74,AdopcionIA!U$6:U$403) + SUMIF(AdopcionIA!$C$6:$C$403,Reporte!$C74,AdopcionIA!Z$6:Z$403) + SUMIF(AdopcionIA!$C$6:$C$403,Reporte!$C74,AdopcionIA!AE$6:AE$403) + SUMIF(AdopcionIA!$C$6:$C$403,Reporte!$C74,AdopcionIA!AJ$6:AJ$403) + SUMIF(AdopcionIA!$C$6:$C$403,Reporte!$C74,AdopcionIA!AO$6:AO$403)</f>
        <v>0</v>
      </c>
      <c r="F74" s="50">
        <f t="shared" ca="1" si="23"/>
        <v>0</v>
      </c>
      <c r="G74" s="37">
        <f ca="1">COUNTIFS(AdopcionIA!$C$6:$C$403,Reporte!$C74,AdopcionIA!G$6:G$403,"") + COUNTIFS(AdopcionIA!$C$6:$C$403,Reporte!$C74,AdopcionIA!L$6:L$403,"") + COUNTIFS(AdopcionIA!$C$6:$C$403,Reporte!$C74,AdopcionIA!Q$6:Q$403,"") + COUNTIFS(AdopcionIA!$C$6:$C$403,Reporte!$C74,AdopcionIA!V$6:V$403,"") + COUNTIFS(AdopcionIA!$C$6:$C$403,Reporte!$C74,AdopcionIA!AA$6:AA$403,"") + COUNTIFS(AdopcionIA!$C$6:$C$403,Reporte!$C74,AdopcionIA!AF$6:AF$403,"") + COUNTIFS(AdopcionIA!$C$6:$C$403,Reporte!$C74,AdopcionIA!AK$6:AK$403,"")</f>
        <v>0</v>
      </c>
      <c r="H74" s="37">
        <f ca="1">COUNTIFS(AdopcionIA!$C$6:$C$403,Reporte!$C74,AdopcionIA!G$6:G$403,"N") + COUNTIFS(AdopcionIA!$C$6:$C$403,Reporte!$C74,AdopcionIA!L$6:L$403,"N") + COUNTIFS(AdopcionIA!$C$6:$C$403,Reporte!$C74,AdopcionIA!Q$6:Q$403,"N") + COUNTIFS(AdopcionIA!$C$6:$C$403,Reporte!$C74,AdopcionIA!V$6:V$403,"N") + COUNTIFS(AdopcionIA!$C$6:$C$403,Reporte!$C74,AdopcionIA!AA$6:AA$403,"N") + COUNTIFS(AdopcionIA!$C$6:$C$403,Reporte!$C74,AdopcionIA!AF$6:AF$403,"N") + COUNTIFS(AdopcionIA!$C$6:$C$403,Reporte!$C74,AdopcionIA!AK$6:AK$403,"N")</f>
        <v>0</v>
      </c>
      <c r="I74" s="37">
        <f ca="1">COUNTIFS(AdopcionIA!$C$6:$C$403,Reporte!$C74,AdopcionIA!H$6:H$403,"N") + COUNTIFS(AdopcionIA!$C$6:$C$403,Reporte!$C74,AdopcionIA!M$6:M$403,"N") + COUNTIFS(AdopcionIA!$C$6:$C$403,Reporte!$C74,AdopcionIA!R$6:R$403,"N") + COUNTIFS(AdopcionIA!$C$6:$C$403,Reporte!$C74,AdopcionIA!W$6:W$403,"N") + COUNTIFS(AdopcionIA!$C$6:$C$403,Reporte!$C74,AdopcionIA!AB$6:AB$403,"N") + COUNTIFS(AdopcionIA!$C$6:$C$403,Reporte!$C74,AdopcionIA!AG$6:AG$403,"N") + COUNTIFS(AdopcionIA!$C$6:$C$403,Reporte!$C74,AdopcionIA!AL$6:AL$403,"N")</f>
        <v>0</v>
      </c>
      <c r="J74" s="37">
        <f ca="1">COUNTIFS(AdopcionIA!$C$6:$C$403,Reporte!$C74,AdopcionIA!H$6:H$403,"S") + COUNTIFS(AdopcionIA!$C$6:$C$403,Reporte!$C74,AdopcionIA!M$6:M$403,"S") + COUNTIFS(AdopcionIA!$C$6:$C$403,Reporte!$C74,AdopcionIA!R$6:R$403,"S") + COUNTIFS(AdopcionIA!$C$6:$C$403,Reporte!$C74,AdopcionIA!W$6:W$403,"S") + COUNTIFS(AdopcionIA!$C$6:$C$403,Reporte!$C74,AdopcionIA!AB$6:AB$403,"S") + COUNTIFS(AdopcionIA!$C$6:$C$403,Reporte!$C74,AdopcionIA!AG$6:AG$403,"S") + COUNTIFS(AdopcionIA!$C$6:$C$403,Reporte!$C74,AdopcionIA!AL$6:AL$403,"S")</f>
        <v>0</v>
      </c>
      <c r="K74" s="17">
        <f ca="1">SUMIF(AdopcionIA!$C$6:$C$403,Reporte!$C74,AdopcionIA!J$6:J$403)</f>
        <v>0</v>
      </c>
      <c r="L74" s="17">
        <f ca="1">SUMIF(AdopcionIA!$C$6:$C$403,Reporte!$C74,AdopcionIA!K$6:K$403)</f>
        <v>0</v>
      </c>
      <c r="M74" s="50">
        <f t="shared" ca="1" si="24"/>
        <v>0</v>
      </c>
      <c r="N74" s="17">
        <f ca="1">COUNTIFS(AdopcionIA!$C$6:$C$403,Reporte!$C74,AdopcionIA!G$6:G$403,"")</f>
        <v>0</v>
      </c>
      <c r="O74" s="33">
        <f ca="1">COUNTIFS(AdopcionIA!$C$6:$C$403,Reporte!$C74,AdopcionIA!G$6:G$403,"N")</f>
        <v>0</v>
      </c>
      <c r="P74" s="33">
        <f ca="1">COUNTIFS(AdopcionIA!$C$6:$C$403,Reporte!$C74,AdopcionIA!H$6:H$403,"N")</f>
        <v>0</v>
      </c>
      <c r="Q74" s="34">
        <f ca="1">COUNTIFS(AdopcionIA!$C$6:$C$403,Reporte!$C74,AdopcionIA!H$6:H$403,"S")</f>
        <v>0</v>
      </c>
      <c r="R74" s="90">
        <f ca="1">(IFERROR(AVERAGEIFS(AdopcionIA!I$6:I$403,AdopcionIA!$C$6:$C$403,Reporte!$C74),0)/10)</f>
        <v>0</v>
      </c>
      <c r="S74" s="40">
        <f ca="1">SUMIF(AdopcionIA!$C$6:$C$403,Reporte!$C74,AdopcionIA!O$6:O$403)</f>
        <v>0</v>
      </c>
      <c r="T74" s="40">
        <f ca="1">SUMIF(AdopcionIA!$C$6:$C$403,Reporte!$C74,AdopcionIA!P$6:P$403)</f>
        <v>0</v>
      </c>
      <c r="U74" s="51">
        <f t="shared" ca="1" si="25"/>
        <v>0</v>
      </c>
      <c r="V74" s="40">
        <f ca="1">COUNTIFS(AdopcionIA!$C$6:$C$403,Reporte!$C74,AdopcionIA!L$6:L$403,"")</f>
        <v>0</v>
      </c>
      <c r="W74" s="40">
        <f ca="1">COUNTIFS(AdopcionIA!$C$6:$C$403,Reporte!$C74,AdopcionIA!L$6:L$403,"N")</f>
        <v>0</v>
      </c>
      <c r="X74" s="40">
        <f ca="1">COUNTIFS(AdopcionIA!$C$6:$C$403,Reporte!$C74,AdopcionIA!M$6:M$403,"N")</f>
        <v>0</v>
      </c>
      <c r="Y74" s="44">
        <f ca="1">COUNTIFS(AdopcionIA!$C$6:$C$403,Reporte!$C74,AdopcionIA!M$6:M$403,"S")</f>
        <v>0</v>
      </c>
      <c r="Z74" s="91">
        <f ca="1">IFERROR(AVERAGEIFS(AdopcionIA!N$6:N$403,AdopcionIA!$C$6:$C$403,Reporte!$C74),0)/10</f>
        <v>0</v>
      </c>
      <c r="AA74" s="45">
        <f ca="1">SUMIF(AdopcionIA!$C$6:$C$403,Reporte!$C74,AdopcionIA!T$6:T$403)</f>
        <v>0</v>
      </c>
      <c r="AB74" s="45">
        <f ca="1">SUMIF(AdopcionIA!$C$6:$C$403,Reporte!$C74,AdopcionIA!U$6:U$403)</f>
        <v>0</v>
      </c>
      <c r="AC74" s="50">
        <f t="shared" ca="1" si="26"/>
        <v>0</v>
      </c>
      <c r="AD74" s="45">
        <f ca="1">COUNTIFS(AdopcionIA!$C$6:$C$403,Reporte!$C74,AdopcionIA!Q$6:Q$403,"")</f>
        <v>0</v>
      </c>
      <c r="AE74" s="45">
        <f ca="1">COUNTIFS(AdopcionIA!$C$6:$C$403,Reporte!$C74,AdopcionIA!Q$6:Q$403,"N")</f>
        <v>0</v>
      </c>
      <c r="AF74" s="45">
        <f ca="1">COUNTIFS(AdopcionIA!$C$6:$C$403,Reporte!$C74,AdopcionIA!R$6:R$403,"N")</f>
        <v>0</v>
      </c>
      <c r="AG74" s="46">
        <f ca="1" xml:space="preserve"> COUNTIFS(AdopcionIA!$C$6:$C$403,Reporte!$C74,AdopcionIA!R$6:R$403,"S")</f>
        <v>0</v>
      </c>
      <c r="AH74" s="92">
        <f ca="1">IFERROR(AVERAGEIFS(AdopcionIA!S$6:S$403,AdopcionIA!$C$6:$C$403,Reporte!$C74),0)/10</f>
        <v>0</v>
      </c>
      <c r="AI74" s="49">
        <f ca="1">SUMIF(AdopcionIA!$C$6:$C$403,Reporte!$C74,AdopcionIA!Y$6:Y$403)</f>
        <v>0</v>
      </c>
      <c r="AJ74" s="49">
        <f ca="1">SUMIF(AdopcionIA!$C$6:$C$403,Reporte!$C74,AdopcionIA!Z$6:Z$403)</f>
        <v>0</v>
      </c>
      <c r="AK74" s="50">
        <f t="shared" ca="1" si="27"/>
        <v>0</v>
      </c>
      <c r="AL74" s="49">
        <f ca="1">COUNTIFS(AdopcionIA!$C$6:$C$403,Reporte!$C74,AdopcionIA!V$6:V$403,"")</f>
        <v>0</v>
      </c>
      <c r="AM74" s="49">
        <f ca="1">COUNTIFS(AdopcionIA!$C$6:$C$403,Reporte!$C74,AdopcionIA!V$6:V$403,"N")</f>
        <v>0</v>
      </c>
      <c r="AN74" s="49">
        <f ca="1">COUNTIFS(AdopcionIA!$C$6:$C$403,Reporte!$C74,AdopcionIA!W$6:W$403,"N")</f>
        <v>0</v>
      </c>
      <c r="AO74" s="54">
        <f ca="1">COUNTIFS(AdopcionIA!$C$6:$C$403,Reporte!$C74,AdopcionIA!W$6:W$403,"S")</f>
        <v>0</v>
      </c>
      <c r="AP74" s="93">
        <f ca="1">IFERROR(AVERAGEIFS(AdopcionIA!X$6:X$403,AdopcionIA!$C$6:$C$403,Reporte!$C74),0)/10</f>
        <v>0</v>
      </c>
      <c r="AQ74" s="57">
        <f ca="1">SUMIF(AdopcionIA!$C$6:$C$403,Reporte!$C74,AdopcionIA!AD$6:AD$403)</f>
        <v>0</v>
      </c>
      <c r="AR74" s="57">
        <f ca="1">SUMIF(AdopcionIA!$C$6:$C$403,Reporte!$C74,AdopcionIA!AE$6:AE$403)</f>
        <v>0</v>
      </c>
      <c r="AS74" s="50">
        <f t="shared" ca="1" si="28"/>
        <v>0</v>
      </c>
      <c r="AT74" s="57">
        <f ca="1">COUNTIFS(AdopcionIA!$C$6:$C$403,Reporte!$C74,AdopcionIA!AA$6:AA$403,"")</f>
        <v>0</v>
      </c>
      <c r="AU74" s="57">
        <f ca="1">COUNTIFS(AdopcionIA!$C$6:$C$403,Reporte!$C74,AdopcionIA!AA$6:AA$403,"N")</f>
        <v>0</v>
      </c>
      <c r="AV74" s="57">
        <f ca="1">COUNTIFS(AdopcionIA!$C$6:$C$403,Reporte!$C74,AdopcionIA!AB$6:AB$403,"N")</f>
        <v>0</v>
      </c>
      <c r="AW74" s="62">
        <f ca="1">COUNTIFS(AdopcionIA!$C$6:$C$403,Reporte!$C74,AdopcionIA!AB$6:AB$403,"S")</f>
        <v>0</v>
      </c>
      <c r="AX74" s="94">
        <f ca="1">IFERROR(AVERAGEIFS(AdopcionIA!AC$6:AC$403,AdopcionIA!$C$6:$C$403,Reporte!$C74),0)/10</f>
        <v>0</v>
      </c>
      <c r="AY74" s="63">
        <f ca="1">SUMIF(AdopcionIA!$C$6:$C$403,Reporte!$C74,AdopcionIA!AI$6:AI$403)</f>
        <v>0</v>
      </c>
      <c r="AZ74" s="63">
        <f ca="1">SUMIF(AdopcionIA!$C$6:$C$403,Reporte!$C74,AdopcionIA!AJ$6:AJ$403)</f>
        <v>0</v>
      </c>
      <c r="BA74" s="50">
        <f t="shared" ca="1" si="29"/>
        <v>0</v>
      </c>
      <c r="BB74" s="63">
        <f ca="1">COUNTIFS(AdopcionIA!$C$6:$C$403,Reporte!$C74,AdopcionIA!AF$6:AF$403,"")</f>
        <v>0</v>
      </c>
      <c r="BC74" s="63">
        <f ca="1">COUNTIFS(AdopcionIA!$C$6:$C$403,Reporte!$C74,AdopcionIA!AF$6:AF$403,"N")</f>
        <v>0</v>
      </c>
      <c r="BD74" s="63">
        <f ca="1">COUNTIFS(AdopcionIA!$C$6:$C$403,Reporte!$C74,AdopcionIA!AG$6:AG$403,"N")</f>
        <v>0</v>
      </c>
      <c r="BE74" s="64">
        <f ca="1">COUNTIFS(AdopcionIA!$C$6:$C$403,Reporte!$C74,AdopcionIA!AG$6:AG$403,"S")</f>
        <v>0</v>
      </c>
      <c r="BF74" s="95">
        <f ca="1">IFERROR(AVERAGEIFS(AdopcionIA!AH$6:AH$403,AdopcionIA!$C$6:$C$403,Reporte!$C74),0)/10</f>
        <v>0</v>
      </c>
      <c r="BG74" s="67">
        <f ca="1">SUMIF(AdopcionIA!$C$6:$C$403,Reporte!$C74,AdopcionIA!AN$6:AN$403)</f>
        <v>0</v>
      </c>
      <c r="BH74" s="67">
        <f ca="1">SUMIF(AdopcionIA!$C$6:$C$403,Reporte!$C74,AdopcionIA!AO$6:AO$403)</f>
        <v>0</v>
      </c>
      <c r="BI74" s="50">
        <f t="shared" ca="1" si="30"/>
        <v>0</v>
      </c>
      <c r="BJ74" s="67">
        <f ca="1">COUNTIFS(AdopcionIA!$C$6:$C$403,Reporte!$C74,AdopcionIA!AK$6:AK$403,"")</f>
        <v>0</v>
      </c>
      <c r="BK74" s="67">
        <f ca="1">COUNTIFS(AdopcionIA!$C$6:$C$403,Reporte!$C74,AdopcionIA!AK$6:AK$403,"N")</f>
        <v>0</v>
      </c>
      <c r="BL74" s="67">
        <f ca="1">COUNTIFS(AdopcionIA!$C$6:$C$403,Reporte!$C74,AdopcionIA!AL$6:AL$403,"N")</f>
        <v>0</v>
      </c>
      <c r="BM74" s="67">
        <f ca="1">COUNTIFS(AdopcionIA!$C$6:$C$403,Reporte!$C74,AdopcionIA!AL$6:AL$403,"S")</f>
        <v>0</v>
      </c>
      <c r="BN74" s="96">
        <f ca="1">IFERROR(AVERAGEIFS(AdopcionIA!AM$6:AM$403,AdopcionIA!$C$6:$C$403,Reporte!$C74),0)/10</f>
        <v>0</v>
      </c>
    </row>
    <row r="75" spans="3:66" ht="14.5" x14ac:dyDescent="0.35">
      <c r="C75" s="118" t="e">
        <f ca="1"/>
        <v>#NAME?</v>
      </c>
      <c r="D75" s="37">
        <f ca="1">SUMIF(AdopcionIA!$C$6:$C$403,Reporte!$C75,AdopcionIA!J$6:J$403) + SUMIF(AdopcionIA!$C$6:$C$403,Reporte!$C75,AdopcionIA!O$6:O$403) + SUMIF(AdopcionIA!$C$6:$C$403,Reporte!$C75,AdopcionIA!T$6:T$403) + SUMIF(AdopcionIA!$C$6:$C$403,Reporte!$C75,AdopcionIA!Y$6:Y$403) + SUMIF(AdopcionIA!$C$6:$C$403,Reporte!$C75,AdopcionIA!AD$6:AD$403) + SUMIF(AdopcionIA!$C$6:$C$403,Reporte!$C75,AdopcionIA!AI$6:AI$403) + SUMIF(AdopcionIA!$C$6:$C$403,Reporte!$C75,AdopcionIA!AN$6:AN$403)</f>
        <v>0</v>
      </c>
      <c r="E75" s="37">
        <f ca="1">SUMIF(AdopcionIA!$C$6:$C$403,Reporte!$C75,AdopcionIA!K$6:K$403) + SUMIF(AdopcionIA!$C$6:$C$403,Reporte!$C75,AdopcionIA!P$6:P$403) + SUMIF(AdopcionIA!$C$6:$C$403,Reporte!$C75,AdopcionIA!U$6:U$403) + SUMIF(AdopcionIA!$C$6:$C$403,Reporte!$C75,AdopcionIA!Z$6:Z$403) + SUMIF(AdopcionIA!$C$6:$C$403,Reporte!$C75,AdopcionIA!AE$6:AE$403) + SUMIF(AdopcionIA!$C$6:$C$403,Reporte!$C75,AdopcionIA!AJ$6:AJ$403) + SUMIF(AdopcionIA!$C$6:$C$403,Reporte!$C75,AdopcionIA!AO$6:AO$403)</f>
        <v>0</v>
      </c>
      <c r="F75" s="50">
        <f t="shared" ca="1" si="23"/>
        <v>0</v>
      </c>
      <c r="G75" s="37">
        <f ca="1">COUNTIFS(AdopcionIA!$C$6:$C$403,Reporte!$C75,AdopcionIA!G$6:G$403,"") + COUNTIFS(AdopcionIA!$C$6:$C$403,Reporte!$C75,AdopcionIA!L$6:L$403,"") + COUNTIFS(AdopcionIA!$C$6:$C$403,Reporte!$C75,AdopcionIA!Q$6:Q$403,"") + COUNTIFS(AdopcionIA!$C$6:$C$403,Reporte!$C75,AdopcionIA!V$6:V$403,"") + COUNTIFS(AdopcionIA!$C$6:$C$403,Reporte!$C75,AdopcionIA!AA$6:AA$403,"") + COUNTIFS(AdopcionIA!$C$6:$C$403,Reporte!$C75,AdopcionIA!AF$6:AF$403,"") + COUNTIFS(AdopcionIA!$C$6:$C$403,Reporte!$C75,AdopcionIA!AK$6:AK$403,"")</f>
        <v>0</v>
      </c>
      <c r="H75" s="37">
        <f ca="1">COUNTIFS(AdopcionIA!$C$6:$C$403,Reporte!$C75,AdopcionIA!G$6:G$403,"N") + COUNTIFS(AdopcionIA!$C$6:$C$403,Reporte!$C75,AdopcionIA!L$6:L$403,"N") + COUNTIFS(AdopcionIA!$C$6:$C$403,Reporte!$C75,AdopcionIA!Q$6:Q$403,"N") + COUNTIFS(AdopcionIA!$C$6:$C$403,Reporte!$C75,AdopcionIA!V$6:V$403,"N") + COUNTIFS(AdopcionIA!$C$6:$C$403,Reporte!$C75,AdopcionIA!AA$6:AA$403,"N") + COUNTIFS(AdopcionIA!$C$6:$C$403,Reporte!$C75,AdopcionIA!AF$6:AF$403,"N") + COUNTIFS(AdopcionIA!$C$6:$C$403,Reporte!$C75,AdopcionIA!AK$6:AK$403,"N")</f>
        <v>0</v>
      </c>
      <c r="I75" s="37">
        <f ca="1">COUNTIFS(AdopcionIA!$C$6:$C$403,Reporte!$C75,AdopcionIA!H$6:H$403,"N") + COUNTIFS(AdopcionIA!$C$6:$C$403,Reporte!$C75,AdopcionIA!M$6:M$403,"N") + COUNTIFS(AdopcionIA!$C$6:$C$403,Reporte!$C75,AdopcionIA!R$6:R$403,"N") + COUNTIFS(AdopcionIA!$C$6:$C$403,Reporte!$C75,AdopcionIA!W$6:W$403,"N") + COUNTIFS(AdopcionIA!$C$6:$C$403,Reporte!$C75,AdopcionIA!AB$6:AB$403,"N") + COUNTIFS(AdopcionIA!$C$6:$C$403,Reporte!$C75,AdopcionIA!AG$6:AG$403,"N") + COUNTIFS(AdopcionIA!$C$6:$C$403,Reporte!$C75,AdopcionIA!AL$6:AL$403,"N")</f>
        <v>0</v>
      </c>
      <c r="J75" s="37">
        <f ca="1">COUNTIFS(AdopcionIA!$C$6:$C$403,Reporte!$C75,AdopcionIA!H$6:H$403,"S") + COUNTIFS(AdopcionIA!$C$6:$C$403,Reporte!$C75,AdopcionIA!M$6:M$403,"S") + COUNTIFS(AdopcionIA!$C$6:$C$403,Reporte!$C75,AdopcionIA!R$6:R$403,"S") + COUNTIFS(AdopcionIA!$C$6:$C$403,Reporte!$C75,AdopcionIA!W$6:W$403,"S") + COUNTIFS(AdopcionIA!$C$6:$C$403,Reporte!$C75,AdopcionIA!AB$6:AB$403,"S") + COUNTIFS(AdopcionIA!$C$6:$C$403,Reporte!$C75,AdopcionIA!AG$6:AG$403,"S") + COUNTIFS(AdopcionIA!$C$6:$C$403,Reporte!$C75,AdopcionIA!AL$6:AL$403,"S")</f>
        <v>0</v>
      </c>
      <c r="K75" s="17">
        <f ca="1">SUMIF(AdopcionIA!$C$6:$C$403,Reporte!$C75,AdopcionIA!J$6:J$403)</f>
        <v>0</v>
      </c>
      <c r="L75" s="17">
        <f ca="1">SUMIF(AdopcionIA!$C$6:$C$403,Reporte!$C75,AdopcionIA!K$6:K$403)</f>
        <v>0</v>
      </c>
      <c r="M75" s="50">
        <f t="shared" ca="1" si="24"/>
        <v>0</v>
      </c>
      <c r="N75" s="17">
        <f ca="1">COUNTIFS(AdopcionIA!$C$6:$C$403,Reporte!$C75,AdopcionIA!G$6:G$403,"")</f>
        <v>0</v>
      </c>
      <c r="O75" s="33">
        <f ca="1">COUNTIFS(AdopcionIA!$C$6:$C$403,Reporte!$C75,AdopcionIA!G$6:G$403,"N")</f>
        <v>0</v>
      </c>
      <c r="P75" s="33">
        <f ca="1">COUNTIFS(AdopcionIA!$C$6:$C$403,Reporte!$C75,AdopcionIA!H$6:H$403,"N")</f>
        <v>0</v>
      </c>
      <c r="Q75" s="34">
        <f ca="1">COUNTIFS(AdopcionIA!$C$6:$C$403,Reporte!$C75,AdopcionIA!H$6:H$403,"S")</f>
        <v>0</v>
      </c>
      <c r="R75" s="90">
        <f ca="1">(IFERROR(AVERAGEIFS(AdopcionIA!I$6:I$403,AdopcionIA!$C$6:$C$403,Reporte!$C75),0)/10)</f>
        <v>0</v>
      </c>
      <c r="S75" s="40">
        <f ca="1">SUMIF(AdopcionIA!$C$6:$C$403,Reporte!$C75,AdopcionIA!O$6:O$403)</f>
        <v>0</v>
      </c>
      <c r="T75" s="40">
        <f ca="1">SUMIF(AdopcionIA!$C$6:$C$403,Reporte!$C75,AdopcionIA!P$6:P$403)</f>
        <v>0</v>
      </c>
      <c r="U75" s="51">
        <f t="shared" ca="1" si="25"/>
        <v>0</v>
      </c>
      <c r="V75" s="40">
        <f ca="1">COUNTIFS(AdopcionIA!$C$6:$C$403,Reporte!$C75,AdopcionIA!L$6:L$403,"")</f>
        <v>0</v>
      </c>
      <c r="W75" s="40">
        <f ca="1">COUNTIFS(AdopcionIA!$C$6:$C$403,Reporte!$C75,AdopcionIA!L$6:L$403,"N")</f>
        <v>0</v>
      </c>
      <c r="X75" s="40">
        <f ca="1">COUNTIFS(AdopcionIA!$C$6:$C$403,Reporte!$C75,AdopcionIA!M$6:M$403,"N")</f>
        <v>0</v>
      </c>
      <c r="Y75" s="44">
        <f ca="1">COUNTIFS(AdopcionIA!$C$6:$C$403,Reporte!$C75,AdopcionIA!M$6:M$403,"S")</f>
        <v>0</v>
      </c>
      <c r="Z75" s="91">
        <f ca="1">IFERROR(AVERAGEIFS(AdopcionIA!N$6:N$403,AdopcionIA!$C$6:$C$403,Reporte!$C75),0)/10</f>
        <v>0</v>
      </c>
      <c r="AA75" s="45">
        <f ca="1">SUMIF(AdopcionIA!$C$6:$C$403,Reporte!$C75,AdopcionIA!T$6:T$403)</f>
        <v>0</v>
      </c>
      <c r="AB75" s="45">
        <f ca="1">SUMIF(AdopcionIA!$C$6:$C$403,Reporte!$C75,AdopcionIA!U$6:U$403)</f>
        <v>0</v>
      </c>
      <c r="AC75" s="50">
        <f t="shared" ca="1" si="26"/>
        <v>0</v>
      </c>
      <c r="AD75" s="45">
        <f ca="1">COUNTIFS(AdopcionIA!$C$6:$C$403,Reporte!$C75,AdopcionIA!Q$6:Q$403,"")</f>
        <v>0</v>
      </c>
      <c r="AE75" s="45">
        <f ca="1">COUNTIFS(AdopcionIA!$C$6:$C$403,Reporte!$C75,AdopcionIA!Q$6:Q$403,"N")</f>
        <v>0</v>
      </c>
      <c r="AF75" s="45">
        <f ca="1">COUNTIFS(AdopcionIA!$C$6:$C$403,Reporte!$C75,AdopcionIA!R$6:R$403,"N")</f>
        <v>0</v>
      </c>
      <c r="AG75" s="46">
        <f ca="1" xml:space="preserve"> COUNTIFS(AdopcionIA!$C$6:$C$403,Reporte!$C75,AdopcionIA!R$6:R$403,"S")</f>
        <v>0</v>
      </c>
      <c r="AH75" s="92">
        <f ca="1">IFERROR(AVERAGEIFS(AdopcionIA!S$6:S$403,AdopcionIA!$C$6:$C$403,Reporte!$C75),0)/10</f>
        <v>0</v>
      </c>
      <c r="AI75" s="49">
        <f ca="1">SUMIF(AdopcionIA!$C$6:$C$403,Reporte!$C75,AdopcionIA!Y$6:Y$403)</f>
        <v>0</v>
      </c>
      <c r="AJ75" s="49">
        <f ca="1">SUMIF(AdopcionIA!$C$6:$C$403,Reporte!$C75,AdopcionIA!Z$6:Z$403)</f>
        <v>0</v>
      </c>
      <c r="AK75" s="50">
        <f t="shared" ca="1" si="27"/>
        <v>0</v>
      </c>
      <c r="AL75" s="49">
        <f ca="1">COUNTIFS(AdopcionIA!$C$6:$C$403,Reporte!$C75,AdopcionIA!V$6:V$403,"")</f>
        <v>0</v>
      </c>
      <c r="AM75" s="49">
        <f ca="1">COUNTIFS(AdopcionIA!$C$6:$C$403,Reporte!$C75,AdopcionIA!V$6:V$403,"N")</f>
        <v>0</v>
      </c>
      <c r="AN75" s="49">
        <f ca="1">COUNTIFS(AdopcionIA!$C$6:$C$403,Reporte!$C75,AdopcionIA!W$6:W$403,"N")</f>
        <v>0</v>
      </c>
      <c r="AO75" s="54">
        <f ca="1">COUNTIFS(AdopcionIA!$C$6:$C$403,Reporte!$C75,AdopcionIA!W$6:W$403,"S")</f>
        <v>0</v>
      </c>
      <c r="AP75" s="93">
        <f ca="1">IFERROR(AVERAGEIFS(AdopcionIA!X$6:X$403,AdopcionIA!$C$6:$C$403,Reporte!$C75),0)/10</f>
        <v>0</v>
      </c>
      <c r="AQ75" s="57">
        <f ca="1">SUMIF(AdopcionIA!$C$6:$C$403,Reporte!$C75,AdopcionIA!AD$6:AD$403)</f>
        <v>0</v>
      </c>
      <c r="AR75" s="57">
        <f ca="1">SUMIF(AdopcionIA!$C$6:$C$403,Reporte!$C75,AdopcionIA!AE$6:AE$403)</f>
        <v>0</v>
      </c>
      <c r="AS75" s="50">
        <f t="shared" ca="1" si="28"/>
        <v>0</v>
      </c>
      <c r="AT75" s="57">
        <f ca="1">COUNTIFS(AdopcionIA!$C$6:$C$403,Reporte!$C75,AdopcionIA!AA$6:AA$403,"")</f>
        <v>0</v>
      </c>
      <c r="AU75" s="57">
        <f ca="1">COUNTIFS(AdopcionIA!$C$6:$C$403,Reporte!$C75,AdopcionIA!AA$6:AA$403,"N")</f>
        <v>0</v>
      </c>
      <c r="AV75" s="57">
        <f ca="1">COUNTIFS(AdopcionIA!$C$6:$C$403,Reporte!$C75,AdopcionIA!AB$6:AB$403,"N")</f>
        <v>0</v>
      </c>
      <c r="AW75" s="62">
        <f ca="1">COUNTIFS(AdopcionIA!$C$6:$C$403,Reporte!$C75,AdopcionIA!AB$6:AB$403,"S")</f>
        <v>0</v>
      </c>
      <c r="AX75" s="94">
        <f ca="1">IFERROR(AVERAGEIFS(AdopcionIA!AC$6:AC$403,AdopcionIA!$C$6:$C$403,Reporte!$C75),0)/10</f>
        <v>0</v>
      </c>
      <c r="AY75" s="63">
        <f ca="1">SUMIF(AdopcionIA!$C$6:$C$403,Reporte!$C75,AdopcionIA!AI$6:AI$403)</f>
        <v>0</v>
      </c>
      <c r="AZ75" s="63">
        <f ca="1">SUMIF(AdopcionIA!$C$6:$C$403,Reporte!$C75,AdopcionIA!AJ$6:AJ$403)</f>
        <v>0</v>
      </c>
      <c r="BA75" s="50">
        <f t="shared" ca="1" si="29"/>
        <v>0</v>
      </c>
      <c r="BB75" s="63">
        <f ca="1">COUNTIFS(AdopcionIA!$C$6:$C$403,Reporte!$C75,AdopcionIA!AF$6:AF$403,"")</f>
        <v>0</v>
      </c>
      <c r="BC75" s="63">
        <f ca="1">COUNTIFS(AdopcionIA!$C$6:$C$403,Reporte!$C75,AdopcionIA!AF$6:AF$403,"N")</f>
        <v>0</v>
      </c>
      <c r="BD75" s="63">
        <f ca="1">COUNTIFS(AdopcionIA!$C$6:$C$403,Reporte!$C75,AdopcionIA!AG$6:AG$403,"N")</f>
        <v>0</v>
      </c>
      <c r="BE75" s="64">
        <f ca="1">COUNTIFS(AdopcionIA!$C$6:$C$403,Reporte!$C75,AdopcionIA!AG$6:AG$403,"S")</f>
        <v>0</v>
      </c>
      <c r="BF75" s="95">
        <f ca="1">IFERROR(AVERAGEIFS(AdopcionIA!AH$6:AH$403,AdopcionIA!$C$6:$C$403,Reporte!$C75),0)/10</f>
        <v>0</v>
      </c>
      <c r="BG75" s="67">
        <f ca="1">SUMIF(AdopcionIA!$C$6:$C$403,Reporte!$C75,AdopcionIA!AN$6:AN$403)</f>
        <v>0</v>
      </c>
      <c r="BH75" s="67">
        <f ca="1">SUMIF(AdopcionIA!$C$6:$C$403,Reporte!$C75,AdopcionIA!AO$6:AO$403)</f>
        <v>0</v>
      </c>
      <c r="BI75" s="50">
        <f t="shared" ca="1" si="30"/>
        <v>0</v>
      </c>
      <c r="BJ75" s="67">
        <f ca="1">COUNTIFS(AdopcionIA!$C$6:$C$403,Reporte!$C75,AdopcionIA!AK$6:AK$403,"")</f>
        <v>0</v>
      </c>
      <c r="BK75" s="67">
        <f ca="1">COUNTIFS(AdopcionIA!$C$6:$C$403,Reporte!$C75,AdopcionIA!AK$6:AK$403,"N")</f>
        <v>0</v>
      </c>
      <c r="BL75" s="67">
        <f ca="1">COUNTIFS(AdopcionIA!$C$6:$C$403,Reporte!$C75,AdopcionIA!AL$6:AL$403,"N")</f>
        <v>0</v>
      </c>
      <c r="BM75" s="67">
        <f ca="1">COUNTIFS(AdopcionIA!$C$6:$C$403,Reporte!$C75,AdopcionIA!AL$6:AL$403,"S")</f>
        <v>0</v>
      </c>
      <c r="BN75" s="96">
        <f ca="1">IFERROR(AVERAGEIFS(AdopcionIA!AM$6:AM$403,AdopcionIA!$C$6:$C$403,Reporte!$C75),0)/10</f>
        <v>0</v>
      </c>
    </row>
    <row r="77" spans="3:66" ht="14.5" x14ac:dyDescent="0.35"/>
    <row r="78" spans="3:66" ht="14.5" x14ac:dyDescent="0.35"/>
    <row r="79" spans="3:66" ht="14.5" x14ac:dyDescent="0.35"/>
    <row r="80" spans="3:66" ht="14.5" x14ac:dyDescent="0.35"/>
    <row r="81" ht="14.5" x14ac:dyDescent="0.35"/>
  </sheetData>
  <sortState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7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51:M7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7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7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7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7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7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7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F51:F75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M51:M75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U51:U75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AC51:AC75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AK51:AK75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AS51:AS75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BA51:BA75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BI51:BI75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2025-01-21T16:36:03Z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