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 filterPrivacy="1"/>
  <xr:revisionPtr revIDLastSave="1643" documentId="13_ncr:1_{DFE0A30C-CFB8-48A3-9143-60D8C45831E1}" xr6:coauthVersionLast="47" xr6:coauthVersionMax="47" xr10:uidLastSave="{3C061640-DF4B-4D4F-9024-D6D41DE34E2C}"/>
  <bookViews>
    <workbookView xWindow="-110" yWindow="-110" windowWidth="19420" windowHeight="11500" activeTab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</sheets>
  <definedNames>
    <definedName name="_xlnm._FilterDatabase" localSheetId="0" hidden="1">AdopcionIA!$B$5:$AR$5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D14" i="2"/>
  <c r="AR36" i="1"/>
  <c r="AQ36" i="1"/>
  <c r="AO1" i="1"/>
  <c r="AJ1" i="1"/>
  <c r="AE1" i="1"/>
  <c r="Z1" i="1"/>
  <c r="U1" i="1"/>
  <c r="P1" i="1"/>
  <c r="K1" i="1"/>
  <c r="J1" i="1"/>
  <c r="H19" i="2"/>
  <c r="H17" i="2"/>
  <c r="H20" i="2"/>
  <c r="H15" i="2"/>
  <c r="H18" i="2"/>
  <c r="H14" i="2"/>
  <c r="H16" i="2"/>
  <c r="AR22" i="1"/>
  <c r="AQ21" i="1"/>
  <c r="AR21" i="1"/>
  <c r="C51" i="2" a="1"/>
  <c r="AR52" i="1"/>
  <c r="AR53" i="1"/>
  <c r="AR54" i="1"/>
  <c r="AQ52" i="1"/>
  <c r="AQ53" i="1"/>
  <c r="AQ54" i="1"/>
  <c r="AR50" i="1"/>
  <c r="AQ50" i="1"/>
  <c r="AR49" i="1"/>
  <c r="AQ49" i="1"/>
  <c r="AR48" i="1"/>
  <c r="AQ48" i="1"/>
  <c r="AR47" i="1"/>
  <c r="AQ47" i="1"/>
  <c r="AR46" i="1"/>
  <c r="AQ46" i="1"/>
  <c r="AR35" i="1"/>
  <c r="AQ35" i="1"/>
  <c r="AR34" i="1"/>
  <c r="AQ34" i="1"/>
  <c r="C51" i="2" l="1"/>
  <c r="P56" i="2"/>
  <c r="BN57" i="2"/>
  <c r="BM57" i="2"/>
  <c r="BL57" i="2"/>
  <c r="BK57" i="2"/>
  <c r="BJ57" i="2"/>
  <c r="BH57" i="2"/>
  <c r="BG57" i="2"/>
  <c r="BI57" i="2" s="1"/>
  <c r="BF57" i="2"/>
  <c r="BE57" i="2"/>
  <c r="BD57" i="2"/>
  <c r="BC57" i="2"/>
  <c r="BB57" i="2"/>
  <c r="AZ57" i="2"/>
  <c r="AY57" i="2"/>
  <c r="BA57" i="2" s="1"/>
  <c r="AX57" i="2"/>
  <c r="AW57" i="2"/>
  <c r="AV57" i="2"/>
  <c r="AU57" i="2"/>
  <c r="AT57" i="2"/>
  <c r="AR57" i="2"/>
  <c r="AQ57" i="2"/>
  <c r="AS57" i="2" s="1"/>
  <c r="AP57" i="2"/>
  <c r="AO57" i="2"/>
  <c r="AN57" i="2"/>
  <c r="AM57" i="2"/>
  <c r="AL57" i="2"/>
  <c r="AJ57" i="2"/>
  <c r="AI57" i="2"/>
  <c r="AK57" i="2" s="1"/>
  <c r="AH57" i="2"/>
  <c r="AG57" i="2"/>
  <c r="AF57" i="2"/>
  <c r="AE57" i="2"/>
  <c r="AD57" i="2"/>
  <c r="AB57" i="2"/>
  <c r="AA57" i="2"/>
  <c r="AC57" i="2" s="1"/>
  <c r="Z57" i="2"/>
  <c r="Y57" i="2"/>
  <c r="X57" i="2"/>
  <c r="W57" i="2"/>
  <c r="V57" i="2"/>
  <c r="T57" i="2"/>
  <c r="S57" i="2"/>
  <c r="U57" i="2" s="1"/>
  <c r="R57" i="2"/>
  <c r="Q57" i="2"/>
  <c r="P57" i="2"/>
  <c r="O57" i="2"/>
  <c r="N57" i="2"/>
  <c r="L57" i="2"/>
  <c r="K57" i="2"/>
  <c r="M57" i="2" s="1"/>
  <c r="BN56" i="2"/>
  <c r="BM56" i="2"/>
  <c r="BL56" i="2"/>
  <c r="BK56" i="2"/>
  <c r="BJ56" i="2"/>
  <c r="BH56" i="2"/>
  <c r="BG56" i="2"/>
  <c r="BI56" i="2" s="1"/>
  <c r="BF56" i="2"/>
  <c r="BE56" i="2"/>
  <c r="BD56" i="2"/>
  <c r="BC56" i="2"/>
  <c r="BB56" i="2"/>
  <c r="AZ56" i="2"/>
  <c r="AY56" i="2"/>
  <c r="BA56" i="2" s="1"/>
  <c r="AX56" i="2"/>
  <c r="AW56" i="2"/>
  <c r="AV56" i="2"/>
  <c r="AU56" i="2"/>
  <c r="AT56" i="2"/>
  <c r="AR56" i="2"/>
  <c r="AQ56" i="2"/>
  <c r="AS56" i="2" s="1"/>
  <c r="AP56" i="2"/>
  <c r="AO56" i="2"/>
  <c r="AN56" i="2"/>
  <c r="AM56" i="2"/>
  <c r="AL56" i="2"/>
  <c r="AJ56" i="2"/>
  <c r="AI56" i="2"/>
  <c r="AK56" i="2" s="1"/>
  <c r="AH56" i="2"/>
  <c r="AG56" i="2"/>
  <c r="AF56" i="2"/>
  <c r="AE56" i="2"/>
  <c r="AD56" i="2"/>
  <c r="AB56" i="2"/>
  <c r="AA56" i="2"/>
  <c r="AC56" i="2" s="1"/>
  <c r="Z56" i="2"/>
  <c r="Y56" i="2"/>
  <c r="X56" i="2"/>
  <c r="W56" i="2"/>
  <c r="V56" i="2"/>
  <c r="T56" i="2"/>
  <c r="S56" i="2"/>
  <c r="U56" i="2" s="1"/>
  <c r="R56" i="2"/>
  <c r="Q56" i="2"/>
  <c r="O56" i="2"/>
  <c r="N56" i="2"/>
  <c r="L56" i="2"/>
  <c r="K56" i="2"/>
  <c r="M56" i="2" s="1"/>
  <c r="J57" i="2"/>
  <c r="I57" i="2"/>
  <c r="H57" i="2"/>
  <c r="G57" i="2"/>
  <c r="E57" i="2"/>
  <c r="D57" i="2"/>
  <c r="F57" i="2" s="1"/>
  <c r="J56" i="2"/>
  <c r="I56" i="2"/>
  <c r="H56" i="2"/>
  <c r="G56" i="2"/>
  <c r="E56" i="2"/>
  <c r="D56" i="2"/>
  <c r="F56" i="2" s="1"/>
  <c r="BN51" i="2"/>
  <c r="BF51" i="2"/>
  <c r="AX51" i="2"/>
  <c r="AP51" i="2"/>
  <c r="AH51" i="2"/>
  <c r="Z51" i="2"/>
  <c r="R51" i="2"/>
  <c r="BN55" i="2"/>
  <c r="BN54" i="2"/>
  <c r="BN53" i="2"/>
  <c r="BN52" i="2"/>
  <c r="BF55" i="2"/>
  <c r="BF54" i="2"/>
  <c r="BF53" i="2"/>
  <c r="BF52" i="2"/>
  <c r="AX55" i="2"/>
  <c r="AX54" i="2"/>
  <c r="AX53" i="2"/>
  <c r="AX52" i="2"/>
  <c r="AP55" i="2"/>
  <c r="AP54" i="2"/>
  <c r="AP53" i="2"/>
  <c r="AP52" i="2"/>
  <c r="AH55" i="2"/>
  <c r="AH54" i="2"/>
  <c r="AH53" i="2"/>
  <c r="AH52" i="2"/>
  <c r="Z55" i="2"/>
  <c r="Z54" i="2"/>
  <c r="Z53" i="2"/>
  <c r="Z52" i="2"/>
  <c r="R55" i="2"/>
  <c r="R54" i="2"/>
  <c r="R53" i="2"/>
  <c r="R52" i="2"/>
  <c r="J51" i="2"/>
  <c r="BM51" i="2"/>
  <c r="BE51" i="2"/>
  <c r="AW51" i="2"/>
  <c r="AO51" i="2"/>
  <c r="AG51" i="2"/>
  <c r="Y51" i="2"/>
  <c r="Q51" i="2"/>
  <c r="J55" i="2"/>
  <c r="J54" i="2"/>
  <c r="J53" i="2"/>
  <c r="J52" i="2"/>
  <c r="BM55" i="2"/>
  <c r="BM54" i="2"/>
  <c r="BM53" i="2"/>
  <c r="BM52" i="2"/>
  <c r="BE55" i="2"/>
  <c r="BE54" i="2"/>
  <c r="BE53" i="2"/>
  <c r="BE52" i="2"/>
  <c r="AW55" i="2"/>
  <c r="AW54" i="2"/>
  <c r="AW53" i="2"/>
  <c r="AW52" i="2"/>
  <c r="AO55" i="2"/>
  <c r="AO54" i="2"/>
  <c r="AO53" i="2"/>
  <c r="AO52" i="2"/>
  <c r="AG55" i="2"/>
  <c r="AG54" i="2"/>
  <c r="AG53" i="2"/>
  <c r="AG52" i="2"/>
  <c r="Y55" i="2"/>
  <c r="Y54" i="2"/>
  <c r="Y53" i="2"/>
  <c r="Y52" i="2"/>
  <c r="Q55" i="2"/>
  <c r="Q54" i="2"/>
  <c r="Q53" i="2"/>
  <c r="Q52" i="2"/>
  <c r="I51" i="2"/>
  <c r="I52" i="2"/>
  <c r="I53" i="2"/>
  <c r="I54" i="2"/>
  <c r="I55" i="2"/>
  <c r="H22" i="2"/>
  <c r="AL51" i="2"/>
  <c r="G51" i="2"/>
  <c r="N51" i="2"/>
  <c r="V51" i="2"/>
  <c r="AD51" i="2"/>
  <c r="AT51" i="2"/>
  <c r="BB51" i="2"/>
  <c r="BJ51" i="2"/>
  <c r="G55" i="2"/>
  <c r="G54" i="2"/>
  <c r="G53" i="2"/>
  <c r="G52" i="2"/>
  <c r="N55" i="2"/>
  <c r="N54" i="2"/>
  <c r="N53" i="2"/>
  <c r="N52" i="2"/>
  <c r="V55" i="2"/>
  <c r="V54" i="2"/>
  <c r="V53" i="2"/>
  <c r="V52" i="2"/>
  <c r="AD55" i="2"/>
  <c r="AD54" i="2"/>
  <c r="AD53" i="2"/>
  <c r="AD52" i="2"/>
  <c r="AL55" i="2"/>
  <c r="AL54" i="2"/>
  <c r="AL53" i="2"/>
  <c r="AL52" i="2"/>
  <c r="AT55" i="2"/>
  <c r="AT54" i="2"/>
  <c r="AT53" i="2"/>
  <c r="AT52" i="2"/>
  <c r="BB55" i="2"/>
  <c r="BB54" i="2"/>
  <c r="BB53" i="2"/>
  <c r="BB52" i="2"/>
  <c r="BJ55" i="2"/>
  <c r="BJ54" i="2"/>
  <c r="BJ53" i="2"/>
  <c r="BJ52" i="2"/>
  <c r="BL51" i="2"/>
  <c r="BK51" i="2"/>
  <c r="BH51" i="2"/>
  <c r="BG51" i="2"/>
  <c r="BI51" i="2" s="1"/>
  <c r="BD51" i="2"/>
  <c r="BC51" i="2"/>
  <c r="AZ51" i="2"/>
  <c r="AY51" i="2"/>
  <c r="H51" i="2"/>
  <c r="E51" i="2"/>
  <c r="BG52" i="2"/>
  <c r="BH52" i="2"/>
  <c r="BK52" i="2"/>
  <c r="BL52" i="2"/>
  <c r="BG53" i="2"/>
  <c r="BH53" i="2"/>
  <c r="BK53" i="2"/>
  <c r="BL53" i="2"/>
  <c r="BG54" i="2"/>
  <c r="BH54" i="2"/>
  <c r="BK54" i="2"/>
  <c r="BL54" i="2"/>
  <c r="BG55" i="2"/>
  <c r="BH55" i="2"/>
  <c r="BK55" i="2"/>
  <c r="BL55" i="2"/>
  <c r="AY52" i="2"/>
  <c r="AZ52" i="2"/>
  <c r="BC52" i="2"/>
  <c r="BD52" i="2"/>
  <c r="AY53" i="2"/>
  <c r="AZ53" i="2"/>
  <c r="BC53" i="2"/>
  <c r="BD53" i="2"/>
  <c r="AY54" i="2"/>
  <c r="AZ54" i="2"/>
  <c r="BC54" i="2"/>
  <c r="BD54" i="2"/>
  <c r="AY55" i="2"/>
  <c r="AZ55" i="2"/>
  <c r="BC55" i="2"/>
  <c r="BD55" i="2"/>
  <c r="AV51" i="2"/>
  <c r="AU51" i="2"/>
  <c r="AR51" i="2"/>
  <c r="AQ51" i="2"/>
  <c r="AN51" i="2"/>
  <c r="AM51" i="2"/>
  <c r="AJ51" i="2"/>
  <c r="AI51" i="2"/>
  <c r="AK51" i="2" s="1"/>
  <c r="AF51" i="2"/>
  <c r="AE51" i="2"/>
  <c r="AB51" i="2"/>
  <c r="AA51" i="2"/>
  <c r="AQ52" i="2"/>
  <c r="AR52" i="2"/>
  <c r="AU52" i="2"/>
  <c r="AV52" i="2"/>
  <c r="AQ53" i="2"/>
  <c r="AR53" i="2"/>
  <c r="AU53" i="2"/>
  <c r="AV53" i="2"/>
  <c r="AQ54" i="2"/>
  <c r="AR54" i="2"/>
  <c r="AU54" i="2"/>
  <c r="AV54" i="2"/>
  <c r="AQ55" i="2"/>
  <c r="AR55" i="2"/>
  <c r="AU55" i="2"/>
  <c r="AV55" i="2"/>
  <c r="AI52" i="2"/>
  <c r="AJ52" i="2"/>
  <c r="AM52" i="2"/>
  <c r="AN52" i="2"/>
  <c r="AI53" i="2"/>
  <c r="AJ53" i="2"/>
  <c r="AM53" i="2"/>
  <c r="AN53" i="2"/>
  <c r="AI54" i="2"/>
  <c r="AJ54" i="2"/>
  <c r="AM54" i="2"/>
  <c r="AN54" i="2"/>
  <c r="AI55" i="2"/>
  <c r="AJ55" i="2"/>
  <c r="AM55" i="2"/>
  <c r="AN55" i="2"/>
  <c r="AA52" i="2"/>
  <c r="AB52" i="2"/>
  <c r="AE52" i="2"/>
  <c r="AF52" i="2"/>
  <c r="AA53" i="2"/>
  <c r="AB53" i="2"/>
  <c r="AE53" i="2"/>
  <c r="AF53" i="2"/>
  <c r="AA54" i="2"/>
  <c r="AB54" i="2"/>
  <c r="AE54" i="2"/>
  <c r="AF54" i="2"/>
  <c r="AA55" i="2"/>
  <c r="AB55" i="2"/>
  <c r="AE55" i="2"/>
  <c r="AF55" i="2"/>
  <c r="X51" i="2"/>
  <c r="W51" i="2"/>
  <c r="T51" i="2"/>
  <c r="S51" i="2"/>
  <c r="S52" i="2"/>
  <c r="T52" i="2"/>
  <c r="W52" i="2"/>
  <c r="X52" i="2"/>
  <c r="S53" i="2"/>
  <c r="T53" i="2"/>
  <c r="W53" i="2"/>
  <c r="X53" i="2"/>
  <c r="S54" i="2"/>
  <c r="T54" i="2"/>
  <c r="W54" i="2"/>
  <c r="X54" i="2"/>
  <c r="S55" i="2"/>
  <c r="T55" i="2"/>
  <c r="W55" i="2"/>
  <c r="X55" i="2"/>
  <c r="P51" i="2"/>
  <c r="O51" i="2"/>
  <c r="L51" i="2"/>
  <c r="E55" i="2"/>
  <c r="D55" i="2"/>
  <c r="H55" i="2"/>
  <c r="K55" i="2"/>
  <c r="L55" i="2"/>
  <c r="O55" i="2"/>
  <c r="P55" i="2"/>
  <c r="K52" i="2"/>
  <c r="L52" i="2"/>
  <c r="O52" i="2"/>
  <c r="P52" i="2"/>
  <c r="K53" i="2"/>
  <c r="L53" i="2"/>
  <c r="O53" i="2"/>
  <c r="P53" i="2"/>
  <c r="K54" i="2"/>
  <c r="L54" i="2"/>
  <c r="O54" i="2"/>
  <c r="P54" i="2"/>
  <c r="H52" i="2"/>
  <c r="H53" i="2"/>
  <c r="H54" i="2"/>
  <c r="AR26" i="1"/>
  <c r="AR27" i="1"/>
  <c r="AR28" i="1"/>
  <c r="AR29" i="1"/>
  <c r="AR30" i="1"/>
  <c r="AR31" i="1"/>
  <c r="AR32" i="1"/>
  <c r="AR37" i="1"/>
  <c r="AR38" i="1"/>
  <c r="AR39" i="1"/>
  <c r="AR40" i="1"/>
  <c r="AR41" i="1"/>
  <c r="AR42" i="1"/>
  <c r="AR43" i="1"/>
  <c r="AR44" i="1"/>
  <c r="AR45" i="1"/>
  <c r="AR51" i="1"/>
  <c r="AQ26" i="1"/>
  <c r="AQ27" i="1"/>
  <c r="AQ28" i="1"/>
  <c r="AQ29" i="1"/>
  <c r="AQ30" i="1"/>
  <c r="AQ31" i="1"/>
  <c r="AQ32" i="1"/>
  <c r="AQ37" i="1"/>
  <c r="AQ38" i="1"/>
  <c r="AQ39" i="1"/>
  <c r="AQ40" i="1"/>
  <c r="AQ41" i="1"/>
  <c r="AQ42" i="1"/>
  <c r="AQ43" i="1"/>
  <c r="AQ44" i="1"/>
  <c r="AQ45" i="1"/>
  <c r="AQ51" i="1"/>
  <c r="AR16" i="1"/>
  <c r="AR17" i="1"/>
  <c r="AR18" i="1"/>
  <c r="AR19" i="1"/>
  <c r="AR20" i="1"/>
  <c r="AR23" i="1"/>
  <c r="AR24" i="1"/>
  <c r="AR25" i="1"/>
  <c r="AQ16" i="1"/>
  <c r="AQ17" i="1"/>
  <c r="AQ18" i="1"/>
  <c r="AQ19" i="1"/>
  <c r="AQ20" i="1"/>
  <c r="AQ22" i="1"/>
  <c r="AQ23" i="1"/>
  <c r="AQ24" i="1"/>
  <c r="AQ25" i="1"/>
  <c r="D16" i="2"/>
  <c r="D4" i="2"/>
  <c r="E31" i="2"/>
  <c r="E30" i="2"/>
  <c r="E29" i="2"/>
  <c r="E28" i="2"/>
  <c r="E27" i="2"/>
  <c r="E26" i="2"/>
  <c r="D29" i="2"/>
  <c r="D30" i="2"/>
  <c r="D31" i="2"/>
  <c r="F31" i="2" s="1"/>
  <c r="D28" i="2"/>
  <c r="D27" i="2"/>
  <c r="AR7" i="1"/>
  <c r="AR8" i="1"/>
  <c r="AR9" i="1"/>
  <c r="AR10" i="1"/>
  <c r="AR11" i="1"/>
  <c r="AR12" i="1"/>
  <c r="AR13" i="1"/>
  <c r="AR14" i="1"/>
  <c r="AR15" i="1"/>
  <c r="AR6" i="1"/>
  <c r="AQ7" i="1"/>
  <c r="AQ8" i="1"/>
  <c r="AQ9" i="1"/>
  <c r="AQ10" i="1"/>
  <c r="AQ11" i="1"/>
  <c r="AQ12" i="1"/>
  <c r="AQ13" i="1"/>
  <c r="AQ14" i="1"/>
  <c r="AQ15" i="1"/>
  <c r="AQ6" i="1"/>
  <c r="E32" i="2" s="1"/>
  <c r="G19" i="2"/>
  <c r="G17" i="2"/>
  <c r="G20" i="2"/>
  <c r="G15" i="2"/>
  <c r="G18" i="2"/>
  <c r="G14" i="2"/>
  <c r="G16" i="2"/>
  <c r="E19" i="2"/>
  <c r="E17" i="2"/>
  <c r="E20" i="2"/>
  <c r="E15" i="2"/>
  <c r="E18" i="2"/>
  <c r="E16" i="2"/>
  <c r="D19" i="2"/>
  <c r="D17" i="2"/>
  <c r="D20" i="2"/>
  <c r="D15" i="2"/>
  <c r="D18" i="2"/>
  <c r="F14" i="2" l="1"/>
  <c r="K14" i="2"/>
  <c r="F18" i="2"/>
  <c r="K18" i="2"/>
  <c r="F15" i="2"/>
  <c r="K15" i="2"/>
  <c r="F20" i="2"/>
  <c r="K20" i="2"/>
  <c r="F17" i="2"/>
  <c r="K17" i="2"/>
  <c r="F19" i="2"/>
  <c r="K19" i="2"/>
  <c r="L14" i="2"/>
  <c r="L18" i="2"/>
  <c r="L15" i="2"/>
  <c r="L20" i="2"/>
  <c r="L17" i="2"/>
  <c r="L19" i="2"/>
  <c r="F16" i="2"/>
  <c r="J16" i="2" s="1"/>
  <c r="D22" i="2"/>
  <c r="F55" i="2"/>
  <c r="AC51" i="2"/>
  <c r="AS51" i="2"/>
  <c r="E22" i="2"/>
  <c r="F27" i="2"/>
  <c r="F28" i="2"/>
  <c r="F30" i="2"/>
  <c r="F29" i="2"/>
  <c r="G22" i="2"/>
  <c r="BA51" i="2"/>
  <c r="G8" i="2"/>
  <c r="G9" i="2" s="1"/>
  <c r="BA55" i="2"/>
  <c r="BA54" i="2"/>
  <c r="BA53" i="2"/>
  <c r="BA52" i="2"/>
  <c r="BI55" i="2"/>
  <c r="BI54" i="2"/>
  <c r="BI53" i="2"/>
  <c r="BI52" i="2"/>
  <c r="AC55" i="2"/>
  <c r="AC54" i="2"/>
  <c r="AC53" i="2"/>
  <c r="AC52" i="2"/>
  <c r="AK55" i="2"/>
  <c r="AK54" i="2"/>
  <c r="AK53" i="2"/>
  <c r="AK52" i="2"/>
  <c r="AS55" i="2"/>
  <c r="AS54" i="2"/>
  <c r="AS53" i="2"/>
  <c r="AS52" i="2"/>
  <c r="U55" i="2"/>
  <c r="U54" i="2"/>
  <c r="U53" i="2"/>
  <c r="U52" i="2"/>
  <c r="U51" i="2"/>
  <c r="M54" i="2"/>
  <c r="M53" i="2"/>
  <c r="M52" i="2"/>
  <c r="M55" i="2"/>
  <c r="E8" i="2"/>
  <c r="E9" i="2" s="1"/>
  <c r="D8" i="2"/>
  <c r="D9" i="2" s="1"/>
  <c r="D32" i="2"/>
  <c r="F32" i="2" s="1"/>
  <c r="F8" i="2"/>
  <c r="E33" i="2"/>
  <c r="E54" i="2"/>
  <c r="D54" i="2"/>
  <c r="E53" i="2"/>
  <c r="D53" i="2"/>
  <c r="E52" i="2"/>
  <c r="D52" i="2"/>
  <c r="F52" i="2" s="1"/>
  <c r="D26" i="2"/>
  <c r="F26" i="2" s="1"/>
  <c r="D51" i="2"/>
  <c r="F51" i="2" s="1"/>
  <c r="K51" i="2"/>
  <c r="M51" i="2" s="1"/>
  <c r="I19" i="2" l="1"/>
  <c r="M19" i="2" s="1"/>
  <c r="J19" i="2"/>
  <c r="I17" i="2"/>
  <c r="M17" i="2" s="1"/>
  <c r="J17" i="2"/>
  <c r="I20" i="2"/>
  <c r="M20" i="2" s="1"/>
  <c r="J20" i="2"/>
  <c r="I15" i="2"/>
  <c r="M15" i="2" s="1"/>
  <c r="J15" i="2"/>
  <c r="I18" i="2"/>
  <c r="M18" i="2" s="1"/>
  <c r="J18" i="2"/>
  <c r="I14" i="2"/>
  <c r="M14" i="2" s="1"/>
  <c r="J14" i="2"/>
  <c r="F9" i="2"/>
  <c r="H8" i="2"/>
  <c r="H9" i="2" s="1"/>
  <c r="N16" i="2"/>
  <c r="N14" i="2"/>
  <c r="N18" i="2"/>
  <c r="N15" i="2"/>
  <c r="N20" i="2"/>
  <c r="N17" i="2"/>
  <c r="N19" i="2"/>
  <c r="L16" i="2"/>
  <c r="K16" i="2"/>
  <c r="I16" i="2"/>
  <c r="F22" i="2"/>
  <c r="I22" i="2"/>
  <c r="F53" i="2"/>
  <c r="F54" i="2"/>
  <c r="D33" i="2"/>
  <c r="F33" i="2" s="1"/>
  <c r="M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<sst xmlns="http://schemas.openxmlformats.org/spreadsheetml/2006/main" count="1580" uniqueCount="196">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</sst>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0" fillId="8" borderId="0" xfId="0" applyFill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6" fillId="10" borderId="2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23" borderId="15" xfId="0" applyFont="1" applyFill="1" applyBorder="1" applyAlignment="1">
      <alignment horizontal="center"/>
    </xf>
    <xf numFmtId="0" fontId="7" fillId="23" borderId="27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6" borderId="15" xfId="0" applyFont="1" applyFill="1" applyBorder="1" applyAlignment="1">
      <alignment horizontal="center"/>
    </xf>
    <xf numFmtId="0" fontId="7" fillId="26" borderId="27" xfId="0" applyFont="1" applyFill="1" applyBorder="1" applyAlignment="1">
      <alignment horizontal="center"/>
    </xf>
    <xf numFmtId="0" fontId="7" fillId="26" borderId="16" xfId="0" applyFont="1" applyFill="1" applyBorder="1" applyAlignment="1">
      <alignment horizontal="center"/>
    </xf>
    <xf numFmtId="0" fontId="7" fillId="29" borderId="15" xfId="0" applyFont="1" applyFill="1" applyBorder="1" applyAlignment="1">
      <alignment horizontal="center"/>
    </xf>
    <xf numFmtId="0" fontId="7" fillId="29" borderId="27" xfId="0" applyFont="1" applyFill="1" applyBorder="1" applyAlignment="1">
      <alignment horizontal="center"/>
    </xf>
    <xf numFmtId="0" fontId="7" fillId="29" borderId="16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27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12" borderId="27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7" borderId="15" xfId="0" applyFont="1" applyFill="1" applyBorder="1" applyAlignment="1">
      <alignment horizontal="center"/>
    </xf>
    <xf numFmtId="0" fontId="7" fillId="17" borderId="27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20" borderId="15" xfId="0" applyFont="1" applyFill="1" applyBorder="1" applyAlignment="1">
      <alignment horizontal="center"/>
    </xf>
    <xf numFmtId="0" fontId="7" fillId="20" borderId="27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Reporte!$D$25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Reporte!$D$26:$D$32</c:f>
              <c:numCache>
                <c:formatCode>0.00</c:formatCode>
                <c:ptCount val="7"/>
                <c:pt idx="0">
                  <c:v>0</c:v>
                </c:pt>
                <c:pt idx="1">
                  <c:v>40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Reporte!$E$25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Reporte!$E$26:$E$32</c:f>
              <c:numCache>
                <c:formatCode>0.00</c:formatCode>
                <c:ptCount val="7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22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Reporte!$C$26:$C$32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Reporte!$F$26:$F$32</c:f>
              <c:numCache>
                <c:formatCode>0%</c:formatCode>
                <c:ptCount val="7"/>
                <c:pt idx="0">
                  <c:v>0</c:v>
                </c:pt>
                <c:pt idx="1">
                  <c:v>0.42499999999999999</c:v>
                </c:pt>
                <c:pt idx="2">
                  <c:v>0</c:v>
                </c:pt>
                <c:pt idx="3">
                  <c:v>0.26666666666666666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Reporte!$V$50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Reporte!$V$51:$V$57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Reporte!$W$50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Reporte!$W$51:$W$57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Reporte!$X$50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Reporte!$X$51:$X$57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ser>
          <c:idx val="3"/>
          <c:order val="4"/>
          <c:tx>
            <c:strRef>
              <c:f>Reporte!$Y$50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Reporte!$Y$51:$Y$57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Reporte!$U$50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Reporte!$U$51:$U$57</c:f>
              <c:numCache>
                <c:formatCode>0%</c:formatCode>
                <c:ptCount val="7"/>
                <c:pt idx="0">
                  <c:v>0</c:v>
                </c:pt>
                <c:pt idx="1">
                  <c:v>0.4</c:v>
                </c:pt>
                <c:pt idx="2">
                  <c:v>0.42857142857142855</c:v>
                </c:pt>
                <c:pt idx="3">
                  <c:v>0.4375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5"/>
          <c:order val="5"/>
          <c:tx>
            <c:strRef>
              <c:f>Reporte!$Z$50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Reporte!$Z$51:$Z$57</c:f>
              <c:numCache>
                <c:formatCode>0.00%</c:formatCode>
                <c:ptCount val="7"/>
                <c:pt idx="0">
                  <c:v>0</c:v>
                </c:pt>
                <c:pt idx="1">
                  <c:v>0.7</c:v>
                </c:pt>
                <c:pt idx="2">
                  <c:v>0.7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Reporte!$N$50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Reporte!$N$51:$N$57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Reporte!$O$50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Reporte!$O$51:$O$57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Reporte!$P$50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Reporte!$P$51:$P$57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Reporte!$Q$50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8575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Reporte!$Q$51:$Q$57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7866760"/>
        <c:axId val="2097830920"/>
      </c:barChart>
      <c:lineChart>
        <c:grouping val="standard"/>
        <c:varyColors val="0"/>
        <c:ser>
          <c:idx val="5"/>
          <c:order val="5"/>
          <c:tx>
            <c:strRef>
              <c:f>Reporte!$R$50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Reporte!$R$51:$R$57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072008"/>
        <c:axId val="1171074056"/>
      </c:lineChart>
      <c:lineChart>
        <c:grouping val="standard"/>
        <c:varyColors val="0"/>
        <c:ser>
          <c:idx val="4"/>
          <c:order val="0"/>
          <c:tx>
            <c:strRef>
              <c:f>Reporte!$M$50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Reporte!$M$51:$M$57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Reporte!$G$50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Reporte!$G$51:$G$57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54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Reporte!$H$50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Reporte!$H$51:$H$57</c:f>
              <c:numCache>
                <c:formatCode>General</c:formatCode>
                <c:ptCount val="7"/>
                <c:pt idx="0">
                  <c:v>22</c:v>
                </c:pt>
                <c:pt idx="1">
                  <c:v>28</c:v>
                </c:pt>
                <c:pt idx="2">
                  <c:v>36</c:v>
                </c:pt>
                <c:pt idx="3">
                  <c:v>63</c:v>
                </c:pt>
                <c:pt idx="4">
                  <c:v>29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Reporte!$I$50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Reporte!$I$51:$I$57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ser>
          <c:idx val="3"/>
          <c:order val="4"/>
          <c:tx>
            <c:strRef>
              <c:f>Reporte!$J$50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Reporte!$J$51:$J$57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4"/>
          <c:order val="0"/>
          <c:tx>
            <c:strRef>
              <c:f>Reporte!$F$50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Reporte!$F$51:$F$57</c:f>
              <c:numCache>
                <c:formatCode>0%</c:formatCode>
                <c:ptCount val="7"/>
                <c:pt idx="0">
                  <c:v>0.33333333333333331</c:v>
                </c:pt>
                <c:pt idx="1">
                  <c:v>0.27777777777777779</c:v>
                </c:pt>
                <c:pt idx="2">
                  <c:v>0.42857142857142855</c:v>
                </c:pt>
                <c:pt idx="3">
                  <c:v>0.38461538461538464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Reporte!$AD$50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Reporte!$AD$51:$AD$57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Reporte!$AE$50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Reporte!$AE$51:$AE$57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Reporte!$AF$50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Reporte!$AF$51:$AF$57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Reporte!$AG$50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Reporte!$AG$51:$AG$57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Reporte!$AC$50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Reporte!$AC$51:$AC$57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Reporte!$AH$50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Reporte!$AH$51:$AH$57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Reporte!$AL$50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Reporte!$AL$51:$AL$57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Reporte!$AM$50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Reporte!$AM$51:$AM$57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Reporte!$AN$50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Reporte!$AN$51:$AN$57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ser>
          <c:idx val="3"/>
          <c:order val="4"/>
          <c:tx>
            <c:strRef>
              <c:f>Reporte!$AO$50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Reporte!$AO$51:$AO$57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Reporte!$AK$50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Reporte!$AK$51:$AK$57</c:f>
              <c:numCache>
                <c:formatCode>0%</c:formatCode>
                <c:ptCount val="7"/>
                <c:pt idx="0">
                  <c:v>0.33333333333333331</c:v>
                </c:pt>
                <c:pt idx="1">
                  <c:v>0.125</c:v>
                </c:pt>
                <c:pt idx="2">
                  <c:v>0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5"/>
          <c:order val="5"/>
          <c:tx>
            <c:strRef>
              <c:f>Reporte!$AP$50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Reporte!$AP$51:$AP$57</c:f>
              <c:numCache>
                <c:formatCode>0.00%</c:formatCode>
                <c:ptCount val="7"/>
                <c:pt idx="0">
                  <c:v>0.6</c:v>
                </c:pt>
                <c:pt idx="1">
                  <c:v>0.5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Reporte!$AT$50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Reporte!$AT$51:$AT$57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Reporte!$AU$50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Reporte!$AU$51:$AU$57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Reporte!$AV$50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Reporte!$AV$51:$AV$57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barChart>
        <c:barDir val="col"/>
        <c:grouping val="stacked"/>
        <c:varyColors val="0"/>
        <c:ser>
          <c:idx val="3"/>
          <c:order val="4"/>
          <c:tx>
            <c:strRef>
              <c:f>Reporte!$AW$50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Reporte!$AW$51:$AW$57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0453639"/>
        <c:axId val="2040425991"/>
      </c:barChart>
      <c:lineChart>
        <c:grouping val="standard"/>
        <c:varyColors val="0"/>
        <c:ser>
          <c:idx val="4"/>
          <c:order val="0"/>
          <c:tx>
            <c:strRef>
              <c:f>Reporte!$AS$50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Reporte!$AS$51:$AS$57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98856"/>
        <c:axId val="2054800904"/>
      </c:lineChart>
      <c:lineChart>
        <c:grouping val="standard"/>
        <c:varyColors val="0"/>
        <c:ser>
          <c:idx val="5"/>
          <c:order val="5"/>
          <c:tx>
            <c:strRef>
              <c:f>Reporte!$AX$50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Reporte!$AX$51:$AX$57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Reporte!$BB$50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Reporte!$BB$51:$BB$57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Reporte!$BC$50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Reporte!$BC$51:$BC$57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Reporte!$BD$50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Reporte!$BD$51:$BD$57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ser>
          <c:idx val="3"/>
          <c:order val="4"/>
          <c:tx>
            <c:strRef>
              <c:f>Reporte!$BE$50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Reporte!$BE$51:$BE$57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4"/>
          <c:order val="0"/>
          <c:tx>
            <c:strRef>
              <c:f>Reporte!$BA$50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Reporte!$BA$51:$BA$57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5"/>
          <c:order val="5"/>
          <c:tx>
            <c:strRef>
              <c:f>Reporte!$BF$50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Reporte!$C$51:$C$57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Reporte!$BF$51:$BF$57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Reporte!$BJ$50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Reporte!$BJ$51:$BJ$57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B-4403-8BE7-86451AC390ED}"/>
            </c:ext>
          </c:extLst>
        </c:ser>
        <c:ser>
          <c:idx val="2"/>
          <c:order val="1"/>
          <c:tx>
            <c:strRef>
              <c:f>Reporte!$BK$50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Reporte!$BK$51:$BK$57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10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B-4403-8BE7-86451AC390ED}"/>
            </c:ext>
          </c:extLst>
        </c:ser>
        <c:ser>
          <c:idx val="3"/>
          <c:order val="2"/>
          <c:tx>
            <c:strRef>
              <c:f>Reporte!$BL$50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Reporte!$BL$51:$BL$57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2B-4403-8BE7-86451AC390ED}"/>
            </c:ext>
          </c:extLst>
        </c:ser>
        <c:ser>
          <c:idx val="4"/>
          <c:order val="3"/>
          <c:tx>
            <c:strRef>
              <c:f>Reporte!$BM$50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Reporte!$BM$51:$BM$57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5"/>
          <c:order val="4"/>
          <c:tx>
            <c:strRef>
              <c:f>Reporte!$BN$50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Reporte!$BN$51:$BN$57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2B-4403-8BE7-86451AC390ED}"/>
            </c:ext>
          </c:extLst>
        </c:ser>
        <c:ser>
          <c:idx val="6"/>
          <c:order val="5"/>
          <c:tx>
            <c:strRef>
              <c:f>Reporte!$BI$50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5B9BD5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Reporte!C51:C57</c:f>
              <c:strCache>
                <c:ptCount val="7"/>
                <c:pt idx="0">
                  <c:v>SP0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  <c:pt idx="5">
                  <c:v>SP5</c:v>
                </c:pt>
                <c:pt idx="6">
                  <c:v>SP6</c:v>
                </c:pt>
              </c:strCache>
            </c:strRef>
          </c:cat>
          <c:val>
            <c:numRef>
              <c:f>Reporte!$BI$51:$BI$57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2B-4403-8BE7-86451AC3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2168"/>
        <c:axId val="2069209096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98856"/>
        <c:crosses val="autoZero"/>
        <c:crossBetween val="between"/>
      </c:valAx>
      <c:valAx>
        <c:axId val="2069209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12168"/>
        <c:crosses val="max"/>
        <c:crossBetween val="between"/>
      </c:valAx>
      <c:catAx>
        <c:axId val="2069212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9209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 Top Prompts usados en los Sprints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AD47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5-4751-9DC3-37674FE65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3270152"/>
        <c:axId val="283272200"/>
      </c:barChart>
      <c:catAx>
        <c:axId val="283270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2200"/>
        <c:crosses val="autoZero"/>
        <c:auto val="1"/>
        <c:lblAlgn val="ctr"/>
        <c:lblOffset val="100"/>
        <c:noMultiLvlLbl val="0"/>
      </c:catAx>
      <c:valAx>
        <c:axId val="2832722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70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Indicadores de Adopción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{"No aplica Prompt"}</c:f>
              <c:strCache>
                <c:ptCount val="1"/>
                <c:pt idx="0">
                  <c:v>No aplica Prompt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Reporte!$E$14:$E$20</c:f>
              <c:numCache>
                <c:formatCode>General</c:formatCode>
                <c:ptCount val="7"/>
                <c:pt idx="0">
                  <c:v>21</c:v>
                </c:pt>
                <c:pt idx="1">
                  <c:v>21</c:v>
                </c:pt>
                <c:pt idx="2">
                  <c:v>49</c:v>
                </c:pt>
                <c:pt idx="3">
                  <c:v>24</c:v>
                </c:pt>
                <c:pt idx="4">
                  <c:v>24</c:v>
                </c:pt>
                <c:pt idx="5">
                  <c:v>32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46-4DB4-A635-9D635E341A25}"/>
            </c:ext>
          </c:extLst>
        </c:ser>
        <c:ser>
          <c:idx val="1"/>
          <c:order val="1"/>
          <c:tx>
            <c:strRef>
              <c:f>{"Uso IA"}</c:f>
              <c:strCache>
                <c:ptCount val="1"/>
                <c:pt idx="0">
                  <c:v>Uso IA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Reporte!$G$14:$G$20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6-4DB4-A635-9D635E341A25}"/>
            </c:ext>
          </c:extLst>
        </c:ser>
        <c:ser>
          <c:idx val="2"/>
          <c:order val="2"/>
          <c:tx>
            <c:strRef>
              <c:f>{"No uso IA"}</c:f>
              <c:strCache>
                <c:ptCount val="1"/>
                <c:pt idx="0">
                  <c:v>No uso IA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Reporte!J14:J20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0368647"/>
        <c:axId val="1838961159"/>
      </c:barChart>
      <c:lineChart>
        <c:grouping val="stacked"/>
        <c:varyColors val="0"/>
        <c:ser>
          <c:idx val="4"/>
          <c:order val="4"/>
          <c:tx>
            <c:strRef>
              <c:f>{"Total de tareas"}</c:f>
              <c:strCache>
                <c:ptCount val="1"/>
                <c:pt idx="0">
                  <c:v>Total de tareas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Reporte!F14:F20</c:f>
              <c:numCache>
                <c:formatCode>General</c:formatCode>
                <c:ptCount val="7"/>
                <c:pt idx="0">
                  <c:v>25</c:v>
                </c:pt>
                <c:pt idx="1">
                  <c:v>24</c:v>
                </c:pt>
                <c:pt idx="2">
                  <c:v>49</c:v>
                </c:pt>
                <c:pt idx="3">
                  <c:v>24</c:v>
                </c:pt>
                <c:pt idx="4">
                  <c:v>24</c:v>
                </c:pt>
                <c:pt idx="5">
                  <c:v>32</c:v>
                </c:pt>
                <c:pt idx="6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A-4231-A5C1-836DA4DA0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368647"/>
        <c:axId val="1838961159"/>
      </c:lineChart>
      <c:lineChart>
        <c:grouping val="standard"/>
        <c:varyColors val="0"/>
        <c:ser>
          <c:idx val="3"/>
          <c:order val="3"/>
          <c:tx>
            <c:strRef>
              <c:f>{"% Uso IA"}</c:f>
              <c:strCache>
                <c:ptCount val="1"/>
                <c:pt idx="0">
                  <c:v>% Uso IA</c:v>
                </c:pt>
              </c:strCache>
            </c:strRef>
          </c:tx>
          <c:spPr>
            <a:ln w="28575" cap="rnd">
              <a:solidFill>
                <a:srgbClr val="203764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Reporte!$C$14:$C$20</c:f>
              <c:strCache>
                <c:ptCount val="7"/>
                <c:pt idx="0">
                  <c:v>Documentar</c:v>
                </c:pt>
                <c:pt idx="1">
                  <c:v>Comprender Código Fuente</c:v>
                </c:pt>
                <c:pt idx="2">
                  <c:v>Crear HU</c:v>
                </c:pt>
                <c:pt idx="3">
                  <c:v>Pruebas unitarias</c:v>
                </c:pt>
                <c:pt idx="4">
                  <c:v>Refactorizar</c:v>
                </c:pt>
                <c:pt idx="5">
                  <c:v>Pruebas funcionales</c:v>
                </c:pt>
                <c:pt idx="6">
                  <c:v>Análsis Desarrollo API</c:v>
                </c:pt>
              </c:strCache>
            </c:strRef>
          </c:cat>
          <c:val>
            <c:numRef>
              <c:f>Reporte!$L$14:$L$20</c:f>
              <c:numCache>
                <c:formatCode>0.00%</c:formatCode>
                <c:ptCount val="7"/>
                <c:pt idx="0">
                  <c:v>0.16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46-4DB4-A635-9D635E341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858119"/>
        <c:axId val="1400846855"/>
      </c:lineChart>
      <c:catAx>
        <c:axId val="140036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961159"/>
        <c:crosses val="autoZero"/>
        <c:auto val="1"/>
        <c:lblAlgn val="ctr"/>
        <c:lblOffset val="100"/>
        <c:noMultiLvlLbl val="0"/>
      </c:catAx>
      <c:valAx>
        <c:axId val="1838961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368647"/>
        <c:crosses val="autoZero"/>
        <c:crossBetween val="between"/>
      </c:valAx>
      <c:valAx>
        <c:axId val="140084685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58119"/>
        <c:crosses val="max"/>
        <c:crossBetween val="between"/>
      </c:valAx>
      <c:catAx>
        <c:axId val="1400858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084685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Globales de Uso IA</a:t>
            </a:r>
          </a:p>
        </c:rich>
      </c:tx>
      <c:layout>
        <c:manualLayout>
          <c:xMode val="edge"/>
          <c:yMode val="edge"/>
          <c:x val="3.9387752227172619E-2"/>
          <c:y val="0.196889696480247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{"No aplica Propmt"}</c:f>
              <c:strCache>
                <c:ptCount val="1"/>
                <c:pt idx="0">
                  <c:v>No aplica Propmt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Reporte!$E$8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3-4B7C-B4D0-9B2450C1A3BB}"/>
            </c:ext>
          </c:extLst>
        </c:ser>
        <c:ser>
          <c:idx val="1"/>
          <c:order val="1"/>
          <c:tx>
            <c:strRef>
              <c:f>{"Uso IA"}</c:f>
              <c:strCache>
                <c:ptCount val="1"/>
                <c:pt idx="0">
                  <c:v>Uso IA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Reporte!F8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A3-4B7C-B4D0-9B2450C1A3BB}"/>
            </c:ext>
          </c:extLst>
        </c:ser>
        <c:ser>
          <c:idx val="2"/>
          <c:order val="2"/>
          <c:tx>
            <c:strRef>
              <c:f>{"No uso IA"}</c:f>
              <c:strCache>
                <c:ptCount val="1"/>
                <c:pt idx="0">
                  <c:v>No uso IA</c:v>
                </c:pt>
              </c:strCache>
            </c:strRef>
          </c:tx>
          <c:spPr>
            <a:solidFill>
              <a:srgbClr val="FFD9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Reporte!$H$8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A3-4B7C-B4D0-9B2450C1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009991"/>
        <c:axId val="1208119815"/>
      </c:barChart>
      <c:catAx>
        <c:axId val="684009991"/>
        <c:scaling>
          <c:orientation val="minMax"/>
        </c:scaling>
        <c:delete val="1"/>
        <c:axPos val="l"/>
        <c:majorTickMark val="none"/>
        <c:minorTickMark val="none"/>
        <c:tickLblPos val="nextTo"/>
        <c:crossAx val="1208119815"/>
        <c:crosses val="autoZero"/>
        <c:auto val="1"/>
        <c:lblAlgn val="ctr"/>
        <c:lblOffset val="100"/>
        <c:noMultiLvlLbl val="0"/>
      </c:catAx>
      <c:valAx>
        <c:axId val="1208119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09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952739413072533"/>
          <c:y val="0.23846067870337945"/>
          <c:w val="0.44209878136817599"/>
          <c:h val="0.115385422975974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161925</xdr:rowOff>
    </xdr:from>
    <xdr:to>
      <xdr:col>30</xdr:col>
      <xdr:colOff>800100</xdr:colOff>
      <xdr:row>37</xdr:row>
      <xdr:rowOff>28575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9525</xdr:colOff>
      <xdr:row>37</xdr:row>
      <xdr:rowOff>142875</xdr:rowOff>
    </xdr:from>
    <xdr:to>
      <xdr:col>30</xdr:col>
      <xdr:colOff>809625</xdr:colOff>
      <xdr:row>47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19050</xdr:colOff>
      <xdr:row>37</xdr:row>
      <xdr:rowOff>133350</xdr:rowOff>
    </xdr:from>
    <xdr:to>
      <xdr:col>23</xdr:col>
      <xdr:colOff>0</xdr:colOff>
      <xdr:row>47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1990725</xdr:colOff>
      <xdr:row>37</xdr:row>
      <xdr:rowOff>85725</xdr:rowOff>
    </xdr:from>
    <xdr:to>
      <xdr:col>11</xdr:col>
      <xdr:colOff>904875</xdr:colOff>
      <xdr:row>47</xdr:row>
      <xdr:rowOff>95250</xdr:rowOff>
    </xdr:to>
    <xdr:graphicFrame macro="">
      <xdr:nvGraphicFramePr>
        <xdr:cNvPr id="13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37</xdr:row>
      <xdr:rowOff>152400</xdr:rowOff>
    </xdr:from>
    <xdr:to>
      <xdr:col>38</xdr:col>
      <xdr:colOff>828675</xdr:colOff>
      <xdr:row>47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38100</xdr:colOff>
      <xdr:row>37</xdr:row>
      <xdr:rowOff>142875</xdr:rowOff>
    </xdr:from>
    <xdr:to>
      <xdr:col>46</xdr:col>
      <xdr:colOff>1219200</xdr:colOff>
      <xdr:row>47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47</xdr:col>
      <xdr:colOff>9525</xdr:colOff>
      <xdr:row>37</xdr:row>
      <xdr:rowOff>142875</xdr:rowOff>
    </xdr:from>
    <xdr:to>
      <xdr:col>54</xdr:col>
      <xdr:colOff>771525</xdr:colOff>
      <xdr:row>47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54</xdr:col>
      <xdr:colOff>809625</xdr:colOff>
      <xdr:row>37</xdr:row>
      <xdr:rowOff>161925</xdr:rowOff>
    </xdr:from>
    <xdr:to>
      <xdr:col>62</xdr:col>
      <xdr:colOff>771525</xdr:colOff>
      <xdr:row>47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828675</xdr:colOff>
      <xdr:row>37</xdr:row>
      <xdr:rowOff>171450</xdr:rowOff>
    </xdr:from>
    <xdr:to>
      <xdr:col>70</xdr:col>
      <xdr:colOff>809625</xdr:colOff>
      <xdr:row>47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</xdr:row>
      <xdr:rowOff>133350</xdr:rowOff>
    </xdr:from>
    <xdr:to>
      <xdr:col>19</xdr:col>
      <xdr:colOff>485775</xdr:colOff>
      <xdr:row>15</xdr:row>
      <xdr:rowOff>57150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537D15A-6A33-309D-CEDD-1E8AB7172F9A}"/>
            </a:ext>
            <a:ext uri="{147F2762-F138-4A5C-976F-8EAC2B608ADB}">
              <a16:predDERef xmlns:a16="http://schemas.microsoft.com/office/drawing/2014/main" pred="{108A0BC1-6F87-4622-A2DB-A94338136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590550</xdr:colOff>
      <xdr:row>1</xdr:row>
      <xdr:rowOff>133350</xdr:rowOff>
    </xdr:from>
    <xdr:to>
      <xdr:col>26</xdr:col>
      <xdr:colOff>809625</xdr:colOff>
      <xdr:row>19</xdr:row>
      <xdr:rowOff>38100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4E7256B-8983-45E2-025F-A29F1BB860AB}"/>
            </a:ext>
            <a:ext uri="{147F2762-F138-4A5C-976F-8EAC2B608ADB}">
              <a16:predDERef xmlns:a16="http://schemas.microsoft.com/office/drawing/2014/main" pred="{E537D15A-6A33-309D-CEDD-1E8AB7172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609600</xdr:colOff>
      <xdr:row>1</xdr:row>
      <xdr:rowOff>142875</xdr:rowOff>
    </xdr:from>
    <xdr:to>
      <xdr:col>13</xdr:col>
      <xdr:colOff>990600</xdr:colOff>
      <xdr:row>10</xdr:row>
      <xdr:rowOff>133350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544BA132-D723-CEF9-5668-ECA93C42CEE3}"/>
            </a:ext>
            <a:ext uri="{147F2762-F138-4A5C-976F-8EAC2B608ADB}">
              <a16:predDERef xmlns:a16="http://schemas.microsoft.com/office/drawing/2014/main" pred="{54E7256B-8983-45E2-025F-A29F1BB86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2"/>
  <sheetViews>
    <sheetView zoomScale="90" zoomScaleNormal="90" workbookViewId="0">
      <pane xSplit="4" ySplit="5" topLeftCell="AP42" activePane="bottomRight" state="frozen"/>
      <selection pane="bottomRight" activeCell="AQ174" sqref="AQ55:AR174"/>
      <selection pane="bottomLeft" activeCell="A6" sqref="A6"/>
      <selection pane="topRight" activeCell="E1" sqref="E1"/>
    </sheetView>
  </sheetViews>
  <sheetFormatPr defaultColWidth="9.140625" defaultRowHeight="12.75" customHeight="1"/>
  <cols>
    <col min="1" max="1" width="2.42578125" style="1" customWidth="1"/>
    <col min="2" max="2" width="7.5703125" style="1" customWidth="1"/>
    <col min="3" max="3" width="6.85546875" style="1" customWidth="1"/>
    <col min="4" max="4" width="18.140625" style="1" bestFit="1" customWidth="1"/>
    <col min="5" max="5" width="43.7109375" style="1" customWidth="1"/>
    <col min="6" max="6" width="12.42578125" style="1" customWidth="1"/>
    <col min="7" max="11" width="9.140625" style="1" customWidth="1"/>
    <col min="12" max="41" width="9.140625" style="1"/>
    <col min="42" max="42" width="94.42578125" style="128" customWidth="1"/>
    <col min="43" max="43" width="29.140625" style="1" customWidth="1"/>
    <col min="44" max="44" width="14.42578125" style="1" bestFit="1" customWidth="1"/>
    <col min="45" max="16384" width="9.140625" style="1"/>
  </cols>
  <sheetData>
    <row r="1" spans="2:44" ht="12.75" customHeight="1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4" ht="18.75">
      <c r="B2" s="13" t="s">
        <v>0</v>
      </c>
    </row>
    <row r="3" spans="2:44" ht="15">
      <c r="B3" s="82" t="s">
        <v>1</v>
      </c>
    </row>
    <row r="4" spans="2:44" s="2" customFormat="1" ht="15.7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4" ht="40.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</row>
    <row r="6" spans="2:44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>IF(OR(G6="S",L6="S",Q6="S",V6="S",AA6="S",AF6="S",AK6="S"),"S","N")</f>
        <v>N</v>
      </c>
      <c r="AR6" s="28" t="str">
        <f>IF(OR(H6="S",M6="S",R6="S",W6="S",AB6="S",AG6="S",AL6="S"),"S","N")</f>
        <v>N</v>
      </c>
    </row>
    <row r="7" spans="2:44" ht="13.5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ref="AQ7:AQ66" si="0">IF(OR(G7="S",L7="S",Q7="S",V7="S",AA7="S",AF7="S",AK7="S"),"S","N")</f>
        <v>N</v>
      </c>
      <c r="AR7" s="28" t="str">
        <f t="shared" ref="AR7:AR66" si="1">IF(OR(H7="S",M7="S",R7="S",W7="S",AB7="S",AG7="S",AL7="S"),"S","N")</f>
        <v>N</v>
      </c>
    </row>
    <row r="8" spans="2:44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</row>
    <row r="9" spans="2:44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</row>
    <row r="10" spans="2:44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</row>
    <row r="11" spans="2:44" ht="13.5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</row>
    <row r="12" spans="2:44" ht="13.5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</row>
    <row r="13" spans="2:44" ht="13.5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4" ht="13.5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4" ht="13.5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4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>IF(OR(G21="S",L21="S",Q21="S",V21="S",AA21="S",AF21="S",AK21="S"),"S","N")</f>
        <v>S</v>
      </c>
      <c r="AR21" s="28" t="str">
        <f>IF(OR(H21="S",M21="S",R21="S",W21="S",AB21="S",AG21="S",AL21="S"),"S","N")</f>
        <v>S</v>
      </c>
    </row>
    <row r="22" spans="2:44" ht="13.5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>IF(OR(H22="S",M22="S",R22="S",W22="S",AB22="S",AG22="S",AL22="S"),"S","N")</f>
        <v>S</v>
      </c>
    </row>
    <row r="23" spans="2:44" ht="13.5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" si="2">IF(OR(G34="S",L34="S",Q34="S",V34="S",AA34="S",AF34="S",AK34="S"),"S","N")</f>
        <v>N</v>
      </c>
      <c r="AR34" s="28" t="str">
        <f t="shared" ref="AR34" si="3">IF(OR(H34="S",M34="S",R34="S",W34="S",AB34="S",AG34="S",AL34="S"),"S","N")</f>
        <v>N</v>
      </c>
    </row>
    <row r="35" spans="2:44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ref="AQ35" si="4">IF(OR(G35="S",L35="S",Q35="S",V35="S",AA35="S",AF35="S",AK35="S"),"S","N")</f>
        <v>N</v>
      </c>
      <c r="AR35" s="28" t="str">
        <f t="shared" ref="AR35" si="5">IF(OR(H35="S",M35="S",R35="S",W35="S",AB35="S",AG35="S",AL35="S"),"S","N")</f>
        <v>N</v>
      </c>
    </row>
    <row r="36" spans="2:44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ref="AQ36" si="6">IF(OR(G36="S",L36="S",Q36="S",V36="S",AA36="S",AF36="S",AK36="S"),"S","N")</f>
        <v>N</v>
      </c>
      <c r="AR36" s="28" t="str">
        <f t="shared" ref="AR36" si="7">IF(OR(H36="S",M36="S",R36="S",W36="S",AB36="S",AG36="S",AL36="S"),"S","N")</f>
        <v>N</v>
      </c>
    </row>
    <row r="37" spans="2:44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0"/>
        <v>N</v>
      </c>
      <c r="AR37" s="28" t="str">
        <f t="shared" si="1"/>
        <v>N</v>
      </c>
    </row>
    <row r="38" spans="2:44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0"/>
        <v>N</v>
      </c>
      <c r="AR38" s="28" t="str">
        <f t="shared" si="1"/>
        <v>N</v>
      </c>
    </row>
    <row r="39" spans="2:44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0"/>
        <v>N</v>
      </c>
      <c r="AR39" s="28" t="str">
        <f t="shared" si="1"/>
        <v>N</v>
      </c>
    </row>
    <row r="40" spans="2:44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0"/>
        <v>N</v>
      </c>
      <c r="AR40" s="28" t="str">
        <f t="shared" si="1"/>
        <v>N</v>
      </c>
    </row>
    <row r="41" spans="2:44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0"/>
        <v>N</v>
      </c>
      <c r="AR41" s="28" t="str">
        <f t="shared" si="1"/>
        <v>N</v>
      </c>
    </row>
    <row r="42" spans="2:44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0"/>
        <v>N</v>
      </c>
      <c r="AR42" s="28" t="str">
        <f t="shared" si="1"/>
        <v>N</v>
      </c>
    </row>
    <row r="43" spans="2:44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0"/>
        <v>N</v>
      </c>
      <c r="AR43" s="28" t="str">
        <f t="shared" si="1"/>
        <v>N</v>
      </c>
    </row>
    <row r="44" spans="2:44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0"/>
        <v>N</v>
      </c>
      <c r="AR44" s="28" t="str">
        <f t="shared" si="1"/>
        <v>N</v>
      </c>
    </row>
    <row r="45" spans="2:44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0"/>
        <v>N</v>
      </c>
      <c r="AR45" s="28" t="str">
        <f t="shared" si="1"/>
        <v>N</v>
      </c>
    </row>
    <row r="46" spans="2:44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ref="AQ46:AQ50" si="8">IF(OR(G46="S",L46="S",Q46="S",V46="S",AA46="S",AF46="S",AK46="S"),"S","N")</f>
        <v>N</v>
      </c>
      <c r="AR46" s="28" t="str">
        <f t="shared" ref="AR46:AR50" si="9">IF(OR(H46="S",M46="S",R46="S",W46="S",AB46="S",AG46="S",AL46="S"),"S","N")</f>
        <v>N</v>
      </c>
    </row>
    <row r="47" spans="2:44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8"/>
        <v>N</v>
      </c>
      <c r="AR47" s="28" t="str">
        <f t="shared" si="9"/>
        <v>N</v>
      </c>
    </row>
    <row r="48" spans="2:44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8"/>
        <v>N</v>
      </c>
      <c r="AR48" s="28" t="str">
        <f t="shared" si="9"/>
        <v>N</v>
      </c>
    </row>
    <row r="49" spans="2:44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8"/>
        <v>N</v>
      </c>
      <c r="AR49" s="28" t="str">
        <f t="shared" si="9"/>
        <v>N</v>
      </c>
    </row>
    <row r="50" spans="2:44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8"/>
        <v>N</v>
      </c>
      <c r="AR50" s="28" t="str">
        <f t="shared" si="9"/>
        <v>N</v>
      </c>
    </row>
    <row r="51" spans="2:44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0"/>
        <v>N</v>
      </c>
      <c r="AR51" s="28" t="str">
        <f t="shared" si="1"/>
        <v>N</v>
      </c>
    </row>
    <row r="52" spans="2:44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0"/>
        <v>N</v>
      </c>
      <c r="AR52" s="28" t="str">
        <f t="shared" si="1"/>
        <v>N</v>
      </c>
    </row>
    <row r="53" spans="2:44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0"/>
        <v>N</v>
      </c>
      <c r="AR53" s="28" t="str">
        <f t="shared" si="1"/>
        <v>N</v>
      </c>
    </row>
    <row r="54" spans="2:44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0"/>
        <v>N</v>
      </c>
      <c r="AR54" s="28" t="str">
        <f t="shared" si="1"/>
        <v>N</v>
      </c>
    </row>
    <row r="55" spans="2:44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>
      <c r="B91" s="9"/>
      <c r="C91" s="165"/>
      <c r="D91" s="10"/>
      <c r="E91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customHeight="1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customHeight="1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customHeight="1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customHeight="1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customHeight="1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customHeight="1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customHeight="1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customHeight="1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customHeight="1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customHeight="1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customHeight="1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customHeight="1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customHeight="1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customHeight="1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customHeight="1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customHeight="1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customHeight="1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customHeight="1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customHeight="1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customHeight="1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customHeight="1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customHeight="1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customHeight="1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customHeight="1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customHeight="1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customHeight="1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customHeight="1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customHeight="1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customHeight="1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customHeight="1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customHeight="1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customHeight="1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customHeight="1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customHeight="1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customHeight="1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customHeight="1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customHeight="1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customHeight="1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customHeight="1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customHeight="1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customHeight="1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customHeight="1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customHeight="1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customHeight="1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customHeight="1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customHeight="1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customHeight="1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customHeight="1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customHeight="1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customHeight="1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customHeight="1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customHeight="1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customHeight="1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customHeight="1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customHeight="1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customHeight="1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customHeight="1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customHeight="1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customHeight="1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customHeight="1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customHeight="1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customHeight="1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customHeight="1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customHeight="1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customHeight="1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customHeight="1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customHeight="1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customHeight="1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customHeight="1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customHeight="1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>
      <c r="AQ175" s="28"/>
      <c r="AR175" s="28"/>
    </row>
    <row r="176" spans="2:44" ht="12.75" customHeight="1">
      <c r="AQ176" s="28"/>
      <c r="AR176" s="28"/>
    </row>
    <row r="177" spans="43:44" ht="12.75" customHeight="1">
      <c r="AQ177" s="28"/>
      <c r="AR177" s="28"/>
    </row>
    <row r="178" spans="43:44" ht="12.75" customHeight="1">
      <c r="AQ178" s="28"/>
      <c r="AR178" s="28"/>
    </row>
    <row r="179" spans="43:44" ht="12.75" customHeight="1">
      <c r="AQ179" s="28"/>
      <c r="AR179" s="28"/>
    </row>
    <row r="180" spans="43:44" ht="12.75" customHeight="1">
      <c r="AQ180" s="28"/>
      <c r="AR180" s="28"/>
    </row>
    <row r="181" spans="43:44" ht="12.75" customHeight="1">
      <c r="AQ181" s="28"/>
      <c r="AR181" s="28"/>
    </row>
    <row r="182" spans="43:44" ht="12.75" customHeight="1">
      <c r="AQ182" s="28"/>
      <c r="AR182" s="28"/>
    </row>
    <row r="183" spans="43:44" ht="12.75" customHeight="1">
      <c r="AQ183" s="28"/>
      <c r="AR183" s="28"/>
    </row>
    <row r="184" spans="43:44" ht="12.75" customHeight="1">
      <c r="AQ184" s="28"/>
      <c r="AR184" s="28"/>
    </row>
    <row r="185" spans="43:44" ht="12.75" customHeight="1">
      <c r="AQ185" s="28"/>
      <c r="AR185" s="28"/>
    </row>
    <row r="186" spans="43:44" ht="12.75" customHeight="1">
      <c r="AQ186" s="28"/>
      <c r="AR186" s="28"/>
    </row>
    <row r="187" spans="43:44" ht="12.75" customHeight="1">
      <c r="AQ187" s="28"/>
      <c r="AR187" s="28"/>
    </row>
    <row r="188" spans="43:44" ht="12.75" customHeight="1">
      <c r="AQ188" s="28"/>
      <c r="AR188" s="28"/>
    </row>
    <row r="189" spans="43:44" ht="12.75" customHeight="1">
      <c r="AQ189" s="28"/>
      <c r="AR189" s="28"/>
    </row>
    <row r="190" spans="43:44" ht="12.75" customHeight="1">
      <c r="AQ190" s="28"/>
      <c r="AR190" s="28"/>
    </row>
    <row r="191" spans="43:44" ht="12.75" customHeight="1">
      <c r="AQ191" s="28"/>
      <c r="AR191" s="28"/>
    </row>
    <row r="192" spans="43:44" ht="12.75" customHeight="1">
      <c r="AQ192" s="28"/>
      <c r="AR192" s="28"/>
    </row>
  </sheetData>
  <autoFilter ref="B5:AR174" xr:uid="{00000000-0001-0000-0000-000000000000}"/>
  <conditionalFormatting sqref="AL38:AM118 H144:I174 AM140:AN174 AM119:AN138 M38:N174 R38:S174 W38:X174 AB38:AC174 AG38:AH174 H38:I141">
    <cfRule type="expression" dxfId="19" priority="55">
      <formula>AND(G38="S",H38="")</formula>
    </cfRule>
  </conditionalFormatting>
  <conditionalFormatting sqref="AN38:AN118 J144:J174 AO140:AO174 AO119:AO138 O38:O174 T38:T174 Y38:Y174 AD38:AD174 AI38:AI174 J38:J141">
    <cfRule type="expression" dxfId="18" priority="53">
      <formula>AND(H38="S",J38="")</formula>
    </cfRule>
  </conditionalFormatting>
  <conditionalFormatting sqref="AO38:AO118 K144:K174 AJ140:AK174 AJ38:AJ139 AK119:AK138 P38:P174 U38:U174 Z38:Z174 AE38:AE174 AP119:AP174 K38:K141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AT119:AV119 BE119:BG119 BP119:BR119 AZ119:BA119 BK119:BL119 AD38:AE174 AO140:AO174 AN139:AO139 AK140:AK174 O38:P174 Y38:Z174 J38:K174 AN38:AO118 AI38:AJ174 AP119:AP174 AO119:AO138 AK119:AK138 T38:U17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AW119:AX119 BH119:BI119 G144:H174 BB119:BC119 BM119:BN119 Q38:R174 AL140:AM174 V38:W174 AA38:AB174 AF38:AG174 AK38:AL118 L38:M174 AL119:AM138 H38:H141 G55:G141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AY119 BJ119 AS119 BD119 BO119 N38:N174 I144:I174 AN140:AN174 X38:X174 AC38:AC174 I38:I141 AM38:AM118 S38:S174 AN119:AN138 AH38:AH174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defaultColWidth="8.7109375" defaultRowHeight="14.45"/>
  <cols>
    <col min="1" max="1" width="19.28515625" bestFit="1" customWidth="1"/>
  </cols>
  <sheetData>
    <row r="1" spans="1:1">
      <c r="A1" s="95" t="s">
        <v>135</v>
      </c>
    </row>
    <row r="2" spans="1:1">
      <c r="A2" s="19" t="s">
        <v>35</v>
      </c>
    </row>
    <row r="3" spans="1:1">
      <c r="A3" s="19" t="s">
        <v>27</v>
      </c>
    </row>
    <row r="6" spans="1:1">
      <c r="A6" s="95" t="s">
        <v>136</v>
      </c>
    </row>
    <row r="7" spans="1:1">
      <c r="A7" s="19">
        <v>1</v>
      </c>
    </row>
    <row r="8" spans="1:1">
      <c r="A8" s="19">
        <v>2</v>
      </c>
    </row>
    <row r="9" spans="1:1">
      <c r="A9" s="19">
        <v>3</v>
      </c>
    </row>
    <row r="10" spans="1:1">
      <c r="A10" s="19">
        <v>4</v>
      </c>
    </row>
    <row r="11" spans="1:1">
      <c r="A11" s="19">
        <v>5</v>
      </c>
    </row>
    <row r="12" spans="1:1">
      <c r="A12" s="19">
        <v>6</v>
      </c>
    </row>
    <row r="13" spans="1:1">
      <c r="A13" s="19">
        <v>7</v>
      </c>
    </row>
    <row r="14" spans="1:1">
      <c r="A14" s="19">
        <v>8</v>
      </c>
    </row>
    <row r="15" spans="1:1">
      <c r="A15" s="19">
        <v>9</v>
      </c>
    </row>
    <row r="16" spans="1:1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23"/>
  <sheetViews>
    <sheetView workbookViewId="0">
      <selection activeCell="D24" sqref="D24"/>
    </sheetView>
  </sheetViews>
  <sheetFormatPr defaultColWidth="8.7109375" defaultRowHeight="14.45"/>
  <cols>
    <col min="3" max="12" width="37.28515625" customWidth="1"/>
  </cols>
  <sheetData>
    <row r="3" spans="3:12">
      <c r="E3" s="174" t="s">
        <v>137</v>
      </c>
      <c r="F3" s="174"/>
      <c r="G3" s="174"/>
    </row>
    <row r="5" spans="3:12" ht="18.600000000000001">
      <c r="J5" s="175" t="s">
        <v>138</v>
      </c>
      <c r="K5" s="176"/>
    </row>
    <row r="6" spans="3:12" ht="18.600000000000001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>
      <c r="C7" s="177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>
      <c r="D23" t="s">
        <v>150</v>
      </c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1:BN81"/>
  <sheetViews>
    <sheetView tabSelected="1" topLeftCell="G1" zoomScale="68" zoomScaleNormal="68" workbookViewId="0">
      <selection activeCell="F9" sqref="F9:G9"/>
    </sheetView>
  </sheetViews>
  <sheetFormatPr defaultColWidth="8.7109375" defaultRowHeight="15" customHeight="1"/>
  <cols>
    <col min="1" max="1" width="9.28515625" customWidth="1"/>
    <col min="2" max="2" width="3.140625" customWidth="1"/>
    <col min="3" max="3" width="30.140625" customWidth="1"/>
    <col min="4" max="4" width="14.7109375" bestFit="1" customWidth="1"/>
    <col min="5" max="5" width="14.28515625" customWidth="1"/>
    <col min="6" max="6" width="21.85546875" bestFit="1" customWidth="1"/>
    <col min="7" max="7" width="22.42578125" customWidth="1"/>
    <col min="8" max="8" width="16.85546875" customWidth="1"/>
    <col min="9" max="10" width="13.28515625" customWidth="1"/>
    <col min="11" max="11" width="13.85546875" customWidth="1"/>
    <col min="12" max="12" width="16.140625" bestFit="1" customWidth="1"/>
    <col min="13" max="13" width="16.140625" customWidth="1"/>
    <col min="14" max="14" width="15.7109375" customWidth="1"/>
    <col min="15" max="16" width="9.42578125" customWidth="1"/>
    <col min="17" max="17" width="10.140625" bestFit="1" customWidth="1"/>
    <col min="18" max="18" width="21.85546875" bestFit="1" customWidth="1"/>
    <col min="19" max="19" width="12.28515625" customWidth="1"/>
    <col min="20" max="20" width="9.7109375" bestFit="1" customWidth="1"/>
    <col min="21" max="21" width="13.7109375" bestFit="1" customWidth="1"/>
    <col min="22" max="22" width="13.7109375" customWidth="1"/>
    <col min="23" max="23" width="20.7109375" bestFit="1" customWidth="1"/>
    <col min="24" max="24" width="9.42578125" bestFit="1" customWidth="1"/>
    <col min="25" max="25" width="10.140625" bestFit="1" customWidth="1"/>
    <col min="26" max="26" width="21.85546875" bestFit="1" customWidth="1"/>
    <col min="27" max="27" width="13.28515625" customWidth="1"/>
    <col min="28" max="28" width="9.7109375" bestFit="1" customWidth="1"/>
    <col min="29" max="29" width="13.7109375" bestFit="1" customWidth="1"/>
    <col min="30" max="30" width="13.7109375" customWidth="1"/>
    <col min="31" max="31" width="12.5703125" bestFit="1" customWidth="1"/>
    <col min="32" max="32" width="9.42578125" bestFit="1" customWidth="1"/>
    <col min="33" max="33" width="10.140625" bestFit="1" customWidth="1"/>
    <col min="34" max="34" width="21.85546875" bestFit="1" customWidth="1"/>
    <col min="35" max="35" width="13.5703125" customWidth="1"/>
    <col min="36" max="36" width="9.7109375" bestFit="1" customWidth="1"/>
    <col min="37" max="37" width="13.7109375" bestFit="1" customWidth="1"/>
    <col min="38" max="38" width="13.7109375" customWidth="1"/>
    <col min="39" max="39" width="12.5703125" bestFit="1" customWidth="1"/>
    <col min="40" max="40" width="9.42578125" bestFit="1" customWidth="1"/>
    <col min="41" max="41" width="10.140625" bestFit="1" customWidth="1"/>
    <col min="42" max="42" width="21.85546875" bestFit="1" customWidth="1"/>
    <col min="43" max="43" width="13.85546875" customWidth="1"/>
    <col min="44" max="44" width="9.7109375" bestFit="1" customWidth="1"/>
    <col min="45" max="45" width="13.7109375" bestFit="1" customWidth="1"/>
    <col min="46" max="46" width="13.7109375" customWidth="1"/>
    <col min="47" max="47" width="19.42578125" customWidth="1"/>
    <col min="48" max="48" width="9.42578125" bestFit="1" customWidth="1"/>
    <col min="49" max="49" width="10.140625" bestFit="1" customWidth="1"/>
    <col min="50" max="50" width="21.85546875" bestFit="1" customWidth="1"/>
    <col min="51" max="51" width="12.5703125" customWidth="1"/>
    <col min="52" max="52" width="9.7109375" bestFit="1" customWidth="1"/>
    <col min="53" max="53" width="13.7109375" bestFit="1" customWidth="1"/>
    <col min="54" max="54" width="13.7109375" customWidth="1"/>
    <col min="55" max="55" width="12.5703125" bestFit="1" customWidth="1"/>
    <col min="56" max="56" width="9.42578125" bestFit="1" customWidth="1"/>
    <col min="57" max="57" width="10.140625" bestFit="1" customWidth="1"/>
    <col min="58" max="58" width="21.85546875" bestFit="1" customWidth="1"/>
    <col min="59" max="59" width="13.28515625" customWidth="1"/>
    <col min="60" max="60" width="9.7109375" bestFit="1" customWidth="1"/>
    <col min="61" max="61" width="13.7109375" bestFit="1" customWidth="1"/>
    <col min="62" max="62" width="13.7109375" customWidth="1"/>
    <col min="63" max="63" width="12.5703125" bestFit="1" customWidth="1"/>
    <col min="64" max="64" width="9.42578125" bestFit="1" customWidth="1"/>
    <col min="65" max="65" width="10.140625" bestFit="1" customWidth="1"/>
    <col min="66" max="66" width="21.85546875" bestFit="1" customWidth="1"/>
    <col min="67" max="67" width="10.140625" customWidth="1"/>
    <col min="68" max="68" width="9.7109375" bestFit="1" customWidth="1"/>
    <col min="69" max="69" width="13.7109375" bestFit="1" customWidth="1"/>
    <col min="70" max="70" width="13.7109375" customWidth="1"/>
    <col min="71" max="71" width="12.5703125" bestFit="1" customWidth="1"/>
  </cols>
  <sheetData>
    <row r="1" spans="2:14"/>
    <row r="2" spans="2:14" ht="23.25">
      <c r="B2" s="65" t="s">
        <v>151</v>
      </c>
    </row>
    <row r="3" spans="2:14"/>
    <row r="4" spans="2:14">
      <c r="C4" s="22" t="s">
        <v>152</v>
      </c>
      <c r="D4" s="23">
        <f>COUNTA(AdopcionIA!D6:D503)</f>
        <v>49</v>
      </c>
    </row>
    <row r="6" spans="2:14">
      <c r="C6" s="17"/>
    </row>
    <row r="7" spans="2:14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>
      <c r="C10" s="64" t="s">
        <v>158</v>
      </c>
    </row>
    <row r="11" spans="2:14">
      <c r="C11" s="24" t="s">
        <v>159</v>
      </c>
    </row>
    <row r="12" spans="2:14">
      <c r="C12" s="24"/>
    </row>
    <row r="13" spans="2:14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>F14-G14</f>
        <v>21</v>
      </c>
      <c r="J14" s="34">
        <f>F14-E14-G14</f>
        <v>0</v>
      </c>
      <c r="K14" s="142">
        <f>D14/F14</f>
        <v>0.16</v>
      </c>
      <c r="L14" s="142">
        <f>G14/F14</f>
        <v>0.16</v>
      </c>
      <c r="M14" s="142">
        <f>I14/F14</f>
        <v>0.84</v>
      </c>
      <c r="N14" s="142">
        <f>G14/$G$22</f>
        <v>0.5714285714285714</v>
      </c>
    </row>
    <row r="15" spans="2:14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>SUM(D15:E15)</f>
        <v>24</v>
      </c>
      <c r="G15" s="19">
        <f>COUNTIF(AdopcionIA!$W$6:$W$503,"=S")</f>
        <v>3</v>
      </c>
      <c r="H15" s="19">
        <f>COUNTIF(AdopcionIA!$W$6:$W$503,"=N")</f>
        <v>1</v>
      </c>
      <c r="I15" s="34">
        <f>F15-G15</f>
        <v>21</v>
      </c>
      <c r="J15" s="34">
        <f>F15-E15-G15</f>
        <v>0</v>
      </c>
      <c r="K15" s="142">
        <f>D15/F15</f>
        <v>0.125</v>
      </c>
      <c r="L15" s="142">
        <f>G15/F15</f>
        <v>0.125</v>
      </c>
      <c r="M15" s="142">
        <f>I15/F15</f>
        <v>0.875</v>
      </c>
      <c r="N15" s="142">
        <f>G15/$G$22</f>
        <v>0.42857142857142855</v>
      </c>
    </row>
    <row r="16" spans="2:14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>SUM(D16:E16)</f>
        <v>49</v>
      </c>
      <c r="G16" s="19">
        <f>COUNTIF(AdopcionIA!$H$6:$H$503,"=S")</f>
        <v>0</v>
      </c>
      <c r="H16" s="19">
        <f>COUNTIF(AdopcionIA!$H$6:$H$503,"=N")</f>
        <v>0</v>
      </c>
      <c r="I16" s="34">
        <f>F16-G16</f>
        <v>49</v>
      </c>
      <c r="J16" s="34">
        <f>F16-E16-G16</f>
        <v>0</v>
      </c>
      <c r="K16" s="142">
        <f>D16/F16</f>
        <v>0</v>
      </c>
      <c r="L16" s="142">
        <f>G16/F16</f>
        <v>0</v>
      </c>
      <c r="M16" s="142">
        <f>I16/F16</f>
        <v>1</v>
      </c>
      <c r="N16" s="142">
        <f>G16/$G$22</f>
        <v>0</v>
      </c>
    </row>
    <row r="17" spans="3:14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>SUM(D17:E17)</f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>F17-G17</f>
        <v>24</v>
      </c>
      <c r="J17" s="34">
        <f>F17-E17-G17</f>
        <v>0</v>
      </c>
      <c r="K17" s="142">
        <f>D17/F17</f>
        <v>0</v>
      </c>
      <c r="L17" s="142">
        <f>G17/F17</f>
        <v>0</v>
      </c>
      <c r="M17" s="142">
        <f>I17/F17</f>
        <v>1</v>
      </c>
      <c r="N17" s="142">
        <f>G17/$G$22</f>
        <v>0</v>
      </c>
    </row>
    <row r="18" spans="3:14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>SUM(D18:E18)</f>
        <v>24</v>
      </c>
      <c r="G18" s="19">
        <f>COUNTIF(AdopcionIA!$R$6:$R$503,"=S")</f>
        <v>0</v>
      </c>
      <c r="H18" s="19">
        <f>COUNTIF(AdopcionIA!$R$6:$R$503,"=N")</f>
        <v>0</v>
      </c>
      <c r="I18" s="34">
        <f>F18-G18</f>
        <v>24</v>
      </c>
      <c r="J18" s="34">
        <f>F18-E18-G18</f>
        <v>0</v>
      </c>
      <c r="K18" s="142">
        <f>D18/F18</f>
        <v>0</v>
      </c>
      <c r="L18" s="142">
        <f>G18/F18</f>
        <v>0</v>
      </c>
      <c r="M18" s="142">
        <f>I18/F18</f>
        <v>1</v>
      </c>
      <c r="N18" s="142">
        <f>G18/$G$22</f>
        <v>0</v>
      </c>
    </row>
    <row r="19" spans="3:14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>SUM(D19:E19)</f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>F19-G19</f>
        <v>32</v>
      </c>
      <c r="J19" s="34">
        <f>F19-E19-G19</f>
        <v>0</v>
      </c>
      <c r="K19" s="142">
        <f>D19/F19</f>
        <v>0</v>
      </c>
      <c r="L19" s="142">
        <f>G19/F19</f>
        <v>0</v>
      </c>
      <c r="M19" s="142">
        <f>I19/F19</f>
        <v>1</v>
      </c>
      <c r="N19" s="142">
        <f>G19/$G$22</f>
        <v>0</v>
      </c>
    </row>
    <row r="20" spans="3:14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>SUM(D20:E20)</f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>F20-G20</f>
        <v>24</v>
      </c>
      <c r="J20" s="34">
        <f>F20-E20-G20</f>
        <v>0</v>
      </c>
      <c r="K20" s="142">
        <f>D20/F20</f>
        <v>0</v>
      </c>
      <c r="L20" s="142">
        <f>G20/F20</f>
        <v>0</v>
      </c>
      <c r="M20" s="142">
        <f>I20/F20</f>
        <v>1</v>
      </c>
      <c r="N20" s="142">
        <f>G20/$G$22</f>
        <v>0</v>
      </c>
    </row>
    <row r="21" spans="3:14">
      <c r="C21" s="17"/>
    </row>
    <row r="22" spans="3:14">
      <c r="C22" s="74" t="s">
        <v>175</v>
      </c>
      <c r="D22" s="75">
        <f>SUM(D14:D20)</f>
        <v>7</v>
      </c>
      <c r="E22" s="75">
        <f t="shared" ref="E22:I22" si="0">SUM(E14:E20)</f>
        <v>195</v>
      </c>
      <c r="F22" s="75">
        <f t="shared" si="0"/>
        <v>202</v>
      </c>
      <c r="G22" s="75">
        <f t="shared" si="0"/>
        <v>7</v>
      </c>
      <c r="H22" s="75">
        <f t="shared" si="0"/>
        <v>1</v>
      </c>
      <c r="I22" s="76">
        <f t="shared" si="0"/>
        <v>195</v>
      </c>
      <c r="J22" s="146"/>
      <c r="K22" s="17"/>
      <c r="L22" s="17"/>
      <c r="M22" s="17"/>
    </row>
    <row r="23" spans="3:14"/>
    <row r="24" spans="3:14" ht="18.75">
      <c r="C24" s="64" t="s">
        <v>176</v>
      </c>
    </row>
    <row r="25" spans="3:14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>IFERROR((D26-E26)/D26,0)</f>
        <v>0</v>
      </c>
      <c r="H26" s="93"/>
    </row>
    <row r="27" spans="3:14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>IFERROR((D27-E27)/D27,0)</f>
        <v>0.42499999999999999</v>
      </c>
      <c r="H27" s="93"/>
    </row>
    <row r="28" spans="3:14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>IFERROR((D28-E28)/D28,0)</f>
        <v>0</v>
      </c>
      <c r="H28" s="93"/>
    </row>
    <row r="29" spans="3:14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>IFERROR((D29-E29)/D29,0)</f>
        <v>0.26666666666666666</v>
      </c>
      <c r="H29" s="93"/>
    </row>
    <row r="30" spans="3:14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>IFERROR((D30-E30)/D30,0)</f>
        <v>0</v>
      </c>
      <c r="H30" s="93"/>
    </row>
    <row r="31" spans="3:14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>IFERROR((D31-E31)/D31,0)</f>
        <v>0</v>
      </c>
      <c r="H31" s="93"/>
    </row>
    <row r="32" spans="3:14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ca="1">IFERROR((D32-E32)/D32,0)</f>
        <v>0</v>
      </c>
      <c r="H32" s="93"/>
    </row>
    <row r="33" spans="2:13">
      <c r="C33" s="74" t="s">
        <v>180</v>
      </c>
      <c r="D33" s="75">
        <f ca="1">SUM(D26:D32)</f>
        <v>70</v>
      </c>
      <c r="E33" s="75">
        <f t="shared" ref="E33" ca="1" si="1">SUM(E26:E32)</f>
        <v>45</v>
      </c>
      <c r="F33" s="77">
        <f ca="1">IFERROR((D33-E33)/D33,0)</f>
        <v>0.35714285714285715</v>
      </c>
      <c r="H33" s="93"/>
      <c r="I33" s="17"/>
      <c r="J33" s="17"/>
      <c r="K33" s="17"/>
      <c r="L33" s="17"/>
      <c r="M33" s="17"/>
    </row>
    <row r="34" spans="2:13"/>
    <row r="35" spans="2:13"/>
    <row r="36" spans="2:13"/>
    <row r="37" spans="2:13" ht="23.25">
      <c r="B37" s="65" t="s">
        <v>181</v>
      </c>
    </row>
    <row r="38" spans="2:13" ht="23.25">
      <c r="B38" s="65"/>
    </row>
    <row r="39" spans="2:13" ht="23.25">
      <c r="B39" s="65"/>
    </row>
    <row r="40" spans="2:13" ht="23.25">
      <c r="B40" s="65"/>
    </row>
    <row r="41" spans="2:13" ht="23.25">
      <c r="B41" s="65"/>
    </row>
    <row r="42" spans="2:13" ht="23.25">
      <c r="B42" s="65"/>
    </row>
    <row r="43" spans="2:13" ht="23.25">
      <c r="B43" s="65"/>
    </row>
    <row r="44" spans="2:13" ht="23.25">
      <c r="B44" s="65"/>
    </row>
    <row r="45" spans="2:13" ht="23.25">
      <c r="B45" s="65"/>
    </row>
    <row r="46" spans="2:13" ht="23.25">
      <c r="B46" s="65"/>
    </row>
    <row r="47" spans="2:13" ht="23.25">
      <c r="B47" s="65"/>
    </row>
    <row r="48" spans="2:13"/>
    <row r="49" spans="3:66" ht="14.45" customHeight="1">
      <c r="D49" s="188" t="s">
        <v>182</v>
      </c>
      <c r="E49" s="189"/>
      <c r="F49" s="189"/>
      <c r="G49" s="189"/>
      <c r="H49" s="189"/>
      <c r="I49" s="189"/>
      <c r="J49" s="190"/>
      <c r="K49" s="191" t="s">
        <v>183</v>
      </c>
      <c r="L49" s="192"/>
      <c r="M49" s="192"/>
      <c r="N49" s="192"/>
      <c r="O49" s="192"/>
      <c r="P49" s="192"/>
      <c r="Q49" s="192"/>
      <c r="R49" s="193"/>
      <c r="S49" s="194" t="s">
        <v>184</v>
      </c>
      <c r="T49" s="195"/>
      <c r="U49" s="195"/>
      <c r="V49" s="195"/>
      <c r="W49" s="195"/>
      <c r="X49" s="195"/>
      <c r="Y49" s="195"/>
      <c r="Z49" s="196"/>
      <c r="AA49" s="197" t="s">
        <v>185</v>
      </c>
      <c r="AB49" s="198"/>
      <c r="AC49" s="198"/>
      <c r="AD49" s="198"/>
      <c r="AE49" s="198"/>
      <c r="AF49" s="198"/>
      <c r="AG49" s="198"/>
      <c r="AH49" s="199"/>
      <c r="AI49" s="200" t="s">
        <v>186</v>
      </c>
      <c r="AJ49" s="201"/>
      <c r="AK49" s="201"/>
      <c r="AL49" s="201"/>
      <c r="AM49" s="201"/>
      <c r="AN49" s="201"/>
      <c r="AO49" s="201"/>
      <c r="AP49" s="202"/>
      <c r="AQ49" s="179" t="s">
        <v>187</v>
      </c>
      <c r="AR49" s="180"/>
      <c r="AS49" s="180"/>
      <c r="AT49" s="180"/>
      <c r="AU49" s="180"/>
      <c r="AV49" s="180"/>
      <c r="AW49" s="180"/>
      <c r="AX49" s="181"/>
      <c r="AY49" s="182" t="s">
        <v>188</v>
      </c>
      <c r="AZ49" s="183"/>
      <c r="BA49" s="183"/>
      <c r="BB49" s="183"/>
      <c r="BC49" s="183"/>
      <c r="BD49" s="183"/>
      <c r="BE49" s="183"/>
      <c r="BF49" s="184"/>
      <c r="BG49" s="185" t="s">
        <v>189</v>
      </c>
      <c r="BH49" s="186"/>
      <c r="BI49" s="186"/>
      <c r="BJ49" s="186"/>
      <c r="BK49" s="186"/>
      <c r="BL49" s="186"/>
      <c r="BM49" s="186"/>
      <c r="BN49" s="187"/>
    </row>
    <row r="50" spans="3:66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>
      <c r="C51" s="18" t="str" cm="1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2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 xml:space="preserve"> 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>IFERROR((D52-E52)/D52,0)</f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>IFERROR((K52-L52)/K52,0)</f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2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ref="AC52:AC55" si="3">IFERROR((AA52-AB52)/AA52,0)</f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 xml:space="preserve"> 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ref="AK52:AK55" si="4">IFERROR((AI52-AJ52)/AI52,0)</f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ref="AS52:AS55" si="5">IFERROR((AQ52-AR52)/AQ52,0)</f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ref="BA52:BA55" si="6">IFERROR((AY52-AZ52)/AY52,0)</f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ref="BI52:BI55" si="7">IFERROR((BG52-BH52)/BG52,0)</f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>IFERROR((D53-E53)/D53,0)</f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>IFERROR((K53-L53)/K53,0)</f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2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3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 xml:space="preserve"> 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4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5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6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7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>IFERROR((D54-E54)/D54,0)</f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>IFERROR((K54-L54)/K54,0)</f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2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3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 xml:space="preserve"> 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4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5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6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7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>IFERROR((D55-E55)/D55,0)</f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>IFERROR((K55-L55)/K55,0)</f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2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3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 xml:space="preserve"> 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4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5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6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7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>IFERROR((D56-E56)/D56,0)</f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>IFERROR((K56-L56)/K56,0)</f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2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ref="AC56:AC57" si="8">IFERROR((AA56-AB56)/AA56,0)</f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 xml:space="preserve"> 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ref="AK56:AK57" si="9">IFERROR((AI56-AJ56)/AI56,0)</f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ref="AS56:AS57" si="10">IFERROR((AQ56-AR56)/AQ56,0)</f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ref="BA56:BA57" si="11">IFERROR((AY56-AZ56)/AY56,0)</f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ref="BI56:BI57" si="12">IFERROR((BG56-BH56)/BG56,0)</f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>IFERROR((D57-E57)/D57,0)</f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>IFERROR((K57-L57)/K57,0)</f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2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8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 xml:space="preserve"> 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9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0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1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2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>
      <c r="C58">
        <v>0</v>
      </c>
    </row>
    <row r="59" spans="3:66">
      <c r="C59" s="17"/>
    </row>
    <row r="60" spans="3:66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>
      <c r="C61" s="17"/>
      <c r="G61" s="35"/>
      <c r="H61" s="35"/>
    </row>
    <row r="62" spans="3:66">
      <c r="C62" s="17"/>
      <c r="G62" s="35"/>
      <c r="H62" s="35"/>
    </row>
    <row r="63" spans="3:66">
      <c r="C63" s="17"/>
      <c r="G63" s="35"/>
      <c r="H63" s="35"/>
    </row>
    <row r="64" spans="3:66">
      <c r="C64" s="17"/>
      <c r="G64" s="35"/>
      <c r="H64" s="35"/>
    </row>
    <row r="65" spans="3:13">
      <c r="C65" s="17"/>
    </row>
    <row r="66" spans="3:13">
      <c r="C66" s="17"/>
    </row>
    <row r="68" spans="3:13">
      <c r="C68" s="17"/>
    </row>
    <row r="69" spans="3:13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>
      <c r="C70" s="17"/>
      <c r="G70" s="35"/>
      <c r="H70" s="35"/>
    </row>
    <row r="71" spans="3:13">
      <c r="C71" s="17"/>
      <c r="G71" s="35"/>
      <c r="H71" s="35"/>
    </row>
    <row r="72" spans="3:13">
      <c r="C72" s="17"/>
      <c r="G72" s="35"/>
      <c r="H72" s="35"/>
    </row>
    <row r="73" spans="3:13">
      <c r="C73" s="17"/>
      <c r="G73" s="35"/>
      <c r="H73" s="35"/>
    </row>
    <row r="74" spans="3:13">
      <c r="C74" s="17"/>
      <c r="G74" s="35"/>
      <c r="H74" s="35"/>
    </row>
    <row r="75" spans="3:13">
      <c r="C75" s="17"/>
    </row>
    <row r="77" spans="3:13"/>
    <row r="78" spans="3:13"/>
    <row r="79" spans="3:13"/>
    <row r="80" spans="3:13"/>
    <row r="81"/>
  </sheetData>
  <sortState xmlns:xlrd2="http://schemas.microsoft.com/office/spreadsheetml/2017/richdata2" ref="C14:N20">
    <sortCondition descending="1" ref="G14:G20"/>
  </sortState>
  <mergeCells count="8">
    <mergeCell ref="AQ49:AX49"/>
    <mergeCell ref="AY49:BF49"/>
    <mergeCell ref="BG49:BN49"/>
    <mergeCell ref="D49:J49"/>
    <mergeCell ref="K49:R49"/>
    <mergeCell ref="S49:Z49"/>
    <mergeCell ref="AA49:AH49"/>
    <mergeCell ref="AI49:AP49"/>
  </mergeCells>
  <conditionalFormatting sqref="F51:F5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51:U5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51:AC5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51:AK5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51:AS5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51:BA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51:BI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F51:F57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M51:M57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U51:U57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AC51:AC57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AK51:AK57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AS51:AS57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BA51:BA57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BI51:BI57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AC2E62-40B1-4B90-BFB9-5DD40EECDCA8}"/>
</file>

<file path=customXml/itemProps2.xml><?xml version="1.0" encoding="utf-8"?>
<ds:datastoreItem xmlns:ds="http://schemas.openxmlformats.org/officeDocument/2006/customXml" ds:itemID="{8E2FEBBB-B4B0-4147-BA7E-181AD49E4B6A}"/>
</file>

<file path=customXml/itemProps3.xml><?xml version="1.0" encoding="utf-8"?>
<ds:datastoreItem xmlns:ds="http://schemas.openxmlformats.org/officeDocument/2006/customXml" ds:itemID="{890994BF-65F0-45C5-A04B-1A065C31A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 GIL MORIS</cp:lastModifiedBy>
  <cp:revision/>
  <dcterms:created xsi:type="dcterms:W3CDTF">2015-06-05T18:19:34Z</dcterms:created>
  <dcterms:modified xsi:type="dcterms:W3CDTF">2024-12-11T15:38:29Z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