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2607" documentId="13_ncr:1_{CC2F7265-7341-4AB8-8837-BA192D3EEE98}" xr6:coauthVersionLast="47" xr6:coauthVersionMax="47" xr10:uidLastSave="{1B288379-8A15-40B5-808F-3037ECE28310}"/>
  <bookViews>
    <workbookView xWindow="0" yWindow="0" windowWidth="19200" windowHeight="644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55" i="2" l="1"/>
  <c r="BM55" i="2"/>
  <c r="BL55" i="2"/>
  <c r="BK55" i="2"/>
  <c r="BJ55" i="2"/>
  <c r="BH55" i="2"/>
  <c r="BG55" i="2"/>
  <c r="BI55" i="2" s="1"/>
  <c r="BF55" i="2"/>
  <c r="BE55" i="2"/>
  <c r="BD55" i="2"/>
  <c r="BC55" i="2"/>
  <c r="BB55" i="2"/>
  <c r="AZ55" i="2"/>
  <c r="AY55" i="2"/>
  <c r="BA55" i="2" s="1"/>
  <c r="AX55" i="2"/>
  <c r="AW55" i="2"/>
  <c r="AV55" i="2"/>
  <c r="AU55" i="2"/>
  <c r="AT55" i="2"/>
  <c r="AR55" i="2"/>
  <c r="AQ55" i="2"/>
  <c r="AS55" i="2" s="1"/>
  <c r="AP55" i="2"/>
  <c r="AO55" i="2"/>
  <c r="AN55" i="2"/>
  <c r="AM55" i="2"/>
  <c r="AL55" i="2"/>
  <c r="AJ55" i="2"/>
  <c r="AI55" i="2"/>
  <c r="AK55" i="2" s="1"/>
  <c r="AH55" i="2"/>
  <c r="AG55" i="2"/>
  <c r="AF55" i="2"/>
  <c r="AE55" i="2"/>
  <c r="AD55" i="2"/>
  <c r="AB55" i="2"/>
  <c r="AA55" i="2"/>
  <c r="AC55" i="2" s="1"/>
  <c r="Z55" i="2"/>
  <c r="Y55" i="2"/>
  <c r="X55" i="2"/>
  <c r="W55" i="2"/>
  <c r="V55" i="2"/>
  <c r="T55" i="2"/>
  <c r="S55" i="2"/>
  <c r="U55" i="2" s="1"/>
  <c r="R55" i="2"/>
  <c r="Q55" i="2"/>
  <c r="P55" i="2"/>
  <c r="O55" i="2"/>
  <c r="N55" i="2"/>
  <c r="L55" i="2"/>
  <c r="K55" i="2"/>
  <c r="M55" i="2" s="1"/>
  <c r="J55" i="2"/>
  <c r="I55" i="2"/>
  <c r="H55" i="2"/>
  <c r="G55" i="2"/>
  <c r="E55" i="2"/>
  <c r="D55" i="2"/>
  <c r="F55" i="2" s="1"/>
  <c r="AR35" i="1"/>
  <c r="AQ35" i="1"/>
  <c r="G19" i="2"/>
  <c r="G18" i="2"/>
  <c r="G17" i="2"/>
  <c r="G16" i="2"/>
  <c r="G15" i="2"/>
  <c r="G14" i="2"/>
  <c r="G13" i="2"/>
  <c r="AR21" i="1"/>
  <c r="AQ20" i="1"/>
  <c r="AR20" i="1"/>
  <c r="AQ68" i="1"/>
  <c r="AR68" i="1"/>
  <c r="C49" i="2" a="1"/>
  <c r="C49" i="2"/>
  <c r="P49" i="2" s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R49" i="1"/>
  <c r="AQ49" i="1"/>
  <c r="AR48" i="1"/>
  <c r="AQ48" i="1"/>
  <c r="AR47" i="1"/>
  <c r="AQ47" i="1"/>
  <c r="AR46" i="1"/>
  <c r="AQ46" i="1"/>
  <c r="AR45" i="1"/>
  <c r="AQ45" i="1"/>
  <c r="AR34" i="1"/>
  <c r="AQ34" i="1"/>
  <c r="AR33" i="1"/>
  <c r="AQ33" i="1"/>
  <c r="BN56" i="2" l="1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P56" i="2"/>
  <c r="O56" i="2"/>
  <c r="N56" i="2"/>
  <c r="L56" i="2"/>
  <c r="K56" i="2"/>
  <c r="M56" i="2" s="1"/>
  <c r="J56" i="2"/>
  <c r="I56" i="2"/>
  <c r="H56" i="2"/>
  <c r="G56" i="2"/>
  <c r="E56" i="2"/>
  <c r="D56" i="2"/>
  <c r="F56" i="2" s="1"/>
  <c r="V54" i="2"/>
  <c r="BN54" i="2"/>
  <c r="BM54" i="2"/>
  <c r="BL54" i="2"/>
  <c r="BK54" i="2"/>
  <c r="BJ54" i="2"/>
  <c r="BH54" i="2"/>
  <c r="BG54" i="2"/>
  <c r="BI54" i="2" s="1"/>
  <c r="BF54" i="2"/>
  <c r="BE54" i="2"/>
  <c r="BD54" i="2"/>
  <c r="BC54" i="2"/>
  <c r="BB54" i="2"/>
  <c r="AZ54" i="2"/>
  <c r="AY54" i="2"/>
  <c r="BA54" i="2" s="1"/>
  <c r="AX54" i="2"/>
  <c r="AW54" i="2"/>
  <c r="AV54" i="2"/>
  <c r="AU54" i="2"/>
  <c r="AT54" i="2"/>
  <c r="AR54" i="2"/>
  <c r="AQ54" i="2"/>
  <c r="AS54" i="2" s="1"/>
  <c r="AP54" i="2"/>
  <c r="AO54" i="2"/>
  <c r="AN54" i="2"/>
  <c r="AM54" i="2"/>
  <c r="AL54" i="2"/>
  <c r="AJ54" i="2"/>
  <c r="AI54" i="2"/>
  <c r="AK54" i="2" s="1"/>
  <c r="AH54" i="2"/>
  <c r="AG54" i="2"/>
  <c r="AF54" i="2"/>
  <c r="AE54" i="2"/>
  <c r="AD54" i="2"/>
  <c r="AB54" i="2"/>
  <c r="AA54" i="2"/>
  <c r="AC54" i="2" s="1"/>
  <c r="Z54" i="2"/>
  <c r="Y54" i="2"/>
  <c r="X54" i="2"/>
  <c r="W54" i="2"/>
  <c r="T54" i="2"/>
  <c r="S54" i="2"/>
  <c r="U54" i="2" s="1"/>
  <c r="R54" i="2"/>
  <c r="Q54" i="2"/>
  <c r="P54" i="2"/>
  <c r="O54" i="2"/>
  <c r="N54" i="2"/>
  <c r="L54" i="2"/>
  <c r="K54" i="2"/>
  <c r="M54" i="2" s="1"/>
  <c r="J54" i="2"/>
  <c r="I54" i="2"/>
  <c r="H54" i="2"/>
  <c r="G54" i="2"/>
  <c r="E54" i="2"/>
  <c r="D54" i="2"/>
  <c r="F54" i="2" s="1"/>
  <c r="P51" i="2"/>
  <c r="BN49" i="2"/>
  <c r="BF49" i="2"/>
  <c r="AX49" i="2"/>
  <c r="AP49" i="2"/>
  <c r="AH49" i="2"/>
  <c r="Z49" i="2"/>
  <c r="R49" i="2"/>
  <c r="BN53" i="2"/>
  <c r="BN52" i="2"/>
  <c r="BN51" i="2"/>
  <c r="BN50" i="2"/>
  <c r="BF53" i="2"/>
  <c r="BF52" i="2"/>
  <c r="BF51" i="2"/>
  <c r="BF50" i="2"/>
  <c r="AX53" i="2"/>
  <c r="AX52" i="2"/>
  <c r="AX51" i="2"/>
  <c r="AX50" i="2"/>
  <c r="AP53" i="2"/>
  <c r="AP52" i="2"/>
  <c r="AP51" i="2"/>
  <c r="AP50" i="2"/>
  <c r="AH53" i="2"/>
  <c r="AH52" i="2"/>
  <c r="AH51" i="2"/>
  <c r="AH50" i="2"/>
  <c r="Z53" i="2"/>
  <c r="Z52" i="2"/>
  <c r="Z51" i="2"/>
  <c r="Z50" i="2"/>
  <c r="R53" i="2"/>
  <c r="R52" i="2"/>
  <c r="R51" i="2"/>
  <c r="R50" i="2"/>
  <c r="J49" i="2"/>
  <c r="BM49" i="2"/>
  <c r="BE49" i="2"/>
  <c r="AW49" i="2"/>
  <c r="AO49" i="2"/>
  <c r="AG49" i="2"/>
  <c r="Y49" i="2"/>
  <c r="Q49" i="2"/>
  <c r="J53" i="2"/>
  <c r="J52" i="2"/>
  <c r="J51" i="2"/>
  <c r="J50" i="2"/>
  <c r="BM53" i="2"/>
  <c r="BM52" i="2"/>
  <c r="BM51" i="2"/>
  <c r="BM50" i="2"/>
  <c r="BE53" i="2"/>
  <c r="BE52" i="2"/>
  <c r="BE51" i="2"/>
  <c r="BE50" i="2"/>
  <c r="AW53" i="2"/>
  <c r="AW52" i="2"/>
  <c r="AW51" i="2"/>
  <c r="AW50" i="2"/>
  <c r="AO53" i="2"/>
  <c r="AO52" i="2"/>
  <c r="AO51" i="2"/>
  <c r="AO50" i="2"/>
  <c r="AG53" i="2"/>
  <c r="AG52" i="2"/>
  <c r="AG51" i="2"/>
  <c r="AG50" i="2"/>
  <c r="Y53" i="2"/>
  <c r="Y52" i="2"/>
  <c r="Y51" i="2"/>
  <c r="Y50" i="2"/>
  <c r="Q53" i="2"/>
  <c r="Q52" i="2"/>
  <c r="Q51" i="2"/>
  <c r="Q50" i="2"/>
  <c r="I49" i="2"/>
  <c r="I50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G50" i="2"/>
  <c r="N53" i="2"/>
  <c r="N52" i="2"/>
  <c r="N51" i="2"/>
  <c r="N50" i="2"/>
  <c r="V53" i="2"/>
  <c r="V52" i="2"/>
  <c r="V51" i="2"/>
  <c r="V50" i="2"/>
  <c r="AD53" i="2"/>
  <c r="AD52" i="2"/>
  <c r="AD51" i="2"/>
  <c r="AD50" i="2"/>
  <c r="AL53" i="2"/>
  <c r="AL52" i="2"/>
  <c r="AL51" i="2"/>
  <c r="AL50" i="2"/>
  <c r="AT53" i="2"/>
  <c r="AT52" i="2"/>
  <c r="AT51" i="2"/>
  <c r="AT50" i="2"/>
  <c r="BB53" i="2"/>
  <c r="BB52" i="2"/>
  <c r="BB51" i="2"/>
  <c r="BB50" i="2"/>
  <c r="BJ53" i="2"/>
  <c r="BJ52" i="2"/>
  <c r="BJ51" i="2"/>
  <c r="BJ50" i="2"/>
  <c r="BL49" i="2"/>
  <c r="BK49" i="2"/>
  <c r="BH49" i="2"/>
  <c r="BG49" i="2"/>
  <c r="BI49" i="2" s="1"/>
  <c r="BD49" i="2"/>
  <c r="BC49" i="2"/>
  <c r="AZ49" i="2"/>
  <c r="AY49" i="2"/>
  <c r="BA49" i="2" s="1"/>
  <c r="H49" i="2"/>
  <c r="E49" i="2"/>
  <c r="BG50" i="2"/>
  <c r="BH50" i="2"/>
  <c r="BK50" i="2"/>
  <c r="BL50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0" i="2"/>
  <c r="AZ50" i="2"/>
  <c r="BC50" i="2"/>
  <c r="BD50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S49" i="2" s="1"/>
  <c r="AN49" i="2"/>
  <c r="AM49" i="2"/>
  <c r="AJ49" i="2"/>
  <c r="AI49" i="2"/>
  <c r="AK49" i="2" s="1"/>
  <c r="AF49" i="2"/>
  <c r="AE49" i="2"/>
  <c r="AB49" i="2"/>
  <c r="AA49" i="2"/>
  <c r="AC49" i="2" s="1"/>
  <c r="AQ50" i="2"/>
  <c r="AR50" i="2"/>
  <c r="AU50" i="2"/>
  <c r="AV50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0" i="2"/>
  <c r="AJ50" i="2"/>
  <c r="AM50" i="2"/>
  <c r="AN50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0" i="2"/>
  <c r="AB50" i="2"/>
  <c r="AE50" i="2"/>
  <c r="AF50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0" i="2"/>
  <c r="T50" i="2"/>
  <c r="W50" i="2"/>
  <c r="X50" i="2"/>
  <c r="S51" i="2"/>
  <c r="T51" i="2"/>
  <c r="W51" i="2"/>
  <c r="X51" i="2"/>
  <c r="S52" i="2"/>
  <c r="T52" i="2"/>
  <c r="W52" i="2"/>
  <c r="X52" i="2"/>
  <c r="S53" i="2"/>
  <c r="T53" i="2"/>
  <c r="W53" i="2"/>
  <c r="X53" i="2"/>
  <c r="O49" i="2"/>
  <c r="L49" i="2"/>
  <c r="E53" i="2"/>
  <c r="D53" i="2"/>
  <c r="F53" i="2" s="1"/>
  <c r="H53" i="2"/>
  <c r="K53" i="2"/>
  <c r="L53" i="2"/>
  <c r="O53" i="2"/>
  <c r="P53" i="2"/>
  <c r="K50" i="2"/>
  <c r="L50" i="2"/>
  <c r="O50" i="2"/>
  <c r="P50" i="2"/>
  <c r="K51" i="2"/>
  <c r="L51" i="2"/>
  <c r="O51" i="2"/>
  <c r="K52" i="2"/>
  <c r="L52" i="2"/>
  <c r="O52" i="2"/>
  <c r="P52" i="2"/>
  <c r="H50" i="2"/>
  <c r="H51" i="2"/>
  <c r="H52" i="2"/>
  <c r="AR25" i="1"/>
  <c r="AR26" i="1"/>
  <c r="AR27" i="1"/>
  <c r="AR28" i="1"/>
  <c r="AR29" i="1"/>
  <c r="AR30" i="1"/>
  <c r="AR31" i="1"/>
  <c r="AR32" i="1"/>
  <c r="AR36" i="1"/>
  <c r="AR37" i="1"/>
  <c r="AR38" i="1"/>
  <c r="AR39" i="1"/>
  <c r="AR40" i="1"/>
  <c r="AR41" i="1"/>
  <c r="AR42" i="1"/>
  <c r="AR43" i="1"/>
  <c r="AR44" i="1"/>
  <c r="AR50" i="1"/>
  <c r="AQ25" i="1"/>
  <c r="AQ26" i="1"/>
  <c r="AQ27" i="1"/>
  <c r="AQ28" i="1"/>
  <c r="AQ29" i="1"/>
  <c r="AQ30" i="1"/>
  <c r="AQ31" i="1"/>
  <c r="AQ32" i="1"/>
  <c r="AQ36" i="1"/>
  <c r="AQ37" i="1"/>
  <c r="AQ38" i="1"/>
  <c r="AQ39" i="1"/>
  <c r="AQ40" i="1"/>
  <c r="AQ41" i="1"/>
  <c r="AQ42" i="1"/>
  <c r="AQ43" i="1"/>
  <c r="AQ44" i="1"/>
  <c r="AQ50" i="1"/>
  <c r="AR15" i="1"/>
  <c r="AR16" i="1"/>
  <c r="AR17" i="1"/>
  <c r="AR18" i="1"/>
  <c r="AR19" i="1"/>
  <c r="AR22" i="1"/>
  <c r="AR23" i="1"/>
  <c r="AR24" i="1"/>
  <c r="AQ15" i="1"/>
  <c r="AQ16" i="1"/>
  <c r="AQ17" i="1"/>
  <c r="AQ18" i="1"/>
  <c r="AQ19" i="1"/>
  <c r="AQ21" i="1"/>
  <c r="AQ22" i="1"/>
  <c r="AQ23" i="1"/>
  <c r="AQ24" i="1"/>
  <c r="D13" i="2"/>
  <c r="D4" i="2"/>
  <c r="E29" i="2"/>
  <c r="E28" i="2"/>
  <c r="E27" i="2"/>
  <c r="E26" i="2"/>
  <c r="E25" i="2"/>
  <c r="E24" i="2"/>
  <c r="D27" i="2"/>
  <c r="F27" i="2" s="1"/>
  <c r="D28" i="2"/>
  <c r="F28" i="2" s="1"/>
  <c r="D29" i="2"/>
  <c r="F29" i="2" s="1"/>
  <c r="D26" i="2"/>
  <c r="F26" i="2" s="1"/>
  <c r="D25" i="2"/>
  <c r="F25" i="2" s="1"/>
  <c r="AR7" i="1"/>
  <c r="AR8" i="1"/>
  <c r="AR9" i="1"/>
  <c r="AR10" i="1"/>
  <c r="AR11" i="1"/>
  <c r="AR12" i="1"/>
  <c r="AR13" i="1"/>
  <c r="AR14" i="1"/>
  <c r="AR6" i="1"/>
  <c r="AQ7" i="1"/>
  <c r="AQ8" i="1"/>
  <c r="AQ9" i="1"/>
  <c r="AQ10" i="1"/>
  <c r="AQ11" i="1"/>
  <c r="AQ12" i="1"/>
  <c r="AQ13" i="1"/>
  <c r="AQ14" i="1"/>
  <c r="AQ6" i="1"/>
  <c r="E30" i="2" s="1"/>
  <c r="F19" i="2"/>
  <c r="F18" i="2"/>
  <c r="F17" i="2"/>
  <c r="F16" i="2"/>
  <c r="F15" i="2"/>
  <c r="F14" i="2"/>
  <c r="F13" i="2"/>
  <c r="F20" i="2" s="1"/>
  <c r="E19" i="2"/>
  <c r="E18" i="2"/>
  <c r="E17" i="2"/>
  <c r="E16" i="2"/>
  <c r="E15" i="2"/>
  <c r="E14" i="2"/>
  <c r="E13" i="2"/>
  <c r="E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20" i="2"/>
  <c r="H13" i="2" l="1"/>
  <c r="H20" i="2" s="1"/>
  <c r="G8" i="2"/>
  <c r="BA53" i="2"/>
  <c r="BA52" i="2"/>
  <c r="BA51" i="2"/>
  <c r="BA50" i="2"/>
  <c r="BI53" i="2"/>
  <c r="BI52" i="2"/>
  <c r="BI51" i="2"/>
  <c r="BI50" i="2"/>
  <c r="AC53" i="2"/>
  <c r="AC52" i="2"/>
  <c r="AC51" i="2"/>
  <c r="AC50" i="2"/>
  <c r="AK53" i="2"/>
  <c r="AK52" i="2"/>
  <c r="AK51" i="2"/>
  <c r="AK50" i="2"/>
  <c r="AS53" i="2"/>
  <c r="AS52" i="2"/>
  <c r="AS51" i="2"/>
  <c r="AS50" i="2"/>
  <c r="U53" i="2"/>
  <c r="U52" i="2"/>
  <c r="U51" i="2"/>
  <c r="U50" i="2"/>
  <c r="U49" i="2"/>
  <c r="M52" i="2"/>
  <c r="M51" i="2"/>
  <c r="M50" i="2"/>
  <c r="M53" i="2"/>
  <c r="E8" i="2"/>
  <c r="D8" i="2"/>
  <c r="D30" i="2"/>
  <c r="F30" i="2" s="1"/>
  <c r="F8" i="2"/>
  <c r="E31" i="2"/>
  <c r="E52" i="2"/>
  <c r="D52" i="2"/>
  <c r="F52" i="2" s="1"/>
  <c r="E51" i="2"/>
  <c r="D51" i="2"/>
  <c r="F51" i="2" s="1"/>
  <c r="E50" i="2"/>
  <c r="D50" i="2"/>
  <c r="F50" i="2" s="1"/>
  <c r="D24" i="2"/>
  <c r="D31" i="2" s="1"/>
  <c r="F31" i="2" s="1"/>
  <c r="F24" i="2"/>
  <c r="D49" i="2"/>
  <c r="F49" i="2" s="1"/>
  <c r="K49" i="2"/>
  <c r="M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<sst xmlns="http://schemas.openxmlformats.org/spreadsheetml/2006/main" count="897" uniqueCount="198">
  <si>
    <t>GISS-DED - Adopción IA: &lt;ProyectoEVs y Caching&gt;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</si>
  <si>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</si>
  <si>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</si>
  <si>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</si>
  <si>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</si>
  <si>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</si>
  <si>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</si>
  <si>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</si>
  <si>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</si>
  <si>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</si>
  <si>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</si>
  <si>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</si>
  <si>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</si>
  <si>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</si>
  <si>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</si>
  <si>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</si>
  <si>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</si>
  <si>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</si>
  <si>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</si>
  <si>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</si>
  <si>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</si>
  <si>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</si>
  <si>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EVsCaching</t>
  </si>
  <si>
    <t>SP9</t>
  </si>
  <si>
    <t>DEDENXEV-142</t>
  </si>
  <si>
    <t>gRPC: añadir al framework NAUA la capacidad de añadir un gRPC client</t>
  </si>
  <si>
    <t>Joaquín, Angel</t>
  </si>
  <si>
    <t>N</t>
  </si>
  <si>
    <t> </t>
  </si>
  <si>
    <t>S</t>
  </si>
  <si>
    <t>DEDENXEV-147</t>
  </si>
  <si>
    <t>Publicar RI de cache-mongo en NAUA</t>
  </si>
  <si>
    <t>Angel</t>
  </si>
  <si>
    <t>DEDENXEV-153</t>
  </si>
  <si>
    <t>Generación de KPIs: Acceso BD vs Acceso Cache</t>
  </si>
  <si>
    <t>Estrella</t>
  </si>
  <si>
    <t>Uso IA para generar scripts PL/SQL de inserción masiva en 2 tablas Oracle</t>
  </si>
  <si>
    <t>DEDENXEV-156</t>
  </si>
  <si>
    <t>Análisis caso de uso Caching en PDCF</t>
  </si>
  <si>
    <t>Luis</t>
  </si>
  <si>
    <t>DEDENXEV-157</t>
  </si>
  <si>
    <t>Microservicio con driver dvm y dialectos Oracle o MySql</t>
  </si>
  <si>
    <t>DEDENXEV-159</t>
  </si>
  <si>
    <t>Infinispan: Queries dinámicas, uso de ickle querys e índices</t>
  </si>
  <si>
    <t>Joaquín</t>
  </si>
  <si>
    <t>SP10</t>
  </si>
  <si>
    <t>DEDENXEV-162</t>
  </si>
  <si>
    <t>CU PDC: Implementación microservicio de infraestructura</t>
  </si>
  <si>
    <t>Joaquin</t>
  </si>
  <si>
    <t>DEDENXEV-160</t>
  </si>
  <si>
    <t>Generación de KPIs: Acceso BD vs Acceso Cache (embebida)</t>
  </si>
  <si>
    <t>la IA me ayudó a solucionar el error del test unitario que fallaba</t>
  </si>
  <si>
    <t>DEDENXEV-161</t>
  </si>
  <si>
    <t>Documento resultados KPIs completos Oracle vs Cache (Remota y Embebida)</t>
  </si>
  <si>
    <t>DEDENXEV-154</t>
  </si>
  <si>
    <t>Generación de KPIs: gRPC vs API REST</t>
  </si>
  <si>
    <t>Jose Carlos</t>
  </si>
  <si>
    <t>DEDENXEV-168</t>
  </si>
  <si>
    <t>SP11</t>
  </si>
  <si>
    <t>DEDENXEV-148</t>
  </si>
  <si>
    <t>Publicar generator dvm bajo gissapisync</t>
  </si>
  <si>
    <t> 8</t>
  </si>
  <si>
    <t> 2</t>
  </si>
  <si>
    <t> la IA me ayudó a entender el código y encaminarme hacia la solución</t>
  </si>
  <si>
    <t>DEDENXEV-158</t>
  </si>
  <si>
    <t>Starter dvm: Actualización y publicación</t>
  </si>
  <si>
    <t>Angel, Joaquín</t>
  </si>
  <si>
    <t>DEDENXEV-173</t>
  </si>
  <si>
    <t>Estudio gRPC bidireccional</t>
  </si>
  <si>
    <t>Todos</t>
  </si>
  <si>
    <t>DEDENXEV-171</t>
  </si>
  <si>
    <t>CU PDC: Implementación microservicio genérico de infraestructura</t>
  </si>
  <si>
    <t>DEDENXEV-174</t>
  </si>
  <si>
    <t>gRPC: Construir POC usando el modo bidireccional de gRPC</t>
  </si>
  <si>
    <t>Estrella, Jose Carlos</t>
  </si>
  <si>
    <t>DEDENXEV-175</t>
  </si>
  <si>
    <t>Dialecto Adabas: Listado querys con error de sintaxis</t>
  </si>
  <si>
    <t>SP12</t>
  </si>
  <si>
    <t>DEDENXEV-180</t>
  </si>
  <si>
    <t>CU PDC: Completar ms infraestructura</t>
  </si>
  <si>
    <t>DEDENXEV-181</t>
  </si>
  <si>
    <t>gRPC: Completar POC modo bidireccional de gRPC</t>
  </si>
  <si>
    <t>DEDENXEV-186</t>
  </si>
  <si>
    <t>CU PDC: Tabla Oracle. Log. Configuración ADD SUPLEMENTAL</t>
  </si>
  <si>
    <t>DEDENXEV-150</t>
  </si>
  <si>
    <t>gRPC: Generador de .proto</t>
  </si>
  <si>
    <t>SP13</t>
  </si>
  <si>
    <t>DEDENXEV-188</t>
  </si>
  <si>
    <t>[Pipe Debezium] Capacitación en Helm y Charts para Pipeline Parametrizable para Debezium</t>
  </si>
  <si>
    <t>Es una tarea sobre conocimiento básico en helm, que necesitamos adquirir como equipo.</t>
  </si>
  <si>
    <t>DEDENXEV-190</t>
  </si>
  <si>
    <t>[Pipe Debezium] Recopilar requisitos de uso del values.yaml</t>
  </si>
  <si>
    <t>Es una reunión técnica.</t>
  </si>
  <si>
    <t>DEDENXEV-182</t>
  </si>
  <si>
    <t>CU PDC: Incorporación ms de infraestructura a PDCF (INT)</t>
  </si>
  <si>
    <t>DEDENXEV-167</t>
  </si>
  <si>
    <t>gRPC: Subida de artefactos generados a NEXUS. Fase II Pipeline</t>
  </si>
  <si>
    <t>DEDENXEV-146</t>
  </si>
  <si>
    <t>gRPC: Generación de artefactos. Fase I pipeline</t>
  </si>
  <si>
    <t>SP14</t>
  </si>
  <si>
    <t>DEDENXEV-189</t>
  </si>
  <si>
    <t>[Pipe Debezium] Análisis del API de Kubernetes para el Aprovisionamiento de Kafka Connect</t>
  </si>
  <si>
    <t>Es una tarea de estudio del API de k8, no lleva desarrollo ni análisis</t>
  </si>
  <si>
    <t>DEDENXEV-194</t>
  </si>
  <si>
    <t>CU PDC: Despliegue del microservicio CDC en entorno INT de PDCF</t>
  </si>
  <si>
    <t>Es una instalacion, no aplica IA</t>
  </si>
  <si>
    <t>DEDENXEV-200</t>
  </si>
  <si>
    <t>Análisis IA generativa para ICONA</t>
  </si>
  <si>
    <t>Estudio de la IA fuera de VN</t>
  </si>
  <si>
    <t>SP15</t>
  </si>
  <si>
    <t>DEDENXEV-201</t>
  </si>
  <si>
    <t>gRPC: Comprobar Flujo de credenciales para comunicación entre server - client</t>
  </si>
  <si>
    <t>DEDENXEV-196</t>
  </si>
  <si>
    <t>CU PDCF: Actualización de microservicio ms_consulta en PDCF</t>
  </si>
  <si>
    <t>DEDENXEV-193</t>
  </si>
  <si>
    <t>[Pipe Debezium] [EV local] Despliegue de Kafka Connect mediante Helm</t>
  </si>
  <si>
    <t>Joaquin, Estrella</t>
  </si>
  <si>
    <t>DEDENXEV-191</t>
  </si>
  <si>
    <t>[Debezium] Estudiar la observabilidad del conector. API kafka</t>
  </si>
  <si>
    <t>Jose Carlos, Estrella</t>
  </si>
  <si>
    <t>Uso IA para traducir un texto de inglé a español para documento pdf</t>
  </si>
  <si>
    <t>DEDENXEV-197</t>
  </si>
  <si>
    <t>[Pipe Debezium] INT Despliegue de Kafka Connect mediante Helm</t>
  </si>
  <si>
    <t>DEDENXEV-198</t>
  </si>
  <si>
    <t>[Debezium] POC en EV local. Observabilidad del conector</t>
  </si>
  <si>
    <t>SP16</t>
  </si>
  <si>
    <t>DEDENXEV-206</t>
  </si>
  <si>
    <t>[gRPC] Starter gRPC no securizado a NAUA</t>
  </si>
  <si>
    <t>DEDENXEV-207</t>
  </si>
  <si>
    <t>[gRPC] Actualizar generador para uso del starter no securizado</t>
  </si>
  <si>
    <t>José Carlos</t>
  </si>
  <si>
    <t>DEDENXEV-208</t>
  </si>
  <si>
    <t>gRPC: Actualización POC gRPC client</t>
  </si>
  <si>
    <t>DEDENXEV-209</t>
  </si>
  <si>
    <t>gRPC: Actualización POC gRPC server</t>
  </si>
  <si>
    <t>DEDENXEV-211</t>
  </si>
  <si>
    <t>gRPC: Creación de RI para gRPC</t>
  </si>
  <si>
    <t>DEDENXEV-210</t>
  </si>
  <si>
    <t>INT: Métricas Debezium + kafka-connect con Prometheus + panel en Grafan</t>
  </si>
  <si>
    <t>Modificación minima de un botón, no necesaria IA para la cobertura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</si>
  <si>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</si>
  <si>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</si>
  <si>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</si>
  <si>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</si>
  <si>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</si>
  <si>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</si>
  <si>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</si>
  <si>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</si>
  <si>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</si>
  <si>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</si>
  <si>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</si>
  <si>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</si>
  <si>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</si>
  <si>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</si>
  <si>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</si>
  <si>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</si>
  <si>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</si>
  <si>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</si>
  <si>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</si>
  <si>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</si>
  <si>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</si>
  <si>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</si>
  <si>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</si>
  <si>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</si>
  <si>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</si>
  <si>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</si>
  <si>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</si>
  <si>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</si>
  <si>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</si>
  <si>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</si>
  <si>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</si>
  <si>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</si>
  <si>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</si>
  <si>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</si>
  <si>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</si>
  <si>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</si>
  <si>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</si>
  <si>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</si>
  <si>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</si>
  <si>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</si>
  <si>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</si>
  <si>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</si>
  <si>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</si>
  <si>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</si>
  <si>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</si>
  <si>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</si>
  <si>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</si>
  <si>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</si>
  <si>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</si>
  <si>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</si>
  <si>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</si>
  <si>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</si>
  <si>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</si>
  <si>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</si>
  <si>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- 81% No Aplica IA, 19%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</t>
  </si>
  <si>
    <t>- 78% No Aplica IA, 22%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
- Inquietudes del equipo:
      * Prompts son mejorables.
      * A veces se meten demasiados caracteres y falla.
      * El prompt "Pruebas unitarias" falla mucho y siempre hay que revisarlo con detalle y corregirlo.</t>
  </si>
  <si>
    <t>- 78% No Aplica IA, 22% Tareas Aplica IA.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
      * El prompt "Pruebas unitarias" falla mucho y siempre hay que revisarlo con detalle y corregirlo. --&gt; Pendiente de probar nueva versión publicada</t>
  </si>
  <si>
    <t>- Sprint 15 en progreso
- 78% No Aplica IA, 22% Tareas Aplica IA. (sin cambios)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</si>
</sst>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3" xfId="0" applyFont="1" applyFill="1" applyBorder="1"/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1" fillId="3" borderId="35" xfId="0" applyFont="1" applyFill="1" applyBorder="1"/>
    <xf numFmtId="0" fontId="8" fillId="4" borderId="26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0" fillId="0" borderId="29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43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6" fillId="33" borderId="1" xfId="0" applyFont="1" applyFill="1" applyBorder="1"/>
    <xf numFmtId="0" fontId="16" fillId="33" borderId="46" xfId="0" applyFont="1" applyFill="1" applyBorder="1"/>
    <xf numFmtId="0" fontId="16" fillId="33" borderId="18" xfId="0" applyFont="1" applyFill="1" applyBorder="1"/>
    <xf numFmtId="0" fontId="16" fillId="33" borderId="14" xfId="0" applyFont="1" applyFill="1" applyBorder="1"/>
    <xf numFmtId="0" fontId="16" fillId="33" borderId="3" xfId="0" applyFont="1" applyFill="1" applyBorder="1"/>
    <xf numFmtId="0" fontId="16" fillId="33" borderId="47" xfId="0" applyFont="1" applyFill="1" applyBorder="1"/>
    <xf numFmtId="0" fontId="16" fillId="33" borderId="48" xfId="0" applyFont="1" applyFill="1" applyBorder="1"/>
    <xf numFmtId="0" fontId="16" fillId="33" borderId="25" xfId="0" applyFont="1" applyFill="1" applyBorder="1"/>
    <xf numFmtId="0" fontId="17" fillId="33" borderId="3" xfId="0" applyFont="1" applyFill="1" applyBorder="1"/>
    <xf numFmtId="0" fontId="17" fillId="33" borderId="47" xfId="0" applyFont="1" applyFill="1" applyBorder="1"/>
    <xf numFmtId="0" fontId="16" fillId="33" borderId="49" xfId="0" applyFont="1" applyFill="1" applyBorder="1"/>
    <xf numFmtId="0" fontId="16" fillId="33" borderId="0" xfId="0" applyFont="1" applyFill="1"/>
    <xf numFmtId="0" fontId="18" fillId="34" borderId="0" xfId="0" applyFont="1" applyFill="1"/>
    <xf numFmtId="14" fontId="19" fillId="35" borderId="14" xfId="0" applyNumberFormat="1" applyFont="1" applyFill="1" applyBorder="1"/>
    <xf numFmtId="0" fontId="20" fillId="0" borderId="14" xfId="0" quotePrefix="1" applyFont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0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26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2</c:v>
                </c:pt>
                <c:pt idx="1">
                  <c:v>13</c:v>
                </c:pt>
                <c:pt idx="2">
                  <c:v>43</c:v>
                </c:pt>
                <c:pt idx="3">
                  <c:v>13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34</c:v>
                </c:pt>
                <c:pt idx="3">
                  <c:v>6.25</c:v>
                </c:pt>
                <c:pt idx="4">
                  <c:v>0</c:v>
                </c:pt>
                <c:pt idx="5">
                  <c:v>36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0.53846153846153844</c:v>
                </c:pt>
                <c:pt idx="2">
                  <c:v>0.20930232558139536</c:v>
                </c:pt>
                <c:pt idx="3">
                  <c:v>0.51923076923076927</c:v>
                </c:pt>
                <c:pt idx="4">
                  <c:v>0</c:v>
                </c:pt>
                <c:pt idx="5">
                  <c:v>-0.125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Reporte!V48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Reporte!V49:V56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Reporte!W48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Reporte!W49:W56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Reporte!X48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Reporte!X49:X56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Reporte!Y48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Reporte!Y49:Y56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Reporte!U48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Reporte!U49:U56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Reporte!Z48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Reporte!Z49:Z56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Reporte!N48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Reporte!N49:N56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Reporte!O48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Reporte!O49:O56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Reporte!P48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Reporte!P49:P56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Reporte!Q48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Reporte!Q49:Q56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Reporte!M48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Reporte!M49:M56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Reporte!R48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Reporte!R49:R56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9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17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21</c:v>
                </c:pt>
                <c:pt idx="1">
                  <c:v>14</c:v>
                </c:pt>
                <c:pt idx="2">
                  <c:v>27</c:v>
                </c:pt>
                <c:pt idx="3">
                  <c:v>13</c:v>
                </c:pt>
                <c:pt idx="4">
                  <c:v>32</c:v>
                </c:pt>
                <c:pt idx="5">
                  <c:v>20</c:v>
                </c:pt>
                <c:pt idx="6">
                  <c:v>19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0.25877192982456143</c:v>
                </c:pt>
                <c:pt idx="1">
                  <c:v>0.25</c:v>
                </c:pt>
                <c:pt idx="2">
                  <c:v>0.375</c:v>
                </c:pt>
                <c:pt idx="3">
                  <c:v>-0.875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Reporte!AD48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Reporte!AD49:AD56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Reporte!AE48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Reporte!AE49:AE56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Reporte!AF48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Reporte!AF49:AF56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Reporte!AG48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Reporte!AG49:AG56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Reporte!AC48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Reporte!AC49:AC56</c:f>
              <c:numCache>
                <c:formatCode>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Reporte!AH48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Reporte!AH49:AH56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Reporte!AL48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Reporte!AL49:AL56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Reporte!AM48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Reporte!AM49:AM56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Reporte!AN48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Reporte!AN49:AN56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Reporte!AO48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Reporte!AO49:AO56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Reporte!AK48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Reporte!AK49:AK56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Reporte!AP48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Reporte!AP49:AP56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Reporte!AT48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Reporte!AT49:AT56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Reporte!AU48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Reporte!AU49:AU56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Reporte!AV48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Reporte!AV49:AV56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Reporte!AW48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Reporte!AW49:AW56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Reporte!AS48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Reporte!AS49:AS56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Reporte!AX48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Reporte!AX49:AX56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Reporte!BB48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Reporte!BB49:BB56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Reporte!BC48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Reporte!BC49:BC56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Reporte!BD48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Reporte!BD49:BD56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Reporte!BE48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Reporte!BE49:BE56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Reporte!BA48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Reporte!BA49:BA56</c:f>
              <c:numCache>
                <c:formatCode>0%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Reporte!BF48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Reporte!BF49:BF56</c:f>
              <c:numCache>
                <c:formatCode>0.00%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Reporte!BJ48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Reporte!BJ49:BJ56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Reporte!BK48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Reporte!BK49:BK56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Reporte!BL48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Reporte!BL49:BL56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Reporte!BM48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Reporte!BM49:BM56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Reporte!BI48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Reporte!BI49:BI56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Reporte!BN48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Reporte!BN49:BN56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06"/>
  <sheetViews>
    <sheetView tabSelected="1" zoomScale="90" zoomScaleNormal="90" workbookViewId="0">
      <pane xSplit="4" ySplit="5" topLeftCell="AP38" activePane="bottomRight" state="frozen"/>
      <selection pane="bottomRight" activeCell="B6" sqref="B6:AP47"/>
      <selection pane="bottomLeft" activeCell="A6" sqref="A6"/>
      <selection pane="topRight" activeCell="E1" sqref="E1"/>
    </sheetView>
  </sheetViews>
  <sheetFormatPr defaultColWidth="9.140625" defaultRowHeight="12.75" customHeight="1"/>
  <cols>
    <col min="1" max="1" width="2.42578125" style="1" customWidth="1"/>
    <col min="2" max="2" width="7.5703125" style="1" customWidth="1"/>
    <col min="3" max="3" width="6.85546875" style="1" customWidth="1"/>
    <col min="4" max="4" width="34.28515625" style="1" customWidth="1"/>
    <col min="5" max="5" width="73.42578125" style="1" customWidth="1"/>
    <col min="6" max="6" width="12.42578125" style="1" customWidth="1"/>
    <col min="7" max="11" width="9.140625" style="1" customWidth="1"/>
    <col min="12" max="41" width="9.140625" style="1"/>
    <col min="42" max="42" width="94.42578125" style="1" customWidth="1"/>
    <col min="43" max="43" width="29.140625" style="1" customWidth="1"/>
    <col min="44" max="44" width="14.42578125" style="1" bestFit="1" customWidth="1"/>
    <col min="45" max="16384" width="9.140625" style="1"/>
  </cols>
  <sheetData>
    <row r="2" spans="2:44" ht="18.75">
      <c r="B2" s="13" t="s">
        <v>0</v>
      </c>
    </row>
    <row r="3" spans="2:44" ht="15">
      <c r="B3" s="87" t="s">
        <v>1</v>
      </c>
    </row>
    <row r="4" spans="2:44" s="2" customFormat="1" ht="15.7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4" ht="40.5">
      <c r="B5" s="7" t="s">
        <v>9</v>
      </c>
      <c r="C5" s="7" t="s">
        <v>10</v>
      </c>
      <c r="D5" s="8" t="s">
        <v>11</v>
      </c>
      <c r="E5" s="101" t="s">
        <v>12</v>
      </c>
      <c r="F5" s="101" t="s">
        <v>13</v>
      </c>
      <c r="G5" s="41" t="s">
        <v>14</v>
      </c>
      <c r="H5" s="12" t="s">
        <v>15</v>
      </c>
      <c r="I5" s="88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8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8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8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8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8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8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</row>
    <row r="6" spans="2:44">
      <c r="B6" s="121" t="s">
        <v>22</v>
      </c>
      <c r="C6" s="122" t="s">
        <v>23</v>
      </c>
      <c r="D6" s="123" t="s">
        <v>24</v>
      </c>
      <c r="E6" s="124" t="s">
        <v>25</v>
      </c>
      <c r="F6" s="123" t="s">
        <v>26</v>
      </c>
      <c r="G6" s="113" t="s">
        <v>27</v>
      </c>
      <c r="H6" s="114"/>
      <c r="I6" s="114"/>
      <c r="J6" s="114" t="s">
        <v>28</v>
      </c>
      <c r="K6" s="115" t="s">
        <v>28</v>
      </c>
      <c r="L6" s="113" t="s">
        <v>27</v>
      </c>
      <c r="M6" s="112"/>
      <c r="N6" s="112"/>
      <c r="O6" s="112"/>
      <c r="P6" s="117"/>
      <c r="Q6" s="113" t="s">
        <v>29</v>
      </c>
      <c r="R6" s="114" t="s">
        <v>29</v>
      </c>
      <c r="S6" s="114">
        <v>5</v>
      </c>
      <c r="T6" s="114">
        <v>35</v>
      </c>
      <c r="U6" s="115">
        <v>28</v>
      </c>
      <c r="V6" s="113" t="s">
        <v>27</v>
      </c>
      <c r="W6" s="112"/>
      <c r="X6" s="112"/>
      <c r="Y6" s="112"/>
      <c r="Z6" s="117"/>
      <c r="AA6" s="113" t="s">
        <v>27</v>
      </c>
      <c r="AB6" s="114"/>
      <c r="AC6" s="114"/>
      <c r="AD6" s="114"/>
      <c r="AE6" s="115"/>
      <c r="AF6" s="113" t="s">
        <v>29</v>
      </c>
      <c r="AG6" s="112" t="s">
        <v>29</v>
      </c>
      <c r="AH6" s="112">
        <v>2</v>
      </c>
      <c r="AI6" s="112">
        <v>21</v>
      </c>
      <c r="AJ6" s="117">
        <v>14</v>
      </c>
      <c r="AK6" s="113" t="s">
        <v>27</v>
      </c>
      <c r="AL6" s="114"/>
      <c r="AM6" s="114"/>
      <c r="AN6" s="114"/>
      <c r="AO6" s="115"/>
      <c r="AP6" s="28" t="s">
        <v>28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</row>
    <row r="7" spans="2:44" ht="115.5" customHeight="1">
      <c r="B7" s="125" t="s">
        <v>22</v>
      </c>
      <c r="C7" s="126" t="s">
        <v>23</v>
      </c>
      <c r="D7" s="127" t="s">
        <v>30</v>
      </c>
      <c r="E7" s="128" t="s">
        <v>31</v>
      </c>
      <c r="F7" s="127" t="s">
        <v>32</v>
      </c>
      <c r="G7" s="116" t="s">
        <v>27</v>
      </c>
      <c r="H7" s="112" t="s">
        <v>28</v>
      </c>
      <c r="I7" s="112"/>
      <c r="J7" s="112" t="s">
        <v>28</v>
      </c>
      <c r="K7" s="117" t="s">
        <v>28</v>
      </c>
      <c r="L7" s="116" t="s">
        <v>27</v>
      </c>
      <c r="M7" s="112"/>
      <c r="N7" s="112"/>
      <c r="O7" s="112" t="s">
        <v>28</v>
      </c>
      <c r="P7" s="117" t="s">
        <v>28</v>
      </c>
      <c r="Q7" s="116" t="s">
        <v>27</v>
      </c>
      <c r="R7" s="112"/>
      <c r="S7" s="112"/>
      <c r="T7" s="112"/>
      <c r="U7" s="117"/>
      <c r="V7" s="116" t="s">
        <v>27</v>
      </c>
      <c r="W7" s="112" t="s">
        <v>28</v>
      </c>
      <c r="X7" s="112"/>
      <c r="Y7" s="112" t="s">
        <v>28</v>
      </c>
      <c r="Z7" s="117" t="s">
        <v>28</v>
      </c>
      <c r="AA7" s="116" t="s">
        <v>27</v>
      </c>
      <c r="AB7" s="112" t="s">
        <v>28</v>
      </c>
      <c r="AC7" s="112"/>
      <c r="AD7" s="112"/>
      <c r="AE7" s="117"/>
      <c r="AF7" s="116" t="s">
        <v>27</v>
      </c>
      <c r="AG7" s="112"/>
      <c r="AH7" s="112"/>
      <c r="AI7" s="112"/>
      <c r="AJ7" s="117"/>
      <c r="AK7" s="116" t="s">
        <v>27</v>
      </c>
      <c r="AL7" s="112" t="s">
        <v>28</v>
      </c>
      <c r="AM7" s="112"/>
      <c r="AN7" s="112"/>
      <c r="AO7" s="117"/>
      <c r="AP7" s="29" t="s">
        <v>28</v>
      </c>
      <c r="AQ7" s="30" t="str">
        <f t="shared" ref="AQ7:AQ65" si="0">IF(OR(G7="S",L7="S",Q7="S",V7="S",AA7="S",AF7="S",AK7="S"),"S","N")</f>
        <v>N</v>
      </c>
      <c r="AR7" s="30" t="str">
        <f t="shared" ref="AR7:AR65" si="1">IF(OR(H7="S",M7="S",R7="S",W7="S",AB7="S",AG7="S",AL7="S"),"S","N")</f>
        <v>N</v>
      </c>
    </row>
    <row r="8" spans="2:44">
      <c r="B8" s="125" t="s">
        <v>22</v>
      </c>
      <c r="C8" s="126" t="s">
        <v>23</v>
      </c>
      <c r="D8" s="127" t="s">
        <v>33</v>
      </c>
      <c r="E8" s="128" t="s">
        <v>34</v>
      </c>
      <c r="F8" s="127" t="s">
        <v>35</v>
      </c>
      <c r="G8" s="116" t="s">
        <v>27</v>
      </c>
      <c r="H8" s="112" t="s">
        <v>28</v>
      </c>
      <c r="I8" s="112"/>
      <c r="J8" s="112" t="s">
        <v>28</v>
      </c>
      <c r="K8" s="117" t="s">
        <v>28</v>
      </c>
      <c r="L8" s="116"/>
      <c r="M8" s="112"/>
      <c r="N8" s="112"/>
      <c r="O8" s="112"/>
      <c r="P8" s="117"/>
      <c r="Q8" s="116"/>
      <c r="R8" s="112"/>
      <c r="S8" s="112"/>
      <c r="T8" s="112"/>
      <c r="U8" s="117"/>
      <c r="V8" s="116" t="s">
        <v>29</v>
      </c>
      <c r="W8" s="112" t="s">
        <v>29</v>
      </c>
      <c r="X8" s="112"/>
      <c r="Y8" s="112">
        <v>1</v>
      </c>
      <c r="Z8" s="117">
        <v>0.25</v>
      </c>
      <c r="AA8" s="116"/>
      <c r="AB8" s="112"/>
      <c r="AC8" s="112"/>
      <c r="AD8" s="112"/>
      <c r="AE8" s="117"/>
      <c r="AF8" s="116"/>
      <c r="AG8" s="112"/>
      <c r="AH8" s="112"/>
      <c r="AI8" s="112"/>
      <c r="AJ8" s="117"/>
      <c r="AK8" s="116" t="s">
        <v>27</v>
      </c>
      <c r="AL8" s="112" t="s">
        <v>28</v>
      </c>
      <c r="AM8" s="112"/>
      <c r="AN8" s="112"/>
      <c r="AO8" s="117"/>
      <c r="AP8" s="28" t="s">
        <v>36</v>
      </c>
      <c r="AQ8" s="30" t="str">
        <f t="shared" si="0"/>
        <v>S</v>
      </c>
      <c r="AR8" s="30" t="str">
        <f t="shared" si="1"/>
        <v>S</v>
      </c>
    </row>
    <row r="9" spans="2:44">
      <c r="B9" s="125" t="s">
        <v>22</v>
      </c>
      <c r="C9" s="126" t="s">
        <v>23</v>
      </c>
      <c r="D9" s="127" t="s">
        <v>37</v>
      </c>
      <c r="E9" s="128" t="s">
        <v>38</v>
      </c>
      <c r="F9" s="127" t="s">
        <v>39</v>
      </c>
      <c r="G9" s="116" t="s">
        <v>27</v>
      </c>
      <c r="H9" s="112" t="s">
        <v>28</v>
      </c>
      <c r="I9" s="112"/>
      <c r="J9" s="112" t="s">
        <v>28</v>
      </c>
      <c r="K9" s="117" t="s">
        <v>28</v>
      </c>
      <c r="L9" s="116"/>
      <c r="M9" s="112"/>
      <c r="N9" s="112"/>
      <c r="O9" s="112"/>
      <c r="P9" s="117"/>
      <c r="Q9" s="116"/>
      <c r="R9" s="112"/>
      <c r="S9" s="112"/>
      <c r="T9" s="112"/>
      <c r="U9" s="117"/>
      <c r="V9" s="116"/>
      <c r="W9" s="112" t="s">
        <v>28</v>
      </c>
      <c r="X9" s="112"/>
      <c r="Y9" s="112" t="s">
        <v>28</v>
      </c>
      <c r="Z9" s="117" t="s">
        <v>28</v>
      </c>
      <c r="AA9" s="116"/>
      <c r="AB9" s="112" t="s">
        <v>28</v>
      </c>
      <c r="AC9" s="112"/>
      <c r="AD9" s="112"/>
      <c r="AE9" s="117"/>
      <c r="AF9" s="116"/>
      <c r="AG9" s="112"/>
      <c r="AH9" s="112"/>
      <c r="AI9" s="112"/>
      <c r="AJ9" s="117"/>
      <c r="AK9" s="116" t="s">
        <v>27</v>
      </c>
      <c r="AL9" s="112" t="s">
        <v>28</v>
      </c>
      <c r="AM9" s="112"/>
      <c r="AN9" s="112"/>
      <c r="AO9" s="117"/>
      <c r="AP9" s="28" t="s">
        <v>28</v>
      </c>
      <c r="AQ9" s="30" t="str">
        <f t="shared" si="0"/>
        <v>N</v>
      </c>
      <c r="AR9" s="30" t="str">
        <f t="shared" si="1"/>
        <v>N</v>
      </c>
    </row>
    <row r="10" spans="2:44">
      <c r="B10" s="125" t="s">
        <v>22</v>
      </c>
      <c r="C10" s="126" t="s">
        <v>23</v>
      </c>
      <c r="D10" s="127" t="s">
        <v>40</v>
      </c>
      <c r="E10" s="128" t="s">
        <v>41</v>
      </c>
      <c r="F10" s="127" t="s">
        <v>32</v>
      </c>
      <c r="G10" s="116" t="s">
        <v>27</v>
      </c>
      <c r="H10" s="112" t="s">
        <v>28</v>
      </c>
      <c r="I10" s="112"/>
      <c r="J10" s="112" t="s">
        <v>28</v>
      </c>
      <c r="K10" s="117" t="s">
        <v>28</v>
      </c>
      <c r="L10" s="116" t="s">
        <v>29</v>
      </c>
      <c r="M10" s="112" t="s">
        <v>27</v>
      </c>
      <c r="N10" s="112"/>
      <c r="O10" s="112"/>
      <c r="P10" s="117"/>
      <c r="Q10" s="116" t="s">
        <v>29</v>
      </c>
      <c r="R10" s="112" t="s">
        <v>27</v>
      </c>
      <c r="S10" s="112"/>
      <c r="T10" s="112"/>
      <c r="U10" s="117"/>
      <c r="V10" s="116" t="s">
        <v>29</v>
      </c>
      <c r="W10" s="112" t="s">
        <v>27</v>
      </c>
      <c r="X10" s="112"/>
      <c r="Y10" s="112" t="s">
        <v>28</v>
      </c>
      <c r="Z10" s="117" t="s">
        <v>28</v>
      </c>
      <c r="AA10" s="116" t="s">
        <v>29</v>
      </c>
      <c r="AB10" s="112" t="s">
        <v>27</v>
      </c>
      <c r="AC10" s="112"/>
      <c r="AD10" s="112"/>
      <c r="AE10" s="117"/>
      <c r="AF10" s="116" t="s">
        <v>29</v>
      </c>
      <c r="AG10" s="112" t="s">
        <v>27</v>
      </c>
      <c r="AH10" s="112"/>
      <c r="AI10" s="112"/>
      <c r="AJ10" s="117"/>
      <c r="AK10" s="116" t="s">
        <v>29</v>
      </c>
      <c r="AL10" s="112" t="s">
        <v>27</v>
      </c>
      <c r="AM10" s="112"/>
      <c r="AN10" s="112"/>
      <c r="AO10" s="117"/>
      <c r="AP10" s="28" t="s">
        <v>28</v>
      </c>
      <c r="AQ10" s="30" t="str">
        <f t="shared" si="0"/>
        <v>S</v>
      </c>
      <c r="AR10" s="30" t="str">
        <f t="shared" si="1"/>
        <v>N</v>
      </c>
    </row>
    <row r="11" spans="2:44" ht="13.5">
      <c r="B11" s="125" t="s">
        <v>22</v>
      </c>
      <c r="C11" s="126" t="s">
        <v>23</v>
      </c>
      <c r="D11" s="127" t="s">
        <v>42</v>
      </c>
      <c r="E11" s="128" t="s">
        <v>43</v>
      </c>
      <c r="F11" s="127" t="s">
        <v>44</v>
      </c>
      <c r="G11" s="116" t="s">
        <v>27</v>
      </c>
      <c r="H11" s="112"/>
      <c r="I11" s="112"/>
      <c r="J11" s="112" t="s">
        <v>28</v>
      </c>
      <c r="K11" s="117" t="s">
        <v>28</v>
      </c>
      <c r="L11" s="116" t="s">
        <v>29</v>
      </c>
      <c r="M11" s="112" t="s">
        <v>29</v>
      </c>
      <c r="N11" s="112"/>
      <c r="O11" s="112"/>
      <c r="P11" s="117"/>
      <c r="Q11" s="116" t="s">
        <v>27</v>
      </c>
      <c r="R11" s="112"/>
      <c r="S11" s="112"/>
      <c r="T11" s="112"/>
      <c r="U11" s="117"/>
      <c r="V11" s="116" t="s">
        <v>29</v>
      </c>
      <c r="W11" s="112" t="s">
        <v>29</v>
      </c>
      <c r="X11" s="112"/>
      <c r="Y11" s="112" t="s">
        <v>28</v>
      </c>
      <c r="Z11" s="117" t="s">
        <v>28</v>
      </c>
      <c r="AA11" s="116" t="s">
        <v>27</v>
      </c>
      <c r="AB11" s="112"/>
      <c r="AC11" s="112"/>
      <c r="AD11" s="112"/>
      <c r="AE11" s="117"/>
      <c r="AF11" s="116" t="s">
        <v>29</v>
      </c>
      <c r="AG11" s="112" t="s">
        <v>29</v>
      </c>
      <c r="AH11" s="112"/>
      <c r="AI11" s="112"/>
      <c r="AJ11" s="117"/>
      <c r="AK11" s="116" t="s">
        <v>27</v>
      </c>
      <c r="AL11" s="112"/>
      <c r="AM11" s="112"/>
      <c r="AN11" s="112"/>
      <c r="AO11" s="117"/>
      <c r="AP11" s="29" t="s">
        <v>28</v>
      </c>
      <c r="AQ11" s="30" t="str">
        <f t="shared" si="0"/>
        <v>S</v>
      </c>
      <c r="AR11" s="30" t="str">
        <f t="shared" si="1"/>
        <v>S</v>
      </c>
    </row>
    <row r="12" spans="2:44" ht="13.5">
      <c r="B12" s="125" t="s">
        <v>22</v>
      </c>
      <c r="C12" s="126" t="s">
        <v>45</v>
      </c>
      <c r="D12" s="127" t="s">
        <v>46</v>
      </c>
      <c r="E12" s="128" t="s">
        <v>47</v>
      </c>
      <c r="F12" s="127" t="s">
        <v>48</v>
      </c>
      <c r="G12" s="116" t="s">
        <v>27</v>
      </c>
      <c r="H12" s="112" t="s">
        <v>28</v>
      </c>
      <c r="I12" s="112"/>
      <c r="J12" s="112" t="s">
        <v>28</v>
      </c>
      <c r="K12" s="117" t="s">
        <v>28</v>
      </c>
      <c r="L12" s="116"/>
      <c r="M12" s="112"/>
      <c r="N12" s="112"/>
      <c r="O12" s="112"/>
      <c r="P12" s="117"/>
      <c r="Q12" s="116"/>
      <c r="R12" s="112"/>
      <c r="S12" s="112"/>
      <c r="T12" s="112"/>
      <c r="U12" s="117"/>
      <c r="V12" s="116"/>
      <c r="W12" s="112"/>
      <c r="X12" s="112"/>
      <c r="Y12" s="112" t="s">
        <v>28</v>
      </c>
      <c r="Z12" s="117" t="s">
        <v>28</v>
      </c>
      <c r="AA12" s="116"/>
      <c r="AB12" s="112" t="s">
        <v>28</v>
      </c>
      <c r="AC12" s="112"/>
      <c r="AD12" s="112"/>
      <c r="AE12" s="117"/>
      <c r="AF12" s="116"/>
      <c r="AG12" s="112"/>
      <c r="AH12" s="112"/>
      <c r="AI12" s="112"/>
      <c r="AJ12" s="117"/>
      <c r="AK12" s="116" t="s">
        <v>27</v>
      </c>
      <c r="AL12" s="112" t="s">
        <v>28</v>
      </c>
      <c r="AM12" s="112"/>
      <c r="AN12" s="112"/>
      <c r="AO12" s="117"/>
      <c r="AP12" s="29" t="s">
        <v>28</v>
      </c>
      <c r="AQ12" s="30" t="str">
        <f t="shared" si="0"/>
        <v>N</v>
      </c>
      <c r="AR12" s="30" t="str">
        <f t="shared" si="1"/>
        <v>N</v>
      </c>
    </row>
    <row r="13" spans="2:44" ht="13.5">
      <c r="B13" s="125" t="s">
        <v>22</v>
      </c>
      <c r="C13" s="126" t="s">
        <v>45</v>
      </c>
      <c r="D13" s="127" t="s">
        <v>49</v>
      </c>
      <c r="E13" s="128" t="s">
        <v>50</v>
      </c>
      <c r="F13" s="127" t="s">
        <v>35</v>
      </c>
      <c r="G13" s="116" t="s">
        <v>27</v>
      </c>
      <c r="H13" s="112" t="s">
        <v>28</v>
      </c>
      <c r="I13" s="112"/>
      <c r="J13" s="112" t="s">
        <v>28</v>
      </c>
      <c r="K13" s="117" t="s">
        <v>28</v>
      </c>
      <c r="L13" s="116"/>
      <c r="M13" s="112"/>
      <c r="N13" s="112"/>
      <c r="O13" s="112"/>
      <c r="P13" s="117"/>
      <c r="Q13" s="116"/>
      <c r="R13" s="112"/>
      <c r="S13" s="112"/>
      <c r="T13" s="112"/>
      <c r="U13" s="117"/>
      <c r="V13" s="116"/>
      <c r="W13" s="112" t="s">
        <v>28</v>
      </c>
      <c r="X13" s="112"/>
      <c r="Y13" s="112" t="s">
        <v>28</v>
      </c>
      <c r="Z13" s="117" t="s">
        <v>28</v>
      </c>
      <c r="AA13" s="116"/>
      <c r="AB13" s="112" t="s">
        <v>28</v>
      </c>
      <c r="AC13" s="112"/>
      <c r="AD13" s="112"/>
      <c r="AE13" s="117"/>
      <c r="AF13" s="116" t="s">
        <v>29</v>
      </c>
      <c r="AG13" s="112" t="s">
        <v>29</v>
      </c>
      <c r="AH13" s="112"/>
      <c r="AI13" s="112"/>
      <c r="AJ13" s="117">
        <v>2</v>
      </c>
      <c r="AK13" s="116" t="s">
        <v>27</v>
      </c>
      <c r="AL13" s="112" t="s">
        <v>28</v>
      </c>
      <c r="AM13" s="112"/>
      <c r="AN13" s="112"/>
      <c r="AO13" s="117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4" ht="13.5">
      <c r="B14" s="125" t="s">
        <v>22</v>
      </c>
      <c r="C14" s="126" t="s">
        <v>45</v>
      </c>
      <c r="D14" s="127" t="s">
        <v>52</v>
      </c>
      <c r="E14" s="128" t="s">
        <v>53</v>
      </c>
      <c r="F14" s="127" t="s">
        <v>35</v>
      </c>
      <c r="G14" s="116" t="s">
        <v>27</v>
      </c>
      <c r="H14" s="112" t="s">
        <v>28</v>
      </c>
      <c r="I14" s="112"/>
      <c r="J14" s="112" t="s">
        <v>28</v>
      </c>
      <c r="K14" s="117" t="s">
        <v>28</v>
      </c>
      <c r="L14" s="116"/>
      <c r="M14" s="112"/>
      <c r="N14" s="112"/>
      <c r="O14" s="112"/>
      <c r="P14" s="117"/>
      <c r="Q14" s="116"/>
      <c r="R14" s="112"/>
      <c r="S14" s="112"/>
      <c r="T14" s="112"/>
      <c r="U14" s="117"/>
      <c r="V14" s="116"/>
      <c r="W14" s="112" t="s">
        <v>28</v>
      </c>
      <c r="X14" s="112"/>
      <c r="Y14" s="112" t="s">
        <v>28</v>
      </c>
      <c r="Z14" s="117" t="s">
        <v>28</v>
      </c>
      <c r="AA14" s="116"/>
      <c r="AB14" s="112" t="s">
        <v>28</v>
      </c>
      <c r="AC14" s="112"/>
      <c r="AD14" s="112"/>
      <c r="AE14" s="117"/>
      <c r="AF14" s="116"/>
      <c r="AG14" s="112"/>
      <c r="AH14" s="112"/>
      <c r="AI14" s="112"/>
      <c r="AJ14" s="117"/>
      <c r="AK14" s="116" t="s">
        <v>27</v>
      </c>
      <c r="AL14" s="112" t="s">
        <v>28</v>
      </c>
      <c r="AM14" s="112"/>
      <c r="AN14" s="112"/>
      <c r="AO14" s="117"/>
      <c r="AP14" s="29" t="s">
        <v>28</v>
      </c>
      <c r="AQ14" s="30" t="str">
        <f t="shared" si="0"/>
        <v>N</v>
      </c>
      <c r="AR14" s="30" t="str">
        <f t="shared" si="1"/>
        <v>N</v>
      </c>
    </row>
    <row r="15" spans="2:44">
      <c r="B15" s="125" t="s">
        <v>22</v>
      </c>
      <c r="C15" s="126" t="s">
        <v>45</v>
      </c>
      <c r="D15" s="127" t="s">
        <v>54</v>
      </c>
      <c r="E15" s="128" t="s">
        <v>55</v>
      </c>
      <c r="F15" s="127" t="s">
        <v>56</v>
      </c>
      <c r="G15" s="116" t="s">
        <v>27</v>
      </c>
      <c r="H15" s="112"/>
      <c r="I15" s="112"/>
      <c r="J15" s="112" t="s">
        <v>28</v>
      </c>
      <c r="K15" s="117" t="s">
        <v>28</v>
      </c>
      <c r="L15" s="116" t="s">
        <v>27</v>
      </c>
      <c r="M15" s="112"/>
      <c r="N15" s="112"/>
      <c r="O15" s="112" t="s">
        <v>28</v>
      </c>
      <c r="P15" s="117" t="s">
        <v>28</v>
      </c>
      <c r="Q15" s="116" t="s">
        <v>27</v>
      </c>
      <c r="R15" s="112"/>
      <c r="S15" s="112"/>
      <c r="T15" s="112"/>
      <c r="U15" s="117"/>
      <c r="V15" s="116" t="s">
        <v>29</v>
      </c>
      <c r="W15" s="112" t="s">
        <v>29</v>
      </c>
      <c r="X15" s="112"/>
      <c r="Y15" s="112">
        <v>8</v>
      </c>
      <c r="Z15" s="117">
        <v>4</v>
      </c>
      <c r="AA15" s="116" t="s">
        <v>27</v>
      </c>
      <c r="AB15" s="112"/>
      <c r="AC15" s="112"/>
      <c r="AD15" s="112"/>
      <c r="AE15" s="117"/>
      <c r="AF15" s="116" t="s">
        <v>27</v>
      </c>
      <c r="AG15" s="112"/>
      <c r="AH15" s="112"/>
      <c r="AI15" s="112"/>
      <c r="AJ15" s="117"/>
      <c r="AK15" s="116" t="s">
        <v>27</v>
      </c>
      <c r="AL15" s="112"/>
      <c r="AM15" s="112"/>
      <c r="AN15" s="112"/>
      <c r="AO15" s="117"/>
      <c r="AP15" s="28" t="s">
        <v>28</v>
      </c>
      <c r="AQ15" s="30" t="str">
        <f t="shared" si="0"/>
        <v>S</v>
      </c>
      <c r="AR15" s="30" t="str">
        <f t="shared" si="1"/>
        <v>S</v>
      </c>
    </row>
    <row r="16" spans="2:44">
      <c r="B16" s="125" t="s">
        <v>22</v>
      </c>
      <c r="C16" s="126" t="s">
        <v>45</v>
      </c>
      <c r="D16" s="127" t="s">
        <v>57</v>
      </c>
      <c r="E16" s="128" t="s">
        <v>38</v>
      </c>
      <c r="F16" s="127" t="s">
        <v>39</v>
      </c>
      <c r="G16" s="116" t="s">
        <v>27</v>
      </c>
      <c r="H16" s="112" t="s">
        <v>28</v>
      </c>
      <c r="I16" s="112"/>
      <c r="J16" s="112" t="s">
        <v>28</v>
      </c>
      <c r="K16" s="117" t="s">
        <v>28</v>
      </c>
      <c r="L16" s="116"/>
      <c r="M16" s="112"/>
      <c r="N16" s="112"/>
      <c r="O16" s="112"/>
      <c r="P16" s="117"/>
      <c r="Q16" s="116"/>
      <c r="R16" s="112"/>
      <c r="S16" s="112"/>
      <c r="T16" s="112"/>
      <c r="U16" s="117"/>
      <c r="V16" s="116"/>
      <c r="W16" s="112" t="s">
        <v>28</v>
      </c>
      <c r="X16" s="112"/>
      <c r="Y16" s="112" t="s">
        <v>28</v>
      </c>
      <c r="Z16" s="117" t="s">
        <v>28</v>
      </c>
      <c r="AA16" s="116"/>
      <c r="AB16" s="112" t="s">
        <v>28</v>
      </c>
      <c r="AC16" s="112"/>
      <c r="AD16" s="112"/>
      <c r="AE16" s="117"/>
      <c r="AF16" s="116"/>
      <c r="AG16" s="112"/>
      <c r="AH16" s="112"/>
      <c r="AI16" s="112"/>
      <c r="AJ16" s="117"/>
      <c r="AK16" s="116" t="s">
        <v>27</v>
      </c>
      <c r="AL16" s="112" t="s">
        <v>28</v>
      </c>
      <c r="AM16" s="112"/>
      <c r="AN16" s="112"/>
      <c r="AO16" s="117"/>
      <c r="AP16" s="28" t="s">
        <v>28</v>
      </c>
      <c r="AQ16" s="30" t="str">
        <f t="shared" si="0"/>
        <v>N</v>
      </c>
      <c r="AR16" s="30" t="str">
        <f t="shared" si="1"/>
        <v>N</v>
      </c>
    </row>
    <row r="17" spans="2:44">
      <c r="B17" s="125" t="s">
        <v>22</v>
      </c>
      <c r="C17" s="126" t="s">
        <v>58</v>
      </c>
      <c r="D17" s="127" t="s">
        <v>59</v>
      </c>
      <c r="E17" s="128" t="s">
        <v>60</v>
      </c>
      <c r="F17" s="127" t="s">
        <v>56</v>
      </c>
      <c r="G17" s="116" t="s">
        <v>27</v>
      </c>
      <c r="H17" s="112" t="s">
        <v>28</v>
      </c>
      <c r="I17" s="112"/>
      <c r="J17" s="112" t="s">
        <v>28</v>
      </c>
      <c r="K17" s="117" t="s">
        <v>28</v>
      </c>
      <c r="L17" s="116" t="s">
        <v>27</v>
      </c>
      <c r="M17" s="112"/>
      <c r="N17" s="112"/>
      <c r="O17" s="112" t="s">
        <v>28</v>
      </c>
      <c r="P17" s="117" t="s">
        <v>28</v>
      </c>
      <c r="Q17" s="116" t="s">
        <v>27</v>
      </c>
      <c r="R17" s="112"/>
      <c r="S17" s="112"/>
      <c r="T17" s="112"/>
      <c r="U17" s="117"/>
      <c r="V17" s="116" t="s">
        <v>29</v>
      </c>
      <c r="W17" s="112" t="s">
        <v>29</v>
      </c>
      <c r="X17" s="112"/>
      <c r="Y17" s="112" t="s">
        <v>61</v>
      </c>
      <c r="Z17" s="117" t="s">
        <v>62</v>
      </c>
      <c r="AA17" s="116" t="s">
        <v>27</v>
      </c>
      <c r="AB17" s="112"/>
      <c r="AC17" s="112"/>
      <c r="AD17" s="112"/>
      <c r="AE17" s="117"/>
      <c r="AF17" s="116" t="s">
        <v>27</v>
      </c>
      <c r="AG17" s="112"/>
      <c r="AH17" s="112"/>
      <c r="AI17" s="112"/>
      <c r="AJ17" s="117"/>
      <c r="AK17" s="116" t="s">
        <v>27</v>
      </c>
      <c r="AL17" s="112"/>
      <c r="AM17" s="112"/>
      <c r="AN17" s="112"/>
      <c r="AO17" s="117"/>
      <c r="AP17" s="28" t="s">
        <v>63</v>
      </c>
      <c r="AQ17" s="30" t="str">
        <f t="shared" si="0"/>
        <v>S</v>
      </c>
      <c r="AR17" s="30" t="str">
        <f t="shared" si="1"/>
        <v>S</v>
      </c>
    </row>
    <row r="18" spans="2:44">
      <c r="B18" s="125" t="s">
        <v>22</v>
      </c>
      <c r="C18" s="126" t="s">
        <v>58</v>
      </c>
      <c r="D18" s="127" t="s">
        <v>64</v>
      </c>
      <c r="E18" s="128" t="s">
        <v>65</v>
      </c>
      <c r="F18" s="127" t="s">
        <v>39</v>
      </c>
      <c r="G18" s="116" t="s">
        <v>27</v>
      </c>
      <c r="H18" s="112" t="s">
        <v>28</v>
      </c>
      <c r="I18" s="112"/>
      <c r="J18" s="112" t="s">
        <v>28</v>
      </c>
      <c r="K18" s="117" t="s">
        <v>28</v>
      </c>
      <c r="L18" s="116"/>
      <c r="M18" s="112"/>
      <c r="N18" s="112"/>
      <c r="O18" s="112"/>
      <c r="P18" s="117"/>
      <c r="Q18" s="116"/>
      <c r="R18" s="112"/>
      <c r="S18" s="112"/>
      <c r="T18" s="112"/>
      <c r="U18" s="117"/>
      <c r="V18" s="116"/>
      <c r="W18" s="112" t="s">
        <v>28</v>
      </c>
      <c r="X18" s="112"/>
      <c r="Y18" s="112" t="s">
        <v>28</v>
      </c>
      <c r="Z18" s="117" t="s">
        <v>28</v>
      </c>
      <c r="AA18" s="116"/>
      <c r="AB18" s="112" t="s">
        <v>28</v>
      </c>
      <c r="AC18" s="112"/>
      <c r="AD18" s="112"/>
      <c r="AE18" s="117"/>
      <c r="AF18" s="116"/>
      <c r="AG18" s="112"/>
      <c r="AH18" s="112"/>
      <c r="AI18" s="112"/>
      <c r="AJ18" s="117"/>
      <c r="AK18" s="116" t="s">
        <v>27</v>
      </c>
      <c r="AL18" s="112" t="s">
        <v>28</v>
      </c>
      <c r="AM18" s="112"/>
      <c r="AN18" s="112"/>
      <c r="AO18" s="117"/>
      <c r="AP18" s="28" t="s">
        <v>28</v>
      </c>
      <c r="AQ18" s="30" t="str">
        <f t="shared" si="0"/>
        <v>N</v>
      </c>
      <c r="AR18" s="30" t="str">
        <f t="shared" si="1"/>
        <v>N</v>
      </c>
    </row>
    <row r="19" spans="2:44">
      <c r="B19" s="125" t="s">
        <v>22</v>
      </c>
      <c r="C19" s="126" t="s">
        <v>58</v>
      </c>
      <c r="D19" s="127" t="s">
        <v>46</v>
      </c>
      <c r="E19" s="128" t="s">
        <v>47</v>
      </c>
      <c r="F19" s="127" t="s">
        <v>66</v>
      </c>
      <c r="G19" s="116" t="s">
        <v>27</v>
      </c>
      <c r="H19" s="112" t="s">
        <v>28</v>
      </c>
      <c r="I19" s="112"/>
      <c r="J19" s="112" t="s">
        <v>28</v>
      </c>
      <c r="K19" s="117" t="s">
        <v>28</v>
      </c>
      <c r="L19" s="116"/>
      <c r="M19" s="112"/>
      <c r="N19" s="112"/>
      <c r="O19" s="112"/>
      <c r="P19" s="117"/>
      <c r="Q19" s="116"/>
      <c r="R19" s="112"/>
      <c r="S19" s="112"/>
      <c r="T19" s="112"/>
      <c r="U19" s="117"/>
      <c r="V19" s="116"/>
      <c r="W19" s="112" t="s">
        <v>28</v>
      </c>
      <c r="X19" s="112"/>
      <c r="Y19" s="112" t="s">
        <v>28</v>
      </c>
      <c r="Z19" s="117" t="s">
        <v>28</v>
      </c>
      <c r="AA19" s="116"/>
      <c r="AB19" s="112" t="s">
        <v>28</v>
      </c>
      <c r="AC19" s="112"/>
      <c r="AD19" s="112"/>
      <c r="AE19" s="117"/>
      <c r="AF19" s="116"/>
      <c r="AG19" s="112"/>
      <c r="AH19" s="112"/>
      <c r="AI19" s="112"/>
      <c r="AJ19" s="117"/>
      <c r="AK19" s="116" t="s">
        <v>27</v>
      </c>
      <c r="AL19" s="112" t="s">
        <v>28</v>
      </c>
      <c r="AM19" s="112"/>
      <c r="AN19" s="112"/>
      <c r="AO19" s="117"/>
      <c r="AP19" s="28" t="s">
        <v>28</v>
      </c>
      <c r="AQ19" s="30" t="str">
        <f t="shared" si="0"/>
        <v>N</v>
      </c>
      <c r="AR19" s="30" t="str">
        <f t="shared" si="1"/>
        <v>N</v>
      </c>
    </row>
    <row r="20" spans="2:44" ht="13.5">
      <c r="B20" s="125" t="s">
        <v>22</v>
      </c>
      <c r="C20" s="126" t="s">
        <v>58</v>
      </c>
      <c r="D20" s="127" t="s">
        <v>67</v>
      </c>
      <c r="E20" s="128" t="s">
        <v>68</v>
      </c>
      <c r="F20" s="127" t="s">
        <v>69</v>
      </c>
      <c r="G20" s="116" t="s">
        <v>27</v>
      </c>
      <c r="H20" s="112"/>
      <c r="I20" s="112"/>
      <c r="J20" s="112" t="s">
        <v>28</v>
      </c>
      <c r="K20" s="117" t="s">
        <v>28</v>
      </c>
      <c r="L20" s="116" t="s">
        <v>27</v>
      </c>
      <c r="M20" s="112"/>
      <c r="N20" s="112"/>
      <c r="O20" s="112" t="s">
        <v>28</v>
      </c>
      <c r="P20" s="117" t="s">
        <v>28</v>
      </c>
      <c r="Q20" s="116" t="s">
        <v>27</v>
      </c>
      <c r="R20" s="112"/>
      <c r="S20" s="112"/>
      <c r="T20" s="112"/>
      <c r="U20" s="117"/>
      <c r="V20" s="116" t="s">
        <v>27</v>
      </c>
      <c r="W20" s="112"/>
      <c r="X20" s="112"/>
      <c r="Y20" s="112" t="s">
        <v>28</v>
      </c>
      <c r="Z20" s="117" t="s">
        <v>28</v>
      </c>
      <c r="AA20" s="116" t="s">
        <v>27</v>
      </c>
      <c r="AB20" s="112"/>
      <c r="AC20" s="112"/>
      <c r="AD20" s="112"/>
      <c r="AE20" s="117"/>
      <c r="AF20" s="116" t="s">
        <v>27</v>
      </c>
      <c r="AG20" s="112"/>
      <c r="AH20" s="112"/>
      <c r="AI20" s="112"/>
      <c r="AJ20" s="117"/>
      <c r="AK20" s="116" t="s">
        <v>27</v>
      </c>
      <c r="AL20" s="112"/>
      <c r="AM20" s="112"/>
      <c r="AN20" s="112"/>
      <c r="AO20" s="117"/>
      <c r="AP20" s="29" t="s">
        <v>28</v>
      </c>
      <c r="AQ20" s="30" t="str">
        <f>IF(OR(G20="S",L20="S",Q20="S",V20="S",AA20="S",AF20="S",AK20="S"),"S","N")</f>
        <v>N</v>
      </c>
      <c r="AR20" s="30" t="str">
        <f>IF(OR(H20="S",M20="S",R20="S",W20="S",AB20="S",AG20="S",AL20="S"),"S","N")</f>
        <v>N</v>
      </c>
    </row>
    <row r="21" spans="2:44" ht="13.5">
      <c r="B21" s="125" t="s">
        <v>22</v>
      </c>
      <c r="C21" s="126" t="s">
        <v>58</v>
      </c>
      <c r="D21" s="127" t="s">
        <v>70</v>
      </c>
      <c r="E21" s="128" t="s">
        <v>71</v>
      </c>
      <c r="F21" s="127" t="s">
        <v>66</v>
      </c>
      <c r="G21" s="116" t="s">
        <v>29</v>
      </c>
      <c r="H21" s="112" t="s">
        <v>29</v>
      </c>
      <c r="I21" s="112">
        <v>9</v>
      </c>
      <c r="J21" s="112">
        <v>0.5</v>
      </c>
      <c r="K21" s="117">
        <v>0.25</v>
      </c>
      <c r="L21" s="116" t="s">
        <v>29</v>
      </c>
      <c r="M21" s="112" t="s">
        <v>29</v>
      </c>
      <c r="N21" s="112">
        <v>9</v>
      </c>
      <c r="O21" s="112">
        <v>3</v>
      </c>
      <c r="P21" s="117">
        <v>1</v>
      </c>
      <c r="Q21" s="116" t="s">
        <v>29</v>
      </c>
      <c r="R21" s="112" t="s">
        <v>29</v>
      </c>
      <c r="S21" s="112">
        <v>6</v>
      </c>
      <c r="T21" s="112">
        <v>3</v>
      </c>
      <c r="U21" s="117">
        <v>2</v>
      </c>
      <c r="V21" s="116" t="s">
        <v>27</v>
      </c>
      <c r="W21" s="112" t="s">
        <v>28</v>
      </c>
      <c r="X21" s="112"/>
      <c r="Y21" s="112" t="s">
        <v>28</v>
      </c>
      <c r="Z21" s="117" t="s">
        <v>28</v>
      </c>
      <c r="AA21" s="116"/>
      <c r="AB21" s="112" t="s">
        <v>28</v>
      </c>
      <c r="AC21" s="112"/>
      <c r="AD21" s="112"/>
      <c r="AE21" s="117"/>
      <c r="AF21" s="116" t="s">
        <v>29</v>
      </c>
      <c r="AG21" s="112" t="s">
        <v>29</v>
      </c>
      <c r="AH21" s="112">
        <v>1</v>
      </c>
      <c r="AI21" s="112">
        <v>5</v>
      </c>
      <c r="AJ21" s="117">
        <v>4</v>
      </c>
      <c r="AK21" s="116" t="s">
        <v>27</v>
      </c>
      <c r="AL21" s="112" t="s">
        <v>28</v>
      </c>
      <c r="AM21" s="112"/>
      <c r="AN21" s="112"/>
      <c r="AO21" s="117"/>
      <c r="AP21" s="29" t="s">
        <v>28</v>
      </c>
      <c r="AQ21" s="30" t="str">
        <f t="shared" si="0"/>
        <v>S</v>
      </c>
      <c r="AR21" s="30" t="str">
        <f>IF(OR(H21="S",M21="S",R21="S",W21="S",AB21="S",AG21="S",AL21="S"),"S","N")</f>
        <v>S</v>
      </c>
    </row>
    <row r="22" spans="2:44" ht="13.5">
      <c r="B22" s="125" t="s">
        <v>22</v>
      </c>
      <c r="C22" s="126" t="s">
        <v>58</v>
      </c>
      <c r="D22" s="127" t="s">
        <v>72</v>
      </c>
      <c r="E22" s="128" t="s">
        <v>73</v>
      </c>
      <c r="F22" s="127" t="s">
        <v>74</v>
      </c>
      <c r="G22" s="116" t="s">
        <v>29</v>
      </c>
      <c r="H22" s="112" t="s">
        <v>29</v>
      </c>
      <c r="I22" s="112"/>
      <c r="J22" s="112">
        <v>0.5</v>
      </c>
      <c r="K22" s="117">
        <v>0.25</v>
      </c>
      <c r="L22" s="116"/>
      <c r="M22" s="112"/>
      <c r="N22" s="112"/>
      <c r="O22" s="112" t="s">
        <v>28</v>
      </c>
      <c r="P22" s="117" t="s">
        <v>28</v>
      </c>
      <c r="Q22" s="116"/>
      <c r="R22" s="112"/>
      <c r="S22" s="112"/>
      <c r="T22" s="112"/>
      <c r="U22" s="117"/>
      <c r="V22" s="116"/>
      <c r="W22" s="112" t="s">
        <v>28</v>
      </c>
      <c r="X22" s="112"/>
      <c r="Y22" s="112" t="s">
        <v>28</v>
      </c>
      <c r="Z22" s="117" t="s">
        <v>28</v>
      </c>
      <c r="AA22" s="116"/>
      <c r="AB22" s="112" t="s">
        <v>28</v>
      </c>
      <c r="AC22" s="112"/>
      <c r="AD22" s="112"/>
      <c r="AE22" s="117"/>
      <c r="AF22" s="116"/>
      <c r="AG22" s="112"/>
      <c r="AH22" s="112"/>
      <c r="AI22" s="112"/>
      <c r="AJ22" s="117"/>
      <c r="AK22" s="116" t="s">
        <v>27</v>
      </c>
      <c r="AL22" s="112" t="s">
        <v>28</v>
      </c>
      <c r="AM22" s="112"/>
      <c r="AN22" s="112"/>
      <c r="AO22" s="117"/>
      <c r="AP22" s="29" t="s">
        <v>28</v>
      </c>
      <c r="AQ22" s="30" t="str">
        <f t="shared" si="0"/>
        <v>S</v>
      </c>
      <c r="AR22" s="30" t="str">
        <f t="shared" si="1"/>
        <v>S</v>
      </c>
    </row>
    <row r="23" spans="2:44">
      <c r="B23" s="125" t="s">
        <v>22</v>
      </c>
      <c r="C23" s="126" t="s">
        <v>58</v>
      </c>
      <c r="D23" s="127" t="s">
        <v>75</v>
      </c>
      <c r="E23" s="128" t="s">
        <v>76</v>
      </c>
      <c r="F23" s="127" t="s">
        <v>32</v>
      </c>
      <c r="G23" s="116" t="s">
        <v>27</v>
      </c>
      <c r="H23" s="112"/>
      <c r="I23" s="112"/>
      <c r="J23" s="112"/>
      <c r="K23" s="117"/>
      <c r="L23" s="116" t="s">
        <v>27</v>
      </c>
      <c r="M23" s="112"/>
      <c r="N23" s="112"/>
      <c r="O23" s="112" t="s">
        <v>28</v>
      </c>
      <c r="P23" s="117" t="s">
        <v>28</v>
      </c>
      <c r="Q23" s="116" t="s">
        <v>27</v>
      </c>
      <c r="R23" s="112"/>
      <c r="S23" s="112"/>
      <c r="T23" s="112"/>
      <c r="U23" s="117"/>
      <c r="V23" s="116" t="s">
        <v>27</v>
      </c>
      <c r="W23" s="112"/>
      <c r="X23" s="112"/>
      <c r="Y23" s="112"/>
      <c r="Z23" s="117"/>
      <c r="AA23" s="116" t="s">
        <v>27</v>
      </c>
      <c r="AB23" s="112"/>
      <c r="AC23" s="112"/>
      <c r="AD23" s="112"/>
      <c r="AE23" s="117"/>
      <c r="AF23" s="116" t="s">
        <v>27</v>
      </c>
      <c r="AG23" s="112"/>
      <c r="AH23" s="112"/>
      <c r="AI23" s="112"/>
      <c r="AJ23" s="117"/>
      <c r="AK23" s="116" t="s">
        <v>27</v>
      </c>
      <c r="AL23" s="112"/>
      <c r="AM23" s="112"/>
      <c r="AN23" s="112"/>
      <c r="AO23" s="117"/>
      <c r="AP23" s="29"/>
      <c r="AQ23" s="30" t="str">
        <f t="shared" si="0"/>
        <v>N</v>
      </c>
      <c r="AR23" s="30" t="str">
        <f t="shared" si="1"/>
        <v>N</v>
      </c>
    </row>
    <row r="24" spans="2:44" ht="13.5">
      <c r="B24" s="125" t="s">
        <v>22</v>
      </c>
      <c r="C24" s="126" t="s">
        <v>77</v>
      </c>
      <c r="D24" s="127" t="s">
        <v>78</v>
      </c>
      <c r="E24" s="128" t="s">
        <v>79</v>
      </c>
      <c r="F24" s="127" t="s">
        <v>48</v>
      </c>
      <c r="G24" s="116" t="s">
        <v>27</v>
      </c>
      <c r="H24" s="112"/>
      <c r="I24" s="112"/>
      <c r="J24" s="112" t="s">
        <v>28</v>
      </c>
      <c r="K24" s="117" t="s">
        <v>28</v>
      </c>
      <c r="L24" s="116" t="s">
        <v>29</v>
      </c>
      <c r="M24" s="112" t="s">
        <v>29</v>
      </c>
      <c r="N24" s="112"/>
      <c r="O24" s="112"/>
      <c r="P24" s="117"/>
      <c r="Q24" s="116" t="s">
        <v>27</v>
      </c>
      <c r="R24" s="112"/>
      <c r="S24" s="112"/>
      <c r="T24" s="112"/>
      <c r="U24" s="117"/>
      <c r="V24" s="116" t="s">
        <v>29</v>
      </c>
      <c r="W24" s="112" t="s">
        <v>29</v>
      </c>
      <c r="X24" s="112"/>
      <c r="Y24" s="112" t="s">
        <v>28</v>
      </c>
      <c r="Z24" s="117" t="s">
        <v>28</v>
      </c>
      <c r="AA24" s="116" t="s">
        <v>27</v>
      </c>
      <c r="AB24" s="112"/>
      <c r="AC24" s="112"/>
      <c r="AD24" s="112"/>
      <c r="AE24" s="117"/>
      <c r="AF24" s="116" t="s">
        <v>29</v>
      </c>
      <c r="AG24" s="112" t="s">
        <v>29</v>
      </c>
      <c r="AH24" s="112"/>
      <c r="AI24" s="112"/>
      <c r="AJ24" s="117"/>
      <c r="AK24" s="116" t="s">
        <v>27</v>
      </c>
      <c r="AL24" s="112"/>
      <c r="AM24" s="112"/>
      <c r="AN24" s="112"/>
      <c r="AO24" s="117"/>
      <c r="AP24" s="29" t="s">
        <v>28</v>
      </c>
      <c r="AQ24" s="30" t="str">
        <f t="shared" si="0"/>
        <v>S</v>
      </c>
      <c r="AR24" s="30" t="str">
        <f t="shared" si="1"/>
        <v>S</v>
      </c>
    </row>
    <row r="25" spans="2:44">
      <c r="B25" s="125" t="s">
        <v>22</v>
      </c>
      <c r="C25" s="126" t="s">
        <v>77</v>
      </c>
      <c r="D25" s="127" t="s">
        <v>80</v>
      </c>
      <c r="E25" s="128" t="s">
        <v>81</v>
      </c>
      <c r="F25" s="127" t="s">
        <v>35</v>
      </c>
      <c r="G25" s="116" t="s">
        <v>27</v>
      </c>
      <c r="H25" s="112" t="s">
        <v>28</v>
      </c>
      <c r="I25" s="112"/>
      <c r="J25" s="112" t="s">
        <v>28</v>
      </c>
      <c r="K25" s="117" t="s">
        <v>28</v>
      </c>
      <c r="L25" s="116"/>
      <c r="M25" s="112"/>
      <c r="N25" s="112"/>
      <c r="O25" s="112" t="s">
        <v>28</v>
      </c>
      <c r="P25" s="117" t="s">
        <v>28</v>
      </c>
      <c r="Q25" s="116"/>
      <c r="R25" s="112"/>
      <c r="S25" s="112"/>
      <c r="T25" s="112"/>
      <c r="U25" s="117"/>
      <c r="V25" s="116"/>
      <c r="W25" s="112" t="s">
        <v>28</v>
      </c>
      <c r="X25" s="112"/>
      <c r="Y25" s="112" t="s">
        <v>28</v>
      </c>
      <c r="Z25" s="117" t="s">
        <v>28</v>
      </c>
      <c r="AA25" s="116"/>
      <c r="AB25" s="112" t="s">
        <v>28</v>
      </c>
      <c r="AC25" s="112"/>
      <c r="AD25" s="112"/>
      <c r="AE25" s="117"/>
      <c r="AF25" s="116" t="s">
        <v>29</v>
      </c>
      <c r="AG25" s="112" t="s">
        <v>29</v>
      </c>
      <c r="AH25" s="112"/>
      <c r="AI25" s="112"/>
      <c r="AJ25" s="117">
        <v>11</v>
      </c>
      <c r="AK25" s="116" t="s">
        <v>27</v>
      </c>
      <c r="AL25" s="112" t="s">
        <v>28</v>
      </c>
      <c r="AM25" s="112"/>
      <c r="AN25" s="112"/>
      <c r="AO25" s="117"/>
      <c r="AP25" s="28" t="s">
        <v>28</v>
      </c>
      <c r="AQ25" s="30" t="str">
        <f t="shared" si="0"/>
        <v>S</v>
      </c>
      <c r="AR25" s="30" t="str">
        <f t="shared" si="1"/>
        <v>S</v>
      </c>
    </row>
    <row r="26" spans="2:44">
      <c r="B26" s="125" t="s">
        <v>22</v>
      </c>
      <c r="C26" s="126" t="s">
        <v>77</v>
      </c>
      <c r="D26" s="127" t="s">
        <v>82</v>
      </c>
      <c r="E26" s="128" t="s">
        <v>83</v>
      </c>
      <c r="F26" s="127" t="s">
        <v>48</v>
      </c>
      <c r="G26" s="116" t="s">
        <v>27</v>
      </c>
      <c r="H26" s="112" t="s">
        <v>28</v>
      </c>
      <c r="I26" s="112"/>
      <c r="J26" s="112" t="s">
        <v>28</v>
      </c>
      <c r="K26" s="117" t="s">
        <v>28</v>
      </c>
      <c r="L26" s="116"/>
      <c r="M26" s="112"/>
      <c r="N26" s="112"/>
      <c r="O26" s="112" t="s">
        <v>28</v>
      </c>
      <c r="P26" s="117" t="s">
        <v>28</v>
      </c>
      <c r="Q26" s="116"/>
      <c r="R26" s="112"/>
      <c r="S26" s="112"/>
      <c r="T26" s="112"/>
      <c r="U26" s="117"/>
      <c r="V26" s="116"/>
      <c r="W26" s="112" t="s">
        <v>28</v>
      </c>
      <c r="X26" s="112"/>
      <c r="Y26" s="112" t="s">
        <v>28</v>
      </c>
      <c r="Z26" s="117" t="s">
        <v>28</v>
      </c>
      <c r="AA26" s="116"/>
      <c r="AB26" s="112" t="s">
        <v>28</v>
      </c>
      <c r="AC26" s="112"/>
      <c r="AD26" s="112"/>
      <c r="AE26" s="117"/>
      <c r="AF26" s="116"/>
      <c r="AG26" s="112"/>
      <c r="AH26" s="112"/>
      <c r="AI26" s="112"/>
      <c r="AJ26" s="117"/>
      <c r="AK26" s="116" t="s">
        <v>27</v>
      </c>
      <c r="AL26" s="112" t="s">
        <v>28</v>
      </c>
      <c r="AM26" s="112"/>
      <c r="AN26" s="112"/>
      <c r="AO26" s="117"/>
      <c r="AP26" s="28" t="s">
        <v>28</v>
      </c>
      <c r="AQ26" s="30" t="str">
        <f t="shared" si="0"/>
        <v>N</v>
      </c>
      <c r="AR26" s="30" t="str">
        <f t="shared" si="1"/>
        <v>N</v>
      </c>
    </row>
    <row r="27" spans="2:44">
      <c r="B27" s="129" t="s">
        <v>22</v>
      </c>
      <c r="C27" s="130" t="s">
        <v>77</v>
      </c>
      <c r="D27" s="127" t="s">
        <v>84</v>
      </c>
      <c r="E27" s="128" t="s">
        <v>85</v>
      </c>
      <c r="F27" s="127" t="s">
        <v>56</v>
      </c>
      <c r="G27" s="116" t="s">
        <v>27</v>
      </c>
      <c r="H27" s="112"/>
      <c r="I27" s="112"/>
      <c r="J27" s="112"/>
      <c r="K27" s="117"/>
      <c r="L27" s="116" t="s">
        <v>29</v>
      </c>
      <c r="M27" s="112" t="s">
        <v>29</v>
      </c>
      <c r="N27" s="112"/>
      <c r="O27" s="112">
        <v>4</v>
      </c>
      <c r="P27" s="117">
        <v>2</v>
      </c>
      <c r="Q27" s="116" t="s">
        <v>27</v>
      </c>
      <c r="R27" s="112"/>
      <c r="S27" s="112"/>
      <c r="T27" s="112"/>
      <c r="U27" s="117"/>
      <c r="V27" s="116" t="s">
        <v>29</v>
      </c>
      <c r="W27" s="112" t="s">
        <v>29</v>
      </c>
      <c r="X27" s="112"/>
      <c r="Y27" s="112">
        <v>4</v>
      </c>
      <c r="Z27" s="117">
        <v>2</v>
      </c>
      <c r="AA27" s="116" t="s">
        <v>27</v>
      </c>
      <c r="AB27" s="112"/>
      <c r="AC27" s="112"/>
      <c r="AD27" s="112"/>
      <c r="AE27" s="117"/>
      <c r="AF27" s="116" t="s">
        <v>27</v>
      </c>
      <c r="AG27" s="112"/>
      <c r="AH27" s="112"/>
      <c r="AI27" s="112"/>
      <c r="AJ27" s="117"/>
      <c r="AK27" s="116" t="s">
        <v>27</v>
      </c>
      <c r="AL27" s="112"/>
      <c r="AM27" s="112"/>
      <c r="AN27" s="112"/>
      <c r="AO27" s="117"/>
      <c r="AP27" s="28"/>
      <c r="AQ27" s="30" t="str">
        <f t="shared" si="0"/>
        <v>S</v>
      </c>
      <c r="AR27" s="30" t="str">
        <f t="shared" si="1"/>
        <v>S</v>
      </c>
    </row>
    <row r="28" spans="2:44">
      <c r="B28" s="129" t="s">
        <v>22</v>
      </c>
      <c r="C28" s="131" t="s">
        <v>86</v>
      </c>
      <c r="D28" s="127" t="s">
        <v>87</v>
      </c>
      <c r="E28" s="128" t="s">
        <v>88</v>
      </c>
      <c r="F28" s="127" t="s">
        <v>69</v>
      </c>
      <c r="G28" s="116" t="s">
        <v>29</v>
      </c>
      <c r="H28" s="112" t="s">
        <v>29</v>
      </c>
      <c r="I28" s="112"/>
      <c r="J28" s="112">
        <v>0.5</v>
      </c>
      <c r="K28" s="117">
        <v>0.25</v>
      </c>
      <c r="L28" s="116" t="s">
        <v>27</v>
      </c>
      <c r="M28" s="112"/>
      <c r="N28" s="112"/>
      <c r="O28" s="112" t="s">
        <v>28</v>
      </c>
      <c r="P28" s="117" t="s">
        <v>28</v>
      </c>
      <c r="Q28" s="116" t="s">
        <v>27</v>
      </c>
      <c r="R28" s="112"/>
      <c r="S28" s="112"/>
      <c r="T28" s="112"/>
      <c r="U28" s="117"/>
      <c r="V28" s="116" t="s">
        <v>27</v>
      </c>
      <c r="W28" s="112"/>
      <c r="X28" s="112"/>
      <c r="Y28" s="112"/>
      <c r="Z28" s="117"/>
      <c r="AA28" s="116" t="s">
        <v>27</v>
      </c>
      <c r="AB28" s="112"/>
      <c r="AC28" s="112"/>
      <c r="AD28" s="112"/>
      <c r="AE28" s="117"/>
      <c r="AF28" s="116" t="s">
        <v>27</v>
      </c>
      <c r="AG28" s="112"/>
      <c r="AH28" s="112"/>
      <c r="AI28" s="112"/>
      <c r="AJ28" s="117"/>
      <c r="AK28" s="116" t="s">
        <v>27</v>
      </c>
      <c r="AL28" s="112"/>
      <c r="AM28" s="112"/>
      <c r="AN28" s="112"/>
      <c r="AO28" s="117"/>
      <c r="AP28" s="28" t="s">
        <v>89</v>
      </c>
      <c r="AQ28" s="30" t="str">
        <f t="shared" si="0"/>
        <v>S</v>
      </c>
      <c r="AR28" s="30" t="str">
        <f t="shared" si="1"/>
        <v>S</v>
      </c>
    </row>
    <row r="29" spans="2:44">
      <c r="B29" s="129" t="s">
        <v>22</v>
      </c>
      <c r="C29" s="131" t="s">
        <v>86</v>
      </c>
      <c r="D29" s="127" t="s">
        <v>90</v>
      </c>
      <c r="E29" s="128" t="s">
        <v>91</v>
      </c>
      <c r="F29" s="127" t="s">
        <v>69</v>
      </c>
      <c r="G29" s="116" t="s">
        <v>27</v>
      </c>
      <c r="H29" s="112"/>
      <c r="I29" s="112"/>
      <c r="J29" s="112"/>
      <c r="K29" s="117"/>
      <c r="L29" s="116" t="s">
        <v>27</v>
      </c>
      <c r="M29" s="112"/>
      <c r="N29" s="112"/>
      <c r="O29" s="112" t="s">
        <v>28</v>
      </c>
      <c r="P29" s="117" t="s">
        <v>28</v>
      </c>
      <c r="Q29" s="116" t="s">
        <v>27</v>
      </c>
      <c r="R29" s="112"/>
      <c r="S29" s="112"/>
      <c r="T29" s="112"/>
      <c r="U29" s="117"/>
      <c r="V29" s="116" t="s">
        <v>27</v>
      </c>
      <c r="W29" s="112"/>
      <c r="X29" s="112"/>
      <c r="Y29" s="112"/>
      <c r="Z29" s="117"/>
      <c r="AA29" s="116" t="s">
        <v>27</v>
      </c>
      <c r="AB29" s="112"/>
      <c r="AC29" s="112"/>
      <c r="AD29" s="112"/>
      <c r="AE29" s="117"/>
      <c r="AF29" s="116" t="s">
        <v>27</v>
      </c>
      <c r="AG29" s="112"/>
      <c r="AH29" s="112"/>
      <c r="AI29" s="112"/>
      <c r="AJ29" s="117"/>
      <c r="AK29" s="116" t="s">
        <v>27</v>
      </c>
      <c r="AL29" s="112"/>
      <c r="AM29" s="112"/>
      <c r="AN29" s="112"/>
      <c r="AO29" s="117"/>
      <c r="AP29" s="28" t="s">
        <v>92</v>
      </c>
      <c r="AQ29" s="30" t="str">
        <f t="shared" si="0"/>
        <v>N</v>
      </c>
      <c r="AR29" s="30" t="str">
        <f t="shared" si="1"/>
        <v>N</v>
      </c>
    </row>
    <row r="30" spans="2:44">
      <c r="B30" s="129" t="s">
        <v>22</v>
      </c>
      <c r="C30" s="131" t="s">
        <v>86</v>
      </c>
      <c r="D30" s="127" t="s">
        <v>93</v>
      </c>
      <c r="E30" s="132" t="s">
        <v>94</v>
      </c>
      <c r="F30" s="127" t="s">
        <v>32</v>
      </c>
      <c r="G30" s="116" t="s">
        <v>27</v>
      </c>
      <c r="H30" s="112"/>
      <c r="I30" s="112"/>
      <c r="J30" s="112"/>
      <c r="K30" s="117"/>
      <c r="L30" s="116" t="s">
        <v>27</v>
      </c>
      <c r="M30" s="112"/>
      <c r="N30" s="112"/>
      <c r="O30" s="112" t="s">
        <v>28</v>
      </c>
      <c r="P30" s="117" t="s">
        <v>28</v>
      </c>
      <c r="Q30" s="116" t="s">
        <v>27</v>
      </c>
      <c r="R30" s="112"/>
      <c r="S30" s="112"/>
      <c r="T30" s="112"/>
      <c r="U30" s="117"/>
      <c r="V30" s="116" t="s">
        <v>27</v>
      </c>
      <c r="W30" s="112"/>
      <c r="X30" s="112"/>
      <c r="Y30" s="112"/>
      <c r="Z30" s="117"/>
      <c r="AA30" s="116" t="s">
        <v>27</v>
      </c>
      <c r="AB30" s="112"/>
      <c r="AC30" s="112"/>
      <c r="AD30" s="112"/>
      <c r="AE30" s="117"/>
      <c r="AF30" s="116" t="s">
        <v>27</v>
      </c>
      <c r="AG30" s="112"/>
      <c r="AH30" s="112"/>
      <c r="AI30" s="112"/>
      <c r="AJ30" s="117"/>
      <c r="AK30" s="116" t="s">
        <v>27</v>
      </c>
      <c r="AL30" s="112"/>
      <c r="AM30" s="112"/>
      <c r="AN30" s="112"/>
      <c r="AO30" s="117"/>
      <c r="AP30" s="28"/>
      <c r="AQ30" s="30" t="str">
        <f t="shared" si="0"/>
        <v>N</v>
      </c>
      <c r="AR30" s="30" t="str">
        <f t="shared" si="1"/>
        <v>N</v>
      </c>
    </row>
    <row r="31" spans="2:44">
      <c r="B31" s="129" t="s">
        <v>22</v>
      </c>
      <c r="C31" s="131" t="s">
        <v>86</v>
      </c>
      <c r="D31" s="127" t="s">
        <v>95</v>
      </c>
      <c r="E31" s="124" t="s">
        <v>96</v>
      </c>
      <c r="F31" s="127" t="s">
        <v>56</v>
      </c>
      <c r="G31" s="116"/>
      <c r="H31" s="112"/>
      <c r="I31" s="112"/>
      <c r="J31" s="112"/>
      <c r="K31" s="117"/>
      <c r="L31" s="116" t="s">
        <v>27</v>
      </c>
      <c r="M31" s="112"/>
      <c r="N31" s="112"/>
      <c r="O31" s="112" t="s">
        <v>28</v>
      </c>
      <c r="P31" s="117" t="s">
        <v>28</v>
      </c>
      <c r="Q31" s="116" t="s">
        <v>27</v>
      </c>
      <c r="R31" s="112"/>
      <c r="S31" s="112"/>
      <c r="T31" s="112"/>
      <c r="U31" s="117"/>
      <c r="V31" s="116" t="s">
        <v>27</v>
      </c>
      <c r="W31" s="112"/>
      <c r="X31" s="112"/>
      <c r="Y31" s="112"/>
      <c r="Z31" s="117"/>
      <c r="AA31" s="116" t="s">
        <v>27</v>
      </c>
      <c r="AB31" s="112"/>
      <c r="AC31" s="112"/>
      <c r="AD31" s="112"/>
      <c r="AE31" s="117"/>
      <c r="AF31" s="116" t="s">
        <v>27</v>
      </c>
      <c r="AG31" s="112"/>
      <c r="AH31" s="112"/>
      <c r="AI31" s="112"/>
      <c r="AJ31" s="117"/>
      <c r="AK31" s="116" t="s">
        <v>27</v>
      </c>
      <c r="AL31" s="112"/>
      <c r="AM31" s="112"/>
      <c r="AN31" s="112"/>
      <c r="AO31" s="117"/>
      <c r="AP31" s="28"/>
      <c r="AQ31" s="30" t="str">
        <f t="shared" si="0"/>
        <v>N</v>
      </c>
      <c r="AR31" s="30" t="str">
        <f t="shared" si="1"/>
        <v>N</v>
      </c>
    </row>
    <row r="32" spans="2:44">
      <c r="B32" s="129" t="s">
        <v>22</v>
      </c>
      <c r="C32" s="131" t="s">
        <v>86</v>
      </c>
      <c r="D32" s="127" t="s">
        <v>97</v>
      </c>
      <c r="E32" s="128" t="s">
        <v>98</v>
      </c>
      <c r="F32" s="127" t="s">
        <v>56</v>
      </c>
      <c r="G32" s="116"/>
      <c r="H32" s="112"/>
      <c r="I32" s="112"/>
      <c r="J32" s="112"/>
      <c r="K32" s="117"/>
      <c r="L32" s="116" t="s">
        <v>27</v>
      </c>
      <c r="M32" s="112"/>
      <c r="N32" s="112"/>
      <c r="O32" s="112" t="s">
        <v>28</v>
      </c>
      <c r="P32" s="117" t="s">
        <v>28</v>
      </c>
      <c r="Q32" s="116" t="s">
        <v>27</v>
      </c>
      <c r="R32" s="112"/>
      <c r="S32" s="112"/>
      <c r="T32" s="112"/>
      <c r="U32" s="117"/>
      <c r="V32" s="116" t="s">
        <v>27</v>
      </c>
      <c r="W32" s="112"/>
      <c r="X32" s="112"/>
      <c r="Y32" s="112"/>
      <c r="Z32" s="117"/>
      <c r="AA32" s="116" t="s">
        <v>27</v>
      </c>
      <c r="AB32" s="112"/>
      <c r="AC32" s="112"/>
      <c r="AD32" s="112"/>
      <c r="AE32" s="117"/>
      <c r="AF32" s="116" t="s">
        <v>27</v>
      </c>
      <c r="AG32" s="112"/>
      <c r="AH32" s="112"/>
      <c r="AI32" s="112"/>
      <c r="AJ32" s="117"/>
      <c r="AK32" s="116" t="s">
        <v>27</v>
      </c>
      <c r="AL32" s="112"/>
      <c r="AM32" s="112"/>
      <c r="AN32" s="112"/>
      <c r="AO32" s="117"/>
      <c r="AP32" s="28"/>
      <c r="AQ32" s="30" t="str">
        <f t="shared" si="0"/>
        <v>N</v>
      </c>
      <c r="AR32" s="30" t="str">
        <f t="shared" si="1"/>
        <v>N</v>
      </c>
    </row>
    <row r="33" spans="2:44">
      <c r="B33" s="129" t="s">
        <v>22</v>
      </c>
      <c r="C33" s="131" t="s">
        <v>99</v>
      </c>
      <c r="D33" s="10" t="s">
        <v>100</v>
      </c>
      <c r="E33" s="26" t="s">
        <v>101</v>
      </c>
      <c r="F33" s="110" t="s">
        <v>69</v>
      </c>
      <c r="G33" s="116" t="s">
        <v>29</v>
      </c>
      <c r="H33" s="112" t="s">
        <v>29</v>
      </c>
      <c r="I33" s="112"/>
      <c r="J33" s="112">
        <v>0.5</v>
      </c>
      <c r="K33" s="117">
        <v>0.25</v>
      </c>
      <c r="L33" s="116" t="s">
        <v>27</v>
      </c>
      <c r="M33" s="112"/>
      <c r="N33" s="112"/>
      <c r="O33" s="112" t="s">
        <v>28</v>
      </c>
      <c r="P33" s="117" t="s">
        <v>28</v>
      </c>
      <c r="Q33" s="116" t="s">
        <v>27</v>
      </c>
      <c r="R33" s="112"/>
      <c r="S33" s="112"/>
      <c r="T33" s="112"/>
      <c r="U33" s="117"/>
      <c r="V33" s="116" t="s">
        <v>27</v>
      </c>
      <c r="W33" s="112"/>
      <c r="X33" s="112"/>
      <c r="Y33" s="112"/>
      <c r="Z33" s="117"/>
      <c r="AA33" s="116" t="s">
        <v>27</v>
      </c>
      <c r="AB33" s="112"/>
      <c r="AC33" s="112"/>
      <c r="AD33" s="112"/>
      <c r="AE33" s="117"/>
      <c r="AF33" s="116" t="s">
        <v>27</v>
      </c>
      <c r="AG33" s="112"/>
      <c r="AH33" s="112"/>
      <c r="AI33" s="112"/>
      <c r="AJ33" s="117"/>
      <c r="AK33" s="116" t="s">
        <v>27</v>
      </c>
      <c r="AL33" s="112"/>
      <c r="AM33" s="112"/>
      <c r="AN33" s="112"/>
      <c r="AO33" s="117"/>
      <c r="AP33" s="28" t="s">
        <v>102</v>
      </c>
      <c r="AQ33" s="30" t="str">
        <f t="shared" ref="AQ33" si="2">IF(OR(G33="S",L33="S",Q33="S",V33="S",AA33="S",AF33="S",AK33="S"),"S","N")</f>
        <v>S</v>
      </c>
      <c r="AR33" s="30" t="str">
        <f t="shared" ref="AR33" si="3">IF(OR(H33="S",M33="S",R33="S",W33="S",AB33="S",AG33="S",AL33="S"),"S","N")</f>
        <v>S</v>
      </c>
    </row>
    <row r="34" spans="2:44">
      <c r="B34" s="129" t="s">
        <v>22</v>
      </c>
      <c r="C34" s="131" t="s">
        <v>99</v>
      </c>
      <c r="D34" s="10" t="s">
        <v>103</v>
      </c>
      <c r="E34" s="26" t="s">
        <v>104</v>
      </c>
      <c r="F34" s="110" t="s">
        <v>69</v>
      </c>
      <c r="G34" s="116" t="s">
        <v>27</v>
      </c>
      <c r="H34" s="112"/>
      <c r="I34" s="112"/>
      <c r="J34" s="112"/>
      <c r="K34" s="117"/>
      <c r="L34" s="116" t="s">
        <v>27</v>
      </c>
      <c r="M34" s="112"/>
      <c r="N34" s="112"/>
      <c r="O34" s="112" t="s">
        <v>28</v>
      </c>
      <c r="P34" s="117" t="s">
        <v>28</v>
      </c>
      <c r="Q34" s="116" t="s">
        <v>27</v>
      </c>
      <c r="R34" s="112"/>
      <c r="S34" s="112"/>
      <c r="T34" s="112"/>
      <c r="U34" s="117"/>
      <c r="V34" s="116" t="s">
        <v>27</v>
      </c>
      <c r="W34" s="112"/>
      <c r="X34" s="112"/>
      <c r="Y34" s="112"/>
      <c r="Z34" s="117"/>
      <c r="AA34" s="116" t="s">
        <v>27</v>
      </c>
      <c r="AB34" s="112"/>
      <c r="AC34" s="112"/>
      <c r="AD34" s="112"/>
      <c r="AE34" s="117"/>
      <c r="AF34" s="116" t="s">
        <v>27</v>
      </c>
      <c r="AG34" s="112"/>
      <c r="AH34" s="112"/>
      <c r="AI34" s="112"/>
      <c r="AJ34" s="117"/>
      <c r="AK34" s="116" t="s">
        <v>27</v>
      </c>
      <c r="AL34" s="112"/>
      <c r="AM34" s="112"/>
      <c r="AN34" s="112"/>
      <c r="AO34" s="117"/>
      <c r="AP34" s="28" t="s">
        <v>105</v>
      </c>
      <c r="AQ34" s="30" t="str">
        <f t="shared" ref="AQ34" si="4">IF(OR(G34="S",L34="S",Q34="S",V34="S",AA34="S",AF34="S",AK34="S"),"S","N")</f>
        <v>N</v>
      </c>
      <c r="AR34" s="30" t="str">
        <f t="shared" ref="AR34" si="5">IF(OR(H34="S",M34="S",R34="S",W34="S",AB34="S",AG34="S",AL34="S"),"S","N")</f>
        <v>N</v>
      </c>
    </row>
    <row r="35" spans="2:44">
      <c r="B35" s="129" t="s">
        <v>22</v>
      </c>
      <c r="C35" s="131" t="s">
        <v>99</v>
      </c>
      <c r="D35" s="10" t="s">
        <v>106</v>
      </c>
      <c r="E35" s="26" t="s">
        <v>107</v>
      </c>
      <c r="F35" s="127" t="s">
        <v>35</v>
      </c>
      <c r="G35" s="116" t="s">
        <v>27</v>
      </c>
      <c r="H35" s="112" t="s">
        <v>28</v>
      </c>
      <c r="I35" s="112"/>
      <c r="J35" s="112" t="s">
        <v>28</v>
      </c>
      <c r="K35" s="117" t="s">
        <v>28</v>
      </c>
      <c r="L35" s="116" t="s">
        <v>27</v>
      </c>
      <c r="M35" s="112"/>
      <c r="N35" s="112"/>
      <c r="O35" s="112"/>
      <c r="P35" s="117"/>
      <c r="Q35" s="116" t="s">
        <v>27</v>
      </c>
      <c r="R35" s="112"/>
      <c r="S35" s="112"/>
      <c r="T35" s="112"/>
      <c r="U35" s="117"/>
      <c r="V35" s="116" t="s">
        <v>27</v>
      </c>
      <c r="W35" s="112" t="s">
        <v>28</v>
      </c>
      <c r="X35" s="112"/>
      <c r="Y35" s="112" t="s">
        <v>28</v>
      </c>
      <c r="Z35" s="117" t="s">
        <v>28</v>
      </c>
      <c r="AA35" s="116" t="s">
        <v>27</v>
      </c>
      <c r="AB35" s="112" t="s">
        <v>28</v>
      </c>
      <c r="AC35" s="112"/>
      <c r="AD35" s="112"/>
      <c r="AE35" s="117"/>
      <c r="AF35" s="116" t="s">
        <v>27</v>
      </c>
      <c r="AG35" s="112"/>
      <c r="AH35" s="112"/>
      <c r="AI35" s="112"/>
      <c r="AJ35" s="117"/>
      <c r="AK35" s="116" t="s">
        <v>27</v>
      </c>
      <c r="AL35" s="112" t="s">
        <v>28</v>
      </c>
      <c r="AM35" s="112"/>
      <c r="AN35" s="112"/>
      <c r="AO35" s="117"/>
      <c r="AP35" s="28" t="s">
        <v>108</v>
      </c>
      <c r="AQ35" s="30" t="str">
        <f t="shared" ref="AQ35" si="6">IF(OR(G35="S",L35="S",Q35="S",V35="S",AA35="S",AF35="S",AK35="S"),"S","N")</f>
        <v>N</v>
      </c>
      <c r="AR35" s="30" t="str">
        <f t="shared" ref="AR35" si="7">IF(OR(H35="S",M35="S",R35="S",W35="S",AB35="S",AG35="S",AL35="S"),"S","N")</f>
        <v>N</v>
      </c>
    </row>
    <row r="36" spans="2:44">
      <c r="B36" s="129" t="s">
        <v>22</v>
      </c>
      <c r="C36" s="38" t="s">
        <v>109</v>
      </c>
      <c r="D36" s="10" t="s">
        <v>110</v>
      </c>
      <c r="E36" s="26" t="s">
        <v>111</v>
      </c>
      <c r="F36" s="110" t="s">
        <v>32</v>
      </c>
      <c r="G36" s="116" t="s">
        <v>27</v>
      </c>
      <c r="H36" s="112"/>
      <c r="I36" s="112"/>
      <c r="J36" s="112"/>
      <c r="K36" s="117"/>
      <c r="L36" s="116" t="s">
        <v>29</v>
      </c>
      <c r="M36" s="112" t="s">
        <v>29</v>
      </c>
      <c r="N36" s="112">
        <v>8</v>
      </c>
      <c r="O36" s="112">
        <v>2</v>
      </c>
      <c r="P36" s="117">
        <v>1</v>
      </c>
      <c r="Q36" s="116" t="s">
        <v>27</v>
      </c>
      <c r="R36" s="112"/>
      <c r="S36" s="112"/>
      <c r="T36" s="112"/>
      <c r="U36" s="117"/>
      <c r="V36" s="116" t="s">
        <v>27</v>
      </c>
      <c r="W36" s="112"/>
      <c r="X36" s="112"/>
      <c r="Y36" s="112"/>
      <c r="Z36" s="117"/>
      <c r="AA36" s="116" t="s">
        <v>27</v>
      </c>
      <c r="AB36" s="112"/>
      <c r="AC36" s="112"/>
      <c r="AD36" s="112"/>
      <c r="AE36" s="117"/>
      <c r="AF36" s="116" t="s">
        <v>27</v>
      </c>
      <c r="AG36" s="112"/>
      <c r="AH36" s="112"/>
      <c r="AI36" s="112"/>
      <c r="AJ36" s="117"/>
      <c r="AK36" s="116" t="s">
        <v>27</v>
      </c>
      <c r="AL36" s="112"/>
      <c r="AM36" s="112"/>
      <c r="AN36" s="112"/>
      <c r="AO36" s="117"/>
      <c r="AP36" s="28"/>
      <c r="AQ36" s="30" t="str">
        <f t="shared" si="0"/>
        <v>S</v>
      </c>
      <c r="AR36" s="30" t="str">
        <f t="shared" si="1"/>
        <v>S</v>
      </c>
    </row>
    <row r="37" spans="2:44">
      <c r="B37" s="129" t="s">
        <v>22</v>
      </c>
      <c r="C37" s="38" t="s">
        <v>109</v>
      </c>
      <c r="D37" s="10" t="s">
        <v>112</v>
      </c>
      <c r="E37" s="26" t="s">
        <v>113</v>
      </c>
      <c r="F37" s="110" t="s">
        <v>44</v>
      </c>
      <c r="G37" s="116" t="s">
        <v>29</v>
      </c>
      <c r="H37" s="112" t="s">
        <v>27</v>
      </c>
      <c r="I37" s="112"/>
      <c r="J37" s="112"/>
      <c r="K37" s="117"/>
      <c r="L37" s="116"/>
      <c r="M37" s="112"/>
      <c r="N37" s="112"/>
      <c r="O37" s="112" t="s">
        <v>28</v>
      </c>
      <c r="P37" s="117" t="s">
        <v>28</v>
      </c>
      <c r="Q37" s="116"/>
      <c r="R37" s="112"/>
      <c r="S37" s="112"/>
      <c r="T37" s="112"/>
      <c r="U37" s="117"/>
      <c r="V37" s="116"/>
      <c r="W37" s="112"/>
      <c r="X37" s="112"/>
      <c r="Y37" s="112"/>
      <c r="Z37" s="117"/>
      <c r="AA37" s="116"/>
      <c r="AB37" s="112"/>
      <c r="AC37" s="112"/>
      <c r="AD37" s="112"/>
      <c r="AE37" s="117"/>
      <c r="AF37" s="116"/>
      <c r="AG37" s="112"/>
      <c r="AH37" s="112"/>
      <c r="AI37" s="112"/>
      <c r="AJ37" s="117"/>
      <c r="AK37" s="116" t="s">
        <v>27</v>
      </c>
      <c r="AL37" s="112"/>
      <c r="AM37" s="112"/>
      <c r="AN37" s="112"/>
      <c r="AO37" s="117"/>
      <c r="AP37" s="28"/>
      <c r="AQ37" s="30" t="str">
        <f t="shared" si="0"/>
        <v>S</v>
      </c>
      <c r="AR37" s="30" t="str">
        <f t="shared" si="1"/>
        <v>N</v>
      </c>
    </row>
    <row r="38" spans="2:44">
      <c r="B38" s="129" t="s">
        <v>22</v>
      </c>
      <c r="C38" s="38" t="s">
        <v>109</v>
      </c>
      <c r="D38" s="10" t="s">
        <v>114</v>
      </c>
      <c r="E38" s="26" t="s">
        <v>115</v>
      </c>
      <c r="F38" s="110" t="s">
        <v>116</v>
      </c>
      <c r="G38" s="116" t="s">
        <v>29</v>
      </c>
      <c r="H38" s="112" t="s">
        <v>27</v>
      </c>
      <c r="I38" s="112"/>
      <c r="J38" s="112"/>
      <c r="K38" s="117"/>
      <c r="L38" s="116" t="s">
        <v>27</v>
      </c>
      <c r="M38" s="112"/>
      <c r="N38" s="112"/>
      <c r="O38" s="112" t="s">
        <v>28</v>
      </c>
      <c r="P38" s="117" t="s">
        <v>28</v>
      </c>
      <c r="Q38" s="116"/>
      <c r="R38" s="112"/>
      <c r="S38" s="112"/>
      <c r="T38" s="112"/>
      <c r="U38" s="117"/>
      <c r="V38" s="116"/>
      <c r="W38" s="112"/>
      <c r="X38" s="112"/>
      <c r="Y38" s="112"/>
      <c r="Z38" s="117"/>
      <c r="AA38" s="116" t="s">
        <v>27</v>
      </c>
      <c r="AB38" s="112"/>
      <c r="AC38" s="112"/>
      <c r="AD38" s="112"/>
      <c r="AE38" s="117"/>
      <c r="AF38" s="116" t="s">
        <v>27</v>
      </c>
      <c r="AG38" s="112"/>
      <c r="AH38" s="112"/>
      <c r="AI38" s="112"/>
      <c r="AJ38" s="117"/>
      <c r="AK38" s="116" t="s">
        <v>27</v>
      </c>
      <c r="AL38" s="112"/>
      <c r="AM38" s="112"/>
      <c r="AN38" s="112"/>
      <c r="AO38" s="117"/>
      <c r="AP38" s="28"/>
      <c r="AQ38" s="30" t="str">
        <f t="shared" si="0"/>
        <v>S</v>
      </c>
      <c r="AR38" s="30" t="str">
        <f t="shared" si="1"/>
        <v>N</v>
      </c>
    </row>
    <row r="39" spans="2:44">
      <c r="B39" s="129" t="s">
        <v>22</v>
      </c>
      <c r="C39" s="38" t="s">
        <v>109</v>
      </c>
      <c r="D39" s="10" t="s">
        <v>117</v>
      </c>
      <c r="E39" s="26" t="s">
        <v>118</v>
      </c>
      <c r="F39" s="110" t="s">
        <v>119</v>
      </c>
      <c r="G39" s="116" t="s">
        <v>27</v>
      </c>
      <c r="H39" s="112"/>
      <c r="I39" s="112"/>
      <c r="J39" s="112"/>
      <c r="K39" s="117"/>
      <c r="L39" s="116" t="s">
        <v>29</v>
      </c>
      <c r="M39" s="112" t="s">
        <v>29</v>
      </c>
      <c r="N39" s="112">
        <v>9</v>
      </c>
      <c r="O39" s="112">
        <v>2</v>
      </c>
      <c r="P39" s="117">
        <v>1</v>
      </c>
      <c r="Q39" s="116" t="s">
        <v>27</v>
      </c>
      <c r="R39" s="112"/>
      <c r="S39" s="112"/>
      <c r="T39" s="112"/>
      <c r="U39" s="117"/>
      <c r="V39" s="116" t="s">
        <v>27</v>
      </c>
      <c r="W39" s="112"/>
      <c r="X39" s="112"/>
      <c r="Y39" s="112"/>
      <c r="Z39" s="117"/>
      <c r="AA39" s="116" t="s">
        <v>27</v>
      </c>
      <c r="AB39" s="112"/>
      <c r="AC39" s="112"/>
      <c r="AD39" s="112"/>
      <c r="AE39" s="117"/>
      <c r="AF39" s="116" t="s">
        <v>27</v>
      </c>
      <c r="AG39" s="112"/>
      <c r="AH39" s="112"/>
      <c r="AI39" s="112"/>
      <c r="AJ39" s="117"/>
      <c r="AK39" s="116" t="s">
        <v>27</v>
      </c>
      <c r="AL39" s="112"/>
      <c r="AM39" s="112"/>
      <c r="AN39" s="112"/>
      <c r="AO39" s="117"/>
      <c r="AP39" s="28" t="s">
        <v>120</v>
      </c>
      <c r="AQ39" s="30" t="str">
        <f t="shared" si="0"/>
        <v>S</v>
      </c>
      <c r="AR39" s="30" t="str">
        <f t="shared" si="1"/>
        <v>S</v>
      </c>
    </row>
    <row r="40" spans="2:44">
      <c r="B40" s="129" t="s">
        <v>22</v>
      </c>
      <c r="C40" s="38" t="s">
        <v>109</v>
      </c>
      <c r="D40" s="10" t="s">
        <v>121</v>
      </c>
      <c r="E40" s="26" t="s">
        <v>122</v>
      </c>
      <c r="F40" s="110"/>
      <c r="G40" s="116" t="s">
        <v>29</v>
      </c>
      <c r="H40" s="112" t="s">
        <v>27</v>
      </c>
      <c r="I40" s="112"/>
      <c r="J40" s="112"/>
      <c r="K40" s="117"/>
      <c r="L40" s="116"/>
      <c r="M40" s="112"/>
      <c r="N40" s="112"/>
      <c r="O40" s="112" t="s">
        <v>28</v>
      </c>
      <c r="P40" s="117" t="s">
        <v>28</v>
      </c>
      <c r="Q40" s="116"/>
      <c r="R40" s="112"/>
      <c r="S40" s="112"/>
      <c r="T40" s="112"/>
      <c r="U40" s="117"/>
      <c r="V40" s="116"/>
      <c r="W40" s="112"/>
      <c r="X40" s="112"/>
      <c r="Y40" s="112"/>
      <c r="Z40" s="117"/>
      <c r="AA40" s="116"/>
      <c r="AB40" s="112"/>
      <c r="AC40" s="112"/>
      <c r="AD40" s="112"/>
      <c r="AE40" s="117"/>
      <c r="AF40" s="116"/>
      <c r="AG40" s="112"/>
      <c r="AH40" s="112"/>
      <c r="AI40" s="112"/>
      <c r="AJ40" s="117"/>
      <c r="AK40" s="116" t="s">
        <v>27</v>
      </c>
      <c r="AL40" s="112"/>
      <c r="AM40" s="112"/>
      <c r="AN40" s="112"/>
      <c r="AO40" s="117"/>
      <c r="AP40" s="28"/>
      <c r="AQ40" s="30" t="str">
        <f t="shared" si="0"/>
        <v>S</v>
      </c>
      <c r="AR40" s="30" t="str">
        <f t="shared" si="1"/>
        <v>N</v>
      </c>
    </row>
    <row r="41" spans="2:44">
      <c r="B41" s="129" t="s">
        <v>22</v>
      </c>
      <c r="C41" s="38" t="s">
        <v>109</v>
      </c>
      <c r="D41" s="10" t="s">
        <v>123</v>
      </c>
      <c r="E41" s="26" t="s">
        <v>124</v>
      </c>
      <c r="F41" s="110" t="s">
        <v>119</v>
      </c>
      <c r="G41" s="116" t="s">
        <v>29</v>
      </c>
      <c r="H41" s="112" t="s">
        <v>27</v>
      </c>
      <c r="I41" s="112"/>
      <c r="J41" s="112"/>
      <c r="K41" s="117"/>
      <c r="L41" s="116"/>
      <c r="M41" s="112"/>
      <c r="N41" s="112"/>
      <c r="O41" s="112" t="s">
        <v>28</v>
      </c>
      <c r="P41" s="117" t="s">
        <v>28</v>
      </c>
      <c r="Q41" s="116"/>
      <c r="R41" s="112"/>
      <c r="S41" s="112"/>
      <c r="T41" s="112"/>
      <c r="U41" s="117"/>
      <c r="V41" s="116"/>
      <c r="W41" s="112"/>
      <c r="X41" s="112"/>
      <c r="Y41" s="112"/>
      <c r="Z41" s="117"/>
      <c r="AA41" s="116"/>
      <c r="AB41" s="112"/>
      <c r="AC41" s="112"/>
      <c r="AD41" s="112"/>
      <c r="AE41" s="117"/>
      <c r="AF41" s="116"/>
      <c r="AG41" s="112"/>
      <c r="AH41" s="112"/>
      <c r="AI41" s="112"/>
      <c r="AJ41" s="117"/>
      <c r="AK41" s="116" t="s">
        <v>27</v>
      </c>
      <c r="AL41" s="112"/>
      <c r="AM41" s="112"/>
      <c r="AN41" s="112"/>
      <c r="AO41" s="117"/>
      <c r="AP41" s="28"/>
      <c r="AQ41" s="30" t="str">
        <f t="shared" si="0"/>
        <v>S</v>
      </c>
      <c r="AR41" s="30" t="str">
        <f t="shared" si="1"/>
        <v>N</v>
      </c>
    </row>
    <row r="42" spans="2:44">
      <c r="B42" s="129" t="s">
        <v>22</v>
      </c>
      <c r="C42" s="38" t="s">
        <v>125</v>
      </c>
      <c r="D42" s="10" t="s">
        <v>126</v>
      </c>
      <c r="E42" s="26" t="s">
        <v>127</v>
      </c>
      <c r="F42" s="110" t="s">
        <v>32</v>
      </c>
      <c r="G42" s="116" t="s">
        <v>29</v>
      </c>
      <c r="H42" s="112" t="s">
        <v>27</v>
      </c>
      <c r="I42" s="112"/>
      <c r="J42" s="112"/>
      <c r="K42" s="117"/>
      <c r="L42" s="116" t="s">
        <v>29</v>
      </c>
      <c r="M42" s="112" t="s">
        <v>29</v>
      </c>
      <c r="N42" s="112">
        <v>8</v>
      </c>
      <c r="O42" s="112">
        <v>2</v>
      </c>
      <c r="P42" s="117">
        <v>1</v>
      </c>
      <c r="Q42" s="116" t="s">
        <v>29</v>
      </c>
      <c r="R42" s="112" t="s">
        <v>29</v>
      </c>
      <c r="S42" s="112">
        <v>5</v>
      </c>
      <c r="T42" s="112">
        <v>5</v>
      </c>
      <c r="U42" s="117">
        <v>4</v>
      </c>
      <c r="V42" s="116" t="s">
        <v>27</v>
      </c>
      <c r="W42" s="112"/>
      <c r="X42" s="112"/>
      <c r="Y42" s="112"/>
      <c r="Z42" s="117"/>
      <c r="AA42" s="116" t="s">
        <v>27</v>
      </c>
      <c r="AB42" s="112"/>
      <c r="AC42" s="112"/>
      <c r="AD42" s="112"/>
      <c r="AE42" s="117"/>
      <c r="AF42" s="116" t="s">
        <v>29</v>
      </c>
      <c r="AG42" s="112" t="s">
        <v>29</v>
      </c>
      <c r="AH42" s="112">
        <v>3</v>
      </c>
      <c r="AI42" s="112">
        <v>6</v>
      </c>
      <c r="AJ42" s="117">
        <v>5</v>
      </c>
      <c r="AK42" s="116" t="s">
        <v>27</v>
      </c>
      <c r="AL42" s="112"/>
      <c r="AM42" s="112"/>
      <c r="AN42" s="112"/>
      <c r="AO42" s="117"/>
      <c r="AP42" s="28"/>
      <c r="AQ42" s="30" t="str">
        <f t="shared" si="0"/>
        <v>S</v>
      </c>
      <c r="AR42" s="30" t="str">
        <f t="shared" si="1"/>
        <v>S</v>
      </c>
    </row>
    <row r="43" spans="2:44">
      <c r="B43" s="129" t="s">
        <v>22</v>
      </c>
      <c r="C43" s="38" t="s">
        <v>125</v>
      </c>
      <c r="D43" s="10" t="s">
        <v>128</v>
      </c>
      <c r="E43" s="26" t="s">
        <v>129</v>
      </c>
      <c r="F43" s="110" t="s">
        <v>130</v>
      </c>
      <c r="G43" s="116" t="s">
        <v>29</v>
      </c>
      <c r="H43" s="112" t="s">
        <v>27</v>
      </c>
      <c r="I43" s="112"/>
      <c r="J43" s="112"/>
      <c r="K43" s="117"/>
      <c r="L43" s="116"/>
      <c r="M43" s="112"/>
      <c r="N43" s="112"/>
      <c r="O43" s="112" t="s">
        <v>28</v>
      </c>
      <c r="P43" s="117" t="s">
        <v>28</v>
      </c>
      <c r="Q43" s="116"/>
      <c r="R43" s="112"/>
      <c r="S43" s="112"/>
      <c r="T43" s="112"/>
      <c r="U43" s="117"/>
      <c r="V43" s="116"/>
      <c r="W43" s="112"/>
      <c r="X43" s="112"/>
      <c r="Y43" s="112"/>
      <c r="Z43" s="117"/>
      <c r="AA43" s="116"/>
      <c r="AB43" s="112"/>
      <c r="AC43" s="112"/>
      <c r="AD43" s="112"/>
      <c r="AE43" s="117"/>
      <c r="AF43" s="116"/>
      <c r="AG43" s="112"/>
      <c r="AH43" s="112"/>
      <c r="AI43" s="112"/>
      <c r="AJ43" s="117"/>
      <c r="AK43" s="116" t="s">
        <v>27</v>
      </c>
      <c r="AL43" s="112"/>
      <c r="AM43" s="112"/>
      <c r="AN43" s="112"/>
      <c r="AO43" s="117"/>
      <c r="AP43" s="28"/>
      <c r="AQ43" s="30" t="str">
        <f t="shared" si="0"/>
        <v>S</v>
      </c>
      <c r="AR43" s="30" t="str">
        <f t="shared" si="1"/>
        <v>N</v>
      </c>
    </row>
    <row r="44" spans="2:44">
      <c r="B44" s="129" t="s">
        <v>22</v>
      </c>
      <c r="C44" s="38" t="s">
        <v>125</v>
      </c>
      <c r="D44" s="10" t="s">
        <v>131</v>
      </c>
      <c r="E44" s="26" t="s">
        <v>132</v>
      </c>
      <c r="F44" s="110" t="s">
        <v>35</v>
      </c>
      <c r="G44" s="116" t="s">
        <v>29</v>
      </c>
      <c r="H44" s="112" t="s">
        <v>27</v>
      </c>
      <c r="I44" s="112"/>
      <c r="J44" s="112"/>
      <c r="K44" s="117"/>
      <c r="L44" s="116"/>
      <c r="M44" s="112"/>
      <c r="N44" s="112"/>
      <c r="O44" s="112" t="s">
        <v>28</v>
      </c>
      <c r="P44" s="117" t="s">
        <v>28</v>
      </c>
      <c r="Q44" s="116"/>
      <c r="R44" s="112"/>
      <c r="S44" s="112"/>
      <c r="T44" s="112"/>
      <c r="U44" s="117"/>
      <c r="V44" s="116"/>
      <c r="W44" s="112"/>
      <c r="X44" s="112"/>
      <c r="Y44" s="112"/>
      <c r="Z44" s="117"/>
      <c r="AA44" s="116"/>
      <c r="AB44" s="112"/>
      <c r="AC44" s="112"/>
      <c r="AD44" s="112"/>
      <c r="AE44" s="117"/>
      <c r="AF44" s="116"/>
      <c r="AG44" s="112"/>
      <c r="AH44" s="112"/>
      <c r="AI44" s="112"/>
      <c r="AJ44" s="117"/>
      <c r="AK44" s="116" t="s">
        <v>27</v>
      </c>
      <c r="AL44" s="112"/>
      <c r="AM44" s="112"/>
      <c r="AN44" s="112"/>
      <c r="AO44" s="117"/>
      <c r="AP44" s="28"/>
      <c r="AQ44" s="30" t="str">
        <f t="shared" si="0"/>
        <v>S</v>
      </c>
      <c r="AR44" s="30" t="str">
        <f t="shared" si="1"/>
        <v>N</v>
      </c>
    </row>
    <row r="45" spans="2:44">
      <c r="B45" s="129" t="s">
        <v>22</v>
      </c>
      <c r="C45" s="38" t="s">
        <v>125</v>
      </c>
      <c r="D45" s="10" t="s">
        <v>133</v>
      </c>
      <c r="E45" s="26" t="s">
        <v>134</v>
      </c>
      <c r="F45" s="110" t="s">
        <v>44</v>
      </c>
      <c r="G45" s="116" t="s">
        <v>29</v>
      </c>
      <c r="H45" s="112" t="s">
        <v>27</v>
      </c>
      <c r="I45" s="112"/>
      <c r="J45" s="112"/>
      <c r="K45" s="117"/>
      <c r="L45" s="116"/>
      <c r="M45" s="112"/>
      <c r="N45" s="112"/>
      <c r="O45" s="112" t="s">
        <v>28</v>
      </c>
      <c r="P45" s="117" t="s">
        <v>28</v>
      </c>
      <c r="Q45" s="116"/>
      <c r="R45" s="112"/>
      <c r="S45" s="112"/>
      <c r="T45" s="112"/>
      <c r="U45" s="117"/>
      <c r="V45" s="116"/>
      <c r="W45" s="112"/>
      <c r="X45" s="112"/>
      <c r="Y45" s="112"/>
      <c r="Z45" s="117"/>
      <c r="AA45" s="116"/>
      <c r="AB45" s="112"/>
      <c r="AC45" s="112"/>
      <c r="AD45" s="112"/>
      <c r="AE45" s="117"/>
      <c r="AF45" s="116"/>
      <c r="AG45" s="112"/>
      <c r="AH45" s="112"/>
      <c r="AI45" s="112"/>
      <c r="AJ45" s="117"/>
      <c r="AK45" s="116" t="s">
        <v>27</v>
      </c>
      <c r="AL45" s="112"/>
      <c r="AM45" s="112"/>
      <c r="AN45" s="112"/>
      <c r="AO45" s="117"/>
      <c r="AP45" s="28"/>
      <c r="AQ45" s="30" t="str">
        <f t="shared" ref="AQ45:AQ49" si="8">IF(OR(G45="S",L45="S",Q45="S",V45="S",AA45="S",AF45="S",AK45="S"),"S","N")</f>
        <v>S</v>
      </c>
      <c r="AR45" s="30" t="str">
        <f t="shared" ref="AR45:AR49" si="9">IF(OR(H45="S",M45="S",R45="S",W45="S",AB45="S",AG45="S",AL45="S"),"S","N")</f>
        <v>N</v>
      </c>
    </row>
    <row r="46" spans="2:44">
      <c r="B46" s="129" t="s">
        <v>22</v>
      </c>
      <c r="C46" s="38" t="s">
        <v>125</v>
      </c>
      <c r="D46" s="10" t="s">
        <v>135</v>
      </c>
      <c r="E46" s="26" t="s">
        <v>136</v>
      </c>
      <c r="F46" s="110"/>
      <c r="G46" s="116" t="s">
        <v>29</v>
      </c>
      <c r="H46" s="112" t="s">
        <v>27</v>
      </c>
      <c r="I46" s="112"/>
      <c r="J46" s="112"/>
      <c r="K46" s="117"/>
      <c r="L46" s="116"/>
      <c r="M46" s="112"/>
      <c r="N46" s="112"/>
      <c r="O46" s="112" t="s">
        <v>28</v>
      </c>
      <c r="P46" s="117" t="s">
        <v>28</v>
      </c>
      <c r="Q46" s="116"/>
      <c r="R46" s="112"/>
      <c r="S46" s="112"/>
      <c r="T46" s="112"/>
      <c r="U46" s="117"/>
      <c r="V46" s="116"/>
      <c r="W46" s="112"/>
      <c r="X46" s="112"/>
      <c r="Y46" s="112"/>
      <c r="Z46" s="117"/>
      <c r="AA46" s="116"/>
      <c r="AB46" s="112"/>
      <c r="AC46" s="112"/>
      <c r="AD46" s="112"/>
      <c r="AE46" s="117"/>
      <c r="AF46" s="116"/>
      <c r="AG46" s="112"/>
      <c r="AH46" s="112"/>
      <c r="AI46" s="112"/>
      <c r="AJ46" s="117"/>
      <c r="AK46" s="116" t="s">
        <v>27</v>
      </c>
      <c r="AL46" s="112"/>
      <c r="AM46" s="112"/>
      <c r="AN46" s="112"/>
      <c r="AO46" s="117"/>
      <c r="AP46" s="28"/>
      <c r="AQ46" s="30" t="str">
        <f t="shared" si="8"/>
        <v>S</v>
      </c>
      <c r="AR46" s="30" t="str">
        <f t="shared" si="9"/>
        <v>N</v>
      </c>
    </row>
    <row r="47" spans="2:44">
      <c r="B47" s="129" t="s">
        <v>22</v>
      </c>
      <c r="C47" s="38" t="s">
        <v>125</v>
      </c>
      <c r="D47" s="10" t="s">
        <v>137</v>
      </c>
      <c r="E47" s="26" t="s">
        <v>138</v>
      </c>
      <c r="F47" s="110"/>
      <c r="G47" s="116" t="s">
        <v>29</v>
      </c>
      <c r="H47" s="112" t="s">
        <v>27</v>
      </c>
      <c r="I47" s="112"/>
      <c r="J47" s="112"/>
      <c r="K47" s="117"/>
      <c r="L47" s="116"/>
      <c r="M47" s="112"/>
      <c r="N47" s="112"/>
      <c r="O47" s="112" t="s">
        <v>28</v>
      </c>
      <c r="P47" s="117" t="s">
        <v>28</v>
      </c>
      <c r="Q47" s="116"/>
      <c r="R47" s="112"/>
      <c r="S47" s="112"/>
      <c r="T47" s="112"/>
      <c r="U47" s="117"/>
      <c r="V47" s="116"/>
      <c r="W47" s="112"/>
      <c r="X47" s="112"/>
      <c r="Y47" s="112"/>
      <c r="Z47" s="117"/>
      <c r="AA47" s="116"/>
      <c r="AB47" s="112"/>
      <c r="AC47" s="112"/>
      <c r="AD47" s="112"/>
      <c r="AE47" s="117"/>
      <c r="AF47" s="116"/>
      <c r="AG47" s="112"/>
      <c r="AH47" s="112"/>
      <c r="AI47" s="112"/>
      <c r="AJ47" s="117"/>
      <c r="AK47" s="116" t="s">
        <v>27</v>
      </c>
      <c r="AL47" s="112"/>
      <c r="AM47" s="112"/>
      <c r="AN47" s="112"/>
      <c r="AO47" s="117"/>
      <c r="AP47" s="28"/>
      <c r="AQ47" s="30" t="str">
        <f t="shared" si="8"/>
        <v>S</v>
      </c>
      <c r="AR47" s="30" t="str">
        <f t="shared" si="9"/>
        <v>N</v>
      </c>
    </row>
    <row r="48" spans="2:44">
      <c r="B48" s="26"/>
      <c r="C48" s="38"/>
      <c r="D48" s="10"/>
      <c r="E48" s="26"/>
      <c r="F48" s="110"/>
      <c r="G48" s="116"/>
      <c r="H48" s="112"/>
      <c r="I48" s="112"/>
      <c r="J48" s="112"/>
      <c r="K48" s="117"/>
      <c r="L48" s="116"/>
      <c r="M48" s="112"/>
      <c r="N48" s="112"/>
      <c r="O48" s="112" t="s">
        <v>28</v>
      </c>
      <c r="P48" s="117" t="s">
        <v>28</v>
      </c>
      <c r="Q48" s="116"/>
      <c r="R48" s="112"/>
      <c r="S48" s="112"/>
      <c r="T48" s="112"/>
      <c r="U48" s="117"/>
      <c r="V48" s="116"/>
      <c r="W48" s="112"/>
      <c r="X48" s="112"/>
      <c r="Y48" s="112"/>
      <c r="Z48" s="117"/>
      <c r="AA48" s="116"/>
      <c r="AB48" s="112"/>
      <c r="AC48" s="112"/>
      <c r="AD48" s="112"/>
      <c r="AE48" s="117"/>
      <c r="AF48" s="116"/>
      <c r="AG48" s="112"/>
      <c r="AH48" s="112"/>
      <c r="AI48" s="112"/>
      <c r="AJ48" s="117"/>
      <c r="AK48" s="116"/>
      <c r="AL48" s="112"/>
      <c r="AM48" s="112"/>
      <c r="AN48" s="112"/>
      <c r="AO48" s="117"/>
      <c r="AP48" s="28"/>
      <c r="AQ48" s="30" t="str">
        <f t="shared" si="8"/>
        <v>N</v>
      </c>
      <c r="AR48" s="30" t="str">
        <f t="shared" si="9"/>
        <v>N</v>
      </c>
    </row>
    <row r="49" spans="2:44">
      <c r="B49" s="26"/>
      <c r="C49" s="38"/>
      <c r="D49" s="10"/>
      <c r="E49" s="26"/>
      <c r="F49" s="110"/>
      <c r="G49" s="116"/>
      <c r="H49" s="112"/>
      <c r="I49" s="112"/>
      <c r="J49" s="112"/>
      <c r="K49" s="117"/>
      <c r="L49" s="116"/>
      <c r="M49" s="112"/>
      <c r="N49" s="112"/>
      <c r="O49" s="112" t="s">
        <v>28</v>
      </c>
      <c r="P49" s="117" t="s">
        <v>28</v>
      </c>
      <c r="Q49" s="116"/>
      <c r="R49" s="112"/>
      <c r="S49" s="112"/>
      <c r="T49" s="112"/>
      <c r="U49" s="117"/>
      <c r="V49" s="116"/>
      <c r="W49" s="112"/>
      <c r="X49" s="112"/>
      <c r="Y49" s="112"/>
      <c r="Z49" s="117"/>
      <c r="AA49" s="116"/>
      <c r="AB49" s="112"/>
      <c r="AC49" s="112"/>
      <c r="AD49" s="112"/>
      <c r="AE49" s="117"/>
      <c r="AF49" s="116"/>
      <c r="AG49" s="112"/>
      <c r="AH49" s="112"/>
      <c r="AI49" s="112"/>
      <c r="AJ49" s="117"/>
      <c r="AK49" s="116"/>
      <c r="AL49" s="112"/>
      <c r="AM49" s="112"/>
      <c r="AN49" s="112"/>
      <c r="AO49" s="117"/>
      <c r="AP49" s="28"/>
      <c r="AQ49" s="30" t="str">
        <f t="shared" si="8"/>
        <v>N</v>
      </c>
      <c r="AR49" s="30" t="str">
        <f t="shared" si="9"/>
        <v>N</v>
      </c>
    </row>
    <row r="50" spans="2:44">
      <c r="B50" s="26"/>
      <c r="C50" s="38"/>
      <c r="D50" s="10"/>
      <c r="E50" s="26"/>
      <c r="F50" s="110"/>
      <c r="G50" s="116"/>
      <c r="H50" s="112"/>
      <c r="I50" s="112"/>
      <c r="J50" s="112"/>
      <c r="K50" s="117"/>
      <c r="L50" s="116"/>
      <c r="M50" s="112"/>
      <c r="N50" s="112"/>
      <c r="O50" s="112" t="s">
        <v>28</v>
      </c>
      <c r="P50" s="117" t="s">
        <v>28</v>
      </c>
      <c r="Q50" s="116"/>
      <c r="R50" s="112"/>
      <c r="S50" s="112"/>
      <c r="T50" s="112"/>
      <c r="U50" s="117"/>
      <c r="V50" s="116"/>
      <c r="W50" s="112"/>
      <c r="X50" s="112"/>
      <c r="Y50" s="112"/>
      <c r="Z50" s="117"/>
      <c r="AA50" s="116"/>
      <c r="AB50" s="112"/>
      <c r="AC50" s="112"/>
      <c r="AD50" s="112"/>
      <c r="AE50" s="117"/>
      <c r="AF50" s="116"/>
      <c r="AG50" s="112"/>
      <c r="AH50" s="112"/>
      <c r="AI50" s="112"/>
      <c r="AJ50" s="117"/>
      <c r="AK50" s="116"/>
      <c r="AL50" s="112"/>
      <c r="AM50" s="112"/>
      <c r="AN50" s="112"/>
      <c r="AO50" s="117"/>
      <c r="AP50" s="28"/>
      <c r="AQ50" s="30" t="str">
        <f t="shared" si="0"/>
        <v>N</v>
      </c>
      <c r="AR50" s="30" t="str">
        <f t="shared" si="1"/>
        <v>N</v>
      </c>
    </row>
    <row r="51" spans="2:44">
      <c r="B51" s="26"/>
      <c r="C51" s="38"/>
      <c r="D51" s="10"/>
      <c r="E51" s="26"/>
      <c r="F51" s="110"/>
      <c r="G51" s="116"/>
      <c r="H51" s="112"/>
      <c r="I51" s="112"/>
      <c r="J51" s="112"/>
      <c r="K51" s="117"/>
      <c r="L51" s="116"/>
      <c r="M51" s="112"/>
      <c r="N51" s="112"/>
      <c r="O51" s="112" t="s">
        <v>28</v>
      </c>
      <c r="P51" s="117" t="s">
        <v>28</v>
      </c>
      <c r="Q51" s="116"/>
      <c r="R51" s="112"/>
      <c r="S51" s="112"/>
      <c r="T51" s="112"/>
      <c r="U51" s="117"/>
      <c r="V51" s="116"/>
      <c r="W51" s="112"/>
      <c r="X51" s="112"/>
      <c r="Y51" s="112"/>
      <c r="Z51" s="117"/>
      <c r="AA51" s="116"/>
      <c r="AB51" s="112"/>
      <c r="AC51" s="112"/>
      <c r="AD51" s="112"/>
      <c r="AE51" s="117"/>
      <c r="AF51" s="116"/>
      <c r="AG51" s="112"/>
      <c r="AH51" s="112"/>
      <c r="AI51" s="112"/>
      <c r="AJ51" s="117"/>
      <c r="AK51" s="116"/>
      <c r="AL51" s="112"/>
      <c r="AM51" s="112"/>
      <c r="AN51" s="112"/>
      <c r="AO51" s="117"/>
      <c r="AP51" s="28"/>
      <c r="AQ51" s="30" t="str">
        <f t="shared" si="0"/>
        <v>N</v>
      </c>
      <c r="AR51" s="30" t="str">
        <f t="shared" si="1"/>
        <v>N</v>
      </c>
    </row>
    <row r="52" spans="2:44">
      <c r="B52" s="26"/>
      <c r="C52" s="38"/>
      <c r="D52" s="10"/>
      <c r="E52" s="26"/>
      <c r="F52" s="110"/>
      <c r="G52" s="116"/>
      <c r="H52" s="112"/>
      <c r="I52" s="112"/>
      <c r="J52" s="112"/>
      <c r="K52" s="117"/>
      <c r="L52" s="116"/>
      <c r="M52" s="112"/>
      <c r="N52" s="112"/>
      <c r="O52" s="112" t="s">
        <v>28</v>
      </c>
      <c r="P52" s="117" t="s">
        <v>28</v>
      </c>
      <c r="Q52" s="116"/>
      <c r="R52" s="112"/>
      <c r="S52" s="112"/>
      <c r="T52" s="112"/>
      <c r="U52" s="117"/>
      <c r="V52" s="116"/>
      <c r="W52" s="112"/>
      <c r="X52" s="112"/>
      <c r="Y52" s="112"/>
      <c r="Z52" s="117"/>
      <c r="AA52" s="116"/>
      <c r="AB52" s="112"/>
      <c r="AC52" s="112"/>
      <c r="AD52" s="112"/>
      <c r="AE52" s="117"/>
      <c r="AF52" s="116"/>
      <c r="AG52" s="112"/>
      <c r="AH52" s="112"/>
      <c r="AI52" s="112"/>
      <c r="AJ52" s="117"/>
      <c r="AK52" s="116"/>
      <c r="AL52" s="112"/>
      <c r="AM52" s="112"/>
      <c r="AN52" s="112"/>
      <c r="AO52" s="117"/>
      <c r="AP52" s="28"/>
      <c r="AQ52" s="30" t="str">
        <f t="shared" si="0"/>
        <v>N</v>
      </c>
      <c r="AR52" s="30" t="str">
        <f t="shared" si="1"/>
        <v>N</v>
      </c>
    </row>
    <row r="53" spans="2:44">
      <c r="B53" s="26"/>
      <c r="C53" s="38"/>
      <c r="D53" s="10"/>
      <c r="E53" s="26"/>
      <c r="F53" s="110"/>
      <c r="G53" s="116"/>
      <c r="H53" s="112"/>
      <c r="I53" s="112"/>
      <c r="J53" s="112"/>
      <c r="K53" s="117"/>
      <c r="L53" s="116"/>
      <c r="M53" s="112"/>
      <c r="N53" s="112"/>
      <c r="O53" s="112" t="s">
        <v>28</v>
      </c>
      <c r="P53" s="117" t="s">
        <v>28</v>
      </c>
      <c r="Q53" s="116"/>
      <c r="R53" s="112"/>
      <c r="S53" s="112"/>
      <c r="T53" s="112"/>
      <c r="U53" s="117"/>
      <c r="V53" s="116"/>
      <c r="W53" s="112"/>
      <c r="X53" s="112"/>
      <c r="Y53" s="112"/>
      <c r="Z53" s="117"/>
      <c r="AA53" s="116"/>
      <c r="AB53" s="112"/>
      <c r="AC53" s="112"/>
      <c r="AD53" s="112"/>
      <c r="AE53" s="117"/>
      <c r="AF53" s="116"/>
      <c r="AG53" s="112"/>
      <c r="AH53" s="112"/>
      <c r="AI53" s="112"/>
      <c r="AJ53" s="117"/>
      <c r="AK53" s="116"/>
      <c r="AL53" s="112"/>
      <c r="AM53" s="112"/>
      <c r="AN53" s="112"/>
      <c r="AO53" s="117"/>
      <c r="AP53" s="28"/>
      <c r="AQ53" s="30" t="str">
        <f t="shared" si="0"/>
        <v>N</v>
      </c>
      <c r="AR53" s="30" t="str">
        <f t="shared" si="1"/>
        <v>N</v>
      </c>
    </row>
    <row r="54" spans="2:44">
      <c r="B54" s="26"/>
      <c r="C54" s="38"/>
      <c r="D54" s="10"/>
      <c r="E54" s="26"/>
      <c r="F54" s="110"/>
      <c r="G54" s="116"/>
      <c r="H54" s="112"/>
      <c r="I54" s="112"/>
      <c r="J54" s="112"/>
      <c r="K54" s="117"/>
      <c r="L54" s="116"/>
      <c r="M54" s="112"/>
      <c r="N54" s="112"/>
      <c r="O54" s="112" t="s">
        <v>28</v>
      </c>
      <c r="P54" s="117" t="s">
        <v>28</v>
      </c>
      <c r="Q54" s="116"/>
      <c r="R54" s="112"/>
      <c r="S54" s="112"/>
      <c r="T54" s="112"/>
      <c r="U54" s="117"/>
      <c r="V54" s="116"/>
      <c r="W54" s="112"/>
      <c r="X54" s="112"/>
      <c r="Y54" s="112"/>
      <c r="Z54" s="117"/>
      <c r="AA54" s="116"/>
      <c r="AB54" s="112"/>
      <c r="AC54" s="112"/>
      <c r="AD54" s="112"/>
      <c r="AE54" s="117"/>
      <c r="AF54" s="116"/>
      <c r="AG54" s="112"/>
      <c r="AH54" s="112"/>
      <c r="AI54" s="112"/>
      <c r="AJ54" s="117"/>
      <c r="AK54" s="116"/>
      <c r="AL54" s="112"/>
      <c r="AM54" s="112"/>
      <c r="AN54" s="112"/>
      <c r="AO54" s="117"/>
      <c r="AP54" s="28"/>
      <c r="AQ54" s="30" t="str">
        <f t="shared" si="0"/>
        <v>N</v>
      </c>
      <c r="AR54" s="30" t="str">
        <f t="shared" si="1"/>
        <v>N</v>
      </c>
    </row>
    <row r="55" spans="2:44">
      <c r="B55" s="26"/>
      <c r="C55" s="38"/>
      <c r="D55" s="10"/>
      <c r="E55" s="26"/>
      <c r="F55" s="110"/>
      <c r="G55" s="116"/>
      <c r="H55" s="112"/>
      <c r="I55" s="112"/>
      <c r="J55" s="112"/>
      <c r="K55" s="117"/>
      <c r="L55" s="116"/>
      <c r="M55" s="112"/>
      <c r="N55" s="112"/>
      <c r="O55" s="112" t="s">
        <v>28</v>
      </c>
      <c r="P55" s="117" t="s">
        <v>28</v>
      </c>
      <c r="Q55" s="116"/>
      <c r="R55" s="112"/>
      <c r="S55" s="112"/>
      <c r="T55" s="112"/>
      <c r="U55" s="117"/>
      <c r="V55" s="116"/>
      <c r="W55" s="112"/>
      <c r="X55" s="112"/>
      <c r="Y55" s="112"/>
      <c r="Z55" s="117"/>
      <c r="AA55" s="116"/>
      <c r="AB55" s="112"/>
      <c r="AC55" s="112"/>
      <c r="AD55" s="112"/>
      <c r="AE55" s="117"/>
      <c r="AF55" s="116"/>
      <c r="AG55" s="112"/>
      <c r="AH55" s="112"/>
      <c r="AI55" s="112"/>
      <c r="AJ55" s="117"/>
      <c r="AK55" s="116"/>
      <c r="AL55" s="112"/>
      <c r="AM55" s="112"/>
      <c r="AN55" s="112"/>
      <c r="AO55" s="117"/>
      <c r="AP55" s="28"/>
      <c r="AQ55" s="30" t="str">
        <f t="shared" si="0"/>
        <v>N</v>
      </c>
      <c r="AR55" s="30" t="str">
        <f t="shared" si="1"/>
        <v>N</v>
      </c>
    </row>
    <row r="56" spans="2:44">
      <c r="B56" s="26"/>
      <c r="C56" s="38"/>
      <c r="D56" s="10"/>
      <c r="E56" s="26"/>
      <c r="F56" s="110"/>
      <c r="G56" s="116"/>
      <c r="H56" s="112"/>
      <c r="I56" s="112"/>
      <c r="J56" s="112"/>
      <c r="K56" s="117"/>
      <c r="L56" s="116"/>
      <c r="M56" s="112"/>
      <c r="N56" s="112"/>
      <c r="O56" s="112" t="s">
        <v>28</v>
      </c>
      <c r="P56" s="117" t="s">
        <v>28</v>
      </c>
      <c r="Q56" s="116"/>
      <c r="R56" s="112"/>
      <c r="S56" s="112"/>
      <c r="T56" s="112"/>
      <c r="U56" s="117"/>
      <c r="V56" s="116"/>
      <c r="W56" s="112"/>
      <c r="X56" s="112"/>
      <c r="Y56" s="112"/>
      <c r="Z56" s="117"/>
      <c r="AA56" s="116"/>
      <c r="AB56" s="112"/>
      <c r="AC56" s="112"/>
      <c r="AD56" s="112"/>
      <c r="AE56" s="117"/>
      <c r="AF56" s="116"/>
      <c r="AG56" s="112"/>
      <c r="AH56" s="112"/>
      <c r="AI56" s="112"/>
      <c r="AJ56" s="117"/>
      <c r="AK56" s="116"/>
      <c r="AL56" s="112"/>
      <c r="AM56" s="112"/>
      <c r="AN56" s="112"/>
      <c r="AO56" s="117"/>
      <c r="AP56" s="28"/>
      <c r="AQ56" s="30" t="str">
        <f t="shared" si="0"/>
        <v>N</v>
      </c>
      <c r="AR56" s="30" t="str">
        <f t="shared" si="1"/>
        <v>N</v>
      </c>
    </row>
    <row r="57" spans="2:44">
      <c r="B57" s="26"/>
      <c r="C57" s="38"/>
      <c r="D57" s="10"/>
      <c r="E57" s="26"/>
      <c r="F57" s="110"/>
      <c r="G57" s="116"/>
      <c r="H57" s="112"/>
      <c r="I57" s="112"/>
      <c r="J57" s="112"/>
      <c r="K57" s="117"/>
      <c r="L57" s="116"/>
      <c r="M57" s="112"/>
      <c r="N57" s="112"/>
      <c r="O57" s="112" t="s">
        <v>28</v>
      </c>
      <c r="P57" s="117" t="s">
        <v>28</v>
      </c>
      <c r="Q57" s="116"/>
      <c r="R57" s="112"/>
      <c r="S57" s="112"/>
      <c r="T57" s="112"/>
      <c r="U57" s="117"/>
      <c r="V57" s="116"/>
      <c r="W57" s="112"/>
      <c r="X57" s="112"/>
      <c r="Y57" s="112"/>
      <c r="Z57" s="117"/>
      <c r="AA57" s="116"/>
      <c r="AB57" s="112"/>
      <c r="AC57" s="112"/>
      <c r="AD57" s="112"/>
      <c r="AE57" s="117"/>
      <c r="AF57" s="116"/>
      <c r="AG57" s="112"/>
      <c r="AH57" s="112"/>
      <c r="AI57" s="112"/>
      <c r="AJ57" s="117"/>
      <c r="AK57" s="116"/>
      <c r="AL57" s="112"/>
      <c r="AM57" s="112"/>
      <c r="AN57" s="112"/>
      <c r="AO57" s="117"/>
      <c r="AP57" s="28"/>
      <c r="AQ57" s="30" t="str">
        <f t="shared" si="0"/>
        <v>N</v>
      </c>
      <c r="AR57" s="30" t="str">
        <f t="shared" si="1"/>
        <v>N</v>
      </c>
    </row>
    <row r="58" spans="2:44">
      <c r="B58" s="26"/>
      <c r="C58" s="38"/>
      <c r="D58" s="10"/>
      <c r="E58" s="26"/>
      <c r="F58" s="110"/>
      <c r="G58" s="116"/>
      <c r="H58" s="112"/>
      <c r="I58" s="112"/>
      <c r="J58" s="112"/>
      <c r="K58" s="117"/>
      <c r="L58" s="116"/>
      <c r="M58" s="112"/>
      <c r="N58" s="112"/>
      <c r="O58" s="112" t="s">
        <v>28</v>
      </c>
      <c r="P58" s="117" t="s">
        <v>28</v>
      </c>
      <c r="Q58" s="116"/>
      <c r="R58" s="112"/>
      <c r="S58" s="112"/>
      <c r="T58" s="112"/>
      <c r="U58" s="117"/>
      <c r="V58" s="116"/>
      <c r="W58" s="112"/>
      <c r="X58" s="112"/>
      <c r="Y58" s="112"/>
      <c r="Z58" s="117"/>
      <c r="AA58" s="116"/>
      <c r="AB58" s="112"/>
      <c r="AC58" s="112"/>
      <c r="AD58" s="112"/>
      <c r="AE58" s="117"/>
      <c r="AF58" s="116"/>
      <c r="AG58" s="112"/>
      <c r="AH58" s="112"/>
      <c r="AI58" s="112"/>
      <c r="AJ58" s="117"/>
      <c r="AK58" s="116"/>
      <c r="AL58" s="112"/>
      <c r="AM58" s="112"/>
      <c r="AN58" s="112"/>
      <c r="AO58" s="117"/>
      <c r="AP58" s="28"/>
      <c r="AQ58" s="30" t="str">
        <f t="shared" si="0"/>
        <v>N</v>
      </c>
      <c r="AR58" s="30" t="str">
        <f t="shared" si="1"/>
        <v>N</v>
      </c>
    </row>
    <row r="59" spans="2:44">
      <c r="B59" s="26"/>
      <c r="C59" s="38"/>
      <c r="D59" s="10"/>
      <c r="E59" s="26"/>
      <c r="F59" s="110"/>
      <c r="G59" s="116"/>
      <c r="H59" s="112"/>
      <c r="I59" s="112"/>
      <c r="J59" s="112"/>
      <c r="K59" s="117"/>
      <c r="L59" s="116"/>
      <c r="M59" s="112"/>
      <c r="N59" s="112"/>
      <c r="O59" s="112" t="s">
        <v>28</v>
      </c>
      <c r="P59" s="117" t="s">
        <v>28</v>
      </c>
      <c r="Q59" s="116"/>
      <c r="R59" s="112"/>
      <c r="S59" s="112"/>
      <c r="T59" s="112"/>
      <c r="U59" s="117"/>
      <c r="V59" s="116"/>
      <c r="W59" s="112"/>
      <c r="X59" s="112"/>
      <c r="Y59" s="112"/>
      <c r="Z59" s="117"/>
      <c r="AA59" s="116"/>
      <c r="AB59" s="112"/>
      <c r="AC59" s="112"/>
      <c r="AD59" s="112"/>
      <c r="AE59" s="117"/>
      <c r="AF59" s="116"/>
      <c r="AG59" s="112"/>
      <c r="AH59" s="112"/>
      <c r="AI59" s="112"/>
      <c r="AJ59" s="117"/>
      <c r="AK59" s="116"/>
      <c r="AL59" s="112"/>
      <c r="AM59" s="112"/>
      <c r="AN59" s="112"/>
      <c r="AO59" s="117"/>
      <c r="AP59" s="28"/>
      <c r="AQ59" s="30" t="str">
        <f t="shared" si="0"/>
        <v>N</v>
      </c>
      <c r="AR59" s="30" t="str">
        <f t="shared" si="1"/>
        <v>N</v>
      </c>
    </row>
    <row r="60" spans="2:44">
      <c r="B60" s="26"/>
      <c r="C60" s="38"/>
      <c r="D60" s="10"/>
      <c r="E60" s="26"/>
      <c r="F60" s="110"/>
      <c r="G60" s="116"/>
      <c r="H60" s="112"/>
      <c r="I60" s="112"/>
      <c r="J60" s="112"/>
      <c r="K60" s="117"/>
      <c r="L60" s="116"/>
      <c r="M60" s="112"/>
      <c r="N60" s="112"/>
      <c r="O60" s="112" t="s">
        <v>28</v>
      </c>
      <c r="P60" s="117" t="s">
        <v>28</v>
      </c>
      <c r="Q60" s="116"/>
      <c r="R60" s="112"/>
      <c r="S60" s="112"/>
      <c r="T60" s="112"/>
      <c r="U60" s="117"/>
      <c r="V60" s="116"/>
      <c r="W60" s="112"/>
      <c r="X60" s="112"/>
      <c r="Y60" s="112"/>
      <c r="Z60" s="117"/>
      <c r="AA60" s="116"/>
      <c r="AB60" s="112"/>
      <c r="AC60" s="112"/>
      <c r="AD60" s="112"/>
      <c r="AE60" s="117"/>
      <c r="AF60" s="116"/>
      <c r="AG60" s="112"/>
      <c r="AH60" s="112"/>
      <c r="AI60" s="112"/>
      <c r="AJ60" s="117"/>
      <c r="AK60" s="116"/>
      <c r="AL60" s="112"/>
      <c r="AM60" s="112"/>
      <c r="AN60" s="112"/>
      <c r="AO60" s="117"/>
      <c r="AP60" s="28"/>
      <c r="AQ60" s="30" t="str">
        <f t="shared" si="0"/>
        <v>N</v>
      </c>
      <c r="AR60" s="30" t="str">
        <f t="shared" si="1"/>
        <v>N</v>
      </c>
    </row>
    <row r="61" spans="2:44">
      <c r="B61" s="26"/>
      <c r="C61" s="38"/>
      <c r="D61" s="10"/>
      <c r="E61" s="26"/>
      <c r="F61" s="110"/>
      <c r="G61" s="116"/>
      <c r="H61" s="112"/>
      <c r="I61" s="112"/>
      <c r="J61" s="112"/>
      <c r="K61" s="117"/>
      <c r="L61" s="116"/>
      <c r="M61" s="112"/>
      <c r="N61" s="112"/>
      <c r="O61" s="112" t="s">
        <v>28</v>
      </c>
      <c r="P61" s="117" t="s">
        <v>28</v>
      </c>
      <c r="Q61" s="116"/>
      <c r="R61" s="112"/>
      <c r="S61" s="112"/>
      <c r="T61" s="112"/>
      <c r="U61" s="117"/>
      <c r="V61" s="116"/>
      <c r="W61" s="112"/>
      <c r="X61" s="112"/>
      <c r="Y61" s="112"/>
      <c r="Z61" s="117"/>
      <c r="AA61" s="116"/>
      <c r="AB61" s="112"/>
      <c r="AC61" s="112"/>
      <c r="AD61" s="112"/>
      <c r="AE61" s="117"/>
      <c r="AF61" s="116"/>
      <c r="AG61" s="112"/>
      <c r="AH61" s="112"/>
      <c r="AI61" s="112"/>
      <c r="AJ61" s="117"/>
      <c r="AK61" s="116"/>
      <c r="AL61" s="112"/>
      <c r="AM61" s="112"/>
      <c r="AN61" s="112"/>
      <c r="AO61" s="117"/>
      <c r="AP61" s="28"/>
      <c r="AQ61" s="30" t="str">
        <f t="shared" si="0"/>
        <v>N</v>
      </c>
      <c r="AR61" s="30" t="str">
        <f t="shared" si="1"/>
        <v>N</v>
      </c>
    </row>
    <row r="62" spans="2:44">
      <c r="B62" s="26"/>
      <c r="C62" s="38"/>
      <c r="D62" s="10"/>
      <c r="E62" s="26"/>
      <c r="F62" s="110"/>
      <c r="G62" s="116"/>
      <c r="H62" s="112"/>
      <c r="I62" s="112"/>
      <c r="J62" s="112"/>
      <c r="K62" s="117"/>
      <c r="L62" s="116"/>
      <c r="M62" s="112"/>
      <c r="N62" s="112"/>
      <c r="O62" s="112" t="s">
        <v>28</v>
      </c>
      <c r="P62" s="117" t="s">
        <v>28</v>
      </c>
      <c r="Q62" s="116"/>
      <c r="R62" s="112"/>
      <c r="S62" s="112"/>
      <c r="T62" s="112"/>
      <c r="U62" s="117"/>
      <c r="V62" s="116"/>
      <c r="W62" s="112"/>
      <c r="X62" s="112"/>
      <c r="Y62" s="112"/>
      <c r="Z62" s="117"/>
      <c r="AA62" s="116"/>
      <c r="AB62" s="112"/>
      <c r="AC62" s="112"/>
      <c r="AD62" s="112"/>
      <c r="AE62" s="117"/>
      <c r="AF62" s="116"/>
      <c r="AG62" s="112"/>
      <c r="AH62" s="112"/>
      <c r="AI62" s="112"/>
      <c r="AJ62" s="117"/>
      <c r="AK62" s="116"/>
      <c r="AL62" s="112"/>
      <c r="AM62" s="112"/>
      <c r="AN62" s="112"/>
      <c r="AO62" s="117"/>
      <c r="AP62" s="28"/>
      <c r="AQ62" s="30" t="str">
        <f t="shared" si="0"/>
        <v>N</v>
      </c>
      <c r="AR62" s="30" t="str">
        <f t="shared" si="1"/>
        <v>N</v>
      </c>
    </row>
    <row r="63" spans="2:44">
      <c r="B63" s="26"/>
      <c r="C63" s="38"/>
      <c r="D63" s="10"/>
      <c r="E63" s="26"/>
      <c r="F63" s="110"/>
      <c r="G63" s="116"/>
      <c r="H63" s="112"/>
      <c r="I63" s="112"/>
      <c r="J63" s="112"/>
      <c r="K63" s="117"/>
      <c r="L63" s="116"/>
      <c r="M63" s="112"/>
      <c r="N63" s="112"/>
      <c r="O63" s="112" t="s">
        <v>28</v>
      </c>
      <c r="P63" s="117" t="s">
        <v>28</v>
      </c>
      <c r="Q63" s="116"/>
      <c r="R63" s="112"/>
      <c r="S63" s="112"/>
      <c r="T63" s="112"/>
      <c r="U63" s="117"/>
      <c r="V63" s="116"/>
      <c r="W63" s="112"/>
      <c r="X63" s="112"/>
      <c r="Y63" s="112"/>
      <c r="Z63" s="117"/>
      <c r="AA63" s="116"/>
      <c r="AB63" s="112"/>
      <c r="AC63" s="112"/>
      <c r="AD63" s="112"/>
      <c r="AE63" s="117"/>
      <c r="AF63" s="116"/>
      <c r="AG63" s="112"/>
      <c r="AH63" s="112"/>
      <c r="AI63" s="112"/>
      <c r="AJ63" s="117"/>
      <c r="AK63" s="116"/>
      <c r="AL63" s="112"/>
      <c r="AM63" s="112"/>
      <c r="AN63" s="112"/>
      <c r="AO63" s="117"/>
      <c r="AP63" s="28"/>
      <c r="AQ63" s="30" t="str">
        <f t="shared" si="0"/>
        <v>N</v>
      </c>
      <c r="AR63" s="30" t="str">
        <f t="shared" si="1"/>
        <v>N</v>
      </c>
    </row>
    <row r="64" spans="2:44">
      <c r="B64" s="26"/>
      <c r="C64" s="38"/>
      <c r="D64" s="10"/>
      <c r="E64" s="26"/>
      <c r="F64" s="110"/>
      <c r="G64" s="116"/>
      <c r="H64" s="112"/>
      <c r="I64" s="112"/>
      <c r="J64" s="112"/>
      <c r="K64" s="117"/>
      <c r="L64" s="116"/>
      <c r="M64" s="112"/>
      <c r="N64" s="112"/>
      <c r="O64" s="112" t="s">
        <v>28</v>
      </c>
      <c r="P64" s="117" t="s">
        <v>28</v>
      </c>
      <c r="Q64" s="116"/>
      <c r="R64" s="112"/>
      <c r="S64" s="112"/>
      <c r="T64" s="112"/>
      <c r="U64" s="117"/>
      <c r="V64" s="116"/>
      <c r="W64" s="112"/>
      <c r="X64" s="112"/>
      <c r="Y64" s="112"/>
      <c r="Z64" s="117"/>
      <c r="AA64" s="116"/>
      <c r="AB64" s="112"/>
      <c r="AC64" s="112"/>
      <c r="AD64" s="112"/>
      <c r="AE64" s="117"/>
      <c r="AF64" s="116"/>
      <c r="AG64" s="112"/>
      <c r="AH64" s="112"/>
      <c r="AI64" s="112"/>
      <c r="AJ64" s="117"/>
      <c r="AK64" s="116"/>
      <c r="AL64" s="112"/>
      <c r="AM64" s="112"/>
      <c r="AN64" s="112"/>
      <c r="AO64" s="117"/>
      <c r="AP64" s="28" t="s">
        <v>139</v>
      </c>
      <c r="AQ64" s="30" t="str">
        <f t="shared" si="0"/>
        <v>N</v>
      </c>
      <c r="AR64" s="30" t="str">
        <f t="shared" si="1"/>
        <v>N</v>
      </c>
    </row>
    <row r="65" spans="2:44">
      <c r="B65" s="26"/>
      <c r="C65" s="38"/>
      <c r="D65" s="10"/>
      <c r="E65" s="26"/>
      <c r="F65" s="110"/>
      <c r="G65" s="116"/>
      <c r="H65" s="112"/>
      <c r="I65" s="112"/>
      <c r="J65" s="112"/>
      <c r="K65" s="117"/>
      <c r="L65" s="116"/>
      <c r="M65" s="112"/>
      <c r="N65" s="112"/>
      <c r="O65" s="112" t="s">
        <v>28</v>
      </c>
      <c r="P65" s="117" t="s">
        <v>28</v>
      </c>
      <c r="Q65" s="116"/>
      <c r="R65" s="112"/>
      <c r="S65" s="112"/>
      <c r="T65" s="112"/>
      <c r="U65" s="117"/>
      <c r="V65" s="116"/>
      <c r="W65" s="112"/>
      <c r="X65" s="112"/>
      <c r="Y65" s="112"/>
      <c r="Z65" s="117"/>
      <c r="AA65" s="116"/>
      <c r="AB65" s="112"/>
      <c r="AC65" s="112"/>
      <c r="AD65" s="112"/>
      <c r="AE65" s="117"/>
      <c r="AF65" s="116"/>
      <c r="AG65" s="112"/>
      <c r="AH65" s="112"/>
      <c r="AI65" s="112"/>
      <c r="AJ65" s="117"/>
      <c r="AK65" s="116"/>
      <c r="AL65" s="112"/>
      <c r="AM65" s="112"/>
      <c r="AN65" s="112"/>
      <c r="AO65" s="117"/>
      <c r="AP65" s="28"/>
      <c r="AQ65" s="30" t="str">
        <f t="shared" si="0"/>
        <v>N</v>
      </c>
      <c r="AR65" s="30" t="str">
        <f t="shared" si="1"/>
        <v>N</v>
      </c>
    </row>
    <row r="66" spans="2:44">
      <c r="B66" s="26"/>
      <c r="C66" s="38"/>
      <c r="D66" s="10"/>
      <c r="E66" s="26"/>
      <c r="F66" s="110"/>
      <c r="G66" s="116"/>
      <c r="H66" s="112"/>
      <c r="I66" s="112"/>
      <c r="J66" s="112"/>
      <c r="K66" s="117"/>
      <c r="L66" s="116"/>
      <c r="M66" s="112"/>
      <c r="N66" s="112"/>
      <c r="O66" s="112" t="s">
        <v>28</v>
      </c>
      <c r="P66" s="117" t="s">
        <v>28</v>
      </c>
      <c r="Q66" s="116"/>
      <c r="R66" s="112"/>
      <c r="S66" s="112"/>
      <c r="T66" s="112"/>
      <c r="U66" s="117"/>
      <c r="V66" s="116"/>
      <c r="W66" s="112"/>
      <c r="X66" s="112"/>
      <c r="Y66" s="112"/>
      <c r="Z66" s="117"/>
      <c r="AA66" s="116"/>
      <c r="AB66" s="112"/>
      <c r="AC66" s="112"/>
      <c r="AD66" s="112"/>
      <c r="AE66" s="117"/>
      <c r="AF66" s="116"/>
      <c r="AG66" s="112"/>
      <c r="AH66" s="112"/>
      <c r="AI66" s="112"/>
      <c r="AJ66" s="117"/>
      <c r="AK66" s="116"/>
      <c r="AL66" s="112"/>
      <c r="AM66" s="112"/>
      <c r="AN66" s="112"/>
      <c r="AO66" s="117"/>
      <c r="AP66" s="28"/>
      <c r="AQ66" s="30" t="str">
        <f>IF(OR(G66="S",L66="S",Q66="S",V66="S",AA66="S",AF66="S",AK66="S"),"S","N")</f>
        <v>N</v>
      </c>
      <c r="AR66" s="30" t="str">
        <f>IF(OR(H66="S",M66="S",R66="S",W66="S",AB66="S",AG66="S",AL66="S"),"S","N")</f>
        <v>N</v>
      </c>
    </row>
    <row r="67" spans="2:44">
      <c r="B67" s="26"/>
      <c r="C67" s="38"/>
      <c r="D67" s="10"/>
      <c r="E67" s="26"/>
      <c r="F67" s="110"/>
      <c r="G67" s="116"/>
      <c r="H67" s="112"/>
      <c r="I67" s="112"/>
      <c r="J67" s="112"/>
      <c r="K67" s="117"/>
      <c r="L67" s="116"/>
      <c r="M67" s="112"/>
      <c r="N67" s="112"/>
      <c r="O67" s="112" t="s">
        <v>28</v>
      </c>
      <c r="P67" s="117" t="s">
        <v>28</v>
      </c>
      <c r="Q67" s="116"/>
      <c r="R67" s="112"/>
      <c r="S67" s="112"/>
      <c r="T67" s="112"/>
      <c r="U67" s="117"/>
      <c r="V67" s="116"/>
      <c r="W67" s="112"/>
      <c r="X67" s="112"/>
      <c r="Y67" s="112"/>
      <c r="Z67" s="117"/>
      <c r="AA67" s="116"/>
      <c r="AB67" s="112"/>
      <c r="AC67" s="112"/>
      <c r="AD67" s="112"/>
      <c r="AE67" s="117"/>
      <c r="AF67" s="116"/>
      <c r="AG67" s="112"/>
      <c r="AH67" s="112"/>
      <c r="AI67" s="112"/>
      <c r="AJ67" s="117"/>
      <c r="AK67" s="116"/>
      <c r="AL67" s="112"/>
      <c r="AM67" s="112"/>
      <c r="AN67" s="112"/>
      <c r="AO67" s="117"/>
      <c r="AP67" s="28"/>
      <c r="AQ67" s="30" t="str">
        <f>IF(OR(G67="S",L67="S",Q67="S",V67="S",AA67="S",AF67="S",AK67="S"),"S","N")</f>
        <v>N</v>
      </c>
      <c r="AR67" s="30" t="str">
        <f>IF(OR(H67="S",M67="S",R67="S",W67="S",AB67="S",AG67="S",AL67="S"),"S","N")</f>
        <v>N</v>
      </c>
    </row>
    <row r="68" spans="2:44">
      <c r="B68" s="26"/>
      <c r="C68" s="38"/>
      <c r="D68" s="10"/>
      <c r="E68" s="26"/>
      <c r="F68" s="110"/>
      <c r="G68" s="116"/>
      <c r="H68" s="112"/>
      <c r="I68" s="112"/>
      <c r="J68" s="112"/>
      <c r="K68" s="117"/>
      <c r="L68" s="116"/>
      <c r="M68" s="112"/>
      <c r="N68" s="112"/>
      <c r="O68" s="112" t="s">
        <v>28</v>
      </c>
      <c r="P68" s="117" t="s">
        <v>28</v>
      </c>
      <c r="Q68" s="116"/>
      <c r="R68" s="112"/>
      <c r="S68" s="112"/>
      <c r="T68" s="112"/>
      <c r="U68" s="117"/>
      <c r="V68" s="116"/>
      <c r="W68" s="112"/>
      <c r="X68" s="112"/>
      <c r="Y68" s="112"/>
      <c r="Z68" s="117"/>
      <c r="AA68" s="116"/>
      <c r="AB68" s="112"/>
      <c r="AC68" s="112"/>
      <c r="AD68" s="112"/>
      <c r="AE68" s="117"/>
      <c r="AF68" s="116"/>
      <c r="AG68" s="112"/>
      <c r="AH68" s="112"/>
      <c r="AI68" s="112"/>
      <c r="AJ68" s="117"/>
      <c r="AK68" s="116"/>
      <c r="AL68" s="112"/>
      <c r="AM68" s="112"/>
      <c r="AN68" s="112"/>
      <c r="AO68" s="117"/>
      <c r="AP68" s="28"/>
      <c r="AQ68" s="30" t="str">
        <f>IF(OR(G68="S",L68="S",Q68="S",V68="S",AA68="S",AF68="S",AK68="S"),"S","N")</f>
        <v>N</v>
      </c>
      <c r="AR68" s="30" t="str">
        <f>IF(OR(H68="S",M68="S",R68="S",W68="S",AB68="S",AG68="S",AL68="S"),"S","N")</f>
        <v>N</v>
      </c>
    </row>
    <row r="69" spans="2:44">
      <c r="B69" s="9"/>
      <c r="C69" s="9"/>
      <c r="D69" s="10"/>
      <c r="E69" s="28"/>
      <c r="F69" s="110"/>
      <c r="G69" s="116"/>
      <c r="H69" s="112"/>
      <c r="I69" s="112"/>
      <c r="J69" s="112"/>
      <c r="K69" s="117"/>
      <c r="L69" s="116"/>
      <c r="M69" s="112"/>
      <c r="N69" s="112"/>
      <c r="O69" s="112" t="s">
        <v>28</v>
      </c>
      <c r="P69" s="117" t="s">
        <v>28</v>
      </c>
      <c r="Q69" s="116"/>
      <c r="R69" s="112"/>
      <c r="S69" s="112"/>
      <c r="T69" s="112"/>
      <c r="U69" s="117"/>
      <c r="V69" s="116"/>
      <c r="W69" s="112"/>
      <c r="X69" s="112"/>
      <c r="Y69" s="112"/>
      <c r="Z69" s="117"/>
      <c r="AA69" s="116"/>
      <c r="AB69" s="112"/>
      <c r="AC69" s="112"/>
      <c r="AD69" s="112"/>
      <c r="AE69" s="117"/>
      <c r="AF69" s="116"/>
      <c r="AG69" s="112"/>
      <c r="AH69" s="112"/>
      <c r="AI69" s="112"/>
      <c r="AJ69" s="117"/>
      <c r="AK69" s="116"/>
      <c r="AL69" s="112"/>
      <c r="AM69" s="112"/>
      <c r="AN69" s="112"/>
      <c r="AO69" s="117"/>
      <c r="AP69" s="28"/>
      <c r="AQ69" s="26"/>
      <c r="AR69" s="26"/>
    </row>
    <row r="70" spans="2:44">
      <c r="B70" s="9"/>
      <c r="C70" s="9"/>
      <c r="D70" s="10"/>
      <c r="E70" s="28"/>
      <c r="F70" s="110"/>
      <c r="G70" s="116"/>
      <c r="H70" s="112"/>
      <c r="I70" s="112"/>
      <c r="J70" s="112"/>
      <c r="K70" s="117"/>
      <c r="L70" s="116"/>
      <c r="M70" s="112"/>
      <c r="N70" s="112"/>
      <c r="O70" s="112" t="s">
        <v>28</v>
      </c>
      <c r="P70" s="117" t="s">
        <v>28</v>
      </c>
      <c r="Q70" s="116"/>
      <c r="R70" s="112"/>
      <c r="S70" s="112"/>
      <c r="T70" s="112"/>
      <c r="U70" s="117"/>
      <c r="V70" s="116"/>
      <c r="W70" s="112"/>
      <c r="X70" s="112"/>
      <c r="Y70" s="112"/>
      <c r="Z70" s="117"/>
      <c r="AA70" s="116"/>
      <c r="AB70" s="112"/>
      <c r="AC70" s="112"/>
      <c r="AD70" s="112"/>
      <c r="AE70" s="117"/>
      <c r="AF70" s="116"/>
      <c r="AG70" s="112"/>
      <c r="AH70" s="112"/>
      <c r="AI70" s="112"/>
      <c r="AJ70" s="117"/>
      <c r="AK70" s="116"/>
      <c r="AL70" s="112"/>
      <c r="AM70" s="112"/>
      <c r="AN70" s="112"/>
      <c r="AO70" s="117"/>
      <c r="AP70" s="28"/>
      <c r="AQ70" s="26"/>
      <c r="AR70" s="26"/>
    </row>
    <row r="71" spans="2:44">
      <c r="B71" s="9"/>
      <c r="C71" s="9"/>
      <c r="D71" s="10"/>
      <c r="E71" s="28"/>
      <c r="F71" s="110"/>
      <c r="G71" s="116"/>
      <c r="H71" s="112"/>
      <c r="I71" s="112"/>
      <c r="J71" s="112"/>
      <c r="K71" s="117"/>
      <c r="L71" s="116"/>
      <c r="M71" s="112"/>
      <c r="N71" s="112"/>
      <c r="O71" s="112" t="s">
        <v>28</v>
      </c>
      <c r="P71" s="117" t="s">
        <v>28</v>
      </c>
      <c r="Q71" s="116"/>
      <c r="R71" s="112"/>
      <c r="S71" s="112"/>
      <c r="T71" s="112"/>
      <c r="U71" s="117"/>
      <c r="V71" s="116"/>
      <c r="W71" s="112"/>
      <c r="X71" s="112"/>
      <c r="Y71" s="112"/>
      <c r="Z71" s="117"/>
      <c r="AA71" s="116"/>
      <c r="AB71" s="112"/>
      <c r="AC71" s="112"/>
      <c r="AD71" s="112"/>
      <c r="AE71" s="117"/>
      <c r="AF71" s="116"/>
      <c r="AG71" s="112"/>
      <c r="AH71" s="112"/>
      <c r="AI71" s="112"/>
      <c r="AJ71" s="117"/>
      <c r="AK71" s="116"/>
      <c r="AL71" s="112"/>
      <c r="AM71" s="112"/>
      <c r="AN71" s="112"/>
      <c r="AO71" s="117"/>
      <c r="AP71" s="28"/>
      <c r="AQ71" s="26"/>
      <c r="AR71" s="26"/>
    </row>
    <row r="72" spans="2:44">
      <c r="B72" s="9"/>
      <c r="C72" s="9"/>
      <c r="D72" s="10"/>
      <c r="E72" s="28"/>
      <c r="F72" s="110"/>
      <c r="G72" s="116"/>
      <c r="H72" s="112"/>
      <c r="I72" s="112"/>
      <c r="J72" s="112"/>
      <c r="K72" s="117"/>
      <c r="L72" s="116"/>
      <c r="M72" s="112"/>
      <c r="N72" s="112"/>
      <c r="O72" s="112" t="s">
        <v>28</v>
      </c>
      <c r="P72" s="117" t="s">
        <v>28</v>
      </c>
      <c r="Q72" s="116"/>
      <c r="R72" s="112"/>
      <c r="S72" s="112"/>
      <c r="T72" s="112"/>
      <c r="U72" s="117"/>
      <c r="V72" s="116"/>
      <c r="W72" s="112"/>
      <c r="X72" s="112"/>
      <c r="Y72" s="112"/>
      <c r="Z72" s="117"/>
      <c r="AA72" s="116"/>
      <c r="AB72" s="112"/>
      <c r="AC72" s="112"/>
      <c r="AD72" s="112"/>
      <c r="AE72" s="117"/>
      <c r="AF72" s="116"/>
      <c r="AG72" s="112"/>
      <c r="AH72" s="112"/>
      <c r="AI72" s="112"/>
      <c r="AJ72" s="117"/>
      <c r="AK72" s="116"/>
      <c r="AL72" s="112"/>
      <c r="AM72" s="112"/>
      <c r="AN72" s="112"/>
      <c r="AO72" s="117"/>
      <c r="AP72" s="28"/>
      <c r="AQ72" s="26"/>
      <c r="AR72" s="26"/>
    </row>
    <row r="73" spans="2:44">
      <c r="B73" s="9"/>
      <c r="C73" s="9"/>
      <c r="D73" s="10"/>
      <c r="E73" s="28"/>
      <c r="F73" s="110"/>
      <c r="G73" s="116"/>
      <c r="H73" s="112"/>
      <c r="I73" s="112"/>
      <c r="J73" s="112"/>
      <c r="K73" s="117"/>
      <c r="L73" s="116"/>
      <c r="M73" s="112"/>
      <c r="N73" s="112"/>
      <c r="O73" s="112" t="s">
        <v>28</v>
      </c>
      <c r="P73" s="117" t="s">
        <v>28</v>
      </c>
      <c r="Q73" s="116"/>
      <c r="R73" s="112"/>
      <c r="S73" s="112"/>
      <c r="T73" s="112"/>
      <c r="U73" s="117"/>
      <c r="V73" s="116"/>
      <c r="W73" s="112"/>
      <c r="X73" s="112"/>
      <c r="Y73" s="112"/>
      <c r="Z73" s="117"/>
      <c r="AA73" s="116"/>
      <c r="AB73" s="112"/>
      <c r="AC73" s="112"/>
      <c r="AD73" s="112"/>
      <c r="AE73" s="117"/>
      <c r="AF73" s="116"/>
      <c r="AG73" s="112"/>
      <c r="AH73" s="112"/>
      <c r="AI73" s="112"/>
      <c r="AJ73" s="117"/>
      <c r="AK73" s="116"/>
      <c r="AL73" s="112"/>
      <c r="AM73" s="112"/>
      <c r="AN73" s="112"/>
      <c r="AO73" s="117"/>
      <c r="AP73" s="28"/>
      <c r="AQ73" s="26"/>
      <c r="AR73" s="26"/>
    </row>
    <row r="74" spans="2:44">
      <c r="B74" s="9"/>
      <c r="C74" s="9"/>
      <c r="D74" s="10"/>
      <c r="E74" s="28"/>
      <c r="F74" s="110"/>
      <c r="G74" s="116"/>
      <c r="H74" s="112"/>
      <c r="I74" s="112"/>
      <c r="J74" s="112"/>
      <c r="K74" s="117"/>
      <c r="L74" s="116"/>
      <c r="M74" s="112"/>
      <c r="N74" s="112"/>
      <c r="O74" s="112" t="s">
        <v>28</v>
      </c>
      <c r="P74" s="117" t="s">
        <v>28</v>
      </c>
      <c r="Q74" s="116"/>
      <c r="R74" s="112"/>
      <c r="S74" s="112"/>
      <c r="T74" s="112"/>
      <c r="U74" s="117"/>
      <c r="V74" s="116"/>
      <c r="W74" s="112"/>
      <c r="X74" s="112"/>
      <c r="Y74" s="112"/>
      <c r="Z74" s="117"/>
      <c r="AA74" s="116"/>
      <c r="AB74" s="112"/>
      <c r="AC74" s="112"/>
      <c r="AD74" s="112"/>
      <c r="AE74" s="117"/>
      <c r="AF74" s="116"/>
      <c r="AG74" s="112"/>
      <c r="AH74" s="112"/>
      <c r="AI74" s="112"/>
      <c r="AJ74" s="117"/>
      <c r="AK74" s="116"/>
      <c r="AL74" s="112"/>
      <c r="AM74" s="112"/>
      <c r="AN74" s="112"/>
      <c r="AO74" s="117"/>
      <c r="AP74" s="28"/>
      <c r="AQ74" s="26"/>
      <c r="AR74" s="26"/>
    </row>
    <row r="75" spans="2:44">
      <c r="B75" s="9"/>
      <c r="C75" s="9"/>
      <c r="D75" s="10"/>
      <c r="E75" s="28"/>
      <c r="F75" s="110"/>
      <c r="G75" s="116"/>
      <c r="H75" s="112"/>
      <c r="I75" s="112"/>
      <c r="J75" s="112"/>
      <c r="K75" s="117"/>
      <c r="L75" s="116"/>
      <c r="M75" s="112"/>
      <c r="N75" s="112"/>
      <c r="O75" s="112" t="s">
        <v>28</v>
      </c>
      <c r="P75" s="117" t="s">
        <v>28</v>
      </c>
      <c r="Q75" s="116"/>
      <c r="R75" s="112"/>
      <c r="S75" s="112"/>
      <c r="T75" s="112"/>
      <c r="U75" s="117"/>
      <c r="V75" s="116"/>
      <c r="W75" s="112"/>
      <c r="X75" s="112"/>
      <c r="Y75" s="112"/>
      <c r="Z75" s="117"/>
      <c r="AA75" s="116"/>
      <c r="AB75" s="112"/>
      <c r="AC75" s="112"/>
      <c r="AD75" s="112"/>
      <c r="AE75" s="117"/>
      <c r="AF75" s="116"/>
      <c r="AG75" s="112"/>
      <c r="AH75" s="112"/>
      <c r="AI75" s="112"/>
      <c r="AJ75" s="117"/>
      <c r="AK75" s="116"/>
      <c r="AL75" s="112"/>
      <c r="AM75" s="112"/>
      <c r="AN75" s="112"/>
      <c r="AO75" s="117"/>
      <c r="AP75" s="28"/>
      <c r="AQ75" s="26"/>
      <c r="AR75" s="26"/>
    </row>
    <row r="76" spans="2:44">
      <c r="B76" s="9"/>
      <c r="C76" s="9"/>
      <c r="D76" s="10"/>
      <c r="E76" s="28"/>
      <c r="F76" s="110"/>
      <c r="G76" s="116"/>
      <c r="H76" s="112"/>
      <c r="I76" s="112"/>
      <c r="J76" s="112"/>
      <c r="K76" s="117"/>
      <c r="L76" s="116"/>
      <c r="M76" s="112"/>
      <c r="N76" s="112"/>
      <c r="O76" s="112" t="s">
        <v>28</v>
      </c>
      <c r="P76" s="117" t="s">
        <v>28</v>
      </c>
      <c r="Q76" s="116"/>
      <c r="R76" s="112"/>
      <c r="S76" s="112"/>
      <c r="T76" s="112"/>
      <c r="U76" s="117"/>
      <c r="V76" s="116"/>
      <c r="W76" s="112"/>
      <c r="X76" s="112"/>
      <c r="Y76" s="112"/>
      <c r="Z76" s="117"/>
      <c r="AA76" s="116"/>
      <c r="AB76" s="112"/>
      <c r="AC76" s="112"/>
      <c r="AD76" s="112"/>
      <c r="AE76" s="117"/>
      <c r="AF76" s="116"/>
      <c r="AG76" s="112"/>
      <c r="AH76" s="112"/>
      <c r="AI76" s="112"/>
      <c r="AJ76" s="117"/>
      <c r="AK76" s="116"/>
      <c r="AL76" s="112"/>
      <c r="AM76" s="112"/>
      <c r="AN76" s="112"/>
      <c r="AO76" s="117"/>
      <c r="AP76" s="28"/>
      <c r="AQ76" s="26"/>
      <c r="AR76" s="26"/>
    </row>
    <row r="77" spans="2:44">
      <c r="B77" s="9"/>
      <c r="C77" s="9"/>
      <c r="D77" s="10"/>
      <c r="E77" s="28"/>
      <c r="F77" s="110"/>
      <c r="G77" s="116"/>
      <c r="H77" s="112"/>
      <c r="I77" s="112"/>
      <c r="J77" s="112"/>
      <c r="K77" s="117"/>
      <c r="L77" s="116"/>
      <c r="M77" s="112"/>
      <c r="N77" s="112"/>
      <c r="O77" s="112" t="s">
        <v>28</v>
      </c>
      <c r="P77" s="117" t="s">
        <v>28</v>
      </c>
      <c r="Q77" s="116"/>
      <c r="R77" s="112"/>
      <c r="S77" s="112"/>
      <c r="T77" s="112"/>
      <c r="U77" s="117"/>
      <c r="V77" s="116"/>
      <c r="W77" s="112"/>
      <c r="X77" s="112"/>
      <c r="Y77" s="112"/>
      <c r="Z77" s="117"/>
      <c r="AA77" s="116"/>
      <c r="AB77" s="112"/>
      <c r="AC77" s="112"/>
      <c r="AD77" s="112"/>
      <c r="AE77" s="117"/>
      <c r="AF77" s="116"/>
      <c r="AG77" s="112"/>
      <c r="AH77" s="112"/>
      <c r="AI77" s="112"/>
      <c r="AJ77" s="117"/>
      <c r="AK77" s="116"/>
      <c r="AL77" s="112"/>
      <c r="AM77" s="112"/>
      <c r="AN77" s="112"/>
      <c r="AO77" s="117"/>
      <c r="AP77" s="28"/>
      <c r="AQ77" s="26"/>
      <c r="AR77" s="26"/>
    </row>
    <row r="78" spans="2:44">
      <c r="B78" s="9"/>
      <c r="C78" s="9"/>
      <c r="D78" s="10"/>
      <c r="E78" s="28"/>
      <c r="F78" s="110"/>
      <c r="G78" s="116"/>
      <c r="H78" s="112"/>
      <c r="I78" s="112"/>
      <c r="J78" s="112"/>
      <c r="K78" s="117"/>
      <c r="L78" s="116"/>
      <c r="M78" s="112"/>
      <c r="N78" s="112"/>
      <c r="O78" s="112" t="s">
        <v>28</v>
      </c>
      <c r="P78" s="117" t="s">
        <v>28</v>
      </c>
      <c r="Q78" s="116"/>
      <c r="R78" s="112"/>
      <c r="S78" s="112"/>
      <c r="T78" s="112"/>
      <c r="U78" s="117"/>
      <c r="V78" s="116"/>
      <c r="W78" s="112"/>
      <c r="X78" s="112"/>
      <c r="Y78" s="112"/>
      <c r="Z78" s="117"/>
      <c r="AA78" s="116"/>
      <c r="AB78" s="112"/>
      <c r="AC78" s="112"/>
      <c r="AD78" s="112"/>
      <c r="AE78" s="117"/>
      <c r="AF78" s="116"/>
      <c r="AG78" s="112"/>
      <c r="AH78" s="112"/>
      <c r="AI78" s="112"/>
      <c r="AJ78" s="117"/>
      <c r="AK78" s="116"/>
      <c r="AL78" s="112"/>
      <c r="AM78" s="112"/>
      <c r="AN78" s="112"/>
      <c r="AO78" s="117"/>
      <c r="AP78" s="28"/>
      <c r="AQ78" s="26"/>
      <c r="AR78" s="26"/>
    </row>
    <row r="79" spans="2:44">
      <c r="B79" s="9"/>
      <c r="C79" s="9"/>
      <c r="D79" s="10"/>
      <c r="E79" s="28"/>
      <c r="F79" s="110"/>
      <c r="G79" s="116"/>
      <c r="H79" s="112"/>
      <c r="I79" s="112"/>
      <c r="J79" s="112"/>
      <c r="K79" s="117"/>
      <c r="L79" s="116"/>
      <c r="M79" s="112"/>
      <c r="N79" s="112"/>
      <c r="O79" s="112" t="s">
        <v>28</v>
      </c>
      <c r="P79" s="117" t="s">
        <v>28</v>
      </c>
      <c r="Q79" s="116"/>
      <c r="R79" s="112"/>
      <c r="S79" s="112"/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 <c r="AD79" s="112"/>
      <c r="AE79" s="117"/>
      <c r="AF79" s="116"/>
      <c r="AG79" s="112"/>
      <c r="AH79" s="112"/>
      <c r="AI79" s="112"/>
      <c r="AJ79" s="117"/>
      <c r="AK79" s="116"/>
      <c r="AL79" s="112"/>
      <c r="AM79" s="112"/>
      <c r="AN79" s="112"/>
      <c r="AO79" s="117"/>
      <c r="AP79" s="28"/>
      <c r="AQ79" s="26"/>
      <c r="AR79" s="26"/>
    </row>
    <row r="80" spans="2:44">
      <c r="B80" s="9"/>
      <c r="C80" s="9"/>
      <c r="D80" s="10"/>
      <c r="E80" s="28"/>
      <c r="F80" s="110"/>
      <c r="G80" s="116"/>
      <c r="H80" s="112"/>
      <c r="I80" s="112"/>
      <c r="J80" s="112"/>
      <c r="K80" s="117"/>
      <c r="L80" s="116"/>
      <c r="M80" s="112"/>
      <c r="N80" s="112"/>
      <c r="O80" s="112"/>
      <c r="P80" s="117"/>
      <c r="Q80" s="116"/>
      <c r="R80" s="112"/>
      <c r="S80" s="112"/>
      <c r="T80" s="112"/>
      <c r="U80" s="117"/>
      <c r="V80" s="116"/>
      <c r="W80" s="112"/>
      <c r="X80" s="112"/>
      <c r="Y80" s="112"/>
      <c r="Z80" s="117"/>
      <c r="AA80" s="116"/>
      <c r="AB80" s="112"/>
      <c r="AC80" s="112"/>
      <c r="AD80" s="112"/>
      <c r="AE80" s="117"/>
      <c r="AF80" s="116"/>
      <c r="AG80" s="112"/>
      <c r="AH80" s="112"/>
      <c r="AI80" s="112"/>
      <c r="AJ80" s="117"/>
      <c r="AK80" s="116"/>
      <c r="AL80" s="112"/>
      <c r="AM80" s="112"/>
      <c r="AN80" s="112"/>
      <c r="AO80" s="117"/>
      <c r="AP80" s="28"/>
      <c r="AQ80" s="26"/>
      <c r="AR80" s="26"/>
    </row>
    <row r="81" spans="2:44">
      <c r="B81" s="9"/>
      <c r="C81" s="9"/>
      <c r="D81" s="10"/>
      <c r="E81" s="28"/>
      <c r="F81" s="110"/>
      <c r="G81" s="116"/>
      <c r="H81" s="112"/>
      <c r="I81" s="112"/>
      <c r="J81" s="112"/>
      <c r="K81" s="117"/>
      <c r="L81" s="116"/>
      <c r="M81" s="112"/>
      <c r="N81" s="112"/>
      <c r="O81" s="112"/>
      <c r="P81" s="117"/>
      <c r="Q81" s="116"/>
      <c r="R81" s="112"/>
      <c r="S81" s="112"/>
      <c r="T81" s="112"/>
      <c r="U81" s="117"/>
      <c r="V81" s="116"/>
      <c r="W81" s="112"/>
      <c r="X81" s="112"/>
      <c r="Y81" s="112"/>
      <c r="Z81" s="117"/>
      <c r="AA81" s="116"/>
      <c r="AB81" s="112"/>
      <c r="AC81" s="112"/>
      <c r="AD81" s="112"/>
      <c r="AE81" s="117"/>
      <c r="AF81" s="116"/>
      <c r="AG81" s="112"/>
      <c r="AH81" s="112"/>
      <c r="AI81" s="112"/>
      <c r="AJ81" s="117"/>
      <c r="AK81" s="116"/>
      <c r="AL81" s="112"/>
      <c r="AM81" s="112"/>
      <c r="AN81" s="112"/>
      <c r="AO81" s="117"/>
      <c r="AP81" s="28"/>
      <c r="AQ81" s="26"/>
      <c r="AR81" s="26"/>
    </row>
    <row r="82" spans="2:44">
      <c r="B82" s="9"/>
      <c r="C82" s="9"/>
      <c r="D82" s="10"/>
      <c r="E82" s="28"/>
      <c r="F82" s="110"/>
      <c r="G82" s="116"/>
      <c r="H82" s="112"/>
      <c r="I82" s="112"/>
      <c r="J82" s="112"/>
      <c r="K82" s="117"/>
      <c r="L82" s="116"/>
      <c r="M82" s="112"/>
      <c r="N82" s="112"/>
      <c r="O82" s="112"/>
      <c r="P82" s="117"/>
      <c r="Q82" s="116"/>
      <c r="R82" s="112"/>
      <c r="S82" s="112"/>
      <c r="T82" s="112"/>
      <c r="U82" s="117"/>
      <c r="V82" s="116"/>
      <c r="W82" s="112"/>
      <c r="X82" s="112"/>
      <c r="Y82" s="112"/>
      <c r="Z82" s="117"/>
      <c r="AA82" s="116"/>
      <c r="AB82" s="112"/>
      <c r="AC82" s="112"/>
      <c r="AD82" s="112"/>
      <c r="AE82" s="117"/>
      <c r="AF82" s="116"/>
      <c r="AG82" s="112"/>
      <c r="AH82" s="112"/>
      <c r="AI82" s="112"/>
      <c r="AJ82" s="117"/>
      <c r="AK82" s="116"/>
      <c r="AL82" s="112"/>
      <c r="AM82" s="112"/>
      <c r="AN82" s="112"/>
      <c r="AO82" s="117"/>
      <c r="AP82" s="28"/>
      <c r="AQ82" s="26"/>
      <c r="AR82" s="26"/>
    </row>
    <row r="83" spans="2:44">
      <c r="B83" s="9"/>
      <c r="C83" s="9"/>
      <c r="D83" s="10"/>
      <c r="E83" s="28"/>
      <c r="F83" s="110"/>
      <c r="G83" s="116"/>
      <c r="H83" s="112"/>
      <c r="I83" s="112"/>
      <c r="J83" s="112"/>
      <c r="K83" s="117"/>
      <c r="L83" s="116"/>
      <c r="M83" s="112"/>
      <c r="N83" s="112"/>
      <c r="O83" s="112"/>
      <c r="P83" s="117"/>
      <c r="Q83" s="116"/>
      <c r="R83" s="112"/>
      <c r="S83" s="112"/>
      <c r="T83" s="112"/>
      <c r="U83" s="117"/>
      <c r="V83" s="116"/>
      <c r="W83" s="112"/>
      <c r="X83" s="112"/>
      <c r="Y83" s="112"/>
      <c r="Z83" s="117"/>
      <c r="AA83" s="116"/>
      <c r="AB83" s="112"/>
      <c r="AC83" s="112"/>
      <c r="AD83" s="112"/>
      <c r="AE83" s="117"/>
      <c r="AF83" s="116"/>
      <c r="AG83" s="112"/>
      <c r="AH83" s="112"/>
      <c r="AI83" s="112"/>
      <c r="AJ83" s="117"/>
      <c r="AK83" s="116"/>
      <c r="AL83" s="112"/>
      <c r="AM83" s="112"/>
      <c r="AN83" s="112"/>
      <c r="AO83" s="117"/>
      <c r="AP83" s="28"/>
      <c r="AQ83" s="26"/>
      <c r="AR83" s="26"/>
    </row>
    <row r="84" spans="2:44">
      <c r="B84" s="9"/>
      <c r="C84" s="9"/>
      <c r="D84" s="10"/>
      <c r="E84" s="28"/>
      <c r="F84" s="110"/>
      <c r="G84" s="116"/>
      <c r="H84" s="112"/>
      <c r="I84" s="112"/>
      <c r="J84" s="112"/>
      <c r="K84" s="117"/>
      <c r="L84" s="116"/>
      <c r="M84" s="112"/>
      <c r="N84" s="112"/>
      <c r="O84" s="112"/>
      <c r="P84" s="117"/>
      <c r="Q84" s="116"/>
      <c r="R84" s="112"/>
      <c r="S84" s="112"/>
      <c r="T84" s="112"/>
      <c r="U84" s="117"/>
      <c r="V84" s="116"/>
      <c r="W84" s="112"/>
      <c r="X84" s="112"/>
      <c r="Y84" s="112"/>
      <c r="Z84" s="117"/>
      <c r="AA84" s="116"/>
      <c r="AB84" s="112"/>
      <c r="AC84" s="112"/>
      <c r="AD84" s="112"/>
      <c r="AE84" s="117"/>
      <c r="AF84" s="116"/>
      <c r="AG84" s="112"/>
      <c r="AH84" s="112"/>
      <c r="AI84" s="112"/>
      <c r="AJ84" s="117"/>
      <c r="AK84" s="116"/>
      <c r="AL84" s="112"/>
      <c r="AM84" s="112"/>
      <c r="AN84" s="112"/>
      <c r="AO84" s="117"/>
      <c r="AP84" s="28"/>
      <c r="AQ84" s="26"/>
      <c r="AR84" s="26"/>
    </row>
    <row r="85" spans="2:44">
      <c r="B85" s="9"/>
      <c r="C85" s="9"/>
      <c r="D85" s="10"/>
      <c r="E85" s="28"/>
      <c r="F85" s="110"/>
      <c r="G85" s="116"/>
      <c r="H85" s="112"/>
      <c r="I85" s="112"/>
      <c r="J85" s="112"/>
      <c r="K85" s="117"/>
      <c r="L85" s="116"/>
      <c r="M85" s="112"/>
      <c r="N85" s="112"/>
      <c r="O85" s="112"/>
      <c r="P85" s="117"/>
      <c r="Q85" s="116"/>
      <c r="R85" s="112"/>
      <c r="S85" s="112"/>
      <c r="T85" s="112"/>
      <c r="U85" s="117"/>
      <c r="V85" s="116"/>
      <c r="W85" s="112"/>
      <c r="X85" s="112"/>
      <c r="Y85" s="112"/>
      <c r="Z85" s="117"/>
      <c r="AA85" s="116"/>
      <c r="AB85" s="112"/>
      <c r="AC85" s="112"/>
      <c r="AD85" s="112"/>
      <c r="AE85" s="117"/>
      <c r="AF85" s="116"/>
      <c r="AG85" s="112"/>
      <c r="AH85" s="112"/>
      <c r="AI85" s="112"/>
      <c r="AJ85" s="117"/>
      <c r="AK85" s="116"/>
      <c r="AL85" s="112"/>
      <c r="AM85" s="112"/>
      <c r="AN85" s="112"/>
      <c r="AO85" s="117"/>
      <c r="AP85" s="28"/>
      <c r="AQ85" s="26"/>
      <c r="AR85" s="26"/>
    </row>
    <row r="86" spans="2:44">
      <c r="B86" s="9"/>
      <c r="C86" s="9"/>
      <c r="D86" s="10"/>
      <c r="E86" s="28"/>
      <c r="F86" s="110"/>
      <c r="G86" s="116"/>
      <c r="H86" s="112"/>
      <c r="I86" s="112"/>
      <c r="J86" s="112"/>
      <c r="K86" s="117"/>
      <c r="L86" s="116"/>
      <c r="M86" s="112"/>
      <c r="N86" s="112"/>
      <c r="O86" s="112"/>
      <c r="P86" s="117"/>
      <c r="Q86" s="116"/>
      <c r="R86" s="112"/>
      <c r="S86" s="112"/>
      <c r="T86" s="112"/>
      <c r="U86" s="117"/>
      <c r="V86" s="116"/>
      <c r="W86" s="112"/>
      <c r="X86" s="112"/>
      <c r="Y86" s="112"/>
      <c r="Z86" s="117"/>
      <c r="AA86" s="116"/>
      <c r="AB86" s="112"/>
      <c r="AC86" s="112"/>
      <c r="AD86" s="112"/>
      <c r="AE86" s="117"/>
      <c r="AF86" s="116"/>
      <c r="AG86" s="112"/>
      <c r="AH86" s="112"/>
      <c r="AI86" s="112"/>
      <c r="AJ86" s="117"/>
      <c r="AK86" s="116"/>
      <c r="AL86" s="112"/>
      <c r="AM86" s="112"/>
      <c r="AN86" s="112"/>
      <c r="AO86" s="117"/>
      <c r="AP86" s="28"/>
      <c r="AQ86" s="26"/>
      <c r="AR86" s="26"/>
    </row>
    <row r="87" spans="2:44">
      <c r="B87" s="9"/>
      <c r="C87" s="9"/>
      <c r="D87" s="10"/>
      <c r="E87" s="28"/>
      <c r="F87" s="110"/>
      <c r="G87" s="116"/>
      <c r="H87" s="112"/>
      <c r="I87" s="112"/>
      <c r="J87" s="112"/>
      <c r="K87" s="117"/>
      <c r="L87" s="116"/>
      <c r="M87" s="112"/>
      <c r="N87" s="112"/>
      <c r="O87" s="112"/>
      <c r="P87" s="117"/>
      <c r="Q87" s="116"/>
      <c r="R87" s="112"/>
      <c r="S87" s="112"/>
      <c r="T87" s="112"/>
      <c r="U87" s="117"/>
      <c r="V87" s="116"/>
      <c r="W87" s="112"/>
      <c r="X87" s="112"/>
      <c r="Y87" s="112"/>
      <c r="Z87" s="117"/>
      <c r="AA87" s="116"/>
      <c r="AB87" s="112"/>
      <c r="AC87" s="112"/>
      <c r="AD87" s="112"/>
      <c r="AE87" s="117"/>
      <c r="AF87" s="116"/>
      <c r="AG87" s="112"/>
      <c r="AH87" s="112"/>
      <c r="AI87" s="112"/>
      <c r="AJ87" s="117"/>
      <c r="AK87" s="116"/>
      <c r="AL87" s="112"/>
      <c r="AM87" s="112"/>
      <c r="AN87" s="112"/>
      <c r="AO87" s="117"/>
      <c r="AP87" s="28"/>
      <c r="AQ87" s="26"/>
      <c r="AR87" s="26"/>
    </row>
    <row r="88" spans="2:44">
      <c r="B88" s="9"/>
      <c r="C88" s="9"/>
      <c r="D88" s="10"/>
      <c r="E88" s="28"/>
      <c r="F88" s="110"/>
      <c r="G88" s="116"/>
      <c r="H88" s="112"/>
      <c r="I88" s="112"/>
      <c r="J88" s="112"/>
      <c r="K88" s="117"/>
      <c r="L88" s="116"/>
      <c r="M88" s="112"/>
      <c r="N88" s="112"/>
      <c r="O88" s="112"/>
      <c r="P88" s="117"/>
      <c r="Q88" s="116"/>
      <c r="R88" s="112"/>
      <c r="S88" s="112"/>
      <c r="T88" s="112"/>
      <c r="U88" s="117"/>
      <c r="V88" s="116"/>
      <c r="W88" s="112"/>
      <c r="X88" s="112"/>
      <c r="Y88" s="112"/>
      <c r="Z88" s="117"/>
      <c r="AA88" s="116"/>
      <c r="AB88" s="112"/>
      <c r="AC88" s="112"/>
      <c r="AD88" s="112"/>
      <c r="AE88" s="117"/>
      <c r="AF88" s="116"/>
      <c r="AG88" s="112"/>
      <c r="AH88" s="112"/>
      <c r="AI88" s="112"/>
      <c r="AJ88" s="117"/>
      <c r="AK88" s="116"/>
      <c r="AL88" s="112"/>
      <c r="AM88" s="112"/>
      <c r="AN88" s="112"/>
      <c r="AO88" s="117"/>
      <c r="AP88" s="28"/>
      <c r="AQ88" s="26"/>
      <c r="AR88" s="26"/>
    </row>
    <row r="89" spans="2:44">
      <c r="B89" s="9"/>
      <c r="C89" s="9"/>
      <c r="D89" s="10"/>
      <c r="E89" s="28"/>
      <c r="F89" s="110"/>
      <c r="G89" s="116"/>
      <c r="H89" s="112"/>
      <c r="I89" s="112"/>
      <c r="J89" s="112"/>
      <c r="K89" s="117"/>
      <c r="L89" s="116"/>
      <c r="M89" s="112"/>
      <c r="N89" s="112"/>
      <c r="O89" s="112"/>
      <c r="P89" s="117"/>
      <c r="Q89" s="116"/>
      <c r="R89" s="112"/>
      <c r="S89" s="112"/>
      <c r="T89" s="112"/>
      <c r="U89" s="117"/>
      <c r="V89" s="116"/>
      <c r="W89" s="112"/>
      <c r="X89" s="112"/>
      <c r="Y89" s="112"/>
      <c r="Z89" s="117"/>
      <c r="AA89" s="116"/>
      <c r="AB89" s="112"/>
      <c r="AC89" s="112"/>
      <c r="AD89" s="112"/>
      <c r="AE89" s="117"/>
      <c r="AF89" s="116"/>
      <c r="AG89" s="112"/>
      <c r="AH89" s="112"/>
      <c r="AI89" s="112"/>
      <c r="AJ89" s="117"/>
      <c r="AK89" s="116"/>
      <c r="AL89" s="112"/>
      <c r="AM89" s="112"/>
      <c r="AN89" s="112"/>
      <c r="AO89" s="117"/>
      <c r="AP89" s="28"/>
      <c r="AQ89" s="26"/>
      <c r="AR89" s="26"/>
    </row>
    <row r="90" spans="2:44">
      <c r="B90" s="9"/>
      <c r="C90" s="9"/>
      <c r="D90" s="10"/>
      <c r="E90" s="28"/>
      <c r="F90" s="110"/>
      <c r="G90" s="116"/>
      <c r="H90" s="112"/>
      <c r="I90" s="112"/>
      <c r="J90" s="112"/>
      <c r="K90" s="117"/>
      <c r="L90" s="116"/>
      <c r="M90" s="112"/>
      <c r="N90" s="112"/>
      <c r="O90" s="112"/>
      <c r="P90" s="117"/>
      <c r="Q90" s="116"/>
      <c r="R90" s="112"/>
      <c r="S90" s="112"/>
      <c r="T90" s="112"/>
      <c r="U90" s="117"/>
      <c r="V90" s="116"/>
      <c r="W90" s="112"/>
      <c r="X90" s="112"/>
      <c r="Y90" s="112"/>
      <c r="Z90" s="117"/>
      <c r="AA90" s="116"/>
      <c r="AB90" s="112"/>
      <c r="AC90" s="112"/>
      <c r="AD90" s="112"/>
      <c r="AE90" s="117"/>
      <c r="AF90" s="116"/>
      <c r="AG90" s="112"/>
      <c r="AH90" s="112"/>
      <c r="AI90" s="112"/>
      <c r="AJ90" s="117"/>
      <c r="AK90" s="116"/>
      <c r="AL90" s="112"/>
      <c r="AM90" s="112"/>
      <c r="AN90" s="112"/>
      <c r="AO90" s="117"/>
      <c r="AP90" s="28"/>
      <c r="AQ90" s="26"/>
      <c r="AR90" s="26"/>
    </row>
    <row r="91" spans="2:44">
      <c r="B91" s="9"/>
      <c r="C91" s="9"/>
      <c r="D91" s="10"/>
      <c r="E91" s="28"/>
      <c r="F91" s="110"/>
      <c r="G91" s="116"/>
      <c r="H91" s="112"/>
      <c r="I91" s="112"/>
      <c r="J91" s="112"/>
      <c r="K91" s="117"/>
      <c r="L91" s="116"/>
      <c r="M91" s="112"/>
      <c r="N91" s="112"/>
      <c r="O91" s="112"/>
      <c r="P91" s="117"/>
      <c r="Q91" s="116"/>
      <c r="R91" s="112"/>
      <c r="S91" s="112"/>
      <c r="T91" s="112"/>
      <c r="U91" s="117"/>
      <c r="V91" s="116"/>
      <c r="W91" s="112"/>
      <c r="X91" s="112"/>
      <c r="Y91" s="112"/>
      <c r="Z91" s="117"/>
      <c r="AA91" s="116"/>
      <c r="AB91" s="112"/>
      <c r="AC91" s="112"/>
      <c r="AD91" s="112"/>
      <c r="AE91" s="117"/>
      <c r="AF91" s="116"/>
      <c r="AG91" s="112"/>
      <c r="AH91" s="112"/>
      <c r="AI91" s="112"/>
      <c r="AJ91" s="117"/>
      <c r="AK91" s="116"/>
      <c r="AL91" s="112"/>
      <c r="AM91" s="112"/>
      <c r="AN91" s="112"/>
      <c r="AO91" s="117"/>
      <c r="AP91" s="28"/>
      <c r="AQ91" s="26"/>
      <c r="AR91" s="26"/>
    </row>
    <row r="92" spans="2:44">
      <c r="B92" s="9"/>
      <c r="C92" s="9"/>
      <c r="D92" s="10"/>
      <c r="E92" s="28"/>
      <c r="F92" s="110"/>
      <c r="G92" s="116"/>
      <c r="H92" s="112"/>
      <c r="I92" s="112"/>
      <c r="J92" s="112"/>
      <c r="K92" s="117"/>
      <c r="L92" s="116"/>
      <c r="M92" s="112"/>
      <c r="N92" s="112"/>
      <c r="O92" s="112"/>
      <c r="P92" s="117"/>
      <c r="Q92" s="116"/>
      <c r="R92" s="112"/>
      <c r="S92" s="112"/>
      <c r="T92" s="112"/>
      <c r="U92" s="117"/>
      <c r="V92" s="116"/>
      <c r="W92" s="112"/>
      <c r="X92" s="112"/>
      <c r="Y92" s="112"/>
      <c r="Z92" s="117"/>
      <c r="AA92" s="116"/>
      <c r="AB92" s="112"/>
      <c r="AC92" s="112"/>
      <c r="AD92" s="112"/>
      <c r="AE92" s="117"/>
      <c r="AF92" s="116"/>
      <c r="AG92" s="112"/>
      <c r="AH92" s="112"/>
      <c r="AI92" s="112"/>
      <c r="AJ92" s="117"/>
      <c r="AK92" s="116"/>
      <c r="AL92" s="112"/>
      <c r="AM92" s="112"/>
      <c r="AN92" s="112"/>
      <c r="AO92" s="117"/>
      <c r="AP92" s="28"/>
      <c r="AQ92" s="26"/>
      <c r="AR92" s="26"/>
    </row>
    <row r="93" spans="2:44">
      <c r="B93" s="9"/>
      <c r="C93" s="9"/>
      <c r="D93" s="10"/>
      <c r="E93" s="28"/>
      <c r="F93" s="110"/>
      <c r="G93" s="116"/>
      <c r="H93" s="112"/>
      <c r="I93" s="112"/>
      <c r="J93" s="112"/>
      <c r="K93" s="117"/>
      <c r="L93" s="116"/>
      <c r="M93" s="112"/>
      <c r="N93" s="112"/>
      <c r="O93" s="112"/>
      <c r="P93" s="117"/>
      <c r="Q93" s="116"/>
      <c r="R93" s="112"/>
      <c r="S93" s="112"/>
      <c r="T93" s="112"/>
      <c r="U93" s="117"/>
      <c r="V93" s="116"/>
      <c r="W93" s="112"/>
      <c r="X93" s="112"/>
      <c r="Y93" s="112"/>
      <c r="Z93" s="117"/>
      <c r="AA93" s="116"/>
      <c r="AB93" s="112"/>
      <c r="AC93" s="112"/>
      <c r="AD93" s="112"/>
      <c r="AE93" s="117"/>
      <c r="AF93" s="116"/>
      <c r="AG93" s="112"/>
      <c r="AH93" s="112"/>
      <c r="AI93" s="112"/>
      <c r="AJ93" s="117"/>
      <c r="AK93" s="116"/>
      <c r="AL93" s="112"/>
      <c r="AM93" s="112"/>
      <c r="AN93" s="112"/>
      <c r="AO93" s="117"/>
      <c r="AP93" s="28"/>
      <c r="AQ93" s="26"/>
      <c r="AR93" s="26"/>
    </row>
    <row r="94" spans="2:44">
      <c r="B94" s="9"/>
      <c r="C94" s="9"/>
      <c r="D94" s="10"/>
      <c r="E94" s="28"/>
      <c r="F94" s="110"/>
      <c r="G94" s="116"/>
      <c r="H94" s="112"/>
      <c r="I94" s="112"/>
      <c r="J94" s="112"/>
      <c r="K94" s="117"/>
      <c r="L94" s="116"/>
      <c r="M94" s="112"/>
      <c r="N94" s="112"/>
      <c r="O94" s="112"/>
      <c r="P94" s="117"/>
      <c r="Q94" s="116"/>
      <c r="R94" s="112"/>
      <c r="S94" s="112"/>
      <c r="T94" s="112"/>
      <c r="U94" s="117"/>
      <c r="V94" s="116"/>
      <c r="W94" s="112"/>
      <c r="X94" s="112"/>
      <c r="Y94" s="112"/>
      <c r="Z94" s="117"/>
      <c r="AA94" s="116"/>
      <c r="AB94" s="112"/>
      <c r="AC94" s="112"/>
      <c r="AD94" s="112"/>
      <c r="AE94" s="117"/>
      <c r="AF94" s="116"/>
      <c r="AG94" s="112"/>
      <c r="AH94" s="112"/>
      <c r="AI94" s="112"/>
      <c r="AJ94" s="117"/>
      <c r="AK94" s="116"/>
      <c r="AL94" s="112"/>
      <c r="AM94" s="112"/>
      <c r="AN94" s="112"/>
      <c r="AO94" s="117"/>
      <c r="AP94" s="28"/>
      <c r="AQ94" s="26"/>
      <c r="AR94" s="26"/>
    </row>
    <row r="95" spans="2:44">
      <c r="B95" s="9"/>
      <c r="C95" s="9"/>
      <c r="D95" s="10"/>
      <c r="E95" s="28"/>
      <c r="F95" s="110"/>
      <c r="G95" s="116"/>
      <c r="H95" s="112"/>
      <c r="I95" s="112"/>
      <c r="J95" s="112"/>
      <c r="K95" s="117"/>
      <c r="L95" s="116"/>
      <c r="M95" s="112"/>
      <c r="N95" s="112"/>
      <c r="O95" s="112"/>
      <c r="P95" s="117"/>
      <c r="Q95" s="116"/>
      <c r="R95" s="112"/>
      <c r="S95" s="112"/>
      <c r="T95" s="112"/>
      <c r="U95" s="117"/>
      <c r="V95" s="116"/>
      <c r="W95" s="112"/>
      <c r="X95" s="112"/>
      <c r="Y95" s="112"/>
      <c r="Z95" s="117"/>
      <c r="AA95" s="116"/>
      <c r="AB95" s="112"/>
      <c r="AC95" s="112"/>
      <c r="AD95" s="112"/>
      <c r="AE95" s="117"/>
      <c r="AF95" s="116"/>
      <c r="AG95" s="112"/>
      <c r="AH95" s="112"/>
      <c r="AI95" s="112"/>
      <c r="AJ95" s="117"/>
      <c r="AK95" s="116"/>
      <c r="AL95" s="112"/>
      <c r="AM95" s="112"/>
      <c r="AN95" s="112"/>
      <c r="AO95" s="117"/>
      <c r="AP95" s="28"/>
      <c r="AQ95" s="26"/>
      <c r="AR95" s="26"/>
    </row>
    <row r="96" spans="2:44">
      <c r="B96" s="9"/>
      <c r="C96" s="9"/>
      <c r="D96" s="10"/>
      <c r="E96" s="28"/>
      <c r="F96" s="110"/>
      <c r="G96" s="116"/>
      <c r="H96" s="112"/>
      <c r="I96" s="112"/>
      <c r="J96" s="112"/>
      <c r="K96" s="117"/>
      <c r="L96" s="116"/>
      <c r="M96" s="112"/>
      <c r="N96" s="112"/>
      <c r="O96" s="112"/>
      <c r="P96" s="117"/>
      <c r="Q96" s="116"/>
      <c r="R96" s="112"/>
      <c r="S96" s="112"/>
      <c r="T96" s="112"/>
      <c r="U96" s="117"/>
      <c r="V96" s="116"/>
      <c r="W96" s="112"/>
      <c r="X96" s="112"/>
      <c r="Y96" s="112"/>
      <c r="Z96" s="117"/>
      <c r="AA96" s="116"/>
      <c r="AB96" s="112"/>
      <c r="AC96" s="112"/>
      <c r="AD96" s="112"/>
      <c r="AE96" s="117"/>
      <c r="AF96" s="116"/>
      <c r="AG96" s="112"/>
      <c r="AH96" s="112"/>
      <c r="AI96" s="112"/>
      <c r="AJ96" s="117"/>
      <c r="AK96" s="116"/>
      <c r="AL96" s="112"/>
      <c r="AM96" s="112"/>
      <c r="AN96" s="112"/>
      <c r="AO96" s="117"/>
      <c r="AP96" s="28"/>
      <c r="AQ96" s="26"/>
      <c r="AR96" s="26"/>
    </row>
    <row r="97" spans="2:44">
      <c r="B97" s="9"/>
      <c r="C97" s="9"/>
      <c r="D97" s="10"/>
      <c r="E97" s="28"/>
      <c r="F97" s="110"/>
      <c r="G97" s="116"/>
      <c r="H97" s="112"/>
      <c r="I97" s="112"/>
      <c r="J97" s="112"/>
      <c r="K97" s="117"/>
      <c r="L97" s="116"/>
      <c r="M97" s="112"/>
      <c r="N97" s="112"/>
      <c r="O97" s="112"/>
      <c r="P97" s="117"/>
      <c r="Q97" s="116"/>
      <c r="R97" s="112"/>
      <c r="S97" s="112"/>
      <c r="T97" s="112"/>
      <c r="U97" s="117"/>
      <c r="V97" s="116"/>
      <c r="W97" s="112"/>
      <c r="X97" s="112"/>
      <c r="Y97" s="112"/>
      <c r="Z97" s="117"/>
      <c r="AA97" s="116"/>
      <c r="AB97" s="112"/>
      <c r="AC97" s="112"/>
      <c r="AD97" s="112"/>
      <c r="AE97" s="117"/>
      <c r="AF97" s="116"/>
      <c r="AG97" s="112"/>
      <c r="AH97" s="112"/>
      <c r="AI97" s="112"/>
      <c r="AJ97" s="117"/>
      <c r="AK97" s="116"/>
      <c r="AL97" s="112"/>
      <c r="AM97" s="112"/>
      <c r="AN97" s="112"/>
      <c r="AO97" s="117"/>
      <c r="AP97" s="28"/>
      <c r="AQ97" s="26"/>
      <c r="AR97" s="26"/>
    </row>
    <row r="98" spans="2:44">
      <c r="B98" s="9"/>
      <c r="C98" s="9"/>
      <c r="D98" s="10"/>
      <c r="E98" s="28"/>
      <c r="F98" s="110"/>
      <c r="G98" s="116"/>
      <c r="H98" s="112"/>
      <c r="I98" s="112"/>
      <c r="J98" s="112"/>
      <c r="K98" s="117"/>
      <c r="L98" s="116"/>
      <c r="M98" s="112"/>
      <c r="N98" s="112"/>
      <c r="O98" s="112"/>
      <c r="P98" s="117"/>
      <c r="Q98" s="116"/>
      <c r="R98" s="112"/>
      <c r="S98" s="112"/>
      <c r="T98" s="112"/>
      <c r="U98" s="117"/>
      <c r="V98" s="116"/>
      <c r="W98" s="112"/>
      <c r="X98" s="112"/>
      <c r="Y98" s="112"/>
      <c r="Z98" s="117"/>
      <c r="AA98" s="116"/>
      <c r="AB98" s="112"/>
      <c r="AC98" s="112"/>
      <c r="AD98" s="112"/>
      <c r="AE98" s="117"/>
      <c r="AF98" s="116"/>
      <c r="AG98" s="112"/>
      <c r="AH98" s="112"/>
      <c r="AI98" s="112"/>
      <c r="AJ98" s="117"/>
      <c r="AK98" s="116"/>
      <c r="AL98" s="112"/>
      <c r="AM98" s="112"/>
      <c r="AN98" s="112"/>
      <c r="AO98" s="117"/>
      <c r="AP98" s="28"/>
      <c r="AQ98" s="26"/>
      <c r="AR98" s="26"/>
    </row>
    <row r="99" spans="2:44">
      <c r="B99" s="9"/>
      <c r="C99" s="9"/>
      <c r="D99" s="10"/>
      <c r="E99" s="28"/>
      <c r="F99" s="110"/>
      <c r="G99" s="116"/>
      <c r="H99" s="112"/>
      <c r="I99" s="112"/>
      <c r="J99" s="112"/>
      <c r="K99" s="117"/>
      <c r="L99" s="116"/>
      <c r="M99" s="112"/>
      <c r="N99" s="112"/>
      <c r="O99" s="112"/>
      <c r="P99" s="117"/>
      <c r="Q99" s="116"/>
      <c r="R99" s="112"/>
      <c r="S99" s="112"/>
      <c r="T99" s="112"/>
      <c r="U99" s="117"/>
      <c r="V99" s="116"/>
      <c r="W99" s="112"/>
      <c r="X99" s="112"/>
      <c r="Y99" s="112"/>
      <c r="Z99" s="117"/>
      <c r="AA99" s="116"/>
      <c r="AB99" s="112"/>
      <c r="AC99" s="112"/>
      <c r="AD99" s="112"/>
      <c r="AE99" s="117"/>
      <c r="AF99" s="116"/>
      <c r="AG99" s="112"/>
      <c r="AH99" s="112"/>
      <c r="AI99" s="112"/>
      <c r="AJ99" s="117"/>
      <c r="AK99" s="116"/>
      <c r="AL99" s="112"/>
      <c r="AM99" s="112"/>
      <c r="AN99" s="112"/>
      <c r="AO99" s="117"/>
      <c r="AP99" s="28"/>
      <c r="AQ99" s="26"/>
      <c r="AR99" s="26"/>
    </row>
    <row r="100" spans="2:44">
      <c r="B100" s="9"/>
      <c r="C100" s="9"/>
      <c r="D100" s="10"/>
      <c r="E100" s="28"/>
      <c r="F100" s="110"/>
      <c r="G100" s="116"/>
      <c r="H100" s="112"/>
      <c r="I100" s="112"/>
      <c r="J100" s="112"/>
      <c r="K100" s="117"/>
      <c r="L100" s="116"/>
      <c r="M100" s="112"/>
      <c r="N100" s="112"/>
      <c r="O100" s="112"/>
      <c r="P100" s="117"/>
      <c r="Q100" s="116"/>
      <c r="R100" s="112"/>
      <c r="S100" s="112"/>
      <c r="T100" s="112"/>
      <c r="U100" s="117"/>
      <c r="V100" s="116"/>
      <c r="W100" s="112"/>
      <c r="X100" s="112"/>
      <c r="Y100" s="112"/>
      <c r="Z100" s="117"/>
      <c r="AA100" s="116"/>
      <c r="AB100" s="112"/>
      <c r="AC100" s="112"/>
      <c r="AD100" s="112"/>
      <c r="AE100" s="117"/>
      <c r="AF100" s="116"/>
      <c r="AG100" s="112"/>
      <c r="AH100" s="112"/>
      <c r="AI100" s="112"/>
      <c r="AJ100" s="117"/>
      <c r="AK100" s="116"/>
      <c r="AL100" s="112"/>
      <c r="AM100" s="112"/>
      <c r="AN100" s="112"/>
      <c r="AO100" s="117"/>
      <c r="AP100" s="28"/>
      <c r="AQ100" s="26"/>
      <c r="AR100" s="26"/>
    </row>
    <row r="101" spans="2:44">
      <c r="B101" s="9"/>
      <c r="C101" s="9"/>
      <c r="D101" s="10"/>
      <c r="E101" s="28"/>
      <c r="F101" s="110"/>
      <c r="G101" s="116"/>
      <c r="H101" s="112"/>
      <c r="I101" s="112"/>
      <c r="J101" s="112"/>
      <c r="K101" s="117"/>
      <c r="L101" s="116"/>
      <c r="M101" s="112"/>
      <c r="N101" s="112"/>
      <c r="O101" s="112"/>
      <c r="P101" s="117"/>
      <c r="Q101" s="116"/>
      <c r="R101" s="112"/>
      <c r="S101" s="112"/>
      <c r="T101" s="112"/>
      <c r="U101" s="117"/>
      <c r="V101" s="116"/>
      <c r="W101" s="112"/>
      <c r="X101" s="112"/>
      <c r="Y101" s="112"/>
      <c r="Z101" s="117"/>
      <c r="AA101" s="116"/>
      <c r="AB101" s="112"/>
      <c r="AC101" s="112"/>
      <c r="AD101" s="112"/>
      <c r="AE101" s="117"/>
      <c r="AF101" s="116"/>
      <c r="AG101" s="112"/>
      <c r="AH101" s="112"/>
      <c r="AI101" s="112"/>
      <c r="AJ101" s="117"/>
      <c r="AK101" s="116"/>
      <c r="AL101" s="112"/>
      <c r="AM101" s="112"/>
      <c r="AN101" s="112"/>
      <c r="AO101" s="117"/>
      <c r="AP101" s="28"/>
      <c r="AQ101" s="26"/>
      <c r="AR101" s="26"/>
    </row>
    <row r="102" spans="2:44">
      <c r="B102" s="9"/>
      <c r="C102" s="9"/>
      <c r="D102" s="10"/>
      <c r="E102" s="28"/>
      <c r="F102" s="110"/>
      <c r="G102" s="116"/>
      <c r="H102" s="112"/>
      <c r="I102" s="112"/>
      <c r="J102" s="112"/>
      <c r="K102" s="117"/>
      <c r="L102" s="116"/>
      <c r="M102" s="112"/>
      <c r="N102" s="112"/>
      <c r="O102" s="112"/>
      <c r="P102" s="117"/>
      <c r="Q102" s="116"/>
      <c r="R102" s="112"/>
      <c r="S102" s="112"/>
      <c r="T102" s="112"/>
      <c r="U102" s="117"/>
      <c r="V102" s="116"/>
      <c r="W102" s="112"/>
      <c r="X102" s="112"/>
      <c r="Y102" s="112"/>
      <c r="Z102" s="117"/>
      <c r="AA102" s="116"/>
      <c r="AB102" s="112"/>
      <c r="AC102" s="112"/>
      <c r="AD102" s="112"/>
      <c r="AE102" s="117"/>
      <c r="AF102" s="116"/>
      <c r="AG102" s="112"/>
      <c r="AH102" s="112"/>
      <c r="AI102" s="112"/>
      <c r="AJ102" s="117"/>
      <c r="AK102" s="116"/>
      <c r="AL102" s="112"/>
      <c r="AM102" s="112"/>
      <c r="AN102" s="112"/>
      <c r="AO102" s="117"/>
      <c r="AP102" s="28"/>
      <c r="AQ102" s="26"/>
      <c r="AR102" s="26"/>
    </row>
    <row r="103" spans="2:44">
      <c r="B103" s="9"/>
      <c r="C103" s="9"/>
      <c r="D103" s="10"/>
      <c r="E103" s="28"/>
      <c r="F103" s="110"/>
      <c r="G103" s="116"/>
      <c r="H103" s="112"/>
      <c r="I103" s="112"/>
      <c r="J103" s="112"/>
      <c r="K103" s="117"/>
      <c r="L103" s="116"/>
      <c r="M103" s="112"/>
      <c r="N103" s="112"/>
      <c r="O103" s="112"/>
      <c r="P103" s="117"/>
      <c r="Q103" s="116"/>
      <c r="R103" s="112"/>
      <c r="S103" s="112"/>
      <c r="T103" s="112"/>
      <c r="U103" s="117"/>
      <c r="V103" s="116"/>
      <c r="W103" s="112"/>
      <c r="X103" s="112"/>
      <c r="Y103" s="112"/>
      <c r="Z103" s="117"/>
      <c r="AA103" s="116"/>
      <c r="AB103" s="112"/>
      <c r="AC103" s="112"/>
      <c r="AD103" s="112"/>
      <c r="AE103" s="117"/>
      <c r="AF103" s="116"/>
      <c r="AG103" s="112"/>
      <c r="AH103" s="112"/>
      <c r="AI103" s="112"/>
      <c r="AJ103" s="117"/>
      <c r="AK103" s="116"/>
      <c r="AL103" s="112"/>
      <c r="AM103" s="112"/>
      <c r="AN103" s="112"/>
      <c r="AO103" s="117"/>
      <c r="AP103" s="28"/>
      <c r="AQ103" s="26"/>
      <c r="AR103" s="26"/>
    </row>
    <row r="104" spans="2:44">
      <c r="B104" s="9"/>
      <c r="C104" s="9"/>
      <c r="D104" s="10"/>
      <c r="E104" s="28"/>
      <c r="F104" s="110"/>
      <c r="G104" s="116"/>
      <c r="H104" s="112"/>
      <c r="I104" s="112"/>
      <c r="J104" s="112"/>
      <c r="K104" s="117"/>
      <c r="L104" s="116"/>
      <c r="M104" s="112"/>
      <c r="N104" s="112"/>
      <c r="O104" s="112"/>
      <c r="P104" s="117"/>
      <c r="Q104" s="116"/>
      <c r="R104" s="112"/>
      <c r="S104" s="112"/>
      <c r="T104" s="112"/>
      <c r="U104" s="117"/>
      <c r="V104" s="116"/>
      <c r="W104" s="112"/>
      <c r="X104" s="112"/>
      <c r="Y104" s="112"/>
      <c r="Z104" s="117"/>
      <c r="AA104" s="116"/>
      <c r="AB104" s="112"/>
      <c r="AC104" s="112"/>
      <c r="AD104" s="112"/>
      <c r="AE104" s="117"/>
      <c r="AF104" s="116"/>
      <c r="AG104" s="112"/>
      <c r="AH104" s="112"/>
      <c r="AI104" s="112"/>
      <c r="AJ104" s="117"/>
      <c r="AK104" s="116"/>
      <c r="AL104" s="112"/>
      <c r="AM104" s="112"/>
      <c r="AN104" s="112"/>
      <c r="AO104" s="117"/>
      <c r="AP104" s="28"/>
      <c r="AQ104" s="26"/>
      <c r="AR104" s="26"/>
    </row>
    <row r="105" spans="2:44">
      <c r="B105" s="9"/>
      <c r="C105" s="9"/>
      <c r="D105" s="10"/>
      <c r="E105" s="28"/>
      <c r="F105" s="110"/>
      <c r="G105" s="116"/>
      <c r="H105" s="112"/>
      <c r="I105" s="112"/>
      <c r="J105" s="112"/>
      <c r="K105" s="117"/>
      <c r="L105" s="116"/>
      <c r="M105" s="112"/>
      <c r="N105" s="112"/>
      <c r="O105" s="112"/>
      <c r="P105" s="117"/>
      <c r="Q105" s="116"/>
      <c r="R105" s="112"/>
      <c r="S105" s="112"/>
      <c r="T105" s="112"/>
      <c r="U105" s="117"/>
      <c r="V105" s="116"/>
      <c r="W105" s="112"/>
      <c r="X105" s="112"/>
      <c r="Y105" s="112"/>
      <c r="Z105" s="117"/>
      <c r="AA105" s="116"/>
      <c r="AB105" s="112"/>
      <c r="AC105" s="112"/>
      <c r="AD105" s="112"/>
      <c r="AE105" s="117"/>
      <c r="AF105" s="116"/>
      <c r="AG105" s="112"/>
      <c r="AH105" s="112"/>
      <c r="AI105" s="112"/>
      <c r="AJ105" s="117"/>
      <c r="AK105" s="116"/>
      <c r="AL105" s="112"/>
      <c r="AM105" s="112"/>
      <c r="AN105" s="112"/>
      <c r="AO105" s="117"/>
      <c r="AP105" s="28"/>
      <c r="AQ105" s="26"/>
      <c r="AR105" s="26"/>
    </row>
    <row r="106" spans="2:44">
      <c r="B106" s="9"/>
      <c r="C106" s="9"/>
      <c r="D106" s="10"/>
      <c r="E106" s="89"/>
      <c r="F106" s="111"/>
      <c r="G106" s="118"/>
      <c r="H106" s="119"/>
      <c r="I106" s="119"/>
      <c r="J106" s="119"/>
      <c r="K106" s="120"/>
      <c r="L106" s="118"/>
      <c r="M106" s="119"/>
      <c r="N106" s="119"/>
      <c r="O106" s="119"/>
      <c r="P106" s="120"/>
      <c r="Q106" s="118"/>
      <c r="R106" s="119"/>
      <c r="S106" s="119"/>
      <c r="T106" s="119"/>
      <c r="U106" s="120"/>
      <c r="V106" s="118"/>
      <c r="W106" s="119"/>
      <c r="X106" s="119"/>
      <c r="Y106" s="119"/>
      <c r="Z106" s="120"/>
      <c r="AA106" s="118"/>
      <c r="AB106" s="119"/>
      <c r="AC106" s="119"/>
      <c r="AD106" s="119"/>
      <c r="AE106" s="120"/>
      <c r="AF106" s="118"/>
      <c r="AG106" s="119"/>
      <c r="AH106" s="119"/>
      <c r="AI106" s="119"/>
      <c r="AJ106" s="120"/>
      <c r="AK106" s="118"/>
      <c r="AL106" s="119"/>
      <c r="AM106" s="119"/>
      <c r="AN106" s="119"/>
      <c r="AO106" s="120"/>
      <c r="AP106" s="28"/>
      <c r="AQ106" s="26"/>
      <c r="AR106" s="26"/>
    </row>
  </sheetData>
  <autoFilter ref="A5:AR106" xr:uid="{00000000-0001-0000-0000-000000000000}"/>
  <conditionalFormatting sqref="R28:S28 R12:S21 AG7:AH13 W7:X106 AB6:AC106 AL6:AM106 R34:S35 AG28:AH41 H6:I106 M8:N105 AG43:AH105">
    <cfRule type="expression" dxfId="108" priority="178">
      <formula>AND(G6="S",H6="")</formula>
    </cfRule>
  </conditionalFormatting>
  <conditionalFormatting sqref="T28 T12:T21 AI7:AI13 J6:J106 O8:O105 Y7:Y106 AD6:AD106 AN6:AN106 T34:T35 AI28:AI41 AI43:AI105">
    <cfRule type="expression" dxfId="107" priority="176">
      <formula>AND(H6="S",J6="")</formula>
    </cfRule>
  </conditionalFormatting>
  <conditionalFormatting sqref="U28 U12:U21 AJ7:AJ13 K6:K106 P8:P105 Z7:Z106 AE6:AE106 AO6:AO106 U34:U35 AJ28:AJ41 AJ43:AJ105">
    <cfRule type="expression" dxfId="106" priority="175">
      <formula>AND(H6="S",K6="")</formula>
    </cfRule>
  </conditionalFormatting>
  <conditionalFormatting sqref="M6">
    <cfRule type="expression" dxfId="105" priority="162">
      <formula>AND(L6="S",M6="")</formula>
    </cfRule>
  </conditionalFormatting>
  <conditionalFormatting sqref="N6">
    <cfRule type="expression" dxfId="104" priority="161">
      <formula>AND(M6="S",N6="")</formula>
    </cfRule>
  </conditionalFormatting>
  <conditionalFormatting sqref="O6">
    <cfRule type="expression" dxfId="103" priority="160">
      <formula>AND(M6="S",O6="")</formula>
    </cfRule>
  </conditionalFormatting>
  <conditionalFormatting sqref="P6">
    <cfRule type="expression" dxfId="102" priority="159">
      <formula>AND(M6="S",P6="")</formula>
    </cfRule>
  </conditionalFormatting>
  <conditionalFormatting sqref="R6 R29:R32 R36:R41 R43:R106">
    <cfRule type="expression" dxfId="101" priority="158">
      <formula>AND(Q6="S",R6="")</formula>
    </cfRule>
  </conditionalFormatting>
  <conditionalFormatting sqref="S6 S29:S32 S36:S41 S43:S106">
    <cfRule type="expression" dxfId="100" priority="157">
      <formula>AND(R6="S",S6="")</formula>
    </cfRule>
  </conditionalFormatting>
  <conditionalFormatting sqref="T6 T29:T32 T36:T41 T43:T106">
    <cfRule type="expression" dxfId="99" priority="156">
      <formula>AND(R6="S",T6="")</formula>
    </cfRule>
  </conditionalFormatting>
  <conditionalFormatting sqref="U6 U29:U32 U36:U41 U43:U106">
    <cfRule type="expression" dxfId="98" priority="155">
      <formula>AND(R6="S",U6="")</formula>
    </cfRule>
  </conditionalFormatting>
  <conditionalFormatting sqref="AG27">
    <cfRule type="expression" dxfId="97" priority="146">
      <formula>AND(AF27="S",AG27="")</formula>
    </cfRule>
  </conditionalFormatting>
  <conditionalFormatting sqref="AH27">
    <cfRule type="expression" dxfId="96" priority="145">
      <formula>AND(AG27="S",AH27="")</formula>
    </cfRule>
  </conditionalFormatting>
  <conditionalFormatting sqref="AI27">
    <cfRule type="expression" dxfId="95" priority="144">
      <formula>AND(AG27="S",AI27="")</formula>
    </cfRule>
  </conditionalFormatting>
  <conditionalFormatting sqref="AJ27">
    <cfRule type="expression" dxfId="94" priority="143">
      <formula>AND(AG27="S",AJ27="")</formula>
    </cfRule>
  </conditionalFormatting>
  <conditionalFormatting sqref="M106">
    <cfRule type="expression" dxfId="93" priority="138">
      <formula>AND(L106="S",M106="")</formula>
    </cfRule>
  </conditionalFormatting>
  <conditionalFormatting sqref="N106">
    <cfRule type="expression" dxfId="92" priority="137">
      <formula>AND(M106="S",N106="")</formula>
    </cfRule>
  </conditionalFormatting>
  <conditionalFormatting sqref="O106">
    <cfRule type="expression" dxfId="91" priority="136">
      <formula>AND(M106="S",O106="")</formula>
    </cfRule>
  </conditionalFormatting>
  <conditionalFormatting sqref="P106">
    <cfRule type="expression" dxfId="90" priority="135">
      <formula>AND(M106="S",P106="")</formula>
    </cfRule>
  </conditionalFormatting>
  <conditionalFormatting sqref="W6">
    <cfRule type="expression" dxfId="89" priority="126">
      <formula>AND(V6="S",W6="")</formula>
    </cfRule>
  </conditionalFormatting>
  <conditionalFormatting sqref="X6">
    <cfRule type="expression" dxfId="88" priority="125">
      <formula>AND(W6="S",X6="")</formula>
    </cfRule>
  </conditionalFormatting>
  <conditionalFormatting sqref="Y6">
    <cfRule type="expression" dxfId="87" priority="124">
      <formula>AND(W6="S",Y6="")</formula>
    </cfRule>
  </conditionalFormatting>
  <conditionalFormatting sqref="Z6">
    <cfRule type="expression" dxfId="86" priority="123">
      <formula>AND(W6="S",Z6="")</formula>
    </cfRule>
  </conditionalFormatting>
  <conditionalFormatting sqref="M7">
    <cfRule type="expression" dxfId="85" priority="122">
      <formula>AND(L7="S",M7="")</formula>
    </cfRule>
  </conditionalFormatting>
  <conditionalFormatting sqref="N7">
    <cfRule type="expression" dxfId="84" priority="121">
      <formula>AND(M7="S",N7="")</formula>
    </cfRule>
  </conditionalFormatting>
  <conditionalFormatting sqref="O7">
    <cfRule type="expression" dxfId="83" priority="120">
      <formula>AND(M7="S",O7="")</formula>
    </cfRule>
  </conditionalFormatting>
  <conditionalFormatting sqref="P7">
    <cfRule type="expression" dxfId="82" priority="119">
      <formula>AND(M7="S",P7="")</formula>
    </cfRule>
  </conditionalFormatting>
  <conditionalFormatting sqref="R8:R11">
    <cfRule type="expression" dxfId="81" priority="114">
      <formula>AND(Q8="S",R8="")</formula>
    </cfRule>
  </conditionalFormatting>
  <conditionalFormatting sqref="S8:S11">
    <cfRule type="expression" dxfId="80" priority="113">
      <formula>AND(R8="S",S8="")</formula>
    </cfRule>
  </conditionalFormatting>
  <conditionalFormatting sqref="T8:T11">
    <cfRule type="expression" dxfId="79" priority="112">
      <formula>AND(R8="S",T8="")</formula>
    </cfRule>
  </conditionalFormatting>
  <conditionalFormatting sqref="U8:U11">
    <cfRule type="expression" dxfId="78" priority="111">
      <formula>AND(R8="S",U8="")</formula>
    </cfRule>
  </conditionalFormatting>
  <conditionalFormatting sqref="R7">
    <cfRule type="expression" dxfId="77" priority="110">
      <formula>AND(Q7="S",R7="")</formula>
    </cfRule>
  </conditionalFormatting>
  <conditionalFormatting sqref="S7">
    <cfRule type="expression" dxfId="76" priority="109">
      <formula>AND(R7="S",S7="")</formula>
    </cfRule>
  </conditionalFormatting>
  <conditionalFormatting sqref="T7">
    <cfRule type="expression" dxfId="75" priority="108">
      <formula>AND(R7="S",T7="")</formula>
    </cfRule>
  </conditionalFormatting>
  <conditionalFormatting sqref="U7">
    <cfRule type="expression" dxfId="74" priority="107">
      <formula>AND(R7="S",U7="")</formula>
    </cfRule>
  </conditionalFormatting>
  <conditionalFormatting sqref="R22:R23">
    <cfRule type="expression" dxfId="73" priority="102">
      <formula>AND(Q22="S",R22="")</formula>
    </cfRule>
  </conditionalFormatting>
  <conditionalFormatting sqref="S22:S23">
    <cfRule type="expression" dxfId="72" priority="101">
      <formula>AND(R22="S",S22="")</formula>
    </cfRule>
  </conditionalFormatting>
  <conditionalFormatting sqref="T22:T23">
    <cfRule type="expression" dxfId="71" priority="100">
      <formula>AND(R22="S",T22="")</formula>
    </cfRule>
  </conditionalFormatting>
  <conditionalFormatting sqref="U22:U23">
    <cfRule type="expression" dxfId="70" priority="99">
      <formula>AND(R22="S",U22="")</formula>
    </cfRule>
  </conditionalFormatting>
  <conditionalFormatting sqref="R24">
    <cfRule type="expression" dxfId="69" priority="98">
      <formula>AND(Q24="S",R24="")</formula>
    </cfRule>
  </conditionalFormatting>
  <conditionalFormatting sqref="S24">
    <cfRule type="expression" dxfId="68" priority="97">
      <formula>AND(R24="S",S24="")</formula>
    </cfRule>
  </conditionalFormatting>
  <conditionalFormatting sqref="T24">
    <cfRule type="expression" dxfId="67" priority="96">
      <formula>AND(R24="S",T24="")</formula>
    </cfRule>
  </conditionalFormatting>
  <conditionalFormatting sqref="U24">
    <cfRule type="expression" dxfId="66" priority="95">
      <formula>AND(R24="S",U24="")</formula>
    </cfRule>
  </conditionalFormatting>
  <conditionalFormatting sqref="R27">
    <cfRule type="expression" dxfId="65" priority="94">
      <formula>AND(Q27="S",R27="")</formula>
    </cfRule>
  </conditionalFormatting>
  <conditionalFormatting sqref="S27">
    <cfRule type="expression" dxfId="64" priority="93">
      <formula>AND(R27="S",S27="")</formula>
    </cfRule>
  </conditionalFormatting>
  <conditionalFormatting sqref="T27">
    <cfRule type="expression" dxfId="63" priority="92">
      <formula>AND(R27="S",T27="")</formula>
    </cfRule>
  </conditionalFormatting>
  <conditionalFormatting sqref="U27">
    <cfRule type="expression" dxfId="62" priority="91">
      <formula>AND(R27="S",U27="")</formula>
    </cfRule>
  </conditionalFormatting>
  <conditionalFormatting sqref="R25:R26">
    <cfRule type="expression" dxfId="61" priority="90">
      <formula>AND(Q25="S",R25="")</formula>
    </cfRule>
  </conditionalFormatting>
  <conditionalFormatting sqref="S25:S26">
    <cfRule type="expression" dxfId="60" priority="89">
      <formula>AND(R25="S",S25="")</formula>
    </cfRule>
  </conditionalFormatting>
  <conditionalFormatting sqref="T25:T26">
    <cfRule type="expression" dxfId="59" priority="88">
      <formula>AND(R25="S",T25="")</formula>
    </cfRule>
  </conditionalFormatting>
  <conditionalFormatting sqref="U25:U26">
    <cfRule type="expression" dxfId="58" priority="87">
      <formula>AND(R25="S",U25="")</formula>
    </cfRule>
  </conditionalFormatting>
  <conditionalFormatting sqref="AG6">
    <cfRule type="expression" dxfId="57" priority="74">
      <formula>AND(AF6="S",AG6="")</formula>
    </cfRule>
  </conditionalFormatting>
  <conditionalFormatting sqref="AH6">
    <cfRule type="expression" dxfId="56" priority="73">
      <formula>AND(AG6="S",AH6="")</formula>
    </cfRule>
  </conditionalFormatting>
  <conditionalFormatting sqref="AI6">
    <cfRule type="expression" dxfId="55" priority="72">
      <formula>AND(AG6="S",AI6="")</formula>
    </cfRule>
  </conditionalFormatting>
  <conditionalFormatting sqref="AJ6">
    <cfRule type="expression" dxfId="54" priority="71">
      <formula>AND(AG6="S",AJ6="")</formula>
    </cfRule>
  </conditionalFormatting>
  <conditionalFormatting sqref="AG14">
    <cfRule type="expression" dxfId="53" priority="66">
      <formula>AND(AF14="S",AG14="")</formula>
    </cfRule>
  </conditionalFormatting>
  <conditionalFormatting sqref="AH14">
    <cfRule type="expression" dxfId="52" priority="65">
      <formula>AND(AG14="S",AH14="")</formula>
    </cfRule>
  </conditionalFormatting>
  <conditionalFormatting sqref="AI14">
    <cfRule type="expression" dxfId="51" priority="64">
      <formula>AND(AG14="S",AI14="")</formula>
    </cfRule>
  </conditionalFormatting>
  <conditionalFormatting sqref="AJ14">
    <cfRule type="expression" dxfId="50" priority="63">
      <formula>AND(AG14="S",AJ14="")</formula>
    </cfRule>
  </conditionalFormatting>
  <conditionalFormatting sqref="AG15">
    <cfRule type="expression" dxfId="49" priority="62">
      <formula>AND(AF15="S",AG15="")</formula>
    </cfRule>
  </conditionalFormatting>
  <conditionalFormatting sqref="AH15">
    <cfRule type="expression" dxfId="48" priority="61">
      <formula>AND(AG15="S",AH15="")</formula>
    </cfRule>
  </conditionalFormatting>
  <conditionalFormatting sqref="AI15">
    <cfRule type="expression" dxfId="47" priority="60">
      <formula>AND(AG15="S",AI15="")</formula>
    </cfRule>
  </conditionalFormatting>
  <conditionalFormatting sqref="AJ15">
    <cfRule type="expression" dxfId="46" priority="59">
      <formula>AND(AG15="S",AJ15="")</formula>
    </cfRule>
  </conditionalFormatting>
  <conditionalFormatting sqref="AG17">
    <cfRule type="expression" dxfId="45" priority="58">
      <formula>AND(AF17="S",AG17="")</formula>
    </cfRule>
  </conditionalFormatting>
  <conditionalFormatting sqref="AH17">
    <cfRule type="expression" dxfId="44" priority="57">
      <formula>AND(AG17="S",AH17="")</formula>
    </cfRule>
  </conditionalFormatting>
  <conditionalFormatting sqref="AI17">
    <cfRule type="expression" dxfId="43" priority="56">
      <formula>AND(AG17="S",AI17="")</formula>
    </cfRule>
  </conditionalFormatting>
  <conditionalFormatting sqref="AJ17">
    <cfRule type="expression" dxfId="42" priority="55">
      <formula>AND(AG17="S",AJ17="")</formula>
    </cfRule>
  </conditionalFormatting>
  <conditionalFormatting sqref="AG16">
    <cfRule type="expression" dxfId="41" priority="54">
      <formula>AND(AF16="S",AG16="")</formula>
    </cfRule>
  </conditionalFormatting>
  <conditionalFormatting sqref="AH16">
    <cfRule type="expression" dxfId="40" priority="53">
      <formula>AND(AG16="S",AH16="")</formula>
    </cfRule>
  </conditionalFormatting>
  <conditionalFormatting sqref="AI16">
    <cfRule type="expression" dxfId="39" priority="52">
      <formula>AND(AG16="S",AI16="")</formula>
    </cfRule>
  </conditionalFormatting>
  <conditionalFormatting sqref="AJ16">
    <cfRule type="expression" dxfId="38" priority="51">
      <formula>AND(AG16="S",AJ16="")</formula>
    </cfRule>
  </conditionalFormatting>
  <conditionalFormatting sqref="AG18:AG19">
    <cfRule type="expression" dxfId="37" priority="50">
      <formula>AND(AF18="S",AG18="")</formula>
    </cfRule>
  </conditionalFormatting>
  <conditionalFormatting sqref="AH18:AH19">
    <cfRule type="expression" dxfId="36" priority="49">
      <formula>AND(AG18="S",AH18="")</formula>
    </cfRule>
  </conditionalFormatting>
  <conditionalFormatting sqref="AI18:AI19">
    <cfRule type="expression" dxfId="35" priority="48">
      <formula>AND(AG18="S",AI18="")</formula>
    </cfRule>
  </conditionalFormatting>
  <conditionalFormatting sqref="AJ18:AJ19">
    <cfRule type="expression" dxfId="34" priority="47">
      <formula>AND(AG18="S",AJ18="")</formula>
    </cfRule>
  </conditionalFormatting>
  <conditionalFormatting sqref="AG20">
    <cfRule type="expression" dxfId="33" priority="46">
      <formula>AND(AF20="S",AG20="")</formula>
    </cfRule>
  </conditionalFormatting>
  <conditionalFormatting sqref="AH20">
    <cfRule type="expression" dxfId="32" priority="45">
      <formula>AND(AG20="S",AH20="")</formula>
    </cfRule>
  </conditionalFormatting>
  <conditionalFormatting sqref="AI20">
    <cfRule type="expression" dxfId="31" priority="44">
      <formula>AND(AG20="S",AI20="")</formula>
    </cfRule>
  </conditionalFormatting>
  <conditionalFormatting sqref="AJ20">
    <cfRule type="expression" dxfId="30" priority="43">
      <formula>AND(AG20="S",AJ20="")</formula>
    </cfRule>
  </conditionalFormatting>
  <conditionalFormatting sqref="AG21">
    <cfRule type="expression" dxfId="29" priority="42">
      <formula>AND(AF21="S",AG21="")</formula>
    </cfRule>
  </conditionalFormatting>
  <conditionalFormatting sqref="AH21">
    <cfRule type="expression" dxfId="28" priority="41">
      <formula>AND(AG21="S",AH21="")</formula>
    </cfRule>
  </conditionalFormatting>
  <conditionalFormatting sqref="AI21">
    <cfRule type="expression" dxfId="27" priority="40">
      <formula>AND(AG21="S",AI21="")</formula>
    </cfRule>
  </conditionalFormatting>
  <conditionalFormatting sqref="AJ21">
    <cfRule type="expression" dxfId="26" priority="39">
      <formula>AND(AG21="S",AJ21="")</formula>
    </cfRule>
  </conditionalFormatting>
  <conditionalFormatting sqref="AG22:AG23">
    <cfRule type="expression" dxfId="25" priority="38">
      <formula>AND(AF22="S",AG22="")</formula>
    </cfRule>
  </conditionalFormatting>
  <conditionalFormatting sqref="AH22:AH23">
    <cfRule type="expression" dxfId="24" priority="37">
      <formula>AND(AG22="S",AH22="")</formula>
    </cfRule>
  </conditionalFormatting>
  <conditionalFormatting sqref="AI22:AI23">
    <cfRule type="expression" dxfId="23" priority="36">
      <formula>AND(AG22="S",AI22="")</formula>
    </cfRule>
  </conditionalFormatting>
  <conditionalFormatting sqref="AJ22:AJ23">
    <cfRule type="expression" dxfId="22" priority="35">
      <formula>AND(AG22="S",AJ22="")</formula>
    </cfRule>
  </conditionalFormatting>
  <conditionalFormatting sqref="AG26">
    <cfRule type="expression" dxfId="21" priority="34">
      <formula>AND(AF26="S",AG26="")</formula>
    </cfRule>
  </conditionalFormatting>
  <conditionalFormatting sqref="AH26">
    <cfRule type="expression" dxfId="20" priority="33">
      <formula>AND(AG26="S",AH26="")</formula>
    </cfRule>
  </conditionalFormatting>
  <conditionalFormatting sqref="AI26">
    <cfRule type="expression" dxfId="19" priority="32">
      <formula>AND(AG26="S",AI26="")</formula>
    </cfRule>
  </conditionalFormatting>
  <conditionalFormatting sqref="AJ26">
    <cfRule type="expression" dxfId="18" priority="31">
      <formula>AND(AG26="S",AJ26="")</formula>
    </cfRule>
  </conditionalFormatting>
  <conditionalFormatting sqref="AG24:AG25">
    <cfRule type="expression" dxfId="17" priority="30">
      <formula>AND(AF24="S",AG24="")</formula>
    </cfRule>
  </conditionalFormatting>
  <conditionalFormatting sqref="AH24:AH25">
    <cfRule type="expression" dxfId="16" priority="29">
      <formula>AND(AG24="S",AH24="")</formula>
    </cfRule>
  </conditionalFormatting>
  <conditionalFormatting sqref="AI24:AI25">
    <cfRule type="expression" dxfId="15" priority="28">
      <formula>AND(AG24="S",AI24="")</formula>
    </cfRule>
  </conditionalFormatting>
  <conditionalFormatting sqref="AJ24:AJ25">
    <cfRule type="expression" dxfId="14" priority="27">
      <formula>AND(AG24="S",AJ24="")</formula>
    </cfRule>
  </conditionalFormatting>
  <conditionalFormatting sqref="AG106">
    <cfRule type="expression" dxfId="13" priority="22">
      <formula>AND(AF106="S",AG106="")</formula>
    </cfRule>
  </conditionalFormatting>
  <conditionalFormatting sqref="AH106">
    <cfRule type="expression" dxfId="12" priority="21">
      <formula>AND(AG106="S",AH106="")</formula>
    </cfRule>
  </conditionalFormatting>
  <conditionalFormatting sqref="AI106">
    <cfRule type="expression" dxfId="11" priority="20">
      <formula>AND(AG106="S",AI106="")</formula>
    </cfRule>
  </conditionalFormatting>
  <conditionalFormatting sqref="AJ106">
    <cfRule type="expression" dxfId="10" priority="19">
      <formula>AND(AG106="S",AJ106="")</formula>
    </cfRule>
  </conditionalFormatting>
  <conditionalFormatting sqref="R33">
    <cfRule type="expression" dxfId="9" priority="18">
      <formula>AND(Q33="S",R33="")</formula>
    </cfRule>
  </conditionalFormatting>
  <conditionalFormatting sqref="S33">
    <cfRule type="expression" dxfId="8" priority="17">
      <formula>AND(R33="S",S33="")</formula>
    </cfRule>
  </conditionalFormatting>
  <conditionalFormatting sqref="T33">
    <cfRule type="expression" dxfId="7" priority="16">
      <formula>AND(R33="S",T33="")</formula>
    </cfRule>
  </conditionalFormatting>
  <conditionalFormatting sqref="U33">
    <cfRule type="expression" dxfId="6" priority="15">
      <formula>AND(R33="S",U33="")</formula>
    </cfRule>
  </conditionalFormatting>
  <conditionalFormatting sqref="R42:S42">
    <cfRule type="expression" dxfId="5" priority="6">
      <formula>AND(Q42="S",R42="")</formula>
    </cfRule>
  </conditionalFormatting>
  <conditionalFormatting sqref="T42">
    <cfRule type="expression" dxfId="4" priority="5">
      <formula>AND(R42="S",T42="")</formula>
    </cfRule>
  </conditionalFormatting>
  <conditionalFormatting sqref="U42">
    <cfRule type="expression" dxfId="3" priority="4">
      <formula>AND(R42="S",U42="")</formula>
    </cfRule>
  </conditionalFormatting>
  <conditionalFormatting sqref="AG42:AH42">
    <cfRule type="expression" dxfId="2" priority="3">
      <formula>AND(AF42="S",AG42="")</formula>
    </cfRule>
  </conditionalFormatting>
  <conditionalFormatting sqref="AI42">
    <cfRule type="expression" dxfId="1" priority="2">
      <formula>AND(AG42="S",AI42="")</formula>
    </cfRule>
  </conditionalFormatting>
  <conditionalFormatting sqref="AJ42">
    <cfRule type="expression" dxfId="0" priority="1">
      <formula>AND(AG42="S",AJ42="")</formula>
    </cfRule>
  </conditionalFormatting>
  <dataValidations count="1">
    <dataValidation allowBlank="1" showInputMessage="1" showErrorMessage="1" sqref="O6:P106 J6:K106 AN6:AO106 Y6:Z106 AD6:AE106 T6:U106 AI6:AJ106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V6:W106 AK6:AL106 Q6:R106 L6:M106 G6:H106 AA6:AB106 AF6:AG106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X6:X106 N6:N106 I6:I106 AM6:AM106 S6:S106 AC6:AC106 AH6:AH106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defaultRowHeight="15"/>
  <cols>
    <col min="1" max="1" width="19.28515625" bestFit="1" customWidth="1"/>
  </cols>
  <sheetData>
    <row r="1" spans="1:1">
      <c r="A1" s="102" t="s">
        <v>140</v>
      </c>
    </row>
    <row r="2" spans="1:1">
      <c r="A2" s="19" t="s">
        <v>29</v>
      </c>
    </row>
    <row r="3" spans="1:1">
      <c r="A3" s="19" t="s">
        <v>27</v>
      </c>
    </row>
    <row r="6" spans="1:1">
      <c r="A6" s="102" t="s">
        <v>141</v>
      </c>
    </row>
    <row r="7" spans="1:1">
      <c r="A7" s="19">
        <v>1</v>
      </c>
    </row>
    <row r="8" spans="1:1">
      <c r="A8" s="19">
        <v>2</v>
      </c>
    </row>
    <row r="9" spans="1:1">
      <c r="A9" s="19">
        <v>3</v>
      </c>
    </row>
    <row r="10" spans="1:1">
      <c r="A10" s="19">
        <v>4</v>
      </c>
    </row>
    <row r="11" spans="1:1">
      <c r="A11" s="19">
        <v>5</v>
      </c>
    </row>
    <row r="12" spans="1:1">
      <c r="A12" s="19">
        <v>6</v>
      </c>
    </row>
    <row r="13" spans="1:1">
      <c r="A13" s="19">
        <v>7</v>
      </c>
    </row>
    <row r="14" spans="1:1">
      <c r="A14" s="19">
        <v>8</v>
      </c>
    </row>
    <row r="15" spans="1:1">
      <c r="A15" s="19">
        <v>9</v>
      </c>
    </row>
    <row r="16" spans="1:1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0"/>
  <sheetViews>
    <sheetView workbookViewId="0">
      <selection activeCell="D27" sqref="D27"/>
    </sheetView>
  </sheetViews>
  <sheetFormatPr defaultColWidth="8.7109375" defaultRowHeight="14.45"/>
  <cols>
    <col min="3" max="12" width="37.28515625" customWidth="1"/>
  </cols>
  <sheetData>
    <row r="3" spans="3:12">
      <c r="E3" s="136" t="s">
        <v>142</v>
      </c>
      <c r="F3" s="136"/>
      <c r="G3" s="136"/>
    </row>
    <row r="5" spans="3:12" ht="18.75">
      <c r="J5" s="137" t="s">
        <v>143</v>
      </c>
      <c r="K5" s="138"/>
    </row>
    <row r="6" spans="3:12" ht="18.75">
      <c r="C6" s="34" t="s">
        <v>144</v>
      </c>
      <c r="D6" s="35" t="s">
        <v>145</v>
      </c>
      <c r="E6" s="35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  <c r="L6" s="83" t="s">
        <v>153</v>
      </c>
    </row>
    <row r="7" spans="3:12" ht="15">
      <c r="C7" s="139" t="s">
        <v>154</v>
      </c>
      <c r="D7" s="84"/>
      <c r="E7" s="84"/>
      <c r="F7" s="84"/>
      <c r="G7" s="84"/>
      <c r="H7" s="84"/>
      <c r="I7" s="84"/>
      <c r="J7" s="84"/>
      <c r="K7" s="84"/>
      <c r="L7" s="85"/>
    </row>
    <row r="8" spans="3:12" ht="15">
      <c r="C8" s="140"/>
      <c r="D8" s="84"/>
      <c r="E8" s="84"/>
      <c r="F8" s="84"/>
      <c r="G8" s="84"/>
      <c r="H8" s="84"/>
      <c r="I8" s="84"/>
      <c r="J8" s="84"/>
      <c r="K8" s="84"/>
      <c r="L8" s="37"/>
    </row>
    <row r="9" spans="3:12" ht="15">
      <c r="C9" s="140"/>
      <c r="D9" s="84"/>
      <c r="E9" s="84"/>
      <c r="F9" s="84"/>
      <c r="G9" s="84"/>
      <c r="H9" s="84"/>
      <c r="I9" s="84"/>
      <c r="J9" s="84"/>
      <c r="K9" s="84"/>
      <c r="L9" s="86"/>
    </row>
    <row r="10" spans="3:12" ht="15">
      <c r="C10" s="140"/>
      <c r="D10" s="84"/>
      <c r="E10" s="84"/>
      <c r="F10" s="84"/>
      <c r="G10" s="84"/>
      <c r="H10" s="84"/>
      <c r="I10" s="84"/>
      <c r="J10" s="84"/>
      <c r="K10" s="84"/>
      <c r="L10" s="19"/>
    </row>
    <row r="11" spans="3:12" ht="15">
      <c r="C11" s="140"/>
      <c r="D11" s="84"/>
      <c r="E11" s="84"/>
      <c r="F11" s="84"/>
      <c r="G11" s="84"/>
      <c r="H11" s="84"/>
      <c r="I11" s="84"/>
      <c r="J11" s="84"/>
      <c r="K11" s="84"/>
      <c r="L11" s="19"/>
    </row>
    <row r="12" spans="3:12" ht="15">
      <c r="C12" s="140"/>
      <c r="D12" s="19"/>
      <c r="E12" s="19"/>
      <c r="F12" s="19"/>
      <c r="G12" s="19"/>
      <c r="H12" s="19"/>
      <c r="I12" s="19"/>
      <c r="J12" s="19"/>
      <c r="K12" s="19"/>
      <c r="L12" s="19"/>
    </row>
    <row r="13" spans="3:12" ht="15">
      <c r="C13" s="140"/>
      <c r="D13" s="19"/>
      <c r="E13" s="19"/>
      <c r="F13" s="19"/>
      <c r="G13" s="19"/>
      <c r="H13" s="19"/>
      <c r="I13" s="19"/>
      <c r="J13" s="19"/>
      <c r="K13" s="19"/>
      <c r="L13" s="19"/>
    </row>
    <row r="14" spans="3:12" ht="15">
      <c r="C14" s="140"/>
      <c r="D14" s="19"/>
      <c r="E14" s="19"/>
      <c r="F14" s="19"/>
      <c r="G14" s="19"/>
      <c r="H14" s="19"/>
      <c r="I14" s="19"/>
      <c r="J14" s="19"/>
      <c r="K14" s="19"/>
      <c r="L14" s="19"/>
    </row>
    <row r="15" spans="3:12" ht="15">
      <c r="C15" s="140"/>
      <c r="D15" s="19"/>
      <c r="E15" s="19"/>
      <c r="F15" s="19"/>
      <c r="G15" s="19"/>
      <c r="H15" s="19"/>
      <c r="I15" s="19"/>
      <c r="J15" s="19"/>
      <c r="K15" s="19"/>
      <c r="L15" s="19"/>
    </row>
    <row r="16" spans="3:12" ht="15">
      <c r="C16" s="140"/>
      <c r="D16" s="19"/>
      <c r="E16" s="19"/>
      <c r="F16" s="19"/>
      <c r="G16" s="19"/>
      <c r="H16" s="19"/>
      <c r="I16" s="19"/>
      <c r="J16" s="19"/>
      <c r="K16" s="19"/>
      <c r="L16" s="19"/>
    </row>
    <row r="17" spans="3:12" ht="15">
      <c r="C17" s="140"/>
      <c r="D17" s="19"/>
      <c r="E17" s="19"/>
      <c r="F17" s="19"/>
      <c r="G17" s="19"/>
      <c r="H17" s="19"/>
      <c r="I17" s="19"/>
      <c r="J17" s="19"/>
      <c r="K17" s="19"/>
      <c r="L17" s="19"/>
    </row>
    <row r="18" spans="3:12" ht="15">
      <c r="C18" s="140"/>
      <c r="D18" s="19"/>
      <c r="E18" s="19"/>
      <c r="F18" s="19"/>
      <c r="G18" s="19"/>
      <c r="H18" s="19"/>
      <c r="I18" s="19"/>
      <c r="J18" s="19"/>
      <c r="K18" s="19"/>
      <c r="L18" s="19"/>
    </row>
    <row r="19" spans="3:12" ht="15">
      <c r="C19" s="140"/>
      <c r="D19" s="19"/>
      <c r="E19" s="19"/>
      <c r="F19" s="19"/>
      <c r="G19" s="19"/>
      <c r="H19" s="19"/>
      <c r="I19" s="19"/>
      <c r="J19" s="19"/>
      <c r="K19" s="19"/>
      <c r="L19" s="19"/>
    </row>
    <row r="20" spans="3:12" ht="15"/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0"/>
  <sheetViews>
    <sheetView topLeftCell="J14" workbookViewId="0">
      <selection activeCell="AA21" sqref="AA21"/>
    </sheetView>
  </sheetViews>
  <sheetFormatPr defaultColWidth="8.7109375" defaultRowHeight="15" customHeight="1"/>
  <cols>
    <col min="1" max="1" width="9.28515625" customWidth="1"/>
    <col min="2" max="2" width="3.140625" customWidth="1"/>
    <col min="3" max="3" width="30.140625" customWidth="1"/>
    <col min="4" max="4" width="14.7109375" bestFit="1" customWidth="1"/>
    <col min="5" max="5" width="14.28515625" customWidth="1"/>
    <col min="6" max="6" width="22.42578125" customWidth="1"/>
    <col min="7" max="7" width="16.85546875" customWidth="1"/>
    <col min="8" max="8" width="13.28515625" customWidth="1"/>
    <col min="9" max="10" width="13.85546875" customWidth="1"/>
    <col min="11" max="11" width="9.42578125" bestFit="1" customWidth="1"/>
    <col min="12" max="12" width="10.140625" bestFit="1" customWidth="1"/>
    <col min="13" max="13" width="21.85546875" bestFit="1" customWidth="1"/>
    <col min="14" max="14" width="12.28515625" customWidth="1"/>
    <col min="15" max="15" width="9.7109375" bestFit="1" customWidth="1"/>
    <col min="16" max="16" width="13.7109375" bestFit="1" customWidth="1"/>
    <col min="17" max="17" width="13.7109375" customWidth="1"/>
    <col min="18" max="18" width="20.7109375" bestFit="1" customWidth="1"/>
    <col min="19" max="19" width="9.42578125" bestFit="1" customWidth="1"/>
    <col min="20" max="20" width="10.140625" bestFit="1" customWidth="1"/>
    <col min="21" max="21" width="21.85546875" bestFit="1" customWidth="1"/>
    <col min="22" max="22" width="13.28515625" customWidth="1"/>
    <col min="23" max="23" width="9.7109375" bestFit="1" customWidth="1"/>
    <col min="24" max="24" width="13.7109375" bestFit="1" customWidth="1"/>
    <col min="25" max="25" width="13.7109375" customWidth="1"/>
    <col min="26" max="26" width="12.5703125" bestFit="1" customWidth="1"/>
    <col min="27" max="27" width="9.42578125" bestFit="1" customWidth="1"/>
    <col min="28" max="28" width="10.140625" bestFit="1" customWidth="1"/>
    <col min="29" max="29" width="21.85546875" bestFit="1" customWidth="1"/>
    <col min="30" max="30" width="13.5703125" customWidth="1"/>
    <col min="31" max="31" width="9.7109375" bestFit="1" customWidth="1"/>
    <col min="32" max="32" width="13.7109375" bestFit="1" customWidth="1"/>
    <col min="33" max="33" width="13.7109375" customWidth="1"/>
    <col min="34" max="34" width="12.5703125" bestFit="1" customWidth="1"/>
    <col min="35" max="35" width="9.42578125" bestFit="1" customWidth="1"/>
    <col min="36" max="36" width="10.140625" bestFit="1" customWidth="1"/>
    <col min="37" max="37" width="21.85546875" bestFit="1" customWidth="1"/>
    <col min="38" max="38" width="13.85546875" customWidth="1"/>
    <col min="39" max="39" width="9.7109375" bestFit="1" customWidth="1"/>
    <col min="40" max="40" width="13.7109375" bestFit="1" customWidth="1"/>
    <col min="41" max="41" width="13.7109375" customWidth="1"/>
    <col min="42" max="42" width="19.42578125" customWidth="1"/>
    <col min="43" max="43" width="9.42578125" bestFit="1" customWidth="1"/>
    <col min="44" max="44" width="10.140625" bestFit="1" customWidth="1"/>
    <col min="45" max="45" width="21.85546875" bestFit="1" customWidth="1"/>
    <col min="46" max="46" width="12.5703125" customWidth="1"/>
    <col min="47" max="47" width="9.7109375" bestFit="1" customWidth="1"/>
    <col min="48" max="48" width="13.7109375" bestFit="1" customWidth="1"/>
    <col min="49" max="49" width="13.7109375" customWidth="1"/>
    <col min="50" max="50" width="12.5703125" bestFit="1" customWidth="1"/>
    <col min="51" max="51" width="9.42578125" bestFit="1" customWidth="1"/>
    <col min="52" max="52" width="10.140625" bestFit="1" customWidth="1"/>
    <col min="53" max="53" width="21.85546875" bestFit="1" customWidth="1"/>
    <col min="54" max="54" width="13.28515625" customWidth="1"/>
    <col min="55" max="55" width="9.7109375" bestFit="1" customWidth="1"/>
    <col min="56" max="56" width="13.7109375" bestFit="1" customWidth="1"/>
    <col min="57" max="57" width="13.7109375" customWidth="1"/>
    <col min="58" max="58" width="12.5703125" bestFit="1" customWidth="1"/>
    <col min="59" max="59" width="9.42578125" bestFit="1" customWidth="1"/>
    <col min="60" max="60" width="10.140625" bestFit="1" customWidth="1"/>
    <col min="61" max="61" width="21.85546875" bestFit="1" customWidth="1"/>
    <col min="62" max="62" width="10.140625" customWidth="1"/>
    <col min="63" max="63" width="9.7109375" bestFit="1" customWidth="1"/>
    <col min="64" max="64" width="13.7109375" bestFit="1" customWidth="1"/>
    <col min="65" max="65" width="13.7109375" customWidth="1"/>
    <col min="66" max="66" width="12.5703125" bestFit="1" customWidth="1"/>
  </cols>
  <sheetData>
    <row r="1" spans="2:10"/>
    <row r="2" spans="2:10" ht="23.25">
      <c r="B2" s="70" t="s">
        <v>155</v>
      </c>
    </row>
    <row r="3" spans="2:10"/>
    <row r="4" spans="2:10">
      <c r="C4" s="22" t="s">
        <v>156</v>
      </c>
      <c r="D4" s="23">
        <f>COUNTA(AdopcionIA!D6:D503)</f>
        <v>42</v>
      </c>
    </row>
    <row r="6" spans="2:10">
      <c r="C6" s="17"/>
    </row>
    <row r="7" spans="2:10">
      <c r="C7" s="17"/>
      <c r="D7" s="20" t="s">
        <v>20</v>
      </c>
      <c r="E7" s="20" t="s">
        <v>157</v>
      </c>
      <c r="F7" s="20" t="s">
        <v>158</v>
      </c>
      <c r="G7" s="20" t="s">
        <v>159</v>
      </c>
      <c r="H7" s="31"/>
    </row>
    <row r="8" spans="2:10">
      <c r="C8" s="98" t="s">
        <v>160</v>
      </c>
      <c r="D8" s="19">
        <f>COUNTIF(AdopcionIA!$AQ$6:$AQ$503,"=S")</f>
        <v>26</v>
      </c>
      <c r="E8" s="19">
        <f>COUNTIF(AdopcionIA!$AQ$6:$AQ$503,"=N")</f>
        <v>37</v>
      </c>
      <c r="F8" s="19">
        <f>COUNTIF(AdopcionIA!$AR$6:$AR$503,"=S")</f>
        <v>16</v>
      </c>
      <c r="G8" s="19">
        <f>COUNTIF(AdopcionIA!$AR$6:$AR$503,"=N")</f>
        <v>47</v>
      </c>
    </row>
    <row r="10" spans="2:10" ht="18.75">
      <c r="C10" s="69" t="s">
        <v>161</v>
      </c>
    </row>
    <row r="11" spans="2:10">
      <c r="C11" s="24" t="s">
        <v>162</v>
      </c>
    </row>
    <row r="12" spans="2:10">
      <c r="C12" s="20" t="s">
        <v>163</v>
      </c>
      <c r="D12" s="20" t="s">
        <v>20</v>
      </c>
      <c r="E12" s="20" t="s">
        <v>157</v>
      </c>
      <c r="F12" s="90" t="s">
        <v>164</v>
      </c>
      <c r="G12" s="20" t="s">
        <v>165</v>
      </c>
      <c r="H12" s="20" t="s">
        <v>166</v>
      </c>
      <c r="I12" s="31"/>
      <c r="J12" s="31"/>
    </row>
    <row r="13" spans="2:10">
      <c r="C13" s="18" t="s">
        <v>2</v>
      </c>
      <c r="D13" s="19">
        <f>COUNTIF(AdopcionIA!$G$6:$G$503,"=S")</f>
        <v>14</v>
      </c>
      <c r="E13" s="19">
        <f>COUNTIF(AdopcionIA!$G$6:$G$503,"=N")</f>
        <v>26</v>
      </c>
      <c r="F13" s="39">
        <f>COUNTIF(AdopcionIA!$H$6:$H$503,"=S")</f>
        <v>4</v>
      </c>
      <c r="G13" s="19">
        <f>COUNTIF(AdopcionIA!$H$6:$H$503,"=N")</f>
        <v>10</v>
      </c>
      <c r="H13" s="19">
        <f>SUM(D13:E13)</f>
        <v>40</v>
      </c>
    </row>
    <row r="14" spans="2:10">
      <c r="C14" s="18" t="s">
        <v>3</v>
      </c>
      <c r="D14" s="19">
        <f>COUNTIF(AdopcionIA!$L$6:$L$503,"=S")</f>
        <v>8</v>
      </c>
      <c r="E14" s="19">
        <f>COUNTIF(AdopcionIA!$L$6:$L$503,"=N")</f>
        <v>15</v>
      </c>
      <c r="F14" s="39">
        <f>COUNTIF(AdopcionIA!$M$6:$M$503,"=S")</f>
        <v>7</v>
      </c>
      <c r="G14" s="19">
        <f>COUNTIF(AdopcionIA!$M$6:$M$503,"=N")</f>
        <v>1</v>
      </c>
      <c r="H14" s="19">
        <f t="shared" ref="H14:H19" si="0">SUM(D14:E14)</f>
        <v>23</v>
      </c>
    </row>
    <row r="15" spans="2:10">
      <c r="C15" s="18" t="s">
        <v>4</v>
      </c>
      <c r="D15" s="19">
        <f>COUNTIF(AdopcionIA!$Q$6:$Q$503,"=S")</f>
        <v>4</v>
      </c>
      <c r="E15" s="19">
        <f>COUNTIF(AdopcionIA!$Q$6:$Q$503,"=N")</f>
        <v>18</v>
      </c>
      <c r="F15" s="39">
        <f>COUNTIF(AdopcionIA!$R$6:$R$503,"=S")</f>
        <v>3</v>
      </c>
      <c r="G15" s="19">
        <f>COUNTIF(AdopcionIA!$R$6:$R$503,"=N")</f>
        <v>1</v>
      </c>
      <c r="H15" s="19">
        <f t="shared" si="0"/>
        <v>22</v>
      </c>
    </row>
    <row r="16" spans="2:10">
      <c r="C16" s="18" t="s">
        <v>167</v>
      </c>
      <c r="D16" s="19">
        <f>COUNTIF(AdopcionIA!$V$6:$V$503,"=S")</f>
        <v>7</v>
      </c>
      <c r="E16" s="19">
        <f>COUNTIF(AdopcionIA!$V$6:$V$503,"=N")</f>
        <v>16</v>
      </c>
      <c r="F16" s="39">
        <f>COUNTIF(AdopcionIA!$W$6:$W$503,"=S")</f>
        <v>6</v>
      </c>
      <c r="G16" s="19">
        <f>COUNTIF(AdopcionIA!$W$6:$W$503,"=N")</f>
        <v>1</v>
      </c>
      <c r="H16" s="19">
        <f t="shared" si="0"/>
        <v>23</v>
      </c>
    </row>
    <row r="17" spans="3:10">
      <c r="C17" s="18" t="s">
        <v>168</v>
      </c>
      <c r="D17" s="19">
        <f>COUNTIF(AdopcionIA!$AA$6:$AA$503,"=S")</f>
        <v>1</v>
      </c>
      <c r="E17" s="19">
        <f>COUNTIF(AdopcionIA!$AA$6:$AA$503,"=N")</f>
        <v>21</v>
      </c>
      <c r="F17" s="39">
        <f>COUNTIF(AdopcionIA!$AB$6:$AB$503,"=S")</f>
        <v>0</v>
      </c>
      <c r="G17" s="19">
        <f>COUNTIF(AdopcionIA!$AB$6:$AB$503,"=N")</f>
        <v>1</v>
      </c>
      <c r="H17" s="19">
        <f t="shared" si="0"/>
        <v>22</v>
      </c>
    </row>
    <row r="18" spans="3:10">
      <c r="C18" s="18" t="s">
        <v>169</v>
      </c>
      <c r="D18" s="19">
        <f>COUNTIF(AdopcionIA!$AF$6:$AF$503,"=S")</f>
        <v>8</v>
      </c>
      <c r="E18" s="19">
        <f>COUNTIF(AdopcionIA!$AF$6:$AF$503,"=N")</f>
        <v>17</v>
      </c>
      <c r="F18" s="39">
        <f>COUNTIF(AdopcionIA!$AG$6:$AG$503,"=S")</f>
        <v>7</v>
      </c>
      <c r="G18" s="19">
        <f>COUNTIF(AdopcionIA!$AG$6:$AG$503,"=N")</f>
        <v>1</v>
      </c>
      <c r="H18" s="19">
        <f t="shared" si="0"/>
        <v>25</v>
      </c>
    </row>
    <row r="19" spans="3:10">
      <c r="C19" s="32" t="s">
        <v>170</v>
      </c>
      <c r="D19" s="33">
        <f>COUNTIF(AdopcionIA!$AK$6:$AK$503,"=S")</f>
        <v>1</v>
      </c>
      <c r="E19" s="33">
        <f>COUNTIF(AdopcionIA!$AK$6:$AK$503,"=N")</f>
        <v>41</v>
      </c>
      <c r="F19" s="100">
        <f>COUNTIF(AdopcionIA!$AL$6:$AL$503,"=S")</f>
        <v>0</v>
      </c>
      <c r="G19" s="33">
        <f>COUNTIF(AdopcionIA!$AL$6:$AL$503,"=N")</f>
        <v>1</v>
      </c>
      <c r="H19" s="33">
        <f t="shared" si="0"/>
        <v>42</v>
      </c>
    </row>
    <row r="20" spans="3:10">
      <c r="C20" s="79" t="s">
        <v>171</v>
      </c>
      <c r="D20" s="80">
        <f>SUM(D13:D19)</f>
        <v>43</v>
      </c>
      <c r="E20" s="80">
        <f t="shared" ref="E20:H20" si="1">SUM(E13:E19)</f>
        <v>154</v>
      </c>
      <c r="F20" s="80">
        <f t="shared" si="1"/>
        <v>27</v>
      </c>
      <c r="G20" s="80">
        <f t="shared" si="1"/>
        <v>16</v>
      </c>
      <c r="H20" s="81">
        <f t="shared" si="1"/>
        <v>197</v>
      </c>
      <c r="I20" s="17"/>
      <c r="J20" s="17"/>
    </row>
    <row r="21" spans="3:10"/>
    <row r="22" spans="3:10" ht="18.75">
      <c r="C22" s="69" t="s">
        <v>172</v>
      </c>
    </row>
    <row r="23" spans="3:10">
      <c r="C23" s="91" t="s">
        <v>163</v>
      </c>
      <c r="D23" s="92" t="s">
        <v>173</v>
      </c>
      <c r="E23" s="92" t="s">
        <v>174</v>
      </c>
      <c r="F23" s="93" t="s">
        <v>175</v>
      </c>
      <c r="G23" s="31"/>
      <c r="H23" s="31"/>
      <c r="I23" s="31"/>
      <c r="J23" s="31"/>
    </row>
    <row r="24" spans="3:10">
      <c r="C24" s="94" t="s">
        <v>2</v>
      </c>
      <c r="D24" s="19">
        <f>SUMIF(AdopcionIA!$H$6:$H503,"=S",AdopcionIA!$J$6:$J$503)</f>
        <v>2</v>
      </c>
      <c r="E24" s="19">
        <f>SUMIF(AdopcionIA!$H$6:$H503,"=S",AdopcionIA!$K$6:$K$503)</f>
        <v>1</v>
      </c>
      <c r="F24" s="95">
        <f>IFERROR((D24-E24)/D24,0)</f>
        <v>0.5</v>
      </c>
      <c r="G24" s="99"/>
    </row>
    <row r="25" spans="3:10">
      <c r="C25" s="94" t="s">
        <v>3</v>
      </c>
      <c r="D25" s="19">
        <f>SUMIF(AdopcionIA!$M$6:$M503,"=S",AdopcionIA!$O$6:$O$503)</f>
        <v>13</v>
      </c>
      <c r="E25" s="19">
        <f>SUMIF(AdopcionIA!$M$6:$M503,"=S",AdopcionIA!$P$6:$P$503)</f>
        <v>6</v>
      </c>
      <c r="F25" s="95">
        <f t="shared" ref="F25:F31" si="2">IFERROR((D25-E25)/D25,0)</f>
        <v>0.53846153846153844</v>
      </c>
      <c r="G25" s="99"/>
    </row>
    <row r="26" spans="3:10">
      <c r="C26" s="94" t="s">
        <v>4</v>
      </c>
      <c r="D26" s="19">
        <f>SUMIF(AdopcionIA!$R$6:$R503,"=S",AdopcionIA!$T$6:$T$503)</f>
        <v>43</v>
      </c>
      <c r="E26" s="19">
        <f>SUMIF(AdopcionIA!$R$6:$R503,"=S",AdopcionIA!$U$6:$U$503)</f>
        <v>34</v>
      </c>
      <c r="F26" s="95">
        <f t="shared" si="2"/>
        <v>0.20930232558139536</v>
      </c>
      <c r="G26" s="99"/>
    </row>
    <row r="27" spans="3:10">
      <c r="C27" s="94" t="s">
        <v>167</v>
      </c>
      <c r="D27" s="19">
        <f>SUMIF(AdopcionIA!$W$6:$W503,"=S",AdopcionIA!$Y$6:$Y$503)</f>
        <v>13</v>
      </c>
      <c r="E27" s="19">
        <f>SUMIF(AdopcionIA!$W$6:$W503,"=S",AdopcionIA!$Z$6:$Z$503)</f>
        <v>6.25</v>
      </c>
      <c r="F27" s="95">
        <f t="shared" si="2"/>
        <v>0.51923076923076927</v>
      </c>
      <c r="G27" s="99"/>
    </row>
    <row r="28" spans="3:10">
      <c r="C28" s="94" t="s">
        <v>168</v>
      </c>
      <c r="D28" s="19">
        <f>SUMIF(AdopcionIA!$AB$6:$AB503,"=S",AdopcionIA!$AD$6:$AD$503)</f>
        <v>0</v>
      </c>
      <c r="E28" s="19">
        <f>SUMIF(AdopcionIA!$AB$6:$AB503,"=S",AdopcionIA!$AE$6:$AE$503)</f>
        <v>0</v>
      </c>
      <c r="F28" s="95">
        <f t="shared" si="2"/>
        <v>0</v>
      </c>
      <c r="G28" s="99"/>
    </row>
    <row r="29" spans="3:10">
      <c r="C29" s="94" t="s">
        <v>169</v>
      </c>
      <c r="D29" s="19">
        <f>SUMIF(AdopcionIA!$AG$6:$AG503,"=S",AdopcionIA!$AI$6:$AI$503)</f>
        <v>32</v>
      </c>
      <c r="E29" s="19">
        <f>SUMIF(AdopcionIA!$AG$6:$AG503,"=S",AdopcionIA!$AJ$6:$AJ$503)</f>
        <v>36</v>
      </c>
      <c r="F29" s="95">
        <f t="shared" si="2"/>
        <v>-0.125</v>
      </c>
      <c r="G29" s="99"/>
    </row>
    <row r="30" spans="3:10">
      <c r="C30" s="96" t="s">
        <v>170</v>
      </c>
      <c r="D30" s="33">
        <f ca="1">SUMIF(AdopcionIA!$AL$6:$FAM503,"=S",AdopcionIA!$AN$6:$AN$503)</f>
        <v>0</v>
      </c>
      <c r="E30" s="33">
        <f ca="1">SUMIF(AdopcionIA!$AL$6:$FAM503,"=S",AdopcionIA!$AO$6:$AO$503)</f>
        <v>0</v>
      </c>
      <c r="F30" s="97">
        <f t="shared" ca="1" si="2"/>
        <v>0</v>
      </c>
      <c r="G30" s="99"/>
    </row>
    <row r="31" spans="3:10">
      <c r="C31" s="79" t="s">
        <v>176</v>
      </c>
      <c r="D31" s="80">
        <f ca="1">SUM(D24:D30)</f>
        <v>103</v>
      </c>
      <c r="E31" s="80">
        <f t="shared" ref="E31" ca="1" si="3">SUM(E24:E30)</f>
        <v>83.25</v>
      </c>
      <c r="F31" s="82">
        <f t="shared" ca="1" si="2"/>
        <v>0.19174757281553398</v>
      </c>
      <c r="G31" s="99"/>
      <c r="H31" s="17"/>
      <c r="I31" s="17"/>
      <c r="J31" s="17"/>
    </row>
    <row r="32" spans="3:10"/>
    <row r="33" spans="2:66"/>
    <row r="34" spans="2:66"/>
    <row r="35" spans="2:66" ht="23.25">
      <c r="B35" s="70" t="s">
        <v>177</v>
      </c>
    </row>
    <row r="36" spans="2:66" ht="23.25">
      <c r="B36" s="70"/>
    </row>
    <row r="37" spans="2:66" ht="23.25">
      <c r="B37" s="70"/>
    </row>
    <row r="38" spans="2:66" ht="23.25">
      <c r="B38" s="70"/>
    </row>
    <row r="39" spans="2:66" ht="23.25">
      <c r="B39" s="70"/>
    </row>
    <row r="40" spans="2:66" ht="23.25">
      <c r="B40" s="70"/>
    </row>
    <row r="41" spans="2:66" ht="23.25">
      <c r="B41" s="70"/>
    </row>
    <row r="42" spans="2:66" ht="23.25">
      <c r="B42" s="70"/>
    </row>
    <row r="43" spans="2:66" ht="23.25">
      <c r="B43" s="70"/>
    </row>
    <row r="44" spans="2:66" ht="23.25">
      <c r="B44" s="70"/>
    </row>
    <row r="45" spans="2:66" ht="23.25">
      <c r="B45" s="70"/>
    </row>
    <row r="46" spans="2:66"/>
    <row r="47" spans="2:66" ht="14.45" customHeight="1">
      <c r="D47" s="150" t="s">
        <v>178</v>
      </c>
      <c r="E47" s="151"/>
      <c r="F47" s="151"/>
      <c r="G47" s="151"/>
      <c r="H47" s="151"/>
      <c r="I47" s="151"/>
      <c r="J47" s="151"/>
      <c r="K47" s="152" t="s">
        <v>179</v>
      </c>
      <c r="L47" s="153"/>
      <c r="M47" s="153"/>
      <c r="N47" s="153"/>
      <c r="O47" s="153"/>
      <c r="P47" s="153"/>
      <c r="Q47" s="153"/>
      <c r="R47" s="154"/>
      <c r="S47" s="155" t="s">
        <v>180</v>
      </c>
      <c r="T47" s="156"/>
      <c r="U47" s="156"/>
      <c r="V47" s="156"/>
      <c r="W47" s="156"/>
      <c r="X47" s="156"/>
      <c r="Y47" s="156"/>
      <c r="Z47" s="157"/>
      <c r="AA47" s="158" t="s">
        <v>181</v>
      </c>
      <c r="AB47" s="159"/>
      <c r="AC47" s="159"/>
      <c r="AD47" s="159"/>
      <c r="AE47" s="159"/>
      <c r="AF47" s="159"/>
      <c r="AG47" s="159"/>
      <c r="AH47" s="160"/>
      <c r="AI47" s="161" t="s">
        <v>182</v>
      </c>
      <c r="AJ47" s="162"/>
      <c r="AK47" s="162"/>
      <c r="AL47" s="162"/>
      <c r="AM47" s="162"/>
      <c r="AN47" s="162"/>
      <c r="AO47" s="162"/>
      <c r="AP47" s="163"/>
      <c r="AQ47" s="141" t="s">
        <v>183</v>
      </c>
      <c r="AR47" s="142"/>
      <c r="AS47" s="142"/>
      <c r="AT47" s="142"/>
      <c r="AU47" s="142"/>
      <c r="AV47" s="142"/>
      <c r="AW47" s="142"/>
      <c r="AX47" s="143"/>
      <c r="AY47" s="144" t="s">
        <v>184</v>
      </c>
      <c r="AZ47" s="145"/>
      <c r="BA47" s="145"/>
      <c r="BB47" s="145"/>
      <c r="BC47" s="145"/>
      <c r="BD47" s="145"/>
      <c r="BE47" s="145"/>
      <c r="BF47" s="146"/>
      <c r="BG47" s="147" t="s">
        <v>185</v>
      </c>
      <c r="BH47" s="148"/>
      <c r="BI47" s="148"/>
      <c r="BJ47" s="148"/>
      <c r="BK47" s="148"/>
      <c r="BL47" s="148"/>
      <c r="BM47" s="148"/>
      <c r="BN47" s="149"/>
    </row>
    <row r="48" spans="2:66">
      <c r="C48" s="20" t="s">
        <v>10</v>
      </c>
      <c r="D48" s="46" t="s">
        <v>173</v>
      </c>
      <c r="E48" s="46" t="s">
        <v>174</v>
      </c>
      <c r="F48" s="47" t="s">
        <v>186</v>
      </c>
      <c r="G48" s="47" t="s">
        <v>187</v>
      </c>
      <c r="H48" s="46" t="s">
        <v>188</v>
      </c>
      <c r="I48" s="46" t="s">
        <v>189</v>
      </c>
      <c r="J48" s="46" t="s">
        <v>190</v>
      </c>
      <c r="K48" s="42" t="s">
        <v>173</v>
      </c>
      <c r="L48" s="42" t="s">
        <v>174</v>
      </c>
      <c r="M48" s="43" t="s">
        <v>186</v>
      </c>
      <c r="N48" s="43" t="s">
        <v>187</v>
      </c>
      <c r="O48" s="42" t="s">
        <v>188</v>
      </c>
      <c r="P48" s="42" t="s">
        <v>189</v>
      </c>
      <c r="Q48" s="42" t="s">
        <v>190</v>
      </c>
      <c r="R48" s="42" t="s">
        <v>191</v>
      </c>
      <c r="S48" s="49" t="s">
        <v>173</v>
      </c>
      <c r="T48" s="49" t="s">
        <v>174</v>
      </c>
      <c r="U48" s="50" t="s">
        <v>186</v>
      </c>
      <c r="V48" s="50" t="s">
        <v>187</v>
      </c>
      <c r="W48" s="49" t="s">
        <v>188</v>
      </c>
      <c r="X48" s="49" t="s">
        <v>189</v>
      </c>
      <c r="Y48" s="49" t="s">
        <v>190</v>
      </c>
      <c r="Z48" s="49" t="s">
        <v>191</v>
      </c>
      <c r="AA48" s="53" t="s">
        <v>173</v>
      </c>
      <c r="AB48" s="53" t="s">
        <v>174</v>
      </c>
      <c r="AC48" s="54" t="s">
        <v>186</v>
      </c>
      <c r="AD48" s="54" t="s">
        <v>187</v>
      </c>
      <c r="AE48" s="53" t="s">
        <v>188</v>
      </c>
      <c r="AF48" s="53" t="s">
        <v>189</v>
      </c>
      <c r="AG48" s="53" t="s">
        <v>190</v>
      </c>
      <c r="AH48" s="53" t="s">
        <v>191</v>
      </c>
      <c r="AI48" s="58" t="s">
        <v>173</v>
      </c>
      <c r="AJ48" s="58" t="s">
        <v>174</v>
      </c>
      <c r="AK48" s="59" t="s">
        <v>186</v>
      </c>
      <c r="AL48" s="59" t="s">
        <v>187</v>
      </c>
      <c r="AM48" s="58" t="s">
        <v>188</v>
      </c>
      <c r="AN48" s="58" t="s">
        <v>189</v>
      </c>
      <c r="AO48" s="58" t="s">
        <v>190</v>
      </c>
      <c r="AP48" s="58" t="s">
        <v>191</v>
      </c>
      <c r="AQ48" s="66" t="s">
        <v>173</v>
      </c>
      <c r="AR48" s="66" t="s">
        <v>174</v>
      </c>
      <c r="AS48" s="67" t="s">
        <v>186</v>
      </c>
      <c r="AT48" s="67" t="s">
        <v>187</v>
      </c>
      <c r="AU48" s="66" t="s">
        <v>188</v>
      </c>
      <c r="AV48" s="66" t="s">
        <v>189</v>
      </c>
      <c r="AW48" s="66" t="s">
        <v>190</v>
      </c>
      <c r="AX48" s="66" t="s">
        <v>191</v>
      </c>
      <c r="AY48" s="71" t="s">
        <v>173</v>
      </c>
      <c r="AZ48" s="71" t="s">
        <v>174</v>
      </c>
      <c r="BA48" s="72" t="s">
        <v>186</v>
      </c>
      <c r="BB48" s="72" t="s">
        <v>187</v>
      </c>
      <c r="BC48" s="71" t="s">
        <v>188</v>
      </c>
      <c r="BD48" s="71" t="s">
        <v>189</v>
      </c>
      <c r="BE48" s="71" t="s">
        <v>190</v>
      </c>
      <c r="BF48" s="71" t="s">
        <v>191</v>
      </c>
      <c r="BG48" s="76" t="s">
        <v>173</v>
      </c>
      <c r="BH48" s="76" t="s">
        <v>174</v>
      </c>
      <c r="BI48" s="77" t="s">
        <v>186</v>
      </c>
      <c r="BJ48" s="77" t="s">
        <v>187</v>
      </c>
      <c r="BK48" s="76" t="s">
        <v>188</v>
      </c>
      <c r="BL48" s="76" t="s">
        <v>189</v>
      </c>
      <c r="BM48" s="76" t="s">
        <v>190</v>
      </c>
      <c r="BN48" s="76" t="s">
        <v>191</v>
      </c>
    </row>
    <row r="49" spans="3:66">
      <c r="C49" s="18" t="str" cm="1">
        <f t="array" ref="C49:C57">_xlfn.UNIQUE(AdopcionIA!$C$6:$C$503)</f>
        <v>SP9</v>
      </c>
      <c r="D49" s="48">
        <f>SUMIF(AdopcionIA!$C$6:$C$503,Reporte!$C49,AdopcionIA!J$6:J$503) + SUMIF(AdopcionIA!$C$6:$C$503,Reporte!$C49,AdopcionIA!O$6:O$503) + SUMIF(AdopcionIA!$C$6:$C$503,Reporte!$C49,AdopcionIA!T$6:T$503) + SUMIF(AdopcionIA!$C$6:$C$503,Reporte!$C49,AdopcionIA!Y$6:Y$503) + SUMIF(AdopcionIA!$C$6:$C$503,Reporte!$C49,AdopcionIA!AD$6:AD$503) + SUMIF(AdopcionIA!$C$6:$C$503,Reporte!$C49,AdopcionIA!AI$6:AI$503) + SUMIF(AdopcionIA!$C$6:$C$503,Reporte!$C49,AdopcionIA!AN$6:AN$503)</f>
        <v>57</v>
      </c>
      <c r="E49" s="48">
        <f>SUMIF(AdopcionIA!$C$6:$C$503,Reporte!$C49,AdopcionIA!K$6:K$503) + SUMIF(AdopcionIA!$C$6:$C$503,Reporte!$C49,AdopcionIA!P$6:P$503) + SUMIF(AdopcionIA!$C$6:$C$503,Reporte!$C49,AdopcionIA!U$6:U$503) + SUMIF(AdopcionIA!$C$6:$C$503,Reporte!$C49,AdopcionIA!Z$6:Z$503) + SUMIF(AdopcionIA!$C$6:$C$503,Reporte!$C49,AdopcionIA!AE$6:AE$503) + SUMIF(AdopcionIA!$C$6:$C$503,Reporte!$C49,AdopcionIA!AJ$6:AJ$503) + SUMIF(AdopcionIA!$C$6:$C$503,Reporte!$C49,AdopcionIA!AO$6:AO$503)</f>
        <v>42.25</v>
      </c>
      <c r="F49" s="61">
        <f>IFERROR((D49-E49)/D49,0)</f>
        <v>0.25877192982456143</v>
      </c>
      <c r="G49" s="48">
        <f>COUNTIFS(AdopcionIA!$C$6:$C$503,Reporte!$C49,AdopcionIA!G$6:G$503,"") + COUNTIFS(AdopcionIA!$C$6:$C$503,Reporte!$C49,AdopcionIA!L$6:L$503,"") + COUNTIFS(AdopcionIA!$C$6:$C$503,Reporte!$C49,AdopcionIA!Q$6:Q$503,"") + COUNTIFS(AdopcionIA!$C$6:$C$503,Reporte!$C49,AdopcionIA!V$6:V$503,"") + COUNTIFS(AdopcionIA!$C$6:$C$503,Reporte!$C49,AdopcionIA!AA$6:AA$503,"") + COUNTIFS(AdopcionIA!$C$6:$C$503,Reporte!$C49,AdopcionIA!AF$6:AF$503,"") + COUNTIFS(AdopcionIA!$C$6:$C$503,Reporte!$C49,AdopcionIA!AK$6:AK$503,"")</f>
        <v>9</v>
      </c>
      <c r="H49" s="48">
        <f>COUNTIFS(AdopcionIA!$C$6:$C$503,Reporte!$C49,AdopcionIA!G$6:G$503,"N") + COUNTIFS(AdopcionIA!$C$6:$C$503,Reporte!$C49,AdopcionIA!L$6:L$503,"N") + COUNTIFS(AdopcionIA!$C$6:$C$503,Reporte!$C49,AdopcionIA!Q$6:Q$503,"N") + COUNTIFS(AdopcionIA!$C$6:$C$503,Reporte!$C49,AdopcionIA!V$6:V$503,"N") + COUNTIFS(AdopcionIA!$C$6:$C$503,Reporte!$C49,AdopcionIA!AA$6:AA$503,"N") + COUNTIFS(AdopcionIA!$C$6:$C$503,Reporte!$C49,AdopcionIA!AF$6:AF$503,"N") + COUNTIFS(AdopcionIA!$C$6:$C$503,Reporte!$C49,AdopcionIA!AK$6:AK$503,"N")</f>
        <v>21</v>
      </c>
      <c r="I49" s="48">
        <f>COUNTIFS(AdopcionIA!$C$6:$C$503,Reporte!$C49,AdopcionIA!H$6:H$503,"N") + COUNTIFS(AdopcionIA!$C$6:$C$503,Reporte!$C49,AdopcionIA!M$6:M$503,"N") + COUNTIFS(AdopcionIA!$C$6:$C$503,Reporte!$C49,AdopcionIA!R$6:R$503,"N") + COUNTIFS(AdopcionIA!$C$6:$C$503,Reporte!$C49,AdopcionIA!W$6:W$503,"N") + COUNTIFS(AdopcionIA!$C$6:$C$503,Reporte!$C49,AdopcionIA!AB$6:AB$503,"N") + COUNTIFS(AdopcionIA!$C$6:$C$503,Reporte!$C49,AdopcionIA!AG$6:AG$503,"N") + COUNTIFS(AdopcionIA!$C$6:$C$503,Reporte!$C49,AdopcionIA!AL$6:AL$503,"N")</f>
        <v>6</v>
      </c>
      <c r="J49" s="48">
        <f>COUNTIFS(AdopcionIA!$C$6:$C$503,Reporte!$C49,AdopcionIA!H$6:H$503,"S") + COUNTIFS(AdopcionIA!$C$6:$C$503,Reporte!$C49,AdopcionIA!M$6:M$503,"S") + COUNTIFS(AdopcionIA!$C$6:$C$503,Reporte!$C49,AdopcionIA!R$6:R$503,"S") + COUNTIFS(AdopcionIA!$C$6:$C$503,Reporte!$C49,AdopcionIA!W$6:W$503,"S") + COUNTIFS(AdopcionIA!$C$6:$C$503,Reporte!$C49,AdopcionIA!AB$6:AB$503,"S") + COUNTIFS(AdopcionIA!$C$6:$C$503,Reporte!$C49,AdopcionIA!AG$6:AG$503,"S") + COUNTIFS(AdopcionIA!$C$6:$C$503,Reporte!$C49,AdopcionIA!AL$6:AL$503,"S")</f>
        <v>6</v>
      </c>
      <c r="K49" s="21">
        <f>SUMIF(AdopcionIA!$C$6:$C$503,Reporte!$C49,AdopcionIA!J$6:J$503)</f>
        <v>0</v>
      </c>
      <c r="L49" s="21">
        <f>SUMIF(AdopcionIA!$C$6:$C$503,Reporte!$C49,AdopcionIA!K$6:K$503)</f>
        <v>0</v>
      </c>
      <c r="M49" s="61">
        <f>IFERROR((K49-L49)/K49,0)</f>
        <v>0</v>
      </c>
      <c r="N49" s="21">
        <f>COUNTIFS(AdopcionIA!$C$6:$C$503,Reporte!$C49,AdopcionIA!G$6:G$503,"")</f>
        <v>0</v>
      </c>
      <c r="O49" s="21">
        <f>COUNTIFS(AdopcionIA!$C$6:$C$503,Reporte!$C49,AdopcionIA!G$6:G$503,"N")</f>
        <v>6</v>
      </c>
      <c r="P49" s="21">
        <f>COUNTIFS(AdopcionIA!$C$6:$C$503,Reporte!$C49,AdopcionIA!H$6:H$503,"N")</f>
        <v>0</v>
      </c>
      <c r="Q49" s="45">
        <f>COUNTIFS(AdopcionIA!$C$6:$C$503,Reporte!$C49,AdopcionIA!H$6:H$503,"S")</f>
        <v>0</v>
      </c>
      <c r="R49" s="103">
        <f>(IFERROR(AVERAGEIFS(AdopcionIA!I$6:I$503,AdopcionIA!$C$6:$C$503,Reporte!$C49),0)/10)</f>
        <v>0</v>
      </c>
      <c r="S49" s="51">
        <f>SUMIF(AdopcionIA!$C$6:$C$503,Reporte!$C49,AdopcionIA!O$6:O$503)</f>
        <v>0</v>
      </c>
      <c r="T49" s="51">
        <f>SUMIF(AdopcionIA!$C$6:$C$503,Reporte!$C49,AdopcionIA!P$6:P$503)</f>
        <v>0</v>
      </c>
      <c r="U49" s="62">
        <f>IFERROR((S49-T49)/S49,0)</f>
        <v>0</v>
      </c>
      <c r="V49" s="51">
        <f>COUNTIFS(AdopcionIA!$C$6:$C$503,Reporte!$C49,AdopcionIA!L$6:L$503,"")</f>
        <v>2</v>
      </c>
      <c r="W49" s="51">
        <f>COUNTIFS(AdopcionIA!$C$6:$C$503,Reporte!$C49,AdopcionIA!L$6:L$503,"N")</f>
        <v>2</v>
      </c>
      <c r="X49" s="51">
        <f>COUNTIFS(AdopcionIA!$C$6:$C$503,Reporte!$C49,AdopcionIA!M$6:M$503,"N")</f>
        <v>1</v>
      </c>
      <c r="Y49" s="55">
        <f>COUNTIFS(AdopcionIA!$C$6:$C$503,Reporte!$C49,AdopcionIA!M$6:M$503,"S")</f>
        <v>1</v>
      </c>
      <c r="Z49" s="104">
        <f>IFERROR(AVERAGEIFS(AdopcionIA!N$6:N$503,AdopcionIA!$C$6:$C$503,Reporte!$C49),0)/10</f>
        <v>0</v>
      </c>
      <c r="AA49" s="56">
        <f>SUMIF(AdopcionIA!$C$6:$C$503,Reporte!$C49,AdopcionIA!T$6:T$503)</f>
        <v>35</v>
      </c>
      <c r="AB49" s="56">
        <f>SUMIF(AdopcionIA!$C$6:$C$503,Reporte!$C49,AdopcionIA!U$6:U$503)</f>
        <v>28</v>
      </c>
      <c r="AC49" s="61">
        <f>IFERROR((AA49-AB49)/AA49,0)</f>
        <v>0.2</v>
      </c>
      <c r="AD49" s="56">
        <f>COUNTIFS(AdopcionIA!$C$6:$C$503,Reporte!$C49,AdopcionIA!Q$6:Q$503,"")</f>
        <v>2</v>
      </c>
      <c r="AE49" s="56">
        <f>COUNTIFS(AdopcionIA!$C$6:$C$503,Reporte!$C49,AdopcionIA!Q$6:Q$503,"N")</f>
        <v>2</v>
      </c>
      <c r="AF49" s="56">
        <f>COUNTIFS(AdopcionIA!$C$6:$C$503,Reporte!$C49,AdopcionIA!R$6:R$503,"N")</f>
        <v>1</v>
      </c>
      <c r="AG49" s="57">
        <f xml:space="preserve"> COUNTIFS(AdopcionIA!$C$6:$C$503,Reporte!$C49,AdopcionIA!R$6:R$503,"S")</f>
        <v>1</v>
      </c>
      <c r="AH49" s="105">
        <f>IFERROR(AVERAGEIFS(AdopcionIA!S$6:S$503,AdopcionIA!$C$6:$C$503,Reporte!$C49),0)/10</f>
        <v>0.5</v>
      </c>
      <c r="AI49" s="60">
        <f>SUMIF(AdopcionIA!$C$6:$C$503,Reporte!$C49,AdopcionIA!Y$6:Y$503)</f>
        <v>1</v>
      </c>
      <c r="AJ49" s="60">
        <f>SUMIF(AdopcionIA!$C$6:$C$503,Reporte!$C49,AdopcionIA!Z$6:Z$503)</f>
        <v>0.25</v>
      </c>
      <c r="AK49" s="61">
        <f>IFERROR((AI49-AJ49)/AI49,0)</f>
        <v>0.75</v>
      </c>
      <c r="AL49" s="60">
        <f>COUNTIFS(AdopcionIA!$C$6:$C$503,Reporte!$C49,AdopcionIA!V$6:V$503,"")</f>
        <v>1</v>
      </c>
      <c r="AM49" s="60">
        <f>COUNTIFS(AdopcionIA!$C$6:$C$503,Reporte!$C49,AdopcionIA!V$6:V$503,"N")</f>
        <v>2</v>
      </c>
      <c r="AN49" s="60">
        <f>COUNTIFS(AdopcionIA!$C$6:$C$503,Reporte!$C49,AdopcionIA!W$6:W$503,"N")</f>
        <v>1</v>
      </c>
      <c r="AO49" s="65">
        <f>COUNTIFS(AdopcionIA!$C$6:$C$503,Reporte!$C49,AdopcionIA!W$6:W$503,"S")</f>
        <v>2</v>
      </c>
      <c r="AP49" s="106">
        <f>IFERROR(AVERAGEIFS(AdopcionIA!X$6:X$503,AdopcionIA!$C$6:$C$503,Reporte!$C49),0)/10</f>
        <v>0</v>
      </c>
      <c r="AQ49" s="68">
        <f>SUMIF(AdopcionIA!$C$6:$C$503,Reporte!$C49,AdopcionIA!AD$6:AD$503)</f>
        <v>0</v>
      </c>
      <c r="AR49" s="68">
        <f>SUMIF(AdopcionIA!$C$6:$C$503,Reporte!$C49,AdopcionIA!AE$6:AE$503)</f>
        <v>0</v>
      </c>
      <c r="AS49" s="61">
        <f>IFERROR((AQ49-AR49)/AQ49,0)</f>
        <v>0</v>
      </c>
      <c r="AT49" s="68">
        <f>COUNTIFS(AdopcionIA!$C$6:$C$503,Reporte!$C49,AdopcionIA!AA$6:AA$503,"")</f>
        <v>2</v>
      </c>
      <c r="AU49" s="68">
        <f>COUNTIFS(AdopcionIA!$C$6:$C$503,Reporte!$C49,AdopcionIA!AA$6:AA$503,"N")</f>
        <v>3</v>
      </c>
      <c r="AV49" s="68">
        <f>COUNTIFS(AdopcionIA!$C$6:$C$503,Reporte!$C49,AdopcionIA!AB$6:AB$503,"N")</f>
        <v>1</v>
      </c>
      <c r="AW49" s="73">
        <f>COUNTIFS(AdopcionIA!$C$6:$C$503,Reporte!$C49,AdopcionIA!AB$6:AB$503,"S")</f>
        <v>0</v>
      </c>
      <c r="AX49" s="107">
        <f>IFERROR(AVERAGEIFS(AdopcionIA!AC$6:AC$503,AdopcionIA!$C$6:$C$503,Reporte!$C49),0)/10</f>
        <v>0</v>
      </c>
      <c r="AY49" s="74">
        <f>SUMIF(AdopcionIA!$C$6:$C$503,Reporte!$C49,AdopcionIA!AI$6:AI$503)</f>
        <v>21</v>
      </c>
      <c r="AZ49" s="74">
        <f>SUMIF(AdopcionIA!$C$6:$C$503,Reporte!$C49,AdopcionIA!AJ$6:AJ$503)</f>
        <v>14</v>
      </c>
      <c r="BA49" s="61">
        <f>IFERROR((AY49-AZ49)/AY49,0)</f>
        <v>0.33333333333333331</v>
      </c>
      <c r="BB49" s="74">
        <f>COUNTIFS(AdopcionIA!$C$6:$C$503,Reporte!$C49,AdopcionIA!AF$6:AF$503,"")</f>
        <v>2</v>
      </c>
      <c r="BC49" s="74">
        <f>COUNTIFS(AdopcionIA!$C$6:$C$503,Reporte!$C49,AdopcionIA!AF$6:AF$503,"N")</f>
        <v>1</v>
      </c>
      <c r="BD49" s="74">
        <f>COUNTIFS(AdopcionIA!$C$6:$C$503,Reporte!$C49,AdopcionIA!AG$6:AG$503,"N")</f>
        <v>1</v>
      </c>
      <c r="BE49" s="75">
        <f>COUNTIFS(AdopcionIA!$C$6:$C$503,Reporte!$C49,AdopcionIA!AG$6:AG$503,"S")</f>
        <v>2</v>
      </c>
      <c r="BF49" s="108">
        <f>IFERROR(AVERAGEIFS(AdopcionIA!AH$6:AH$503,AdopcionIA!$C$6:$C$503,Reporte!$C49),0)/10</f>
        <v>0.2</v>
      </c>
      <c r="BG49" s="78">
        <f>SUMIF(AdopcionIA!$C$6:$C$503,Reporte!$C49,AdopcionIA!AN$6:AN$503)</f>
        <v>0</v>
      </c>
      <c r="BH49" s="78">
        <f>SUMIF(AdopcionIA!$C$6:$C$503,Reporte!$C49,AdopcionIA!AO$6:AO$503)</f>
        <v>0</v>
      </c>
      <c r="BI49" s="61">
        <f>IFERROR((BG49-BH49)/BG49,0)</f>
        <v>0</v>
      </c>
      <c r="BJ49" s="78">
        <f>COUNTIFS(AdopcionIA!$C$6:$C$503,Reporte!$C49,AdopcionIA!AK$6:AK$503,"")</f>
        <v>0</v>
      </c>
      <c r="BK49" s="78">
        <f>COUNTIFS(AdopcionIA!$C$6:$C$503,Reporte!$C49,AdopcionIA!AK$6:AK$503,"N")</f>
        <v>5</v>
      </c>
      <c r="BL49" s="78">
        <f>COUNTIFS(AdopcionIA!$C$6:$C$503,Reporte!$C49,AdopcionIA!AL$6:AL$503,"N")</f>
        <v>1</v>
      </c>
      <c r="BM49" s="78">
        <f>COUNTIFS(AdopcionIA!$C$6:$C$503,Reporte!$C49,AdopcionIA!AL$6:AL$503,"S")</f>
        <v>0</v>
      </c>
      <c r="BN49" s="109">
        <f>IFERROR(AVERAGEIFS(AdopcionIA!AM$6:AM$503,AdopcionIA!$C$6:$C$503,Reporte!$C49),0)/10</f>
        <v>0</v>
      </c>
    </row>
    <row r="50" spans="3:66">
      <c r="C50" s="18" t="str">
        <v>SP10</v>
      </c>
      <c r="D50" s="48">
        <f>SUMIF(AdopcionIA!$C$6:$C$503,Reporte!$C50,AdopcionIA!J$6:J$503) + SUMIF(AdopcionIA!$C$6:$C$503,Reporte!$C50,AdopcionIA!O$6:O$503) + SUMIF(AdopcionIA!$C$6:$C$503,Reporte!$C50,AdopcionIA!T$6:T$503) + SUMIF(AdopcionIA!$C$6:$C$503,Reporte!$C50,AdopcionIA!Y$6:Y$503) + SUMIF(AdopcionIA!$C$6:$C$503,Reporte!$C50,AdopcionIA!AD$6:AD$503) + SUMIF(AdopcionIA!$C$6:$C$503,Reporte!$C50,AdopcionIA!AI$6:AI$503) + SUMIF(AdopcionIA!$C$6:$C$503,Reporte!$C50,AdopcionIA!AN$6:AN$503)</f>
        <v>8</v>
      </c>
      <c r="E50" s="48">
        <f>SUMIF(AdopcionIA!$C$6:$C$503,Reporte!$C50,AdopcionIA!K$6:K$503) + SUMIF(AdopcionIA!$C$6:$C$503,Reporte!$C50,AdopcionIA!P$6:P$503) + SUMIF(AdopcionIA!$C$6:$C$503,Reporte!$C50,AdopcionIA!U$6:U$503) + SUMIF(AdopcionIA!$C$6:$C$503,Reporte!$C50,AdopcionIA!Z$6:Z$503) + SUMIF(AdopcionIA!$C$6:$C$503,Reporte!$C50,AdopcionIA!AE$6:AE$503) + SUMIF(AdopcionIA!$C$6:$C$503,Reporte!$C50,AdopcionIA!AJ$6:AJ$503) + SUMIF(AdopcionIA!$C$6:$C$503,Reporte!$C50,AdopcionIA!AO$6:AO$503)</f>
        <v>6</v>
      </c>
      <c r="F50" s="61">
        <f>IFERROR((D50-E50)/D50,0)</f>
        <v>0.25</v>
      </c>
      <c r="G50" s="48">
        <f>COUNTIFS(AdopcionIA!$C$6:$C$503,Reporte!$C50,AdopcionIA!G$6:G$503,"") + COUNTIFS(AdopcionIA!$C$6:$C$503,Reporte!$C50,AdopcionIA!L$6:L$503,"") + COUNTIFS(AdopcionIA!$C$6:$C$503,Reporte!$C50,AdopcionIA!Q$6:Q$503,"") + COUNTIFS(AdopcionIA!$C$6:$C$503,Reporte!$C50,AdopcionIA!V$6:V$503,"") + COUNTIFS(AdopcionIA!$C$6:$C$503,Reporte!$C50,AdopcionIA!AA$6:AA$503,"") + COUNTIFS(AdopcionIA!$C$6:$C$503,Reporte!$C50,AdopcionIA!AF$6:AF$503,"") + COUNTIFS(AdopcionIA!$C$6:$C$503,Reporte!$C50,AdopcionIA!AK$6:AK$503,"")</f>
        <v>19</v>
      </c>
      <c r="H50" s="48">
        <f>COUNTIFS(AdopcionIA!$C$6:$C$503,Reporte!$C50,AdopcionIA!G$6:G$503,"N") + COUNTIFS(AdopcionIA!$C$6:$C$503,Reporte!$C50,AdopcionIA!L$6:L$503,"N") + COUNTIFS(AdopcionIA!$C$6:$C$503,Reporte!$C50,AdopcionIA!Q$6:Q$503,"N") + COUNTIFS(AdopcionIA!$C$6:$C$503,Reporte!$C50,AdopcionIA!V$6:V$503,"N") + COUNTIFS(AdopcionIA!$C$6:$C$503,Reporte!$C50,AdopcionIA!AA$6:AA$503,"N") + COUNTIFS(AdopcionIA!$C$6:$C$503,Reporte!$C50,AdopcionIA!AF$6:AF$503,"N") + COUNTIFS(AdopcionIA!$C$6:$C$503,Reporte!$C50,AdopcionIA!AK$6:AK$503,"N")</f>
        <v>14</v>
      </c>
      <c r="I50" s="48">
        <f>COUNTIFS(AdopcionIA!$C$6:$C$503,Reporte!$C50,AdopcionIA!H$6:H$503,"N") + COUNTIFS(AdopcionIA!$C$6:$C$503,Reporte!$C50,AdopcionIA!M$6:M$503,"N") + COUNTIFS(AdopcionIA!$C$6:$C$503,Reporte!$C50,AdopcionIA!R$6:R$503,"N") + COUNTIFS(AdopcionIA!$C$6:$C$503,Reporte!$C50,AdopcionIA!W$6:W$503,"N") + COUNTIFS(AdopcionIA!$C$6:$C$503,Reporte!$C50,AdopcionIA!AB$6:AB$503,"N") + COUNTIFS(AdopcionIA!$C$6:$C$503,Reporte!$C50,AdopcionIA!AG$6:AG$503,"N") + COUNTIFS(AdopcionIA!$C$6:$C$503,Reporte!$C50,AdopcionIA!AL$6:AL$503,"N")</f>
        <v>0</v>
      </c>
      <c r="J50" s="48">
        <f>COUNTIFS(AdopcionIA!$C$6:$C$503,Reporte!$C50,AdopcionIA!H$6:H$503,"S") + COUNTIFS(AdopcionIA!$C$6:$C$503,Reporte!$C50,AdopcionIA!M$6:M$503,"S") + COUNTIFS(AdopcionIA!$C$6:$C$503,Reporte!$C50,AdopcionIA!R$6:R$503,"S") + COUNTIFS(AdopcionIA!$C$6:$C$503,Reporte!$C50,AdopcionIA!W$6:W$503,"S") + COUNTIFS(AdopcionIA!$C$6:$C$503,Reporte!$C50,AdopcionIA!AB$6:AB$503,"S") + COUNTIFS(AdopcionIA!$C$6:$C$503,Reporte!$C50,AdopcionIA!AG$6:AG$503,"S") + COUNTIFS(AdopcionIA!$C$6:$C$503,Reporte!$C50,AdopcionIA!AL$6:AL$503,"S")</f>
        <v>2</v>
      </c>
      <c r="K50" s="21">
        <f>SUMIF(AdopcionIA!$C$6:$C$503,Reporte!$C50,AdopcionIA!J$6:J$503)</f>
        <v>0</v>
      </c>
      <c r="L50" s="21">
        <f>SUMIF(AdopcionIA!$C$6:$C$503,Reporte!$C50,AdopcionIA!K$6:K$503)</f>
        <v>0</v>
      </c>
      <c r="M50" s="61">
        <f>IFERROR((K50-L50)/K50,0)</f>
        <v>0</v>
      </c>
      <c r="N50" s="21">
        <f>COUNTIFS(AdopcionIA!$C$6:$C$503,Reporte!$C50,AdopcionIA!G$6:G$503,"")</f>
        <v>0</v>
      </c>
      <c r="O50" s="21">
        <f>COUNTIFS(AdopcionIA!$C$6:$C$503,Reporte!$C50,AdopcionIA!G$6:G$503,"N")</f>
        <v>5</v>
      </c>
      <c r="P50" s="21">
        <f>COUNTIFS(AdopcionIA!$C$6:$C$503,Reporte!$C50,AdopcionIA!H$6:H$503,"N")</f>
        <v>0</v>
      </c>
      <c r="Q50" s="45">
        <f>COUNTIFS(AdopcionIA!$C$6:$C$503,Reporte!$C50,AdopcionIA!H$6:H$503,"S")</f>
        <v>0</v>
      </c>
      <c r="R50" s="103">
        <f>(IFERROR(AVERAGEIFS(AdopcionIA!I$6:I$503,AdopcionIA!$C$6:$C$503,Reporte!$C50),0)/10)</f>
        <v>0</v>
      </c>
      <c r="S50" s="51">
        <f>SUMIF(AdopcionIA!$C$6:$C$503,Reporte!$C50,AdopcionIA!O$6:O$503)</f>
        <v>0</v>
      </c>
      <c r="T50" s="51">
        <f>SUMIF(AdopcionIA!$C$6:$C$503,Reporte!$C50,AdopcionIA!P$6:P$503)</f>
        <v>0</v>
      </c>
      <c r="U50" s="62">
        <f>IFERROR((S50-T50)/S50,0)</f>
        <v>0</v>
      </c>
      <c r="V50" s="51">
        <f>COUNTIFS(AdopcionIA!$C$6:$C$503,Reporte!$C50,AdopcionIA!L$6:L$503,"")</f>
        <v>4</v>
      </c>
      <c r="W50" s="51">
        <f>COUNTIFS(AdopcionIA!$C$6:$C$503,Reporte!$C50,AdopcionIA!L$6:L$503,"N")</f>
        <v>1</v>
      </c>
      <c r="X50" s="51">
        <f>COUNTIFS(AdopcionIA!$C$6:$C$503,Reporte!$C50,AdopcionIA!M$6:M$503,"N")</f>
        <v>0</v>
      </c>
      <c r="Y50" s="55">
        <f>COUNTIFS(AdopcionIA!$C$6:$C$503,Reporte!$C50,AdopcionIA!M$6:M$503,"S")</f>
        <v>0</v>
      </c>
      <c r="Z50" s="104">
        <f>IFERROR(AVERAGEIFS(AdopcionIA!N$6:N$503,AdopcionIA!$C$6:$C$503,Reporte!$C50),0)/10</f>
        <v>0</v>
      </c>
      <c r="AA50" s="56">
        <f>SUMIF(AdopcionIA!$C$6:$C$503,Reporte!$C50,AdopcionIA!T$6:T$503)</f>
        <v>0</v>
      </c>
      <c r="AB50" s="56">
        <f>SUMIF(AdopcionIA!$C$6:$C$503,Reporte!$C50,AdopcionIA!U$6:U$503)</f>
        <v>0</v>
      </c>
      <c r="AC50" s="61">
        <f t="shared" ref="AC50:AC53" si="4">IFERROR((AA50-AB50)/AA50,0)</f>
        <v>0</v>
      </c>
      <c r="AD50" s="56">
        <f>COUNTIFS(AdopcionIA!$C$6:$C$503,Reporte!$C50,AdopcionIA!Q$6:Q$503,"")</f>
        <v>4</v>
      </c>
      <c r="AE50" s="56">
        <f>COUNTIFS(AdopcionIA!$C$6:$C$503,Reporte!$C50,AdopcionIA!Q$6:Q$503,"N")</f>
        <v>1</v>
      </c>
      <c r="AF50" s="56">
        <f>COUNTIFS(AdopcionIA!$C$6:$C$503,Reporte!$C50,AdopcionIA!R$6:R$503,"N")</f>
        <v>0</v>
      </c>
      <c r="AG50" s="57">
        <f xml:space="preserve"> COUNTIFS(AdopcionIA!$C$6:$C$503,Reporte!$C50,AdopcionIA!R$6:R$503,"S")</f>
        <v>0</v>
      </c>
      <c r="AH50" s="105">
        <f>IFERROR(AVERAGEIFS(AdopcionIA!S$6:S$503,AdopcionIA!$C$6:$C$503,Reporte!$C50),0)/10</f>
        <v>0</v>
      </c>
      <c r="AI50" s="60">
        <f>SUMIF(AdopcionIA!$C$6:$C$503,Reporte!$C50,AdopcionIA!Y$6:Y$503)</f>
        <v>8</v>
      </c>
      <c r="AJ50" s="60">
        <f>SUMIF(AdopcionIA!$C$6:$C$503,Reporte!$C50,AdopcionIA!Z$6:Z$503)</f>
        <v>4</v>
      </c>
      <c r="AK50" s="61">
        <f t="shared" ref="AK50:AK53" si="5">IFERROR((AI50-AJ50)/AI50,0)</f>
        <v>0.5</v>
      </c>
      <c r="AL50" s="60">
        <f>COUNTIFS(AdopcionIA!$C$6:$C$503,Reporte!$C50,AdopcionIA!V$6:V$503,"")</f>
        <v>4</v>
      </c>
      <c r="AM50" s="60">
        <f>COUNTIFS(AdopcionIA!$C$6:$C$503,Reporte!$C50,AdopcionIA!V$6:V$503,"N")</f>
        <v>0</v>
      </c>
      <c r="AN50" s="60">
        <f>COUNTIFS(AdopcionIA!$C$6:$C$503,Reporte!$C50,AdopcionIA!W$6:W$503,"N")</f>
        <v>0</v>
      </c>
      <c r="AO50" s="65">
        <f>COUNTIFS(AdopcionIA!$C$6:$C$503,Reporte!$C50,AdopcionIA!W$6:W$503,"S")</f>
        <v>1</v>
      </c>
      <c r="AP50" s="106">
        <f>IFERROR(AVERAGEIFS(AdopcionIA!X$6:X$503,AdopcionIA!$C$6:$C$503,Reporte!$C50),0)/10</f>
        <v>0</v>
      </c>
      <c r="AQ50" s="68">
        <f>SUMIF(AdopcionIA!$C$6:$C$503,Reporte!$C50,AdopcionIA!AD$6:AD$503)</f>
        <v>0</v>
      </c>
      <c r="AR50" s="68">
        <f>SUMIF(AdopcionIA!$C$6:$C$503,Reporte!$C50,AdopcionIA!AE$6:AE$503)</f>
        <v>0</v>
      </c>
      <c r="AS50" s="61">
        <f t="shared" ref="AS50:AS53" si="6">IFERROR((AQ50-AR50)/AQ50,0)</f>
        <v>0</v>
      </c>
      <c r="AT50" s="68">
        <f>COUNTIFS(AdopcionIA!$C$6:$C$503,Reporte!$C50,AdopcionIA!AA$6:AA$503,"")</f>
        <v>4</v>
      </c>
      <c r="AU50" s="68">
        <f>COUNTIFS(AdopcionIA!$C$6:$C$503,Reporte!$C50,AdopcionIA!AA$6:AA$503,"N")</f>
        <v>1</v>
      </c>
      <c r="AV50" s="68">
        <f>COUNTIFS(AdopcionIA!$C$6:$C$503,Reporte!$C50,AdopcionIA!AB$6:AB$503,"N")</f>
        <v>0</v>
      </c>
      <c r="AW50" s="73">
        <f>COUNTIFS(AdopcionIA!$C$6:$C$503,Reporte!$C50,AdopcionIA!AB$6:AB$503,"S")</f>
        <v>0</v>
      </c>
      <c r="AX50" s="107">
        <f>IFERROR(AVERAGEIFS(AdopcionIA!AC$6:AC$503,AdopcionIA!$C$6:$C$503,Reporte!$C50),0)/10</f>
        <v>0</v>
      </c>
      <c r="AY50" s="74">
        <f>SUMIF(AdopcionIA!$C$6:$C$503,Reporte!$C50,AdopcionIA!AI$6:AI$503)</f>
        <v>0</v>
      </c>
      <c r="AZ50" s="74">
        <f>SUMIF(AdopcionIA!$C$6:$C$503,Reporte!$C50,AdopcionIA!AJ$6:AJ$503)</f>
        <v>2</v>
      </c>
      <c r="BA50" s="61">
        <f t="shared" ref="BA50:BA53" si="7">IFERROR((AY50-AZ50)/AY50,0)</f>
        <v>0</v>
      </c>
      <c r="BB50" s="74">
        <f>COUNTIFS(AdopcionIA!$C$6:$C$503,Reporte!$C50,AdopcionIA!AF$6:AF$503,"")</f>
        <v>3</v>
      </c>
      <c r="BC50" s="74">
        <f>COUNTIFS(AdopcionIA!$C$6:$C$503,Reporte!$C50,AdopcionIA!AF$6:AF$503,"N")</f>
        <v>1</v>
      </c>
      <c r="BD50" s="74">
        <f>COUNTIFS(AdopcionIA!$C$6:$C$503,Reporte!$C50,AdopcionIA!AG$6:AG$503,"N")</f>
        <v>0</v>
      </c>
      <c r="BE50" s="75">
        <f>COUNTIFS(AdopcionIA!$C$6:$C$503,Reporte!$C50,AdopcionIA!AG$6:AG$503,"S")</f>
        <v>1</v>
      </c>
      <c r="BF50" s="108">
        <f>IFERROR(AVERAGEIFS(AdopcionIA!AH$6:AH$503,AdopcionIA!$C$6:$C$503,Reporte!$C50),0)/10</f>
        <v>0</v>
      </c>
      <c r="BG50" s="78">
        <f>SUMIF(AdopcionIA!$C$6:$C$503,Reporte!$C50,AdopcionIA!AN$6:AN$503)</f>
        <v>0</v>
      </c>
      <c r="BH50" s="78">
        <f>SUMIF(AdopcionIA!$C$6:$C$503,Reporte!$C50,AdopcionIA!AO$6:AO$503)</f>
        <v>0</v>
      </c>
      <c r="BI50" s="61">
        <f t="shared" ref="BI50:BI53" si="8">IFERROR((BG50-BH50)/BG50,0)</f>
        <v>0</v>
      </c>
      <c r="BJ50" s="78">
        <f>COUNTIFS(AdopcionIA!$C$6:$C$503,Reporte!$C50,AdopcionIA!AK$6:AK$503,"")</f>
        <v>0</v>
      </c>
      <c r="BK50" s="78">
        <f>COUNTIFS(AdopcionIA!$C$6:$C$503,Reporte!$C50,AdopcionIA!AK$6:AK$503,"N")</f>
        <v>5</v>
      </c>
      <c r="BL50" s="78">
        <f>COUNTIFS(AdopcionIA!$C$6:$C$503,Reporte!$C50,AdopcionIA!AL$6:AL$503,"N")</f>
        <v>0</v>
      </c>
      <c r="BM50" s="78">
        <f>COUNTIFS(AdopcionIA!$C$6:$C$503,Reporte!$C50,AdopcionIA!AL$6:AL$503,"S")</f>
        <v>0</v>
      </c>
      <c r="BN50" s="109">
        <f>IFERROR(AVERAGEIFS(AdopcionIA!AM$6:AM$503,AdopcionIA!$C$6:$C$503,Reporte!$C50),0)/10</f>
        <v>0</v>
      </c>
    </row>
    <row r="51" spans="3:66">
      <c r="C51" s="18" t="str">
        <v>SP11</v>
      </c>
      <c r="D51" s="48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8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7.5</v>
      </c>
      <c r="F51" s="61">
        <f>IFERROR((D51-E51)/D51,0)</f>
        <v>0.375</v>
      </c>
      <c r="G51" s="48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16</v>
      </c>
      <c r="H51" s="48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27</v>
      </c>
      <c r="I51" s="48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0</v>
      </c>
      <c r="J51" s="48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6</v>
      </c>
      <c r="K51" s="21">
        <f>SUMIF(AdopcionIA!$C$6:$C$503,Reporte!$C51,AdopcionIA!J$6:J$503)</f>
        <v>1</v>
      </c>
      <c r="L51" s="21">
        <f>SUMIF(AdopcionIA!$C$6:$C$503,Reporte!$C51,AdopcionIA!K$6:K$503)</f>
        <v>0.5</v>
      </c>
      <c r="M51" s="61">
        <f>IFERROR((K51-L51)/K51,0)</f>
        <v>0.5</v>
      </c>
      <c r="N51" s="21">
        <f>COUNTIFS(AdopcionIA!$C$6:$C$503,Reporte!$C51,AdopcionIA!G$6:G$503,"")</f>
        <v>0</v>
      </c>
      <c r="O51" s="21">
        <f>COUNTIFS(AdopcionIA!$C$6:$C$503,Reporte!$C51,AdopcionIA!G$6:G$503,"N")</f>
        <v>5</v>
      </c>
      <c r="P51" s="21">
        <f>COUNTIFS(AdopcionIA!$C$6:$C$503,Reporte!$C51,AdopcionIA!H$6:H$503,"N")</f>
        <v>0</v>
      </c>
      <c r="Q51" s="45">
        <f>COUNTIFS(AdopcionIA!$C$6:$C$503,Reporte!$C51,AdopcionIA!H$6:H$503,"S")</f>
        <v>2</v>
      </c>
      <c r="R51" s="103">
        <f>(IFERROR(AVERAGEIFS(AdopcionIA!I$6:I$503,AdopcionIA!$C$6:$C$503,Reporte!$C51),0)/10)</f>
        <v>0.9</v>
      </c>
      <c r="S51" s="51">
        <f>SUMIF(AdopcionIA!$C$6:$C$503,Reporte!$C51,AdopcionIA!O$6:O$503)</f>
        <v>3</v>
      </c>
      <c r="T51" s="51">
        <f>SUMIF(AdopcionIA!$C$6:$C$503,Reporte!$C51,AdopcionIA!P$6:P$503)</f>
        <v>1</v>
      </c>
      <c r="U51" s="62">
        <f>IFERROR((S51-T51)/S51,0)</f>
        <v>0.66666666666666663</v>
      </c>
      <c r="V51" s="51">
        <f>COUNTIFS(AdopcionIA!$C$6:$C$503,Reporte!$C51,AdopcionIA!L$6:L$503,"")</f>
        <v>3</v>
      </c>
      <c r="W51" s="51">
        <f>COUNTIFS(AdopcionIA!$C$6:$C$503,Reporte!$C51,AdopcionIA!L$6:L$503,"N")</f>
        <v>3</v>
      </c>
      <c r="X51" s="51">
        <f>COUNTIFS(AdopcionIA!$C$6:$C$503,Reporte!$C51,AdopcionIA!M$6:M$503,"N")</f>
        <v>0</v>
      </c>
      <c r="Y51" s="55">
        <f>COUNTIFS(AdopcionIA!$C$6:$C$503,Reporte!$C51,AdopcionIA!M$6:M$503,"S")</f>
        <v>1</v>
      </c>
      <c r="Z51" s="104">
        <f>IFERROR(AVERAGEIFS(AdopcionIA!N$6:N$503,AdopcionIA!$C$6:$C$503,Reporte!$C51),0)/10</f>
        <v>0.9</v>
      </c>
      <c r="AA51" s="56">
        <f>SUMIF(AdopcionIA!$C$6:$C$503,Reporte!$C51,AdopcionIA!T$6:T$503)</f>
        <v>3</v>
      </c>
      <c r="AB51" s="56">
        <f>SUMIF(AdopcionIA!$C$6:$C$503,Reporte!$C51,AdopcionIA!U$6:U$503)</f>
        <v>2</v>
      </c>
      <c r="AC51" s="61">
        <f t="shared" si="4"/>
        <v>0.33333333333333331</v>
      </c>
      <c r="AD51" s="56">
        <f>COUNTIFS(AdopcionIA!$C$6:$C$503,Reporte!$C51,AdopcionIA!Q$6:Q$503,"")</f>
        <v>3</v>
      </c>
      <c r="AE51" s="56">
        <f>COUNTIFS(AdopcionIA!$C$6:$C$503,Reporte!$C51,AdopcionIA!Q$6:Q$503,"N")</f>
        <v>3</v>
      </c>
      <c r="AF51" s="56">
        <f>COUNTIFS(AdopcionIA!$C$6:$C$503,Reporte!$C51,AdopcionIA!R$6:R$503,"N")</f>
        <v>0</v>
      </c>
      <c r="AG51" s="57">
        <f xml:space="preserve"> COUNTIFS(AdopcionIA!$C$6:$C$503,Reporte!$C51,AdopcionIA!R$6:R$503,"S")</f>
        <v>1</v>
      </c>
      <c r="AH51" s="105">
        <f>IFERROR(AVERAGEIFS(AdopcionIA!S$6:S$503,AdopcionIA!$C$6:$C$503,Reporte!$C51),0)/10</f>
        <v>0.6</v>
      </c>
      <c r="AI51" s="60">
        <f>SUMIF(AdopcionIA!$C$6:$C$503,Reporte!$C51,AdopcionIA!Y$6:Y$503)</f>
        <v>0</v>
      </c>
      <c r="AJ51" s="60">
        <f>SUMIF(AdopcionIA!$C$6:$C$503,Reporte!$C51,AdopcionIA!Z$6:Z$503)</f>
        <v>0</v>
      </c>
      <c r="AK51" s="61">
        <f t="shared" si="5"/>
        <v>0</v>
      </c>
      <c r="AL51" s="60">
        <f>COUNTIFS(AdopcionIA!$C$6:$C$503,Reporte!$C51,AdopcionIA!V$6:V$503,"")</f>
        <v>3</v>
      </c>
      <c r="AM51" s="60">
        <f>COUNTIFS(AdopcionIA!$C$6:$C$503,Reporte!$C51,AdopcionIA!V$6:V$503,"N")</f>
        <v>3</v>
      </c>
      <c r="AN51" s="60">
        <f>COUNTIFS(AdopcionIA!$C$6:$C$503,Reporte!$C51,AdopcionIA!W$6:W$503,"N")</f>
        <v>0</v>
      </c>
      <c r="AO51" s="65">
        <f>COUNTIFS(AdopcionIA!$C$6:$C$503,Reporte!$C51,AdopcionIA!W$6:W$503,"S")</f>
        <v>1</v>
      </c>
      <c r="AP51" s="106">
        <f>IFERROR(AVERAGEIFS(AdopcionIA!X$6:X$503,AdopcionIA!$C$6:$C$503,Reporte!$C51),0)/10</f>
        <v>0</v>
      </c>
      <c r="AQ51" s="68">
        <f>SUMIF(AdopcionIA!$C$6:$C$503,Reporte!$C51,AdopcionIA!AD$6:AD$503)</f>
        <v>0</v>
      </c>
      <c r="AR51" s="68">
        <f>SUMIF(AdopcionIA!$C$6:$C$503,Reporte!$C51,AdopcionIA!AE$6:AE$503)</f>
        <v>0</v>
      </c>
      <c r="AS51" s="61">
        <f t="shared" si="6"/>
        <v>0</v>
      </c>
      <c r="AT51" s="68">
        <f>COUNTIFS(AdopcionIA!$C$6:$C$503,Reporte!$C51,AdopcionIA!AA$6:AA$503,"")</f>
        <v>4</v>
      </c>
      <c r="AU51" s="68">
        <f>COUNTIFS(AdopcionIA!$C$6:$C$503,Reporte!$C51,AdopcionIA!AA$6:AA$503,"N")</f>
        <v>3</v>
      </c>
      <c r="AV51" s="68">
        <f>COUNTIFS(AdopcionIA!$C$6:$C$503,Reporte!$C51,AdopcionIA!AB$6:AB$503,"N")</f>
        <v>0</v>
      </c>
      <c r="AW51" s="73">
        <f>COUNTIFS(AdopcionIA!$C$6:$C$503,Reporte!$C51,AdopcionIA!AB$6:AB$503,"S")</f>
        <v>0</v>
      </c>
      <c r="AX51" s="107">
        <f>IFERROR(AVERAGEIFS(AdopcionIA!AC$6:AC$503,AdopcionIA!$C$6:$C$503,Reporte!$C51),0)/10</f>
        <v>0</v>
      </c>
      <c r="AY51" s="74">
        <f>SUMIF(AdopcionIA!$C$6:$C$503,Reporte!$C51,AdopcionIA!AI$6:AI$503)</f>
        <v>5</v>
      </c>
      <c r="AZ51" s="74">
        <f>SUMIF(AdopcionIA!$C$6:$C$503,Reporte!$C51,AdopcionIA!AJ$6:AJ$503)</f>
        <v>4</v>
      </c>
      <c r="BA51" s="61">
        <f t="shared" si="7"/>
        <v>0.2</v>
      </c>
      <c r="BB51" s="74">
        <f>COUNTIFS(AdopcionIA!$C$6:$C$503,Reporte!$C51,AdopcionIA!AF$6:AF$503,"")</f>
        <v>3</v>
      </c>
      <c r="BC51" s="74">
        <f>COUNTIFS(AdopcionIA!$C$6:$C$503,Reporte!$C51,AdopcionIA!AF$6:AF$503,"N")</f>
        <v>3</v>
      </c>
      <c r="BD51" s="74">
        <f>COUNTIFS(AdopcionIA!$C$6:$C$503,Reporte!$C51,AdopcionIA!AG$6:AG$503,"N")</f>
        <v>0</v>
      </c>
      <c r="BE51" s="75">
        <f>COUNTIFS(AdopcionIA!$C$6:$C$503,Reporte!$C51,AdopcionIA!AG$6:AG$503,"S")</f>
        <v>1</v>
      </c>
      <c r="BF51" s="108">
        <f>IFERROR(AVERAGEIFS(AdopcionIA!AH$6:AH$503,AdopcionIA!$C$6:$C$503,Reporte!$C51),0)/10</f>
        <v>0.1</v>
      </c>
      <c r="BG51" s="78">
        <f>SUMIF(AdopcionIA!$C$6:$C$503,Reporte!$C51,AdopcionIA!AN$6:AN$503)</f>
        <v>0</v>
      </c>
      <c r="BH51" s="78">
        <f>SUMIF(AdopcionIA!$C$6:$C$503,Reporte!$C51,AdopcionIA!AO$6:AO$503)</f>
        <v>0</v>
      </c>
      <c r="BI51" s="61">
        <f t="shared" si="8"/>
        <v>0</v>
      </c>
      <c r="BJ51" s="78">
        <f>COUNTIFS(AdopcionIA!$C$6:$C$503,Reporte!$C51,AdopcionIA!AK$6:AK$503,"")</f>
        <v>0</v>
      </c>
      <c r="BK51" s="78">
        <f>COUNTIFS(AdopcionIA!$C$6:$C$503,Reporte!$C51,AdopcionIA!AK$6:AK$503,"N")</f>
        <v>7</v>
      </c>
      <c r="BL51" s="78">
        <f>COUNTIFS(AdopcionIA!$C$6:$C$503,Reporte!$C51,AdopcionIA!AL$6:AL$503,"N")</f>
        <v>0</v>
      </c>
      <c r="BM51" s="78">
        <f>COUNTIFS(AdopcionIA!$C$6:$C$503,Reporte!$C51,AdopcionIA!AL$6:AL$503,"S")</f>
        <v>0</v>
      </c>
      <c r="BN51" s="109">
        <f>IFERROR(AVERAGEIFS(AdopcionIA!AM$6:AM$503,AdopcionIA!$C$6:$C$503,Reporte!$C51),0)/10</f>
        <v>0</v>
      </c>
    </row>
    <row r="52" spans="3:66">
      <c r="C52" s="18" t="str">
        <v>SP12</v>
      </c>
      <c r="D52" s="48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8</v>
      </c>
      <c r="E52" s="48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15</v>
      </c>
      <c r="F52" s="61">
        <f>IFERROR((D52-E52)/D52,0)</f>
        <v>-0.875</v>
      </c>
      <c r="G52" s="48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9</v>
      </c>
      <c r="H52" s="48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13</v>
      </c>
      <c r="I52" s="48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8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6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61">
        <f>IFERROR((K52-L52)/K52,0)</f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4</v>
      </c>
      <c r="P52" s="21">
        <f>COUNTIFS(AdopcionIA!$C$6:$C$503,Reporte!$C52,AdopcionIA!H$6:H$503,"N")</f>
        <v>0</v>
      </c>
      <c r="Q52" s="45">
        <f>COUNTIFS(AdopcionIA!$C$6:$C$503,Reporte!$C52,AdopcionIA!H$6:H$503,"S")</f>
        <v>0</v>
      </c>
      <c r="R52" s="103">
        <f>(IFERROR(AVERAGEIFS(AdopcionIA!I$6:I$503,AdopcionIA!$C$6:$C$503,Reporte!$C52),0)/10)</f>
        <v>0</v>
      </c>
      <c r="S52" s="51">
        <f>SUMIF(AdopcionIA!$C$6:$C$503,Reporte!$C52,AdopcionIA!O$6:O$503)</f>
        <v>4</v>
      </c>
      <c r="T52" s="51">
        <f>SUMIF(AdopcionIA!$C$6:$C$503,Reporte!$C52,AdopcionIA!P$6:P$503)</f>
        <v>2</v>
      </c>
      <c r="U52" s="62">
        <f>IFERROR((S52-T52)/S52,0)</f>
        <v>0.5</v>
      </c>
      <c r="V52" s="51">
        <f>COUNTIFS(AdopcionIA!$C$6:$C$503,Reporte!$C52,AdopcionIA!L$6:L$503,"")</f>
        <v>2</v>
      </c>
      <c r="W52" s="51">
        <f>COUNTIFS(AdopcionIA!$C$6:$C$503,Reporte!$C52,AdopcionIA!L$6:L$503,"N")</f>
        <v>0</v>
      </c>
      <c r="X52" s="51">
        <f>COUNTIFS(AdopcionIA!$C$6:$C$503,Reporte!$C52,AdopcionIA!M$6:M$503,"N")</f>
        <v>0</v>
      </c>
      <c r="Y52" s="55">
        <f>COUNTIFS(AdopcionIA!$C$6:$C$503,Reporte!$C52,AdopcionIA!M$6:M$503,"S")</f>
        <v>2</v>
      </c>
      <c r="Z52" s="104">
        <f>IFERROR(AVERAGEIFS(AdopcionIA!N$6:N$503,AdopcionIA!$C$6:$C$503,Reporte!$C52),0)/10</f>
        <v>0</v>
      </c>
      <c r="AA52" s="56">
        <f>SUMIF(AdopcionIA!$C$6:$C$503,Reporte!$C52,AdopcionIA!T$6:T$503)</f>
        <v>0</v>
      </c>
      <c r="AB52" s="56">
        <f>SUMIF(AdopcionIA!$C$6:$C$503,Reporte!$C52,AdopcionIA!U$6:U$503)</f>
        <v>0</v>
      </c>
      <c r="AC52" s="61">
        <f t="shared" si="4"/>
        <v>0</v>
      </c>
      <c r="AD52" s="56">
        <f>COUNTIFS(AdopcionIA!$C$6:$C$503,Reporte!$C52,AdopcionIA!Q$6:Q$503,"")</f>
        <v>2</v>
      </c>
      <c r="AE52" s="56">
        <f>COUNTIFS(AdopcionIA!$C$6:$C$503,Reporte!$C52,AdopcionIA!Q$6:Q$503,"N")</f>
        <v>2</v>
      </c>
      <c r="AF52" s="56">
        <f>COUNTIFS(AdopcionIA!$C$6:$C$503,Reporte!$C52,AdopcionIA!R$6:R$503,"N")</f>
        <v>0</v>
      </c>
      <c r="AG52" s="57">
        <f xml:space="preserve"> COUNTIFS(AdopcionIA!$C$6:$C$503,Reporte!$C52,AdopcionIA!R$6:R$503,"S")</f>
        <v>0</v>
      </c>
      <c r="AH52" s="105">
        <f>IFERROR(AVERAGEIFS(AdopcionIA!S$6:S$503,AdopcionIA!$C$6:$C$503,Reporte!$C52),0)/10</f>
        <v>0</v>
      </c>
      <c r="AI52" s="60">
        <f>SUMIF(AdopcionIA!$C$6:$C$503,Reporte!$C52,AdopcionIA!Y$6:Y$503)</f>
        <v>4</v>
      </c>
      <c r="AJ52" s="60">
        <f>SUMIF(AdopcionIA!$C$6:$C$503,Reporte!$C52,AdopcionIA!Z$6:Z$503)</f>
        <v>2</v>
      </c>
      <c r="AK52" s="61">
        <f t="shared" si="5"/>
        <v>0.5</v>
      </c>
      <c r="AL52" s="60">
        <f>COUNTIFS(AdopcionIA!$C$6:$C$503,Reporte!$C52,AdopcionIA!V$6:V$503,"")</f>
        <v>2</v>
      </c>
      <c r="AM52" s="60">
        <f>COUNTIFS(AdopcionIA!$C$6:$C$503,Reporte!$C52,AdopcionIA!V$6:V$503,"N")</f>
        <v>0</v>
      </c>
      <c r="AN52" s="60">
        <f>COUNTIFS(AdopcionIA!$C$6:$C$503,Reporte!$C52,AdopcionIA!W$6:W$503,"N")</f>
        <v>0</v>
      </c>
      <c r="AO52" s="65">
        <f>COUNTIFS(AdopcionIA!$C$6:$C$503,Reporte!$C52,AdopcionIA!W$6:W$503,"S")</f>
        <v>2</v>
      </c>
      <c r="AP52" s="106">
        <f>IFERROR(AVERAGEIFS(AdopcionIA!X$6:X$503,AdopcionIA!$C$6:$C$503,Reporte!$C52),0)/10</f>
        <v>0</v>
      </c>
      <c r="AQ52" s="68">
        <f>SUMIF(AdopcionIA!$C$6:$C$503,Reporte!$C52,AdopcionIA!AD$6:AD$503)</f>
        <v>0</v>
      </c>
      <c r="AR52" s="68">
        <f>SUMIF(AdopcionIA!$C$6:$C$503,Reporte!$C52,AdopcionIA!AE$6:AE$503)</f>
        <v>0</v>
      </c>
      <c r="AS52" s="61">
        <f t="shared" si="6"/>
        <v>0</v>
      </c>
      <c r="AT52" s="68">
        <f>COUNTIFS(AdopcionIA!$C$6:$C$503,Reporte!$C52,AdopcionIA!AA$6:AA$503,"")</f>
        <v>2</v>
      </c>
      <c r="AU52" s="68">
        <f>COUNTIFS(AdopcionIA!$C$6:$C$503,Reporte!$C52,AdopcionIA!AA$6:AA$503,"N")</f>
        <v>2</v>
      </c>
      <c r="AV52" s="68">
        <f>COUNTIFS(AdopcionIA!$C$6:$C$503,Reporte!$C52,AdopcionIA!AB$6:AB$503,"N")</f>
        <v>0</v>
      </c>
      <c r="AW52" s="73">
        <f>COUNTIFS(AdopcionIA!$C$6:$C$503,Reporte!$C52,AdopcionIA!AB$6:AB$503,"S")</f>
        <v>0</v>
      </c>
      <c r="AX52" s="107">
        <f>IFERROR(AVERAGEIFS(AdopcionIA!AC$6:AC$503,AdopcionIA!$C$6:$C$503,Reporte!$C52),0)/10</f>
        <v>0</v>
      </c>
      <c r="AY52" s="74">
        <f>SUMIF(AdopcionIA!$C$6:$C$503,Reporte!$C52,AdopcionIA!AI$6:AI$503)</f>
        <v>0</v>
      </c>
      <c r="AZ52" s="74">
        <f>SUMIF(AdopcionIA!$C$6:$C$503,Reporte!$C52,AdopcionIA!AJ$6:AJ$503)</f>
        <v>11</v>
      </c>
      <c r="BA52" s="61">
        <f t="shared" si="7"/>
        <v>0</v>
      </c>
      <c r="BB52" s="74">
        <f>COUNTIFS(AdopcionIA!$C$6:$C$503,Reporte!$C52,AdopcionIA!AF$6:AF$503,"")</f>
        <v>1</v>
      </c>
      <c r="BC52" s="74">
        <f>COUNTIFS(AdopcionIA!$C$6:$C$503,Reporte!$C52,AdopcionIA!AF$6:AF$503,"N")</f>
        <v>1</v>
      </c>
      <c r="BD52" s="74">
        <f>COUNTIFS(AdopcionIA!$C$6:$C$503,Reporte!$C52,AdopcionIA!AG$6:AG$503,"N")</f>
        <v>0</v>
      </c>
      <c r="BE52" s="75">
        <f>COUNTIFS(AdopcionIA!$C$6:$C$503,Reporte!$C52,AdopcionIA!AG$6:AG$503,"S")</f>
        <v>2</v>
      </c>
      <c r="BF52" s="108">
        <f>IFERROR(AVERAGEIFS(AdopcionIA!AH$6:AH$503,AdopcionIA!$C$6:$C$503,Reporte!$C52),0)/10</f>
        <v>0</v>
      </c>
      <c r="BG52" s="78">
        <f>SUMIF(AdopcionIA!$C$6:$C$503,Reporte!$C52,AdopcionIA!AN$6:AN$503)</f>
        <v>0</v>
      </c>
      <c r="BH52" s="78">
        <f>SUMIF(AdopcionIA!$C$6:$C$503,Reporte!$C52,AdopcionIA!AO$6:AO$503)</f>
        <v>0</v>
      </c>
      <c r="BI52" s="61">
        <f t="shared" si="8"/>
        <v>0</v>
      </c>
      <c r="BJ52" s="78">
        <f>COUNTIFS(AdopcionIA!$C$6:$C$503,Reporte!$C52,AdopcionIA!AK$6:AK$503,"")</f>
        <v>0</v>
      </c>
      <c r="BK52" s="78">
        <f>COUNTIFS(AdopcionIA!$C$6:$C$503,Reporte!$C52,AdopcionIA!AK$6:AK$503,"N")</f>
        <v>4</v>
      </c>
      <c r="BL52" s="78">
        <f>COUNTIFS(AdopcionIA!$C$6:$C$503,Reporte!$C52,AdopcionIA!AL$6:AL$503,"N")</f>
        <v>0</v>
      </c>
      <c r="BM52" s="78">
        <f>COUNTIFS(AdopcionIA!$C$6:$C$503,Reporte!$C52,AdopcionIA!AL$6:AL$503,"S")</f>
        <v>0</v>
      </c>
      <c r="BN52" s="109">
        <f>IFERROR(AVERAGEIFS(AdopcionIA!AM$6:AM$503,AdopcionIA!$C$6:$C$503,Reporte!$C52),0)/10</f>
        <v>0</v>
      </c>
    </row>
    <row r="53" spans="3:66">
      <c r="C53" s="18" t="str">
        <v>SP13</v>
      </c>
      <c r="D53" s="48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0.5</v>
      </c>
      <c r="E53" s="48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0.25</v>
      </c>
      <c r="F53" s="61">
        <f>IFERROR((D53-E53)/D53,0)</f>
        <v>0.5</v>
      </c>
      <c r="G53" s="48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2</v>
      </c>
      <c r="H53" s="48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32</v>
      </c>
      <c r="I53" s="48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8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44">
        <f>SUMIF(AdopcionIA!$C$6:$C$503,Reporte!$C53,AdopcionIA!J$6:J$503)</f>
        <v>0.5</v>
      </c>
      <c r="L53" s="44">
        <f>SUMIF(AdopcionIA!$C$6:$C$503,Reporte!$C53,AdopcionIA!K$6:K$503)</f>
        <v>0.25</v>
      </c>
      <c r="M53" s="64">
        <f>IFERROR((K53-L53)/K53,0)</f>
        <v>0.5</v>
      </c>
      <c r="N53" s="21">
        <f>COUNTIFS(AdopcionIA!$C$6:$C$503,Reporte!$C53,AdopcionIA!G$6:G$503,"")</f>
        <v>2</v>
      </c>
      <c r="O53" s="44">
        <f>COUNTIFS(AdopcionIA!$C$6:$C$503,Reporte!$C53,AdopcionIA!G$6:G$503,"N")</f>
        <v>2</v>
      </c>
      <c r="P53" s="44">
        <f>COUNTIFS(AdopcionIA!$C$6:$C$503,Reporte!$C53,AdopcionIA!H$6:H$503,"N")</f>
        <v>0</v>
      </c>
      <c r="Q53" s="45">
        <f>COUNTIFS(AdopcionIA!$C$6:$C$503,Reporte!$C53,AdopcionIA!H$6:H$503,"S")</f>
        <v>1</v>
      </c>
      <c r="R53" s="103">
        <f>(IFERROR(AVERAGEIFS(AdopcionIA!I$6:I$503,AdopcionIA!$C$6:$C$503,Reporte!$C53),0)/10)</f>
        <v>0</v>
      </c>
      <c r="S53" s="52">
        <f>SUMIF(AdopcionIA!$C$6:$C$503,Reporte!$C53,AdopcionIA!O$6:O$503)</f>
        <v>0</v>
      </c>
      <c r="T53" s="52">
        <f>SUMIF(AdopcionIA!$C$6:$C$503,Reporte!$C53,AdopcionIA!P$6:P$503)</f>
        <v>0</v>
      </c>
      <c r="U53" s="63">
        <f>IFERROR((S53-T53)/S53,0)</f>
        <v>0</v>
      </c>
      <c r="V53" s="51">
        <f>COUNTIFS(AdopcionIA!$C$6:$C$503,Reporte!$C53,AdopcionIA!L$6:L$503,"")</f>
        <v>0</v>
      </c>
      <c r="W53" s="52">
        <f>COUNTIFS(AdopcionIA!$C$6:$C$503,Reporte!$C53,AdopcionIA!L$6:L$503,"N")</f>
        <v>5</v>
      </c>
      <c r="X53" s="52">
        <f>COUNTIFS(AdopcionIA!$C$6:$C$503,Reporte!$C53,AdopcionIA!M$6:M$503,"N")</f>
        <v>0</v>
      </c>
      <c r="Y53" s="55">
        <f>COUNTIFS(AdopcionIA!$C$6:$C$503,Reporte!$C53,AdopcionIA!M$6:M$503,"S")</f>
        <v>0</v>
      </c>
      <c r="Z53" s="104">
        <f>IFERROR(AVERAGEIFS(AdopcionIA!N$6:N$503,AdopcionIA!$C$6:$C$503,Reporte!$C53),0)/10</f>
        <v>0</v>
      </c>
      <c r="AA53" s="56">
        <f>SUMIF(AdopcionIA!$C$6:$C$503,Reporte!$C53,AdopcionIA!T$6:T$503)</f>
        <v>0</v>
      </c>
      <c r="AB53" s="56">
        <f>SUMIF(AdopcionIA!$C$6:$C$503,Reporte!$C53,AdopcionIA!U$6:U$503)</f>
        <v>0</v>
      </c>
      <c r="AC53" s="61">
        <f t="shared" si="4"/>
        <v>0</v>
      </c>
      <c r="AD53" s="56">
        <f>COUNTIFS(AdopcionIA!$C$6:$C$503,Reporte!$C53,AdopcionIA!Q$6:Q$503,"")</f>
        <v>0</v>
      </c>
      <c r="AE53" s="56">
        <f>COUNTIFS(AdopcionIA!$C$6:$C$503,Reporte!$C53,AdopcionIA!Q$6:Q$503,"N")</f>
        <v>5</v>
      </c>
      <c r="AF53" s="56">
        <f>COUNTIFS(AdopcionIA!$C$6:$C$503,Reporte!$C53,AdopcionIA!R$6:R$503,"N")</f>
        <v>0</v>
      </c>
      <c r="AG53" s="57">
        <f xml:space="preserve"> COUNTIFS(AdopcionIA!$C$6:$C$503,Reporte!$C53,AdopcionIA!R$6:R$503,"S")</f>
        <v>0</v>
      </c>
      <c r="AH53" s="105">
        <f>IFERROR(AVERAGEIFS(AdopcionIA!S$6:S$503,AdopcionIA!$C$6:$C$503,Reporte!$C53),0)/10</f>
        <v>0</v>
      </c>
      <c r="AI53" s="60">
        <f>SUMIF(AdopcionIA!$C$6:$C$503,Reporte!$C53,AdopcionIA!Y$6:Y$503)</f>
        <v>0</v>
      </c>
      <c r="AJ53" s="60">
        <f>SUMIF(AdopcionIA!$C$6:$C$503,Reporte!$C53,AdopcionIA!Z$6:Z$503)</f>
        <v>0</v>
      </c>
      <c r="AK53" s="61">
        <f t="shared" si="5"/>
        <v>0</v>
      </c>
      <c r="AL53" s="60">
        <f>COUNTIFS(AdopcionIA!$C$6:$C$503,Reporte!$C53,AdopcionIA!V$6:V$503,"")</f>
        <v>0</v>
      </c>
      <c r="AM53" s="60">
        <f>COUNTIFS(AdopcionIA!$C$6:$C$503,Reporte!$C53,AdopcionIA!V$6:V$503,"N")</f>
        <v>5</v>
      </c>
      <c r="AN53" s="60">
        <f>COUNTIFS(AdopcionIA!$C$6:$C$503,Reporte!$C53,AdopcionIA!W$6:W$503,"N")</f>
        <v>0</v>
      </c>
      <c r="AO53" s="65">
        <f>COUNTIFS(AdopcionIA!$C$6:$C$503,Reporte!$C53,AdopcionIA!W$6:W$503,"S")</f>
        <v>0</v>
      </c>
      <c r="AP53" s="106">
        <f>IFERROR(AVERAGEIFS(AdopcionIA!X$6:X$503,AdopcionIA!$C$6:$C$503,Reporte!$C53),0)/10</f>
        <v>0</v>
      </c>
      <c r="AQ53" s="68">
        <f>SUMIF(AdopcionIA!$C$6:$C$503,Reporte!$C53,AdopcionIA!AD$6:AD$503)</f>
        <v>0</v>
      </c>
      <c r="AR53" s="68">
        <f>SUMIF(AdopcionIA!$C$6:$C$503,Reporte!$C53,AdopcionIA!AE$6:AE$503)</f>
        <v>0</v>
      </c>
      <c r="AS53" s="61">
        <f t="shared" si="6"/>
        <v>0</v>
      </c>
      <c r="AT53" s="68">
        <f>COUNTIFS(AdopcionIA!$C$6:$C$503,Reporte!$C53,AdopcionIA!AA$6:AA$503,"")</f>
        <v>0</v>
      </c>
      <c r="AU53" s="68">
        <f>COUNTIFS(AdopcionIA!$C$6:$C$503,Reporte!$C53,AdopcionIA!AA$6:AA$503,"N")</f>
        <v>5</v>
      </c>
      <c r="AV53" s="68">
        <f>COUNTIFS(AdopcionIA!$C$6:$C$503,Reporte!$C53,AdopcionIA!AB$6:AB$503,"N")</f>
        <v>0</v>
      </c>
      <c r="AW53" s="73">
        <f>COUNTIFS(AdopcionIA!$C$6:$C$503,Reporte!$C53,AdopcionIA!AB$6:AB$503,"S")</f>
        <v>0</v>
      </c>
      <c r="AX53" s="107">
        <f>IFERROR(AVERAGEIFS(AdopcionIA!AC$6:AC$503,AdopcionIA!$C$6:$C$503,Reporte!$C53),0)/10</f>
        <v>0</v>
      </c>
      <c r="AY53" s="74">
        <f>SUMIF(AdopcionIA!$C$6:$C$503,Reporte!$C53,AdopcionIA!AI$6:AI$503)</f>
        <v>0</v>
      </c>
      <c r="AZ53" s="74">
        <f>SUMIF(AdopcionIA!$C$6:$C$503,Reporte!$C53,AdopcionIA!AJ$6:AJ$503)</f>
        <v>0</v>
      </c>
      <c r="BA53" s="61">
        <f t="shared" si="7"/>
        <v>0</v>
      </c>
      <c r="BB53" s="74">
        <f>COUNTIFS(AdopcionIA!$C$6:$C$503,Reporte!$C53,AdopcionIA!AF$6:AF$503,"")</f>
        <v>0</v>
      </c>
      <c r="BC53" s="74">
        <f>COUNTIFS(AdopcionIA!$C$6:$C$503,Reporte!$C53,AdopcionIA!AF$6:AF$503,"N")</f>
        <v>5</v>
      </c>
      <c r="BD53" s="74">
        <f>COUNTIFS(AdopcionIA!$C$6:$C$503,Reporte!$C53,AdopcionIA!AG$6:AG$503,"N")</f>
        <v>0</v>
      </c>
      <c r="BE53" s="75">
        <f>COUNTIFS(AdopcionIA!$C$6:$C$503,Reporte!$C53,AdopcionIA!AG$6:AG$503,"S")</f>
        <v>0</v>
      </c>
      <c r="BF53" s="108">
        <f>IFERROR(AVERAGEIFS(AdopcionIA!AH$6:AH$503,AdopcionIA!$C$6:$C$503,Reporte!$C53),0)/10</f>
        <v>0</v>
      </c>
      <c r="BG53" s="78">
        <f>SUMIF(AdopcionIA!$C$6:$C$503,Reporte!$C53,AdopcionIA!AN$6:AN$503)</f>
        <v>0</v>
      </c>
      <c r="BH53" s="78">
        <f>SUMIF(AdopcionIA!$C$6:$C$503,Reporte!$C53,AdopcionIA!AO$6:AO$503)</f>
        <v>0</v>
      </c>
      <c r="BI53" s="61">
        <f t="shared" si="8"/>
        <v>0</v>
      </c>
      <c r="BJ53" s="78">
        <f>COUNTIFS(AdopcionIA!$C$6:$C$503,Reporte!$C53,AdopcionIA!AK$6:AK$503,"")</f>
        <v>0</v>
      </c>
      <c r="BK53" s="78">
        <f>COUNTIFS(AdopcionIA!$C$6:$C$503,Reporte!$C53,AdopcionIA!AK$6:AK$503,"N")</f>
        <v>5</v>
      </c>
      <c r="BL53" s="78">
        <f>COUNTIFS(AdopcionIA!$C$6:$C$503,Reporte!$C53,AdopcionIA!AL$6:AL$503,"N")</f>
        <v>0</v>
      </c>
      <c r="BM53" s="78">
        <f>COUNTIFS(AdopcionIA!$C$6:$C$503,Reporte!$C53,AdopcionIA!AL$6:AL$503,"S")</f>
        <v>0</v>
      </c>
      <c r="BN53" s="109">
        <f>IFERROR(AVERAGEIFS(AdopcionIA!AM$6:AM$503,AdopcionIA!$C$6:$C$503,Reporte!$C53),0)/10</f>
        <v>0</v>
      </c>
    </row>
    <row r="54" spans="3:66">
      <c r="C54" s="18" t="str">
        <v>SP14</v>
      </c>
      <c r="D54" s="48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0.5</v>
      </c>
      <c r="E54" s="48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0.25</v>
      </c>
      <c r="F54" s="61">
        <f>IFERROR((D54-E54)/D54,0)</f>
        <v>0.5</v>
      </c>
      <c r="G54" s="48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8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20</v>
      </c>
      <c r="I54" s="48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8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1</v>
      </c>
      <c r="K54" s="44">
        <f>SUMIF(AdopcionIA!$C$6:$C$503,Reporte!$C54,AdopcionIA!J$6:J$503)</f>
        <v>0.5</v>
      </c>
      <c r="L54" s="44">
        <f>SUMIF(AdopcionIA!$C$6:$C$503,Reporte!$C54,AdopcionIA!K$6:K$503)</f>
        <v>0.25</v>
      </c>
      <c r="M54" s="64">
        <f>IFERROR((K54-L54)/K54,0)</f>
        <v>0.5</v>
      </c>
      <c r="N54" s="21">
        <f>COUNTIFS(AdopcionIA!$C$6:$C$503,Reporte!$C54,AdopcionIA!G$6:G$503,"")</f>
        <v>0</v>
      </c>
      <c r="O54" s="44">
        <f>COUNTIFS(AdopcionIA!$C$6:$C$503,Reporte!$C54,AdopcionIA!G$6:G$503,"N")</f>
        <v>2</v>
      </c>
      <c r="P54" s="44">
        <f>COUNTIFS(AdopcionIA!$C$6:$C$503,Reporte!$C54,AdopcionIA!H$6:H$503,"N")</f>
        <v>0</v>
      </c>
      <c r="Q54" s="45">
        <f>COUNTIFS(AdopcionIA!$C$6:$C$503,Reporte!$C54,AdopcionIA!H$6:H$503,"S")</f>
        <v>1</v>
      </c>
      <c r="R54" s="103">
        <f>(IFERROR(AVERAGEIFS(AdopcionIA!I$6:I$503,AdopcionIA!$C$6:$C$503,Reporte!$C54),0)/10)</f>
        <v>0</v>
      </c>
      <c r="S54" s="52">
        <f>SUMIF(AdopcionIA!$C$6:$C$503,Reporte!$C54,AdopcionIA!O$6:O$503)</f>
        <v>0</v>
      </c>
      <c r="T54" s="52">
        <f>SUMIF(AdopcionIA!$C$6:$C$503,Reporte!$C54,AdopcionIA!P$6:P$503)</f>
        <v>0</v>
      </c>
      <c r="U54" s="63">
        <f>IFERROR((S54-T54)/S54,0)</f>
        <v>0</v>
      </c>
      <c r="V54" s="51">
        <f>COUNTIFS(AdopcionIA!$C$6:$C$503,Reporte!$C54,AdopcionIA!L$6:L$503,"")</f>
        <v>0</v>
      </c>
      <c r="W54" s="52">
        <f>COUNTIFS(AdopcionIA!$C$6:$C$503,Reporte!$C54,AdopcionIA!L$6:L$503,"N")</f>
        <v>3</v>
      </c>
      <c r="X54" s="52">
        <f>COUNTIFS(AdopcionIA!$C$6:$C$503,Reporte!$C54,AdopcionIA!M$6:M$503,"N")</f>
        <v>0</v>
      </c>
      <c r="Y54" s="55">
        <f>COUNTIFS(AdopcionIA!$C$6:$C$503,Reporte!$C54,AdopcionIA!M$6:M$503,"S")</f>
        <v>0</v>
      </c>
      <c r="Z54" s="104">
        <f>IFERROR(AVERAGEIFS(AdopcionIA!N$6:N$503,AdopcionIA!$C$6:$C$503,Reporte!$C54),0)/10</f>
        <v>0</v>
      </c>
      <c r="AA54" s="56">
        <f>SUMIF(AdopcionIA!$C$6:$C$503,Reporte!$C54,AdopcionIA!T$6:T$503)</f>
        <v>0</v>
      </c>
      <c r="AB54" s="56">
        <f>SUMIF(AdopcionIA!$C$6:$C$503,Reporte!$C54,AdopcionIA!U$6:U$503)</f>
        <v>0</v>
      </c>
      <c r="AC54" s="61">
        <f t="shared" ref="AC54" si="9">IFERROR((AA54-AB54)/AA54,0)</f>
        <v>0</v>
      </c>
      <c r="AD54" s="56">
        <f>COUNTIFS(AdopcionIA!$C$6:$C$503,Reporte!$C54,AdopcionIA!Q$6:Q$503,"")</f>
        <v>0</v>
      </c>
      <c r="AE54" s="56">
        <f>COUNTIFS(AdopcionIA!$C$6:$C$503,Reporte!$C54,AdopcionIA!Q$6:Q$503,"N")</f>
        <v>3</v>
      </c>
      <c r="AF54" s="56">
        <f>COUNTIFS(AdopcionIA!$C$6:$C$503,Reporte!$C54,AdopcionIA!R$6:R$503,"N")</f>
        <v>0</v>
      </c>
      <c r="AG54" s="57">
        <f xml:space="preserve"> COUNTIFS(AdopcionIA!$C$6:$C$503,Reporte!$C54,AdopcionIA!R$6:R$503,"S")</f>
        <v>0</v>
      </c>
      <c r="AH54" s="105">
        <f>IFERROR(AVERAGEIFS(AdopcionIA!S$6:S$503,AdopcionIA!$C$6:$C$503,Reporte!$C54),0)/10</f>
        <v>0</v>
      </c>
      <c r="AI54" s="60">
        <f>SUMIF(AdopcionIA!$C$6:$C$503,Reporte!$C54,AdopcionIA!Y$6:Y$503)</f>
        <v>0</v>
      </c>
      <c r="AJ54" s="60">
        <f>SUMIF(AdopcionIA!$C$6:$C$503,Reporte!$C54,AdopcionIA!Z$6:Z$503)</f>
        <v>0</v>
      </c>
      <c r="AK54" s="61">
        <f t="shared" ref="AK54" si="10">IFERROR((AI54-AJ54)/AI54,0)</f>
        <v>0</v>
      </c>
      <c r="AL54" s="60">
        <f>COUNTIFS(AdopcionIA!$C$6:$C$503,Reporte!$C54,AdopcionIA!V$6:V$503,"")</f>
        <v>0</v>
      </c>
      <c r="AM54" s="60">
        <f>COUNTIFS(AdopcionIA!$C$6:$C$503,Reporte!$C54,AdopcionIA!V$6:V$503,"N")</f>
        <v>3</v>
      </c>
      <c r="AN54" s="60">
        <f>COUNTIFS(AdopcionIA!$C$6:$C$503,Reporte!$C54,AdopcionIA!W$6:W$503,"N")</f>
        <v>0</v>
      </c>
      <c r="AO54" s="65">
        <f>COUNTIFS(AdopcionIA!$C$6:$C$503,Reporte!$C54,AdopcionIA!W$6:W$503,"S")</f>
        <v>0</v>
      </c>
      <c r="AP54" s="106">
        <f>IFERROR(AVERAGEIFS(AdopcionIA!X$6:X$503,AdopcionIA!$C$6:$C$503,Reporte!$C54),0)/10</f>
        <v>0</v>
      </c>
      <c r="AQ54" s="68">
        <f>SUMIF(AdopcionIA!$C$6:$C$503,Reporte!$C54,AdopcionIA!AD$6:AD$503)</f>
        <v>0</v>
      </c>
      <c r="AR54" s="68">
        <f>SUMIF(AdopcionIA!$C$6:$C$503,Reporte!$C54,AdopcionIA!AE$6:AE$503)</f>
        <v>0</v>
      </c>
      <c r="AS54" s="61">
        <f t="shared" ref="AS54" si="11">IFERROR((AQ54-AR54)/AQ54,0)</f>
        <v>0</v>
      </c>
      <c r="AT54" s="68">
        <f>COUNTIFS(AdopcionIA!$C$6:$C$503,Reporte!$C54,AdopcionIA!AA$6:AA$503,"")</f>
        <v>0</v>
      </c>
      <c r="AU54" s="68">
        <f>COUNTIFS(AdopcionIA!$C$6:$C$503,Reporte!$C54,AdopcionIA!AA$6:AA$503,"N")</f>
        <v>3</v>
      </c>
      <c r="AV54" s="68">
        <f>COUNTIFS(AdopcionIA!$C$6:$C$503,Reporte!$C54,AdopcionIA!AB$6:AB$503,"N")</f>
        <v>0</v>
      </c>
      <c r="AW54" s="73">
        <f>COUNTIFS(AdopcionIA!$C$6:$C$503,Reporte!$C54,AdopcionIA!AB$6:AB$503,"S")</f>
        <v>0</v>
      </c>
      <c r="AX54" s="107">
        <f>IFERROR(AVERAGEIFS(AdopcionIA!AC$6:AC$503,AdopcionIA!$C$6:$C$503,Reporte!$C54),0)/10</f>
        <v>0</v>
      </c>
      <c r="AY54" s="74">
        <f>SUMIF(AdopcionIA!$C$6:$C$503,Reporte!$C54,AdopcionIA!AI$6:AI$503)</f>
        <v>0</v>
      </c>
      <c r="AZ54" s="74">
        <f>SUMIF(AdopcionIA!$C$6:$C$503,Reporte!$C54,AdopcionIA!AJ$6:AJ$503)</f>
        <v>0</v>
      </c>
      <c r="BA54" s="61">
        <f t="shared" ref="BA54" si="12">IFERROR((AY54-AZ54)/AY54,0)</f>
        <v>0</v>
      </c>
      <c r="BB54" s="74">
        <f>COUNTIFS(AdopcionIA!$C$6:$C$503,Reporte!$C54,AdopcionIA!AF$6:AF$503,"")</f>
        <v>0</v>
      </c>
      <c r="BC54" s="74">
        <f>COUNTIFS(AdopcionIA!$C$6:$C$503,Reporte!$C54,AdopcionIA!AF$6:AF$503,"N")</f>
        <v>3</v>
      </c>
      <c r="BD54" s="74">
        <f>COUNTIFS(AdopcionIA!$C$6:$C$503,Reporte!$C54,AdopcionIA!AG$6:AG$503,"N")</f>
        <v>0</v>
      </c>
      <c r="BE54" s="75">
        <f>COUNTIFS(AdopcionIA!$C$6:$C$503,Reporte!$C54,AdopcionIA!AG$6:AG$503,"S")</f>
        <v>0</v>
      </c>
      <c r="BF54" s="108">
        <f>IFERROR(AVERAGEIFS(AdopcionIA!AH$6:AH$503,AdopcionIA!$C$6:$C$503,Reporte!$C54),0)/10</f>
        <v>0</v>
      </c>
      <c r="BG54" s="78">
        <f>SUMIF(AdopcionIA!$C$6:$C$503,Reporte!$C54,AdopcionIA!AN$6:AN$503)</f>
        <v>0</v>
      </c>
      <c r="BH54" s="78">
        <f>SUMIF(AdopcionIA!$C$6:$C$503,Reporte!$C54,AdopcionIA!AO$6:AO$503)</f>
        <v>0</v>
      </c>
      <c r="BI54" s="61">
        <f t="shared" ref="BI54" si="13">IFERROR((BG54-BH54)/BG54,0)</f>
        <v>0</v>
      </c>
      <c r="BJ54" s="78">
        <f>COUNTIFS(AdopcionIA!$C$6:$C$503,Reporte!$C54,AdopcionIA!AK$6:AK$503,"")</f>
        <v>0</v>
      </c>
      <c r="BK54" s="78">
        <f>COUNTIFS(AdopcionIA!$C$6:$C$503,Reporte!$C54,AdopcionIA!AK$6:AK$503,"N")</f>
        <v>3</v>
      </c>
      <c r="BL54" s="78">
        <f>COUNTIFS(AdopcionIA!$C$6:$C$503,Reporte!$C54,AdopcionIA!AL$6:AL$503,"N")</f>
        <v>0</v>
      </c>
      <c r="BM54" s="78">
        <f>COUNTIFS(AdopcionIA!$C$6:$C$503,Reporte!$C54,AdopcionIA!AL$6:AL$503,"S")</f>
        <v>0</v>
      </c>
      <c r="BN54" s="109">
        <f>IFERROR(AVERAGEIFS(AdopcionIA!AM$6:AM$503,AdopcionIA!$C$6:$C$503,Reporte!$C54),0)/10</f>
        <v>0</v>
      </c>
    </row>
    <row r="55" spans="3:66">
      <c r="C55" s="18" t="str">
        <v>SP15</v>
      </c>
      <c r="D55" s="48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4</v>
      </c>
      <c r="E55" s="48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2</v>
      </c>
      <c r="F55" s="61">
        <f>IFERROR((D55-E55)/D55,0)</f>
        <v>0.5</v>
      </c>
      <c r="G55" s="48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17</v>
      </c>
      <c r="H55" s="48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19</v>
      </c>
      <c r="I55" s="48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4</v>
      </c>
      <c r="J55" s="48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2</v>
      </c>
      <c r="K55" s="44">
        <f>SUMIF(AdopcionIA!$C$6:$C$503,Reporte!$C55,AdopcionIA!J$6:J$503)</f>
        <v>0</v>
      </c>
      <c r="L55" s="44">
        <f>SUMIF(AdopcionIA!$C$6:$C$503,Reporte!$C55,AdopcionIA!K$6:K$503)</f>
        <v>0</v>
      </c>
      <c r="M55" s="64">
        <f>IFERROR((K55-L55)/K55,0)</f>
        <v>0</v>
      </c>
      <c r="N55" s="21">
        <f>COUNTIFS(AdopcionIA!$C$6:$C$503,Reporte!$C55,AdopcionIA!G$6:G$503,"")</f>
        <v>0</v>
      </c>
      <c r="O55" s="44">
        <f>COUNTIFS(AdopcionIA!$C$6:$C$503,Reporte!$C55,AdopcionIA!G$6:G$503,"N")</f>
        <v>2</v>
      </c>
      <c r="P55" s="44">
        <f>COUNTIFS(AdopcionIA!$C$6:$C$503,Reporte!$C55,AdopcionIA!H$6:H$503,"N")</f>
        <v>4</v>
      </c>
      <c r="Q55" s="45">
        <f>COUNTIFS(AdopcionIA!$C$6:$C$503,Reporte!$C55,AdopcionIA!H$6:H$503,"S")</f>
        <v>0</v>
      </c>
      <c r="R55" s="103">
        <f>(IFERROR(AVERAGEIFS(AdopcionIA!I$6:I$503,AdopcionIA!$C$6:$C$503,Reporte!$C55),0)/10)</f>
        <v>0</v>
      </c>
      <c r="S55" s="52">
        <f>SUMIF(AdopcionIA!$C$6:$C$503,Reporte!$C55,AdopcionIA!O$6:O$503)</f>
        <v>4</v>
      </c>
      <c r="T55" s="52">
        <f>SUMIF(AdopcionIA!$C$6:$C$503,Reporte!$C55,AdopcionIA!P$6:P$503)</f>
        <v>2</v>
      </c>
      <c r="U55" s="63">
        <f>IFERROR((S55-T55)/S55,0)</f>
        <v>0.5</v>
      </c>
      <c r="V55" s="51">
        <f>COUNTIFS(AdopcionIA!$C$6:$C$503,Reporte!$C55,AdopcionIA!L$6:L$503,"")</f>
        <v>3</v>
      </c>
      <c r="W55" s="52">
        <f>COUNTIFS(AdopcionIA!$C$6:$C$503,Reporte!$C55,AdopcionIA!L$6:L$503,"N")</f>
        <v>1</v>
      </c>
      <c r="X55" s="52">
        <f>COUNTIFS(AdopcionIA!$C$6:$C$503,Reporte!$C55,AdopcionIA!M$6:M$503,"N")</f>
        <v>0</v>
      </c>
      <c r="Y55" s="55">
        <f>COUNTIFS(AdopcionIA!$C$6:$C$503,Reporte!$C55,AdopcionIA!M$6:M$503,"S")</f>
        <v>2</v>
      </c>
      <c r="Z55" s="104">
        <f>IFERROR(AVERAGEIFS(AdopcionIA!N$6:N$503,AdopcionIA!$C$6:$C$503,Reporte!$C55),0)/10</f>
        <v>0.85</v>
      </c>
      <c r="AA55" s="56">
        <f>SUMIF(AdopcionIA!$C$6:$C$503,Reporte!$C55,AdopcionIA!T$6:T$503)</f>
        <v>0</v>
      </c>
      <c r="AB55" s="56">
        <f>SUMIF(AdopcionIA!$C$6:$C$503,Reporte!$C55,AdopcionIA!U$6:U$503)</f>
        <v>0</v>
      </c>
      <c r="AC55" s="61">
        <f t="shared" ref="AC55" si="14">IFERROR((AA55-AB55)/AA55,0)</f>
        <v>0</v>
      </c>
      <c r="AD55" s="56">
        <f>COUNTIFS(AdopcionIA!$C$6:$C$503,Reporte!$C55,AdopcionIA!Q$6:Q$503,"")</f>
        <v>4</v>
      </c>
      <c r="AE55" s="56">
        <f>COUNTIFS(AdopcionIA!$C$6:$C$503,Reporte!$C55,AdopcionIA!Q$6:Q$503,"N")</f>
        <v>2</v>
      </c>
      <c r="AF55" s="56">
        <f>COUNTIFS(AdopcionIA!$C$6:$C$503,Reporte!$C55,AdopcionIA!R$6:R$503,"N")</f>
        <v>0</v>
      </c>
      <c r="AG55" s="57">
        <f xml:space="preserve"> COUNTIFS(AdopcionIA!$C$6:$C$503,Reporte!$C55,AdopcionIA!R$6:R$503,"S")</f>
        <v>0</v>
      </c>
      <c r="AH55" s="105">
        <f>IFERROR(AVERAGEIFS(AdopcionIA!S$6:S$503,AdopcionIA!$C$6:$C$503,Reporte!$C55),0)/10</f>
        <v>0</v>
      </c>
      <c r="AI55" s="60">
        <f>SUMIF(AdopcionIA!$C$6:$C$503,Reporte!$C55,AdopcionIA!Y$6:Y$503)</f>
        <v>0</v>
      </c>
      <c r="AJ55" s="60">
        <f>SUMIF(AdopcionIA!$C$6:$C$503,Reporte!$C55,AdopcionIA!Z$6:Z$503)</f>
        <v>0</v>
      </c>
      <c r="AK55" s="61">
        <f t="shared" ref="AK55" si="15">IFERROR((AI55-AJ55)/AI55,0)</f>
        <v>0</v>
      </c>
      <c r="AL55" s="60">
        <f>COUNTIFS(AdopcionIA!$C$6:$C$503,Reporte!$C55,AdopcionIA!V$6:V$503,"")</f>
        <v>4</v>
      </c>
      <c r="AM55" s="60">
        <f>COUNTIFS(AdopcionIA!$C$6:$C$503,Reporte!$C55,AdopcionIA!V$6:V$503,"N")</f>
        <v>2</v>
      </c>
      <c r="AN55" s="60">
        <f>COUNTIFS(AdopcionIA!$C$6:$C$503,Reporte!$C55,AdopcionIA!W$6:W$503,"N")</f>
        <v>0</v>
      </c>
      <c r="AO55" s="65">
        <f>COUNTIFS(AdopcionIA!$C$6:$C$503,Reporte!$C55,AdopcionIA!W$6:W$503,"S")</f>
        <v>0</v>
      </c>
      <c r="AP55" s="106">
        <f>IFERROR(AVERAGEIFS(AdopcionIA!X$6:X$503,AdopcionIA!$C$6:$C$503,Reporte!$C55),0)/10</f>
        <v>0</v>
      </c>
      <c r="AQ55" s="68">
        <f>SUMIF(AdopcionIA!$C$6:$C$503,Reporte!$C55,AdopcionIA!AD$6:AD$503)</f>
        <v>0</v>
      </c>
      <c r="AR55" s="68">
        <f>SUMIF(AdopcionIA!$C$6:$C$503,Reporte!$C55,AdopcionIA!AE$6:AE$503)</f>
        <v>0</v>
      </c>
      <c r="AS55" s="61">
        <f t="shared" ref="AS55" si="16">IFERROR((AQ55-AR55)/AQ55,0)</f>
        <v>0</v>
      </c>
      <c r="AT55" s="68">
        <f>COUNTIFS(AdopcionIA!$C$6:$C$503,Reporte!$C55,AdopcionIA!AA$6:AA$503,"")</f>
        <v>3</v>
      </c>
      <c r="AU55" s="68">
        <f>COUNTIFS(AdopcionIA!$C$6:$C$503,Reporte!$C55,AdopcionIA!AA$6:AA$503,"N")</f>
        <v>3</v>
      </c>
      <c r="AV55" s="68">
        <f>COUNTIFS(AdopcionIA!$C$6:$C$503,Reporte!$C55,AdopcionIA!AB$6:AB$503,"N")</f>
        <v>0</v>
      </c>
      <c r="AW55" s="73">
        <f>COUNTIFS(AdopcionIA!$C$6:$C$503,Reporte!$C55,AdopcionIA!AB$6:AB$503,"S")</f>
        <v>0</v>
      </c>
      <c r="AX55" s="107">
        <f>IFERROR(AVERAGEIFS(AdopcionIA!AC$6:AC$503,AdopcionIA!$C$6:$C$503,Reporte!$C55),0)/10</f>
        <v>0</v>
      </c>
      <c r="AY55" s="74">
        <f>SUMIF(AdopcionIA!$C$6:$C$503,Reporte!$C55,AdopcionIA!AI$6:AI$503)</f>
        <v>0</v>
      </c>
      <c r="AZ55" s="74">
        <f>SUMIF(AdopcionIA!$C$6:$C$503,Reporte!$C55,AdopcionIA!AJ$6:AJ$503)</f>
        <v>0</v>
      </c>
      <c r="BA55" s="61">
        <f t="shared" ref="BA55" si="17">IFERROR((AY55-AZ55)/AY55,0)</f>
        <v>0</v>
      </c>
      <c r="BB55" s="74">
        <f>COUNTIFS(AdopcionIA!$C$6:$C$503,Reporte!$C55,AdopcionIA!AF$6:AF$503,"")</f>
        <v>3</v>
      </c>
      <c r="BC55" s="74">
        <f>COUNTIFS(AdopcionIA!$C$6:$C$503,Reporte!$C55,AdopcionIA!AF$6:AF$503,"N")</f>
        <v>3</v>
      </c>
      <c r="BD55" s="74">
        <f>COUNTIFS(AdopcionIA!$C$6:$C$503,Reporte!$C55,AdopcionIA!AG$6:AG$503,"N")</f>
        <v>0</v>
      </c>
      <c r="BE55" s="75">
        <f>COUNTIFS(AdopcionIA!$C$6:$C$503,Reporte!$C55,AdopcionIA!AG$6:AG$503,"S")</f>
        <v>0</v>
      </c>
      <c r="BF55" s="108">
        <f>IFERROR(AVERAGEIFS(AdopcionIA!AH$6:AH$503,AdopcionIA!$C$6:$C$503,Reporte!$C55),0)/10</f>
        <v>0</v>
      </c>
      <c r="BG55" s="78">
        <f>SUMIF(AdopcionIA!$C$6:$C$503,Reporte!$C55,AdopcionIA!AN$6:AN$503)</f>
        <v>0</v>
      </c>
      <c r="BH55" s="78">
        <f>SUMIF(AdopcionIA!$C$6:$C$503,Reporte!$C55,AdopcionIA!AO$6:AO$503)</f>
        <v>0</v>
      </c>
      <c r="BI55" s="61">
        <f t="shared" ref="BI55" si="18">IFERROR((BG55-BH55)/BG55,0)</f>
        <v>0</v>
      </c>
      <c r="BJ55" s="78">
        <f>COUNTIFS(AdopcionIA!$C$6:$C$503,Reporte!$C55,AdopcionIA!AK$6:AK$503,"")</f>
        <v>0</v>
      </c>
      <c r="BK55" s="78">
        <f>COUNTIFS(AdopcionIA!$C$6:$C$503,Reporte!$C55,AdopcionIA!AK$6:AK$503,"N")</f>
        <v>6</v>
      </c>
      <c r="BL55" s="78">
        <f>COUNTIFS(AdopcionIA!$C$6:$C$503,Reporte!$C55,AdopcionIA!AL$6:AL$503,"N")</f>
        <v>0</v>
      </c>
      <c r="BM55" s="78">
        <f>COUNTIFS(AdopcionIA!$C$6:$C$503,Reporte!$C55,AdopcionIA!AL$6:AL$503,"S")</f>
        <v>0</v>
      </c>
      <c r="BN55" s="109">
        <f>IFERROR(AVERAGEIFS(AdopcionIA!AM$6:AM$503,AdopcionIA!$C$6:$C$503,Reporte!$C55),0)/10</f>
        <v>0</v>
      </c>
    </row>
    <row r="56" spans="3:66" ht="15" customHeight="1">
      <c r="C56" s="18" t="str">
        <v>SP16</v>
      </c>
      <c r="D56" s="48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13</v>
      </c>
      <c r="E56" s="48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10</v>
      </c>
      <c r="F56" s="61">
        <f>IFERROR((D56-E56)/D56,0)</f>
        <v>0.23076923076923078</v>
      </c>
      <c r="G56" s="48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25</v>
      </c>
      <c r="H56" s="48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8</v>
      </c>
      <c r="I56" s="48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6</v>
      </c>
      <c r="J56" s="48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3</v>
      </c>
      <c r="K56" s="44">
        <f>SUMIF(AdopcionIA!$C$6:$C$503,Reporte!$C56,AdopcionIA!J$6:J$503)</f>
        <v>0</v>
      </c>
      <c r="L56" s="44">
        <f>SUMIF(AdopcionIA!$C$6:$C$503,Reporte!$C56,AdopcionIA!K$6:K$503)</f>
        <v>0</v>
      </c>
      <c r="M56" s="64">
        <f>IFERROR((K56-L56)/K56,0)</f>
        <v>0</v>
      </c>
      <c r="N56" s="21">
        <f>COUNTIFS(AdopcionIA!$C$6:$C$503,Reporte!$C56,AdopcionIA!G$6:G$503,"")</f>
        <v>0</v>
      </c>
      <c r="O56" s="44">
        <f>COUNTIFS(AdopcionIA!$C$6:$C$503,Reporte!$C56,AdopcionIA!G$6:G$503,"N")</f>
        <v>0</v>
      </c>
      <c r="P56" s="44">
        <f>COUNTIFS(AdopcionIA!$C$6:$C$503,Reporte!$C56,AdopcionIA!H$6:H$503,"N")</f>
        <v>6</v>
      </c>
      <c r="Q56" s="45">
        <f>COUNTIFS(AdopcionIA!$C$6:$C$503,Reporte!$C56,AdopcionIA!H$6:H$503,"S")</f>
        <v>0</v>
      </c>
      <c r="R56" s="103">
        <f>(IFERROR(AVERAGEIFS(AdopcionIA!I$6:I$503,AdopcionIA!$C$6:$C$503,Reporte!$C56),0)/10)</f>
        <v>0</v>
      </c>
      <c r="S56" s="52">
        <f>SUMIF(AdopcionIA!$C$6:$C$503,Reporte!$C56,AdopcionIA!O$6:O$503)</f>
        <v>2</v>
      </c>
      <c r="T56" s="52">
        <f>SUMIF(AdopcionIA!$C$6:$C$503,Reporte!$C56,AdopcionIA!P$6:P$503)</f>
        <v>1</v>
      </c>
      <c r="U56" s="63">
        <f>IFERROR((S56-T56)/S56,0)</f>
        <v>0.5</v>
      </c>
      <c r="V56" s="51">
        <f>COUNTIFS(AdopcionIA!$C$6:$C$503,Reporte!$C56,AdopcionIA!L$6:L$503,"")</f>
        <v>5</v>
      </c>
      <c r="W56" s="52">
        <f>COUNTIFS(AdopcionIA!$C$6:$C$503,Reporte!$C56,AdopcionIA!L$6:L$503,"N")</f>
        <v>0</v>
      </c>
      <c r="X56" s="52">
        <f>COUNTIFS(AdopcionIA!$C$6:$C$503,Reporte!$C56,AdopcionIA!M$6:M$503,"N")</f>
        <v>0</v>
      </c>
      <c r="Y56" s="55">
        <f>COUNTIFS(AdopcionIA!$C$6:$C$503,Reporte!$C56,AdopcionIA!M$6:M$503,"S")</f>
        <v>1</v>
      </c>
      <c r="Z56" s="104">
        <f>IFERROR(AVERAGEIFS(AdopcionIA!N$6:N$503,AdopcionIA!$C$6:$C$503,Reporte!$C56),0)/10</f>
        <v>0.8</v>
      </c>
      <c r="AA56" s="56">
        <f>SUMIF(AdopcionIA!$C$6:$C$503,Reporte!$C56,AdopcionIA!T$6:T$503)</f>
        <v>5</v>
      </c>
      <c r="AB56" s="56">
        <f>SUMIF(AdopcionIA!$C$6:$C$503,Reporte!$C56,AdopcionIA!U$6:U$503)</f>
        <v>4</v>
      </c>
      <c r="AC56" s="61">
        <f t="shared" ref="AC56" si="19">IFERROR((AA56-AB56)/AA56,0)</f>
        <v>0.2</v>
      </c>
      <c r="AD56" s="56">
        <f>COUNTIFS(AdopcionIA!$C$6:$C$503,Reporte!$C56,AdopcionIA!Q$6:Q$503,"")</f>
        <v>5</v>
      </c>
      <c r="AE56" s="56">
        <f>COUNTIFS(AdopcionIA!$C$6:$C$503,Reporte!$C56,AdopcionIA!Q$6:Q$503,"N")</f>
        <v>0</v>
      </c>
      <c r="AF56" s="56">
        <f>COUNTIFS(AdopcionIA!$C$6:$C$503,Reporte!$C56,AdopcionIA!R$6:R$503,"N")</f>
        <v>0</v>
      </c>
      <c r="AG56" s="57">
        <f xml:space="preserve"> COUNTIFS(AdopcionIA!$C$6:$C$503,Reporte!$C56,AdopcionIA!R$6:R$503,"S")</f>
        <v>1</v>
      </c>
      <c r="AH56" s="105">
        <f>IFERROR(AVERAGEIFS(AdopcionIA!S$6:S$503,AdopcionIA!$C$6:$C$503,Reporte!$C56),0)/10</f>
        <v>0.5</v>
      </c>
      <c r="AI56" s="60">
        <f>SUMIF(AdopcionIA!$C$6:$C$503,Reporte!$C56,AdopcionIA!Y$6:Y$503)</f>
        <v>0</v>
      </c>
      <c r="AJ56" s="60">
        <f>SUMIF(AdopcionIA!$C$6:$C$503,Reporte!$C56,AdopcionIA!Z$6:Z$503)</f>
        <v>0</v>
      </c>
      <c r="AK56" s="61">
        <f t="shared" ref="AK56" si="20">IFERROR((AI56-AJ56)/AI56,0)</f>
        <v>0</v>
      </c>
      <c r="AL56" s="60">
        <f>COUNTIFS(AdopcionIA!$C$6:$C$503,Reporte!$C56,AdopcionIA!V$6:V$503,"")</f>
        <v>5</v>
      </c>
      <c r="AM56" s="60">
        <f>COUNTIFS(AdopcionIA!$C$6:$C$503,Reporte!$C56,AdopcionIA!V$6:V$503,"N")</f>
        <v>1</v>
      </c>
      <c r="AN56" s="60">
        <f>COUNTIFS(AdopcionIA!$C$6:$C$503,Reporte!$C56,AdopcionIA!W$6:W$503,"N")</f>
        <v>0</v>
      </c>
      <c r="AO56" s="65">
        <f>COUNTIFS(AdopcionIA!$C$6:$C$503,Reporte!$C56,AdopcionIA!W$6:W$503,"S")</f>
        <v>0</v>
      </c>
      <c r="AP56" s="106">
        <f>IFERROR(AVERAGEIFS(AdopcionIA!X$6:X$503,AdopcionIA!$C$6:$C$503,Reporte!$C56),0)/10</f>
        <v>0</v>
      </c>
      <c r="AQ56" s="68">
        <f>SUMIF(AdopcionIA!$C$6:$C$503,Reporte!$C56,AdopcionIA!AD$6:AD$503)</f>
        <v>0</v>
      </c>
      <c r="AR56" s="68">
        <f>SUMIF(AdopcionIA!$C$6:$C$503,Reporte!$C56,AdopcionIA!AE$6:AE$503)</f>
        <v>0</v>
      </c>
      <c r="AS56" s="61">
        <f t="shared" ref="AS56" si="21">IFERROR((AQ56-AR56)/AQ56,0)</f>
        <v>0</v>
      </c>
      <c r="AT56" s="68">
        <f>COUNTIFS(AdopcionIA!$C$6:$C$503,Reporte!$C56,AdopcionIA!AA$6:AA$503,"")</f>
        <v>5</v>
      </c>
      <c r="AU56" s="68">
        <f>COUNTIFS(AdopcionIA!$C$6:$C$503,Reporte!$C56,AdopcionIA!AA$6:AA$503,"N")</f>
        <v>1</v>
      </c>
      <c r="AV56" s="68">
        <f>COUNTIFS(AdopcionIA!$C$6:$C$503,Reporte!$C56,AdopcionIA!AB$6:AB$503,"N")</f>
        <v>0</v>
      </c>
      <c r="AW56" s="73">
        <f>COUNTIFS(AdopcionIA!$C$6:$C$503,Reporte!$C56,AdopcionIA!AB$6:AB$503,"S")</f>
        <v>0</v>
      </c>
      <c r="AX56" s="107">
        <f>IFERROR(AVERAGEIFS(AdopcionIA!AC$6:AC$503,AdopcionIA!$C$6:$C$503,Reporte!$C56),0)/10</f>
        <v>0</v>
      </c>
      <c r="AY56" s="74">
        <f>SUMIF(AdopcionIA!$C$6:$C$503,Reporte!$C56,AdopcionIA!AI$6:AI$503)</f>
        <v>6</v>
      </c>
      <c r="AZ56" s="74">
        <f>SUMIF(AdopcionIA!$C$6:$C$503,Reporte!$C56,AdopcionIA!AJ$6:AJ$503)</f>
        <v>5</v>
      </c>
      <c r="BA56" s="61">
        <f t="shared" ref="BA56" si="22">IFERROR((AY56-AZ56)/AY56,0)</f>
        <v>0.16666666666666666</v>
      </c>
      <c r="BB56" s="74">
        <f>COUNTIFS(AdopcionIA!$C$6:$C$503,Reporte!$C56,AdopcionIA!AF$6:AF$503,"")</f>
        <v>5</v>
      </c>
      <c r="BC56" s="74">
        <f>COUNTIFS(AdopcionIA!$C$6:$C$503,Reporte!$C56,AdopcionIA!AF$6:AF$503,"N")</f>
        <v>0</v>
      </c>
      <c r="BD56" s="74">
        <f>COUNTIFS(AdopcionIA!$C$6:$C$503,Reporte!$C56,AdopcionIA!AG$6:AG$503,"N")</f>
        <v>0</v>
      </c>
      <c r="BE56" s="75">
        <f>COUNTIFS(AdopcionIA!$C$6:$C$503,Reporte!$C56,AdopcionIA!AG$6:AG$503,"S")</f>
        <v>1</v>
      </c>
      <c r="BF56" s="108">
        <f>IFERROR(AVERAGEIFS(AdopcionIA!AH$6:AH$503,AdopcionIA!$C$6:$C$503,Reporte!$C56),0)/10</f>
        <v>0.3</v>
      </c>
      <c r="BG56" s="78">
        <f>SUMIF(AdopcionIA!$C$6:$C$503,Reporte!$C56,AdopcionIA!AN$6:AN$503)</f>
        <v>0</v>
      </c>
      <c r="BH56" s="78">
        <f>SUMIF(AdopcionIA!$C$6:$C$503,Reporte!$C56,AdopcionIA!AO$6:AO$503)</f>
        <v>0</v>
      </c>
      <c r="BI56" s="61">
        <f t="shared" ref="BI56" si="23">IFERROR((BG56-BH56)/BG56,0)</f>
        <v>0</v>
      </c>
      <c r="BJ56" s="78">
        <f>COUNTIFS(AdopcionIA!$C$6:$C$503,Reporte!$C56,AdopcionIA!AK$6:AK$503,"")</f>
        <v>0</v>
      </c>
      <c r="BK56" s="78">
        <f>COUNTIFS(AdopcionIA!$C$6:$C$503,Reporte!$C56,AdopcionIA!AK$6:AK$503,"N")</f>
        <v>6</v>
      </c>
      <c r="BL56" s="78">
        <f>COUNTIFS(AdopcionIA!$C$6:$C$503,Reporte!$C56,AdopcionIA!AL$6:AL$503,"N")</f>
        <v>0</v>
      </c>
      <c r="BM56" s="78">
        <f>COUNTIFS(AdopcionIA!$C$6:$C$503,Reporte!$C56,AdopcionIA!AL$6:AL$503,"S")</f>
        <v>0</v>
      </c>
      <c r="BN56" s="109">
        <f>IFERROR(AVERAGEIFS(AdopcionIA!AM$6:AM$503,AdopcionIA!$C$6:$C$503,Reporte!$C56),0)/10</f>
        <v>0</v>
      </c>
    </row>
    <row r="57" spans="3:66" ht="15" customHeight="1">
      <c r="C57">
        <v>0</v>
      </c>
    </row>
    <row r="58" spans="3:66">
      <c r="C58" s="17"/>
    </row>
    <row r="59" spans="3:66">
      <c r="C59" s="31"/>
      <c r="D59" s="31"/>
      <c r="E59" s="31"/>
      <c r="F59" s="31"/>
      <c r="G59" s="31"/>
      <c r="H59" s="31"/>
      <c r="I59" s="31"/>
      <c r="J59" s="31"/>
    </row>
    <row r="60" spans="3:66">
      <c r="C60" s="17"/>
      <c r="F60" s="40"/>
      <c r="G60" s="40"/>
    </row>
    <row r="61" spans="3:66">
      <c r="C61" s="17"/>
      <c r="F61" s="40"/>
      <c r="G61" s="40"/>
    </row>
    <row r="62" spans="3:66">
      <c r="C62" s="17"/>
      <c r="F62" s="40"/>
      <c r="G62" s="40"/>
    </row>
    <row r="63" spans="3:66">
      <c r="C63" s="17"/>
      <c r="F63" s="40"/>
      <c r="G63" s="40"/>
    </row>
    <row r="64" spans="3:66">
      <c r="C64" s="17"/>
    </row>
    <row r="65" spans="3:10">
      <c r="C65" s="17"/>
    </row>
    <row r="67" spans="3:10">
      <c r="C67" s="17"/>
    </row>
    <row r="68" spans="3:10">
      <c r="C68" s="31"/>
      <c r="D68" s="31"/>
      <c r="E68" s="31"/>
      <c r="F68" s="31"/>
      <c r="G68" s="31"/>
      <c r="H68" s="31"/>
      <c r="I68" s="31"/>
      <c r="J68" s="31"/>
    </row>
    <row r="69" spans="3:10">
      <c r="C69" s="17"/>
      <c r="F69" s="40"/>
      <c r="G69" s="40"/>
    </row>
    <row r="70" spans="3:10">
      <c r="C70" s="17"/>
      <c r="F70" s="40"/>
      <c r="G70" s="40"/>
    </row>
    <row r="71" spans="3:10">
      <c r="C71" s="17"/>
      <c r="F71" s="40"/>
      <c r="G71" s="40"/>
    </row>
    <row r="72" spans="3:10">
      <c r="C72" s="17"/>
      <c r="F72" s="40"/>
      <c r="G72" s="40"/>
    </row>
    <row r="73" spans="3:10">
      <c r="C73" s="17"/>
      <c r="F73" s="40"/>
      <c r="G73" s="40"/>
    </row>
    <row r="74" spans="3:10">
      <c r="C74" s="17"/>
    </row>
    <row r="76" spans="3:10"/>
    <row r="77" spans="3:10"/>
    <row r="78" spans="3:10"/>
    <row r="79" spans="3:10"/>
    <row r="80" spans="3:10"/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0:G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G62">
    <cfRule type="colorScale" priority="48">
      <colorScale>
        <cfvo type="min"/>
        <cfvo type="max"/>
        <color rgb="FFFCFCFF"/>
        <color rgb="FF63BE7B"/>
      </colorScale>
    </cfRule>
  </conditionalFormatting>
  <conditionalFormatting sqref="F60:G6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0:G62">
    <cfRule type="colorScale" priority="46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G63">
    <cfRule type="colorScale" priority="44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3:G6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G71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G71">
    <cfRule type="colorScale" priority="38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G73">
    <cfRule type="colorScale" priority="36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2:G73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236-D228-40AF-8BC0-7D3B480BB3A3}">
  <dimension ref="A1:B5"/>
  <sheetViews>
    <sheetView topLeftCell="A4" workbookViewId="0">
      <selection activeCell="B5" sqref="B5"/>
    </sheetView>
  </sheetViews>
  <sheetFormatPr defaultRowHeight="15"/>
  <cols>
    <col min="1" max="1" width="23.28515625" customWidth="1"/>
    <col min="2" max="2" width="93.7109375" customWidth="1"/>
  </cols>
  <sheetData>
    <row r="1" spans="1:2">
      <c r="A1" s="133" t="s">
        <v>192</v>
      </c>
      <c r="B1" s="133" t="s">
        <v>193</v>
      </c>
    </row>
    <row r="2" spans="1:2" ht="229.5">
      <c r="A2" s="134">
        <v>45566</v>
      </c>
      <c r="B2" s="135" t="s">
        <v>194</v>
      </c>
    </row>
    <row r="3" spans="1:2" ht="324.75" customHeight="1">
      <c r="A3" s="134">
        <v>45573</v>
      </c>
      <c r="B3" s="135" t="s">
        <v>195</v>
      </c>
    </row>
    <row r="4" spans="1:2" ht="244.5">
      <c r="A4" s="134">
        <v>45588</v>
      </c>
      <c r="B4" s="135" t="s">
        <v>196</v>
      </c>
    </row>
    <row r="5" spans="1:2" ht="244.5">
      <c r="A5" s="134">
        <v>45602</v>
      </c>
      <c r="B5" s="13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4D65A-0514-4AD4-B252-FA4173BA5D89}"/>
</file>

<file path=customXml/itemProps2.xml><?xml version="1.0" encoding="utf-8"?>
<ds:datastoreItem xmlns:ds="http://schemas.openxmlformats.org/officeDocument/2006/customXml" ds:itemID="{8E2FEBBB-B4B0-4147-BA7E-181AD49E4B6A}"/>
</file>

<file path=customXml/itemProps3.xml><?xml version="1.0" encoding="utf-8"?>
<ds:datastoreItem xmlns:ds="http://schemas.openxmlformats.org/officeDocument/2006/customXml" ds:itemID="{890994BF-65F0-45C5-A04B-1A065C31A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 GIL MORIS</cp:lastModifiedBy>
  <cp:revision/>
  <dcterms:created xsi:type="dcterms:W3CDTF">2015-06-05T18:19:34Z</dcterms:created>
  <dcterms:modified xsi:type="dcterms:W3CDTF">2024-11-21T11:37:08Z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