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7E1151-F1CE-4EAE-BA76-F6222FD2D254}" xr6:coauthVersionLast="47" xr6:coauthVersionMax="47" xr10:uidLastSave="{00000000-0000-0000-0000-000000000000}"/>
  <bookViews>
    <workbookView xWindow="-110" yWindow="-110" windowWidth="19420" windowHeight="1030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<sst xmlns="http://schemas.openxmlformats.org/spreadsheetml/2006/main" count="347" uniqueCount="110">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</sst>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0.9</c:v>
                </c:pt>
                <c:pt idx="1">
                  <c:v>0</c:v>
                </c:pt>
                <c:pt idx="2">
                  <c:v>0.85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0.3125</c:v>
                </c:pt>
                <c:pt idx="3">
                  <c:v>0.49019607843137253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0.8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Sprint 21</c:v>
                </c:pt>
                <c:pt idx="1">
                  <c:v>Srpint 22</c:v>
                </c:pt>
                <c:pt idx="2">
                  <c:v>Sprint 23</c:v>
                </c:pt>
                <c:pt idx="3">
                  <c:v>Sprint 24</c:v>
                </c:pt>
                <c:pt idx="4">
                  <c:v>0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5" sqref="A5"/>
    </sheetView>
  </sheetViews>
  <sheetFormatPr baseColWidth="10" defaultColWidth="9.1796875" defaultRowHeight="12.75" customHeight="1" x14ac:dyDescent="0.3"/>
  <cols>
    <col min="1" max="1" width="2.453125" style="1" customWidth="1"/>
    <col min="2" max="2" width="50.36328125" style="1" bestFit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39.5" thickBot="1" x14ac:dyDescent="0.35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s="1" t="s">
        <v>106</v>
      </c>
    </row>
    <row r="6" spans="2:45" ht="13" x14ac:dyDescent="0.3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s="1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s="1" t="s">
        <v>3</v>
      </c>
    </row>
    <row r="8" spans="2:45" ht="13" x14ac:dyDescent="0.3">
      <c r="B8" s="9" t="s">
        <v>22</v>
      </c>
      <c r="C8" s="9" t="s">
        <v>35</v>
      </c>
      <c r="D8" s="10" t="s">
        <v>32</v>
      </c>
      <c r="E8" s="121" t="s">
        <v>109</v>
      </c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s="1" t="s">
        <v>4</v>
      </c>
    </row>
    <row r="9" spans="2:45" ht="15.75" customHeight="1" thickBot="1" x14ac:dyDescent="0.35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s="1" t="s">
        <v>107</v>
      </c>
    </row>
    <row r="10" spans="2:45" ht="13.5" thickBot="1" x14ac:dyDescent="0.35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s="1" t="s">
        <v>108</v>
      </c>
    </row>
    <row r="11" spans="2:45" ht="13" x14ac:dyDescent="0.3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s="1" t="s">
        <v>7</v>
      </c>
    </row>
    <row r="12" spans="2:45" ht="26" x14ac:dyDescent="0.3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s="1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7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t="str" cm="1">
        <f t="array" ref="C49:C53">_xlfn.UNIQUE(AdopcionIA!$C$8:$C$494)</f>
        <v>Sprint 21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2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1.5</v>
      </c>
      <c r="F49" s="64">
        <f t="shared" ref="F49:F56" si="4">IFERROR((D49-E49)/D49,0)</f>
        <v>0.25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7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5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5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2</v>
      </c>
      <c r="K49" s="21">
        <f>SUMIF(AdopcionIA!$C$8:$C$494,Reporte!$C49,AdopcionIA!J$8:J$494)</f>
        <v>1</v>
      </c>
      <c r="L49" s="21">
        <f>SUMIF(AdopcionIA!$C$8:$C$494,Reporte!$C49,AdopcionIA!K$8:K$494)</f>
        <v>0.5</v>
      </c>
      <c r="M49" s="64">
        <f t="shared" ref="M49:M56" si="5">IFERROR((K49-L49)/K49,0)</f>
        <v>0.5</v>
      </c>
      <c r="N49" s="21">
        <f>COUNTIFS(AdopcionIA!$C$8:$C$494,Reporte!$C49,AdopcionIA!G$8:G$494,"")</f>
        <v>1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1</v>
      </c>
      <c r="R49" s="105">
        <f>(IFERROR(AVERAGEIFS(AdopcionIA!I$8:I$494,AdopcionIA!$C$8:$C$494,Reporte!$C49),0)/10)</f>
        <v>0.9</v>
      </c>
      <c r="S49" s="54">
        <f>SUMIF(AdopcionIA!$C$8:$C$494,Reporte!$C49,AdopcionIA!O$8:O$494)</f>
        <v>1</v>
      </c>
      <c r="T49" s="54">
        <f>SUMIF(AdopcionIA!$C$8:$C$494,Reporte!$C49,AdopcionIA!P$8:P$494)</f>
        <v>1</v>
      </c>
      <c r="U49" s="65">
        <f t="shared" ref="U49:U56" si="6">IFERROR((S49-T49)/S49,0)</f>
        <v>0</v>
      </c>
      <c r="V49" s="54">
        <f>COUNTIFS(AdopcionIA!$C$8:$C$494,Reporte!$C49,AdopcionIA!L$8:L$494,"")</f>
        <v>1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1</v>
      </c>
      <c r="Z49" s="106">
        <f>IFERROR(AVERAGEIFS(AdopcionIA!N$8:N$494,AdopcionIA!$C$8:$C$494,Reporte!$C49),0)/10</f>
        <v>0.5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1</v>
      </c>
      <c r="AE49" s="59">
        <f>COUNTIFS(AdopcionIA!$C$8:$C$494,Reporte!$C49,AdopcionIA!Q$8:Q$494,"N")</f>
        <v>1</v>
      </c>
      <c r="AF49" s="59">
        <f>COUNTIFS(AdopcionIA!$C$8:$C$494,Reporte!$C49,AdopcionIA!R$8:R$494,"N")</f>
        <v>1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1</v>
      </c>
      <c r="AM49" s="63">
        <f>COUNTIFS(AdopcionIA!$C$8:$C$494,Reporte!$C49,AdopcionIA!V$8:V$494,"N")</f>
        <v>1</v>
      </c>
      <c r="AN49" s="63">
        <f>COUNTIFS(AdopcionIA!$C$8:$C$494,Reporte!$C49,AdopcionIA!W$8:W$494,"N")</f>
        <v>1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1</v>
      </c>
      <c r="AU49" s="71">
        <f>COUNTIFS(AdopcionIA!$C$8:$C$494,Reporte!$C49,AdopcionIA!AA$8:AA$494,"N")</f>
        <v>1</v>
      </c>
      <c r="AV49" s="71">
        <f>COUNTIFS(AdopcionIA!$C$8:$C$494,Reporte!$C49,AdopcionIA!AB$8:AB$494,"N")</f>
        <v>1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1</v>
      </c>
      <c r="BC49" s="77">
        <f>COUNTIFS(AdopcionIA!$C$8:$C$494,Reporte!$C49,AdopcionIA!AF$8:AF$494,"N")</f>
        <v>1</v>
      </c>
      <c r="BD49" s="77">
        <f>COUNTIFS(AdopcionIA!$C$8:$C$494,Reporte!$C49,AdopcionIA!AG$8:AG$494,"N")</f>
        <v>1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1</v>
      </c>
      <c r="BK49" s="81">
        <f>COUNTIFS(AdopcionIA!$C$8:$C$494,Reporte!$C49,AdopcionIA!AK$8:AK$494,"N")</f>
        <v>1</v>
      </c>
      <c r="BL49" s="81">
        <f>COUNTIFS(AdopcionIA!$C$8:$C$494,Reporte!$C49,AdopcionIA!AL$8:AL$494,"N")</f>
        <v>1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Srpint 22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0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0</v>
      </c>
      <c r="F50" s="64">
        <f t="shared" si="4"/>
        <v>0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7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0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0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0</v>
      </c>
      <c r="K50" s="21">
        <f>SUMIF(AdopcionIA!$C$8:$C$494,Reporte!$C50,AdopcionIA!J$8:J$494)</f>
        <v>0</v>
      </c>
      <c r="L50" s="21">
        <f>SUMIF(AdopcionIA!$C$8:$C$494,Reporte!$C50,AdopcionIA!K$8:K$494)</f>
        <v>0</v>
      </c>
      <c r="M50" s="64">
        <f t="shared" si="5"/>
        <v>0</v>
      </c>
      <c r="N50" s="21">
        <f>COUNTIFS(AdopcionIA!$C$8:$C$494,Reporte!$C50,AdopcionIA!G$8:G$494,"")</f>
        <v>1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0</v>
      </c>
      <c r="R50" s="105">
        <f>(IFERROR(AVERAGEIFS(AdopcionIA!I$8:I$494,AdopcionIA!$C$8:$C$494,Reporte!$C50),0)/10)</f>
        <v>0</v>
      </c>
      <c r="S50" s="54">
        <f>SUMIF(AdopcionIA!$C$8:$C$494,Reporte!$C50,AdopcionIA!O$8:O$494)</f>
        <v>0</v>
      </c>
      <c r="T50" s="54">
        <f>SUMIF(AdopcionIA!$C$8:$C$494,Reporte!$C50,AdopcionIA!P$8:P$494)</f>
        <v>0</v>
      </c>
      <c r="U50" s="65">
        <f t="shared" si="6"/>
        <v>0</v>
      </c>
      <c r="V50" s="54">
        <f>COUNTIFS(AdopcionIA!$C$8:$C$494,Reporte!$C50,AdopcionIA!L$8:L$494,"")</f>
        <v>1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0</v>
      </c>
      <c r="Z50" s="106">
        <f>IFERROR(AVERAGEIFS(AdopcionIA!N$8:N$494,AdopcionIA!$C$8:$C$494,Reporte!$C50),0)/10</f>
        <v>0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1</v>
      </c>
      <c r="AE50" s="59">
        <f>COUNTIFS(AdopcionIA!$C$8:$C$494,Reporte!$C50,AdopcionIA!Q$8:Q$494,"N")</f>
        <v>0</v>
      </c>
      <c r="AF50" s="59">
        <f>COUNTIFS(AdopcionIA!$C$8:$C$494,Reporte!$C50,AdopcionIA!R$8:R$494,"N")</f>
        <v>0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1</v>
      </c>
      <c r="AM50" s="63">
        <f>COUNTIFS(AdopcionIA!$C$8:$C$494,Reporte!$C50,AdopcionIA!V$8:V$494,"N")</f>
        <v>0</v>
      </c>
      <c r="AN50" s="63">
        <f>COUNTIFS(AdopcionIA!$C$8:$C$494,Reporte!$C50,AdopcionIA!W$8:W$494,"N")</f>
        <v>0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1</v>
      </c>
      <c r="AU50" s="71">
        <f>COUNTIFS(AdopcionIA!$C$8:$C$494,Reporte!$C50,AdopcionIA!AA$8:AA$494,"N")</f>
        <v>0</v>
      </c>
      <c r="AV50" s="71">
        <f>COUNTIFS(AdopcionIA!$C$8:$C$494,Reporte!$C50,AdopcionIA!AB$8:AB$494,"N")</f>
        <v>0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1</v>
      </c>
      <c r="BC50" s="77">
        <f>COUNTIFS(AdopcionIA!$C$8:$C$494,Reporte!$C50,AdopcionIA!AF$8:AF$494,"N")</f>
        <v>0</v>
      </c>
      <c r="BD50" s="77">
        <f>COUNTIFS(AdopcionIA!$C$8:$C$494,Reporte!$C50,AdopcionIA!AG$8:AG$494,"N")</f>
        <v>0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1</v>
      </c>
      <c r="BK50" s="81">
        <f>COUNTIFS(AdopcionIA!$C$8:$C$494,Reporte!$C50,AdopcionIA!AK$8:AK$494,"N")</f>
        <v>0</v>
      </c>
      <c r="BL50" s="81">
        <f>COUNTIFS(AdopcionIA!$C$8:$C$494,Reporte!$C50,AdopcionIA!AL$8:AL$494,"N")</f>
        <v>0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Sprint 23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8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5.5</v>
      </c>
      <c r="F51" s="64">
        <f t="shared" si="4"/>
        <v>0.3125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0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8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7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6</v>
      </c>
      <c r="K51" s="21">
        <f>SUMIF(AdopcionIA!$C$8:$C$494,Reporte!$C51,AdopcionIA!J$8:J$494)</f>
        <v>1.5</v>
      </c>
      <c r="L51" s="21">
        <f>SUMIF(AdopcionIA!$C$8:$C$494,Reporte!$C51,AdopcionIA!K$8:K$494)</f>
        <v>1</v>
      </c>
      <c r="M51" s="64">
        <f t="shared" si="5"/>
        <v>0.33333333333333331</v>
      </c>
      <c r="N51" s="21">
        <f>COUNTIFS(AdopcionIA!$C$8:$C$494,Reporte!$C51,AdopcionIA!G$8:G$494,"")</f>
        <v>0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2</v>
      </c>
      <c r="R51" s="105">
        <f>(IFERROR(AVERAGEIFS(AdopcionIA!I$8:I$494,AdopcionIA!$C$8:$C$494,Reporte!$C51),0)/10)</f>
        <v>0.85</v>
      </c>
      <c r="S51" s="54">
        <f>SUMIF(AdopcionIA!$C$8:$C$494,Reporte!$C51,AdopcionIA!O$8:O$494)</f>
        <v>1.5</v>
      </c>
      <c r="T51" s="54">
        <f>SUMIF(AdopcionIA!$C$8:$C$494,Reporte!$C51,AdopcionIA!P$8:P$494)</f>
        <v>1</v>
      </c>
      <c r="U51" s="65">
        <f t="shared" si="6"/>
        <v>0.33333333333333331</v>
      </c>
      <c r="V51" s="54">
        <f>COUNTIFS(AdopcionIA!$C$8:$C$494,Reporte!$C51,AdopcionIA!L$8:L$494,"")</f>
        <v>0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2</v>
      </c>
      <c r="Z51" s="106">
        <f>IFERROR(AVERAGEIFS(AdopcionIA!N$8:N$494,AdopcionIA!$C$8:$C$494,Reporte!$C51),0)/10</f>
        <v>0.85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0</v>
      </c>
      <c r="AE51" s="59">
        <f>COUNTIFS(AdopcionIA!$C$8:$C$494,Reporte!$C51,AdopcionIA!Q$8:Q$494,"N")</f>
        <v>2</v>
      </c>
      <c r="AF51" s="59">
        <f>COUNTIFS(AdopcionIA!$C$8:$C$494,Reporte!$C51,AdopcionIA!R$8:R$494,"N")</f>
        <v>2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0</v>
      </c>
      <c r="AM51" s="63">
        <f>COUNTIFS(AdopcionIA!$C$8:$C$494,Reporte!$C51,AdopcionIA!V$8:V$494,"N")</f>
        <v>2</v>
      </c>
      <c r="AN51" s="63">
        <f>COUNTIFS(AdopcionIA!$C$8:$C$494,Reporte!$C51,AdopcionIA!W$8:W$494,"N")</f>
        <v>2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2</v>
      </c>
      <c r="AR51" s="71">
        <f>SUMIF(AdopcionIA!$C$8:$C$494,Reporte!$C51,AdopcionIA!AE$8:AE$494)</f>
        <v>1</v>
      </c>
      <c r="AS51" s="64">
        <f t="shared" si="9"/>
        <v>0.5</v>
      </c>
      <c r="AT51" s="71">
        <f>COUNTIFS(AdopcionIA!$C$8:$C$494,Reporte!$C51,AdopcionIA!AA$8:AA$494,"")</f>
        <v>0</v>
      </c>
      <c r="AU51" s="71">
        <f>COUNTIFS(AdopcionIA!$C$8:$C$494,Reporte!$C51,AdopcionIA!AA$8:AA$494,"N")</f>
        <v>1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1</v>
      </c>
      <c r="AX51" s="109">
        <f>IFERROR(AVERAGEIFS(AdopcionIA!AC$8:AC$494,AdopcionIA!$C$8:$C$494,Reporte!$C51),0)/10</f>
        <v>0.8</v>
      </c>
      <c r="AY51" s="77">
        <f>SUMIF(AdopcionIA!$C$8:$C$494,Reporte!$C51,AdopcionIA!AI$8:AI$494)</f>
        <v>3</v>
      </c>
      <c r="AZ51" s="77">
        <f>SUMIF(AdopcionIA!$C$8:$C$494,Reporte!$C51,AdopcionIA!AJ$8:AJ$494)</f>
        <v>2.5</v>
      </c>
      <c r="BA51" s="64">
        <f t="shared" si="10"/>
        <v>0.16666666666666666</v>
      </c>
      <c r="BB51" s="77">
        <f>COUNTIFS(AdopcionIA!$C$8:$C$494,Reporte!$C51,AdopcionIA!AF$8:AF$494,"")</f>
        <v>0</v>
      </c>
      <c r="BC51" s="77">
        <f>COUNTIFS(AdopcionIA!$C$8:$C$494,Reporte!$C51,AdopcionIA!AF$8:AF$494,"N")</f>
        <v>1</v>
      </c>
      <c r="BD51" s="77">
        <f>COUNTIFS(AdopcionIA!$C$8:$C$494,Reporte!$C51,AdopcionIA!AG$8:AG$494,"N")</f>
        <v>1</v>
      </c>
      <c r="BE51" s="78">
        <f>COUNTIFS(AdopcionIA!$C$8:$C$494,Reporte!$C51,AdopcionIA!AG$8:AG$494,"S")</f>
        <v>1</v>
      </c>
      <c r="BF51" s="110">
        <f>IFERROR(AVERAGEIFS(AdopcionIA!AH$8:AH$494,AdopcionIA!$C$8:$C$494,Reporte!$C51),0)/10</f>
        <v>0.7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0</v>
      </c>
      <c r="BK51" s="81">
        <f>COUNTIFS(AdopcionIA!$C$8:$C$494,Reporte!$C51,AdopcionIA!AK$8:AK$494,"N")</f>
        <v>2</v>
      </c>
      <c r="BL51" s="81">
        <f>COUNTIFS(AdopcionIA!$C$8:$C$494,Reporte!$C51,AdopcionIA!AL$8:AL$494,"N")</f>
        <v>2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24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12.75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6.5</v>
      </c>
      <c r="F52" s="64">
        <f t="shared" si="4"/>
        <v>0.49019607843137253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3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3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4</v>
      </c>
      <c r="K52" s="21">
        <f>SUMIF(AdopcionIA!$C$8:$C$494,Reporte!$C52,AdopcionIA!J$8:J$494)</f>
        <v>0.75</v>
      </c>
      <c r="L52" s="21">
        <f>SUMIF(AdopcionIA!$C$8:$C$494,Reporte!$C52,AdopcionIA!K$8:K$494)</f>
        <v>0.5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1</v>
      </c>
      <c r="R52" s="105">
        <f>(IFERROR(AVERAGEIFS(AdopcionIA!I$8:I$494,AdopcionIA!$C$8:$C$494,Reporte!$C52),0)/10)</f>
        <v>0.9</v>
      </c>
      <c r="S52" s="54">
        <f>SUMIF(AdopcionIA!$C$8:$C$494,Reporte!$C52,AdopcionIA!O$8:O$494)</f>
        <v>0</v>
      </c>
      <c r="T52" s="54">
        <f>SUMIF(AdopcionIA!$C$8:$C$494,Reporte!$C52,AdopcionIA!P$8:P$494)</f>
        <v>0</v>
      </c>
      <c r="U52" s="65">
        <f t="shared" si="6"/>
        <v>0</v>
      </c>
      <c r="V52" s="54">
        <f>COUNTIFS(AdopcionIA!$C$8:$C$494,Reporte!$C52,AdopcionIA!L$8:L$494,"")</f>
        <v>0</v>
      </c>
      <c r="W52" s="54">
        <f>COUNTIFS(AdopcionIA!$C$8:$C$494,Reporte!$C52,AdopcionIA!L$8:L$494,"N")</f>
        <v>1</v>
      </c>
      <c r="X52" s="54">
        <f>COUNTIFS(AdopcionIA!$C$8:$C$494,Reporte!$C52,AdopcionIA!M$8:M$494,"N")</f>
        <v>1</v>
      </c>
      <c r="Y52" s="58">
        <f>COUNTIFS(AdopcionIA!$C$8:$C$494,Reporte!$C52,AdopcionIA!M$8:M$494,"S")</f>
        <v>0</v>
      </c>
      <c r="Z52" s="106">
        <f>IFERROR(AVERAGEIFS(AdopcionIA!N$8:N$494,AdopcionIA!$C$8:$C$494,Reporte!$C52),0)/10</f>
        <v>0</v>
      </c>
      <c r="AA52" s="59">
        <f>SUMIF(AdopcionIA!$C$8:$C$494,Reporte!$C52,AdopcionIA!T$8:T$494)</f>
        <v>4</v>
      </c>
      <c r="AB52" s="59">
        <f>SUMIF(AdopcionIA!$C$8:$C$494,Reporte!$C52,AdopcionIA!U$8:U$494)</f>
        <v>2</v>
      </c>
      <c r="AC52" s="64">
        <f t="shared" si="7"/>
        <v>0.5</v>
      </c>
      <c r="AD52" s="59">
        <f>COUNTIFS(AdopcionIA!$C$8:$C$494,Reporte!$C52,AdopcionIA!Q$8:Q$494,"")</f>
        <v>0</v>
      </c>
      <c r="AE52" s="59">
        <f>COUNTIFS(AdopcionIA!$C$8:$C$494,Reporte!$C52,AdopcionIA!Q$8:Q$494,"N")</f>
        <v>0</v>
      </c>
      <c r="AF52" s="59">
        <f>COUNTIFS(AdopcionIA!$C$8:$C$494,Reporte!$C52,AdopcionIA!R$8:R$494,"N")</f>
        <v>0</v>
      </c>
      <c r="AG52" s="60">
        <f xml:space="preserve"> COUNTIFS(AdopcionIA!$C$8:$C$494,Reporte!$C52,AdopcionIA!R$8:R$494,"S")</f>
        <v>1</v>
      </c>
      <c r="AH52" s="107">
        <f>IFERROR(AVERAGEIFS(AdopcionIA!S$8:S$494,AdopcionIA!$C$8:$C$494,Reporte!$C52),0)/10</f>
        <v>0.9</v>
      </c>
      <c r="AI52" s="63">
        <f>SUMIF(AdopcionIA!$C$8:$C$494,Reporte!$C52,AdopcionIA!Y$8:Y$494)</f>
        <v>4</v>
      </c>
      <c r="AJ52" s="63">
        <f>SUMIF(AdopcionIA!$C$8:$C$494,Reporte!$C52,AdopcionIA!Z$8:Z$494)</f>
        <v>2</v>
      </c>
      <c r="AK52" s="64">
        <f t="shared" si="8"/>
        <v>0.5</v>
      </c>
      <c r="AL52" s="63">
        <f>COUNTIFS(AdopcionIA!$C$8:$C$494,Reporte!$C52,AdopcionIA!V$8:V$494,"")</f>
        <v>0</v>
      </c>
      <c r="AM52" s="63">
        <f>COUNTIFS(AdopcionIA!$C$8:$C$494,Reporte!$C52,AdopcionIA!V$8:V$494,"N")</f>
        <v>0</v>
      </c>
      <c r="AN52" s="63">
        <f>COUNTIFS(AdopcionIA!$C$8:$C$494,Reporte!$C52,AdopcionIA!W$8:W$494,"N")</f>
        <v>0</v>
      </c>
      <c r="AO52" s="68">
        <f>COUNTIFS(AdopcionIA!$C$8:$C$494,Reporte!$C52,AdopcionIA!W$8:W$494,"S")</f>
        <v>1</v>
      </c>
      <c r="AP52" s="108">
        <f>IFERROR(AVERAGEIFS(AdopcionIA!X$8:X$494,AdopcionIA!$C$8:$C$494,Reporte!$C52),0)/10</f>
        <v>0.8</v>
      </c>
      <c r="AQ52" s="71">
        <f>SUMIF(AdopcionIA!$C$8:$C$494,Reporte!$C52,AdopcionIA!AD$8:AD$494)</f>
        <v>4</v>
      </c>
      <c r="AR52" s="71">
        <f>SUMIF(AdopcionIA!$C$8:$C$494,Reporte!$C52,AdopcionIA!AE$8:AE$494)</f>
        <v>2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0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0.9</v>
      </c>
      <c r="AY52" s="77">
        <f>SUMIF(AdopcionIA!$C$8:$C$494,Reporte!$C52,AdopcionIA!AI$8:AI$494)</f>
        <v>0</v>
      </c>
      <c r="AZ52" s="77">
        <f>SUMIF(AdopcionIA!$C$8:$C$494,Reporte!$C52,AdopcionIA!AJ$8:AJ$494)</f>
        <v>0</v>
      </c>
      <c r="BA52" s="64">
        <f t="shared" si="10"/>
        <v>0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0</v>
      </c>
      <c r="BF52" s="110">
        <f>IFERROR(AVERAGEIFS(AdopcionIA!AH$8:AH$494,AdopcionIA!$C$8:$C$494,Reporte!$C52),0)/10</f>
        <v>0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1</v>
      </c>
      <c r="BL52" s="81">
        <f>COUNTIFS(AdopcionIA!$C$8:$C$494,Reporte!$C52,AdopcionIA!AL$8:AL$494,"N")</f>
        <v>1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>
        <v>0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0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0</v>
      </c>
      <c r="F53" s="64">
        <f t="shared" si="4"/>
        <v>0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0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0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0</v>
      </c>
      <c r="K53" s="47">
        <f>SUMIF(AdopcionIA!$C$8:$C$494,Reporte!$C53,AdopcionIA!J$8:J$494)</f>
        <v>0</v>
      </c>
      <c r="L53" s="47">
        <f>SUMIF(AdopcionIA!$C$8:$C$494,Reporte!$C53,AdopcionIA!K$8:K$494)</f>
        <v>0</v>
      </c>
      <c r="M53" s="67">
        <f t="shared" si="5"/>
        <v>0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0</v>
      </c>
      <c r="R53" s="105">
        <f>(IFERROR(AVERAGEIFS(AdopcionIA!I$8:I$494,AdopcionIA!$C$8:$C$494,Reporte!$C53),0)/10)</f>
        <v>0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0</v>
      </c>
      <c r="X53" s="55">
        <f>COUNTIFS(AdopcionIA!$C$8:$C$494,Reporte!$C53,AdopcionIA!M$8:M$494,"N")</f>
        <v>0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0</v>
      </c>
      <c r="AB53" s="59">
        <f>SUMIF(AdopcionIA!$C$8:$C$494,Reporte!$C53,AdopcionIA!U$8:U$494)</f>
        <v>0</v>
      </c>
      <c r="AC53" s="64">
        <f t="shared" si="7"/>
        <v>0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0</v>
      </c>
      <c r="AH53" s="107">
        <f>IFERROR(AVERAGEIFS(AdopcionIA!S$8:S$494,AdopcionIA!$C$8:$C$494,Reporte!$C53),0)/10</f>
        <v>0</v>
      </c>
      <c r="AI53" s="63">
        <f>SUMIF(AdopcionIA!$C$8:$C$494,Reporte!$C53,AdopcionIA!Y$8:Y$494)</f>
        <v>0</v>
      </c>
      <c r="AJ53" s="63">
        <f>SUMIF(AdopcionIA!$C$8:$C$494,Reporte!$C53,AdopcionIA!Z$8:Z$494)</f>
        <v>0</v>
      </c>
      <c r="AK53" s="64">
        <f t="shared" si="8"/>
        <v>0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0</v>
      </c>
      <c r="AP53" s="108">
        <f>IFERROR(AVERAGEIFS(AdopcionIA!X$8:X$494,AdopcionIA!$C$8:$C$494,Reporte!$C53),0)/10</f>
        <v>0</v>
      </c>
      <c r="AQ53" s="71">
        <f>SUMIF(AdopcionIA!$C$8:$C$494,Reporte!$C53,AdopcionIA!AD$8:AD$494)</f>
        <v>0</v>
      </c>
      <c r="AR53" s="71">
        <f>SUMIF(AdopcionIA!$C$8:$C$494,Reporte!$C53,AdopcionIA!AE$8:AE$494)</f>
        <v>0</v>
      </c>
      <c r="AS53" s="64">
        <f t="shared" si="9"/>
        <v>0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0</v>
      </c>
      <c r="AX53" s="109">
        <f>IFERROR(AVERAGEIFS(AdopcionIA!AC$8:AC$494,AdopcionIA!$C$8:$C$494,Reporte!$C53),0)/10</f>
        <v>0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0</v>
      </c>
      <c r="BD53" s="77">
        <f>COUNTIFS(AdopcionIA!$C$8:$C$494,Reporte!$C53,AdopcionIA!AG$8:AG$494,"N")</f>
        <v>0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0</v>
      </c>
      <c r="BL53" s="81">
        <f>COUNTIFS(AdopcionIA!$C$8:$C$494,Reporte!$C53,AdopcionIA!AL$8:AL$494,"N")</f>
        <v>0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2025-01-16T09:21:13Z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