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625" documentId="13_ncr:1_{DFE0A30C-CFB8-48A3-9143-60D8C45831E1}" xr6:coauthVersionLast="47" xr6:coauthVersionMax="47" xr10:uidLastSave="{29A7F3B5-B4E6-46DE-9284-EEA2DD65AEE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7" i="2" l="1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BA57" i="2" s="1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AC57" i="2" s="1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J57" i="2"/>
  <c r="I57" i="2"/>
  <c r="H57" i="2"/>
  <c r="G57" i="2"/>
  <c r="E57" i="2"/>
  <c r="D57" i="2"/>
  <c r="F57" i="2" s="1"/>
  <c r="E19" i="2"/>
  <c r="D19" i="2"/>
  <c r="AR37" i="1"/>
  <c r="AQ37" i="1"/>
  <c r="AO1" i="1"/>
  <c r="AJ1" i="1"/>
  <c r="AE1" i="1"/>
  <c r="Z1" i="1"/>
  <c r="U1" i="1"/>
  <c r="P1" i="1"/>
  <c r="H20" i="2"/>
  <c r="H15" i="2"/>
  <c r="H17" i="2"/>
  <c r="H14" i="2"/>
  <c r="H18" i="2"/>
  <c r="H19" i="2"/>
  <c r="H16" i="2"/>
  <c r="AR22" i="1"/>
  <c r="AQ21" i="1"/>
  <c r="AR21" i="1"/>
  <c r="C51" i="2" a="1"/>
  <c r="AR56" i="1"/>
  <c r="AR57" i="1"/>
  <c r="AR58" i="1"/>
  <c r="AR59" i="1"/>
  <c r="AR60" i="1"/>
  <c r="AR61" i="1"/>
  <c r="AR62" i="1"/>
  <c r="AR63" i="1"/>
  <c r="AR64" i="1"/>
  <c r="AR65" i="1"/>
  <c r="AQ56" i="1"/>
  <c r="AQ57" i="1"/>
  <c r="AQ58" i="1"/>
  <c r="AQ59" i="1"/>
  <c r="AQ60" i="1"/>
  <c r="AQ61" i="1"/>
  <c r="AQ62" i="1"/>
  <c r="AQ63" i="1"/>
  <c r="AQ64" i="1"/>
  <c r="AQ65" i="1"/>
  <c r="AR54" i="1"/>
  <c r="AQ54" i="1"/>
  <c r="AR53" i="1"/>
  <c r="AQ53" i="1"/>
  <c r="AR52" i="1"/>
  <c r="AQ52" i="1"/>
  <c r="AR51" i="1"/>
  <c r="AQ51" i="1"/>
  <c r="AR50" i="1"/>
  <c r="AQ50" i="1"/>
  <c r="AR36" i="1"/>
  <c r="AQ36" i="1"/>
  <c r="AR35" i="1"/>
  <c r="AQ35" i="1"/>
  <c r="C51" i="2" l="1"/>
  <c r="P56" i="2"/>
  <c r="BN58" i="2"/>
  <c r="BM58" i="2"/>
  <c r="BL58" i="2"/>
  <c r="BK58" i="2"/>
  <c r="BJ58" i="2"/>
  <c r="BH58" i="2"/>
  <c r="BG58" i="2"/>
  <c r="BI58" i="2" s="1"/>
  <c r="BF58" i="2"/>
  <c r="BE58" i="2"/>
  <c r="BD58" i="2"/>
  <c r="BC58" i="2"/>
  <c r="BB58" i="2"/>
  <c r="AZ58" i="2"/>
  <c r="AY58" i="2"/>
  <c r="BA58" i="2" s="1"/>
  <c r="AX58" i="2"/>
  <c r="AW58" i="2"/>
  <c r="AV58" i="2"/>
  <c r="AU58" i="2"/>
  <c r="AT58" i="2"/>
  <c r="AR58" i="2"/>
  <c r="AQ58" i="2"/>
  <c r="AS58" i="2" s="1"/>
  <c r="AP58" i="2"/>
  <c r="AO58" i="2"/>
  <c r="AN58" i="2"/>
  <c r="AM58" i="2"/>
  <c r="AL58" i="2"/>
  <c r="AJ58" i="2"/>
  <c r="AI58" i="2"/>
  <c r="AK58" i="2" s="1"/>
  <c r="AH58" i="2"/>
  <c r="AG58" i="2"/>
  <c r="AF58" i="2"/>
  <c r="AE58" i="2"/>
  <c r="AD58" i="2"/>
  <c r="AB58" i="2"/>
  <c r="AA58" i="2"/>
  <c r="AC58" i="2" s="1"/>
  <c r="Z58" i="2"/>
  <c r="Y58" i="2"/>
  <c r="X58" i="2"/>
  <c r="W58" i="2"/>
  <c r="V58" i="2"/>
  <c r="T58" i="2"/>
  <c r="S58" i="2"/>
  <c r="U58" i="2" s="1"/>
  <c r="R58" i="2"/>
  <c r="Q58" i="2"/>
  <c r="P58" i="2"/>
  <c r="O58" i="2"/>
  <c r="N58" i="2"/>
  <c r="L58" i="2"/>
  <c r="K58" i="2"/>
  <c r="M58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8" i="2"/>
  <c r="I58" i="2"/>
  <c r="H58" i="2"/>
  <c r="G58" i="2"/>
  <c r="E58" i="2"/>
  <c r="D58" i="2"/>
  <c r="F58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3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5" i="1"/>
  <c r="AQ26" i="1"/>
  <c r="AQ27" i="1"/>
  <c r="AQ28" i="1"/>
  <c r="AQ29" i="1"/>
  <c r="AQ30" i="1"/>
  <c r="AQ31" i="1"/>
  <c r="AQ32" i="1"/>
  <c r="AQ33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5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E32" i="2" s="1"/>
  <c r="G20" i="2"/>
  <c r="G15" i="2"/>
  <c r="G17" i="2"/>
  <c r="G14" i="2"/>
  <c r="G18" i="2"/>
  <c r="G19" i="2"/>
  <c r="G16" i="2"/>
  <c r="E20" i="2"/>
  <c r="E15" i="2"/>
  <c r="E17" i="2"/>
  <c r="E14" i="2"/>
  <c r="E18" i="2"/>
  <c r="E16" i="2"/>
  <c r="D20" i="2"/>
  <c r="D15" i="2"/>
  <c r="D17" i="2"/>
  <c r="D14" i="2"/>
  <c r="D18" i="2"/>
  <c r="F19" i="2" l="1"/>
  <c r="K19" i="2"/>
  <c r="F18" i="2"/>
  <c r="K18" i="2"/>
  <c r="F14" i="2"/>
  <c r="K14" i="2"/>
  <c r="F17" i="2"/>
  <c r="K17" i="2"/>
  <c r="F15" i="2"/>
  <c r="K15" i="2"/>
  <c r="F20" i="2"/>
  <c r="K20" i="2"/>
  <c r="L19" i="2"/>
  <c r="L18" i="2"/>
  <c r="L14" i="2"/>
  <c r="L17" i="2"/>
  <c r="L15" i="2"/>
  <c r="L20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32" i="2" s="1"/>
  <c r="F8" i="2"/>
  <c r="E33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I20" i="2" l="1"/>
  <c r="M20" i="2" s="1"/>
  <c r="J20" i="2"/>
  <c r="I15" i="2"/>
  <c r="M15" i="2" s="1"/>
  <c r="J15" i="2"/>
  <c r="I17" i="2"/>
  <c r="M17" i="2" s="1"/>
  <c r="J17" i="2"/>
  <c r="I14" i="2"/>
  <c r="M14" i="2" s="1"/>
  <c r="J14" i="2"/>
  <c r="I18" i="2"/>
  <c r="M18" i="2" s="1"/>
  <c r="J18" i="2"/>
  <c r="I19" i="2"/>
  <c r="M19" i="2" s="1"/>
  <c r="J19" i="2"/>
  <c r="F9" i="2"/>
  <c r="H8" i="2"/>
  <c r="H9" i="2" s="1"/>
  <c r="N16" i="2"/>
  <c r="N19" i="2"/>
  <c r="N18" i="2"/>
  <c r="N14" i="2"/>
  <c r="N17" i="2"/>
  <c r="N15" i="2"/>
  <c r="N20" i="2"/>
  <c r="L16" i="2"/>
  <c r="K16" i="2"/>
  <c r="I16" i="2"/>
  <c r="F22" i="2"/>
  <c r="I22" i="2"/>
  <c r="F53" i="2"/>
  <c r="F54" i="2"/>
  <c r="D33" i="2"/>
  <c r="F33" i="2" s="1"/>
  <c r="M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<sst xmlns="http://schemas.openxmlformats.org/spreadsheetml/2006/main" count="2605" uniqueCount="235">
  <si>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</si>
  <si>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</si>
  <si>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</si>
  <si>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</si>
  <si>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</si>
  <si>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</si>
  <si>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</si>
  <si>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</si>
  <si>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</si>
  <si>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</si>
  <si>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</si>
  <si>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</si>
  <si>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</si>
  <si>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</si>
  <si>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</si>
  <si>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</si>
  <si>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</si>
  <si>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</si>
  <si>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</si>
  <si>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</si>
  <si>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</si>
  <si>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</si>
  <si>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GDLC2</t>
  </si>
  <si>
    <t>SP15</t>
  </si>
  <si>
    <t>DEDENXGC-163</t>
  </si>
  <si>
    <t>Versionado: Análisis y diseño</t>
  </si>
  <si>
    <t>Luis</t>
  </si>
  <si>
    <t>N</t>
  </si>
  <si>
    <t> </t>
  </si>
  <si>
    <t>DEDENXGC-165</t>
  </si>
  <si>
    <t>Config Manager: Análisis Refactorización del front actual</t>
  </si>
  <si>
    <t>Sergio</t>
  </si>
  <si>
    <t>DEDENXGC-164</t>
  </si>
  <si>
    <t>Versionado: Añadir columna "version" al modelo de datos</t>
  </si>
  <si>
    <t>DEDENXGC-167</t>
  </si>
  <si>
    <t>Versionado: Definición del API REST (front-back)</t>
  </si>
  <si>
    <t>Jorge, Alejandro, Sergio</t>
  </si>
  <si>
    <t>DEDENXGC-168</t>
  </si>
  <si>
    <t>Versionado: Ms_commander: Añadir versión en evento</t>
  </si>
  <si>
    <t>Jorge</t>
  </si>
  <si>
    <t>DEDENXGC-182</t>
  </si>
  <si>
    <t>Reunión con devops para recopilar requisitos</t>
  </si>
  <si>
    <t>DEDENXGC-166</t>
  </si>
  <si>
    <t>Versionado: Frontend. Agregar campo "versión" en alta/modificación de propiedad</t>
  </si>
  <si>
    <t>S</t>
  </si>
  <si>
    <t>DEDENXGC-177</t>
  </si>
  <si>
    <t>Versionado: Frontend. Agregar campo "versión" en alta/modificación de credenciales</t>
  </si>
  <si>
    <t>DEDENXGC-174</t>
  </si>
  <si>
    <t>Versionado: Frontend. Agregar campo "versión" a listado de propiedades y credenciales</t>
  </si>
  <si>
    <t>SP16</t>
  </si>
  <si>
    <t>DEDENXGC-173</t>
  </si>
  <si>
    <t>ONBO. Actualización de versión del API de MACA</t>
  </si>
  <si>
    <t>Alejandro</t>
  </si>
  <si>
    <t>DEDENXGC-183</t>
  </si>
  <si>
    <t>Recopilar requisitos con devops para integrar en config manager</t>
  </si>
  <si>
    <t>DEDENXGC-169</t>
  </si>
  <si>
    <t>Versionado: Ms_hierarchy: Añadir versión en evento</t>
  </si>
  <si>
    <t>DEDENXGC-170</t>
  </si>
  <si>
    <t>Versionado: Ms_Credential: Añadir versión en evento</t>
  </si>
  <si>
    <t>La IA no me generó respuestas eficaces en los test</t>
  </si>
  <si>
    <t>DEDENXGC-171</t>
  </si>
  <si>
    <t>Versionado: Definición del API REST (initContainer - runtime)</t>
  </si>
  <si>
    <t>DEDENXGC-185</t>
  </si>
  <si>
    <t>Actualizar valor por defecto de version en Property y Credential</t>
  </si>
  <si>
    <t>Alberto</t>
  </si>
  <si>
    <t>No ha sido necesario el uso de IA</t>
  </si>
  <si>
    <t>DEDENXGC-186</t>
  </si>
  <si>
    <t>BACK: Aplicar patrón al valor del campo version</t>
  </si>
  <si>
    <t>Utilizada IA para generar patrón con expresión regular. Respuesta satisfactoria por parte de la IA</t>
  </si>
  <si>
    <t>DEDENXGC-178</t>
  </si>
  <si>
    <t>Versionado: Frontend. Agregar campo "versión" a listado de credenciales</t>
  </si>
  <si>
    <t>DEDENXGC-175</t>
  </si>
  <si>
    <t>Versionado: Frontend. Agregar campo "versión" en alta de sobrescritura</t>
  </si>
  <si>
    <t>DEDENXGC-176</t>
  </si>
  <si>
    <t>Versionado: Frontend. Borrado de una propiedad o credencial</t>
  </si>
  <si>
    <t>FRONT: Aplicar patrón al valor del campo version</t>
  </si>
  <si>
    <t>La IA me generó respuestas eficaces</t>
  </si>
  <si>
    <t>SP17</t>
  </si>
  <si>
    <t>DEDENXGC-196</t>
  </si>
  <si>
    <t>INT back-front: Aplicar patrón al valor del campo version</t>
  </si>
  <si>
    <t>La IA me generó correctamente el patrón para aplicarlo.</t>
  </si>
  <si>
    <t>DEDENXGC-189</t>
  </si>
  <si>
    <t>Versionado. Borrado automático de versión inicial</t>
  </si>
  <si>
    <t>DEDENXGC-187</t>
  </si>
  <si>
    <t>RUNTIME: Aplicar lógica de version a GetProperty</t>
  </si>
  <si>
    <t>DEDENXGC-188</t>
  </si>
  <si>
    <t>RUNTIME: Aplicar lógica de version a GetCredential</t>
  </si>
  <si>
    <t>DEDENXGC-190</t>
  </si>
  <si>
    <t>As-A-Volume: Análisis y diseño</t>
  </si>
  <si>
    <t>DEDENXGC-193</t>
  </si>
  <si>
    <t>As-A-Volume: [Front] Implementación de listado de volúmenes</t>
  </si>
  <si>
    <t>SP18</t>
  </si>
  <si>
    <t>DEDENXGC-200</t>
  </si>
  <si>
    <t>ms_credential: Actualizar funcionalidades en base a UK</t>
  </si>
  <si>
    <t>DEDENXGC-184</t>
  </si>
  <si>
    <t>Versionado: Promoción a CER de la funcionalidad de versionado</t>
  </si>
  <si>
    <t>DEDENXGC-205</t>
  </si>
  <si>
    <t>As-A-Volume: API Rest. Definición endpoints para volumen</t>
  </si>
  <si>
    <t>Todos</t>
  </si>
  <si>
    <t>DEDENXGC-191</t>
  </si>
  <si>
    <t>As-A-Volume: Creación del Modelo de Datos</t>
  </si>
  <si>
    <t>DEDENXGC-207</t>
  </si>
  <si>
    <t>As-A-Volume: Back. Modificación de ms_commander</t>
  </si>
  <si>
    <t>DEDENXGC-206</t>
  </si>
  <si>
    <t>As-A-Volume: Back. Creación microservicio NAUA asavolume</t>
  </si>
  <si>
    <t xml:space="preserve">El prompt se queda atascado si el open-api es extenso. </t>
  </si>
  <si>
    <t>DEDENXGC-204</t>
  </si>
  <si>
    <t>As-A-Volume: Front. Creación y edición de un volumen</t>
  </si>
  <si>
    <t>Sergio, Oscar</t>
  </si>
  <si>
    <t>SP19</t>
  </si>
  <si>
    <t>DEDENXGC-212</t>
  </si>
  <si>
    <t>As-A-Volume: Pruebas INT front - back</t>
  </si>
  <si>
    <t>DEDENXGC-219</t>
  </si>
  <si>
    <t>As-A-Volume: Implementar lógica en Runtime</t>
  </si>
  <si>
    <t>Alberto, Alejandro</t>
  </si>
  <si>
    <t>DEDENXGC-214</t>
  </si>
  <si>
    <t>As-A-Volume: Promoción a CER</t>
  </si>
  <si>
    <t>DEDENXGC-221</t>
  </si>
  <si>
    <t>Versionado: FrontEnd. Rol DBA no puede dar de alta propiedades.</t>
  </si>
  <si>
    <t>DEDENXGC-226</t>
  </si>
  <si>
    <t>[ONBO Prod] Campo email editable</t>
  </si>
  <si>
    <t>Oscar</t>
  </si>
  <si>
    <t>SP20</t>
  </si>
  <si>
    <t>DEDENXGC-228</t>
  </si>
  <si>
    <t>[Onbo Prod] Scaffolding/GitLab: tras finalizar el proceso, la rama develop debe marcarse como Default.</t>
  </si>
  <si>
    <t>utilizada IA para comporbar si GIT tenía métodos para setear una rama como default</t>
  </si>
  <si>
    <t>DEDENXGC-232</t>
  </si>
  <si>
    <t>No cargar los datos de mongo si una aplicación está finalizada</t>
  </si>
  <si>
    <t>Alejandro, Alberto, Oscar</t>
  </si>
  <si>
    <t>DEDENXGC-199</t>
  </si>
  <si>
    <t>Información del combo de aplicaciones (CAPP + descripción larga)</t>
  </si>
  <si>
    <t>Alejandro, Alberto</t>
  </si>
  <si>
    <t>DEDENXGC-229</t>
  </si>
  <si>
    <t>Corrección de bugs de criticidad C1</t>
  </si>
  <si>
    <t>DEDENXGC-230</t>
  </si>
  <si>
    <t>Corrección de bugs de criticidad C2</t>
  </si>
  <si>
    <t>DEDENXGC-238</t>
  </si>
  <si>
    <t>Front: Refactorización de CM</t>
  </si>
  <si>
    <t>SP21</t>
  </si>
  <si>
    <t>DEDENXGC-75</t>
  </si>
  <si>
    <t>Versionado: Back: Añadir característica de latest a Propiedad</t>
  </si>
  <si>
    <t>Luis, Alberto, Alejandro</t>
  </si>
  <si>
    <t>Se usó IA para la generación de un trigger de BD</t>
  </si>
  <si>
    <t>DEDENXGC-234</t>
  </si>
  <si>
    <t>Envio de email usando un template</t>
  </si>
  <si>
    <t>DEDENXGC-248</t>
  </si>
  <si>
    <t>Versionado: Back: Gestión de overwritable en sobreescritura</t>
  </si>
  <si>
    <t>DEDENXGC-224</t>
  </si>
  <si>
    <t>Versionado: Modificar API REST front back para incorporar "latest" en el objeto "Propiedad"</t>
  </si>
  <si>
    <t>DEDENXGC-225</t>
  </si>
  <si>
    <t>Versionado: Front: Implementación de latest</t>
  </si>
  <si>
    <t>SP22</t>
  </si>
  <si>
    <t>DEDENXGC-172</t>
  </si>
  <si>
    <t>ms_runtime: Implementación de la lógica para"latest" en "Propiedad"</t>
  </si>
  <si>
    <t>DEDENXGC-249</t>
  </si>
  <si>
    <t>[DevOps] Migración propiedades Jenkinsfile</t>
  </si>
  <si>
    <t>Usada IA para generar query con todos los campos.</t>
  </si>
  <si>
    <t>DEDENXGC-268</t>
  </si>
  <si>
    <t>Desplegar en CER, PRE, PRO nueva funcionalidad de ONBO</t>
  </si>
  <si>
    <t>DEDENXGC-269</t>
  </si>
  <si>
    <t>Soporte a QA/PRE Config Manager (Latest + Volúmenes) (Preexplotacion):</t>
  </si>
  <si>
    <t>DEDENXGC-270</t>
  </si>
  <si>
    <t>Subir el chart de DevOps y de NAUA en todos los micros de ONBO</t>
  </si>
  <si>
    <t>DEDENXGC-271</t>
  </si>
  <si>
    <t>Subir versión del chart de DevOps y de NAUA en todos los micros de CM</t>
  </si>
  <si>
    <t>DEDENXGC-253</t>
  </si>
  <si>
    <t>[DevOps] Migración propiedades TestingJenkinsFile</t>
  </si>
  <si>
    <t>DEDENXGC-257</t>
  </si>
  <si>
    <t>Front Campos para para alta en KIUWAN</t>
  </si>
  <si>
    <t>DEDENXGC-259</t>
  </si>
  <si>
    <t>Campos para alta de repositorio de Liquibase</t>
  </si>
  <si>
    <t>DEDENXGC-262</t>
  </si>
  <si>
    <t>Campos para alta de repositorio de testing</t>
  </si>
  <si>
    <t>Antonio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</si>
  <si>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</si>
  <si>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</si>
  <si>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</si>
  <si>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</si>
  <si>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</si>
  <si>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</si>
  <si>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</si>
  <si>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</si>
  <si>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</si>
  <si>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</si>
  <si>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</si>
  <si>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</si>
  <si>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</si>
  <si>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</si>
  <si>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</si>
  <si>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</si>
  <si>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</si>
  <si>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</si>
  <si>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</si>
  <si>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</si>
  <si>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</si>
  <si>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</si>
  <si>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</si>
  <si>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</si>
  <si>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</si>
  <si>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</si>
  <si>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</si>
  <si>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</si>
  <si>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</si>
  <si>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</si>
  <si>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</si>
  <si>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</si>
  <si>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</si>
  <si>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</si>
  <si>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</si>
  <si>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</si>
  <si>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</si>
  <si>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</si>
  <si>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Análsis Desarrollo API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</si>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</sst>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 applyAlignment="1">
      <alignment wrapText="1"/>
    </xf>
    <xf numFmtId="0" fontId="17" fillId="33" borderId="50" xfId="0" applyFont="1" applyFill="1" applyBorder="1"/>
    <xf numFmtId="0" fontId="17" fillId="33" borderId="49" xfId="0" applyFont="1" applyFill="1" applyBorder="1"/>
    <xf numFmtId="0" fontId="17" fillId="33" borderId="52" xfId="0" applyFont="1" applyFill="1" applyBorder="1"/>
    <xf numFmtId="0" fontId="18" fillId="33" borderId="18" xfId="0" applyFont="1" applyFill="1" applyBorder="1" applyAlignment="1">
      <alignment wrapText="1"/>
    </xf>
    <xf numFmtId="0" fontId="17" fillId="33" borderId="3" xfId="0" applyFont="1" applyFill="1" applyBorder="1"/>
    <xf numFmtId="0" fontId="17" fillId="33" borderId="53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 applyAlignment="1">
      <alignment wrapText="1"/>
    </xf>
    <xf numFmtId="0" fontId="17" fillId="33" borderId="47" xfId="0" applyFont="1" applyFill="1" applyBorder="1"/>
    <xf numFmtId="0" fontId="17" fillId="33" borderId="54" xfId="0" applyFont="1" applyFill="1" applyBorder="1"/>
    <xf numFmtId="0" fontId="17" fillId="33" borderId="55" xfId="0" applyFont="1" applyFill="1" applyBorder="1"/>
    <xf numFmtId="0" fontId="17" fillId="33" borderId="56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0" xfId="0" applyFont="1" applyFill="1"/>
    <xf numFmtId="0" fontId="19" fillId="34" borderId="14" xfId="0" applyFont="1" applyFill="1" applyBorder="1"/>
    <xf numFmtId="0" fontId="17" fillId="33" borderId="13" xfId="0" applyFont="1" applyFill="1" applyBorder="1"/>
    <xf numFmtId="0" fontId="17" fillId="33" borderId="32" xfId="0" applyFont="1" applyFill="1" applyBorder="1"/>
    <xf numFmtId="0" fontId="17" fillId="33" borderId="14" xfId="0" applyFont="1" applyFill="1" applyBorder="1"/>
    <xf numFmtId="0" fontId="17" fillId="33" borderId="25" xfId="0" applyFont="1" applyFill="1" applyBorder="1"/>
    <xf numFmtId="0" fontId="19" fillId="34" borderId="38" xfId="0" applyFont="1" applyFill="1" applyBorder="1"/>
    <xf numFmtId="0" fontId="17" fillId="33" borderId="48" xfId="0" applyFont="1" applyFill="1" applyBorder="1" applyAlignment="1">
      <alignment wrapText="1"/>
    </xf>
    <xf numFmtId="0" fontId="17" fillId="33" borderId="28" xfId="0" applyFont="1" applyFill="1" applyBorder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24.45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0.45</c:v>
                </c:pt>
                <c:pt idx="1">
                  <c:v>0</c:v>
                </c:pt>
                <c:pt idx="2">
                  <c:v>0</c:v>
                </c:pt>
                <c:pt idx="3">
                  <c:v>13.3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0.39999999999999997</c:v>
                </c:pt>
                <c:pt idx="1">
                  <c:v>0</c:v>
                </c:pt>
                <c:pt idx="2">
                  <c:v>0</c:v>
                </c:pt>
                <c:pt idx="3">
                  <c:v>0.45603271983640076</c:v>
                </c:pt>
                <c:pt idx="4">
                  <c:v>0</c:v>
                </c:pt>
                <c:pt idx="5">
                  <c:v>-0.1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Reporte!$V$51:$V$58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Reporte!$W$51:$W$58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Reporte!$X$51:$X$58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Reporte!$Y$51:$Y$58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Reporte!$U$51:$U$58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Reporte!$Z$51:$Z$58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Reporte!$N$51:$N$58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Reporte!$O$51:$O$58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Reporte!$P$51:$P$58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Reporte!$Q$51:$Q$58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Reporte!$R$51:$R$58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Reporte!$M$51:$M$58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0.39999999999999997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Reporte!$G$51:$G$58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Reporte!$H$51:$H$58</c:f>
              <c:numCache>
                <c:formatCode>General</c:formatCode>
                <c:ptCount val="8"/>
                <c:pt idx="0">
                  <c:v>40</c:v>
                </c:pt>
                <c:pt idx="1">
                  <c:v>50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  <c:pt idx="5">
                  <c:v>41</c:v>
                </c:pt>
                <c:pt idx="6">
                  <c:v>29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Reporte!$I$51:$I$58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Reporte!$J$51:$J$58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Reporte!$F$51:$F$58</c:f>
              <c:numCache>
                <c:formatCode>0%</c:formatCode>
                <c:ptCount val="8"/>
                <c:pt idx="0">
                  <c:v>0</c:v>
                </c:pt>
                <c:pt idx="1">
                  <c:v>8.3333333333333329E-2</c:v>
                </c:pt>
                <c:pt idx="2">
                  <c:v>0.5</c:v>
                </c:pt>
                <c:pt idx="3">
                  <c:v>-8.8709677419354802E-2</c:v>
                </c:pt>
                <c:pt idx="4">
                  <c:v>0.5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Reporte!$AD$51:$AD$58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Reporte!$AE$51:$AE$58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Reporte!$AF$51:$AF$58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Reporte!$AG$51:$AG$58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Reporte!$AC$51:$AC$58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Reporte!$AH$51:$AH$58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Reporte!$AL$51:$AL$58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Reporte!$AM$51:$AM$58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Reporte!$AN$51:$AN$58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Reporte!$AO$51:$AO$58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Reporte!$AK$51:$AK$58</c:f>
              <c:numCache>
                <c:formatCode>0%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0.5</c:v>
                </c:pt>
                <c:pt idx="3">
                  <c:v>-0.53623188405797084</c:v>
                </c:pt>
                <c:pt idx="4">
                  <c:v>0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Reporte!$AP$51:$AP$58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Reporte!$AT$51:$AT$58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Reporte!$AU$51:$AU$58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Reporte!$AV$51:$AV$58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Reporte!$AW$51:$AW$58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Reporte!$AS$51:$AS$58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Reporte!$AX$51:$AX$58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Reporte!$BB$51:$BB$58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Reporte!$BC$51:$BC$58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Reporte!$BD$51:$BD$58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Reporte!$BE$51:$BE$58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Reporte!$BA$51:$BA$58</c:f>
              <c:numCache>
                <c:formatCode>0%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Reporte!$BF$51:$BF$58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Reporte!$BJ$51:$BJ$58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Reporte!$BK$51:$BK$58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Reporte!$BL$51:$BL$58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Reporte!$BM$51:$BM$58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Reporte!$BN$51:$BN$58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Reporte!$BI$51:$BI$58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38</c:v>
                </c:pt>
                <c:pt idx="1">
                  <c:v>42</c:v>
                </c:pt>
                <c:pt idx="2">
                  <c:v>31</c:v>
                </c:pt>
                <c:pt idx="3">
                  <c:v>44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60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0.1875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Q66" sqref="AQ66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57.81640625" style="127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4" ht="12.75" customHeight="1" x14ac:dyDescent="0.3">
      <c r="P1" s="1">
        <f>SUM(P6:P155)</f>
        <v>0</v>
      </c>
      <c r="U1" s="1">
        <f>SUM(U6:U155)</f>
        <v>0</v>
      </c>
      <c r="Z1" s="1">
        <f>SUM(Z6:Z155)</f>
        <v>18.3</v>
      </c>
      <c r="AE1" s="1">
        <f>SUM(AE6:AE155)</f>
        <v>0</v>
      </c>
      <c r="AJ1" s="1">
        <f>SUM(AJ6:AJ155)</f>
        <v>11</v>
      </c>
      <c r="AO1" s="1">
        <f>SUM(AO6:AO155)</f>
        <v>0</v>
      </c>
    </row>
    <row r="2" spans="2:44" ht="18.5" x14ac:dyDescent="0.45">
      <c r="B2" s="13" t="s">
        <v>0</v>
      </c>
    </row>
    <row r="3" spans="2:44" ht="14.5" x14ac:dyDescent="0.35">
      <c r="B3" s="82" t="s">
        <v>1</v>
      </c>
    </row>
    <row r="4" spans="2:44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8"/>
    </row>
    <row r="5" spans="2:44" ht="39" x14ac:dyDescent="0.3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29" t="s">
        <v>19</v>
      </c>
      <c r="AQ5" s="25" t="s">
        <v>20</v>
      </c>
      <c r="AR5" s="25" t="s">
        <v>21</v>
      </c>
    </row>
    <row r="6" spans="2:44" ht="13" x14ac:dyDescent="0.3">
      <c r="B6" s="148" t="s">
        <v>22</v>
      </c>
      <c r="C6" s="149" t="s">
        <v>23</v>
      </c>
      <c r="D6" s="150" t="s">
        <v>24</v>
      </c>
      <c r="E6" s="151" t="s">
        <v>25</v>
      </c>
      <c r="F6" s="152" t="s">
        <v>26</v>
      </c>
      <c r="G6" s="161" t="s">
        <v>27</v>
      </c>
      <c r="H6" s="153" t="s">
        <v>28</v>
      </c>
      <c r="I6" s="153" t="s">
        <v>28</v>
      </c>
      <c r="J6" s="153" t="s">
        <v>28</v>
      </c>
      <c r="K6" s="154" t="s">
        <v>28</v>
      </c>
      <c r="L6" s="153" t="s">
        <v>28</v>
      </c>
      <c r="M6" s="153" t="s">
        <v>28</v>
      </c>
      <c r="N6" s="153" t="s">
        <v>28</v>
      </c>
      <c r="O6" s="153" t="s">
        <v>28</v>
      </c>
      <c r="P6" s="154" t="s">
        <v>28</v>
      </c>
      <c r="Q6" s="153" t="s">
        <v>28</v>
      </c>
      <c r="R6" s="153" t="s">
        <v>28</v>
      </c>
      <c r="S6" s="153" t="s">
        <v>28</v>
      </c>
      <c r="T6" s="153" t="s">
        <v>28</v>
      </c>
      <c r="U6" s="154" t="s">
        <v>28</v>
      </c>
      <c r="V6" s="153" t="s">
        <v>28</v>
      </c>
      <c r="W6" s="153" t="s">
        <v>28</v>
      </c>
      <c r="X6" s="153" t="s">
        <v>28</v>
      </c>
      <c r="Y6" s="153" t="s">
        <v>28</v>
      </c>
      <c r="Z6" s="154" t="s">
        <v>28</v>
      </c>
      <c r="AA6" s="153" t="s">
        <v>28</v>
      </c>
      <c r="AB6" s="153" t="s">
        <v>28</v>
      </c>
      <c r="AC6" s="153" t="s">
        <v>28</v>
      </c>
      <c r="AD6" s="153" t="s">
        <v>28</v>
      </c>
      <c r="AE6" s="154" t="s">
        <v>28</v>
      </c>
      <c r="AF6" s="153" t="s">
        <v>28</v>
      </c>
      <c r="AG6" s="153" t="s">
        <v>28</v>
      </c>
      <c r="AH6" s="153" t="s">
        <v>28</v>
      </c>
      <c r="AI6" s="153" t="s">
        <v>28</v>
      </c>
      <c r="AJ6" s="154" t="s">
        <v>28</v>
      </c>
      <c r="AK6" s="153" t="s">
        <v>27</v>
      </c>
      <c r="AL6" s="153" t="s">
        <v>28</v>
      </c>
      <c r="AM6" s="153" t="s">
        <v>28</v>
      </c>
      <c r="AN6" s="153" t="s">
        <v>28</v>
      </c>
      <c r="AO6" s="154" t="s">
        <v>28</v>
      </c>
      <c r="AP6" s="155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</row>
    <row r="7" spans="2:44" ht="26" x14ac:dyDescent="0.3">
      <c r="B7" s="156" t="s">
        <v>22</v>
      </c>
      <c r="C7" s="157" t="s">
        <v>23</v>
      </c>
      <c r="D7" s="158" t="s">
        <v>29</v>
      </c>
      <c r="E7" s="159" t="s">
        <v>30</v>
      </c>
      <c r="F7" s="160" t="s">
        <v>31</v>
      </c>
      <c r="G7" s="161" t="s">
        <v>27</v>
      </c>
      <c r="H7" s="162" t="s">
        <v>28</v>
      </c>
      <c r="I7" s="162" t="s">
        <v>28</v>
      </c>
      <c r="J7" s="162" t="s">
        <v>28</v>
      </c>
      <c r="K7" s="163" t="s">
        <v>28</v>
      </c>
      <c r="L7" s="162" t="s">
        <v>27</v>
      </c>
      <c r="M7" s="162" t="s">
        <v>28</v>
      </c>
      <c r="N7" s="162" t="s">
        <v>28</v>
      </c>
      <c r="O7" s="162" t="s">
        <v>28</v>
      </c>
      <c r="P7" s="163" t="s">
        <v>28</v>
      </c>
      <c r="Q7" s="162" t="s">
        <v>27</v>
      </c>
      <c r="R7" s="162" t="s">
        <v>28</v>
      </c>
      <c r="S7" s="162" t="s">
        <v>28</v>
      </c>
      <c r="T7" s="162" t="s">
        <v>28</v>
      </c>
      <c r="U7" s="163" t="s">
        <v>28</v>
      </c>
      <c r="V7" s="162" t="s">
        <v>27</v>
      </c>
      <c r="W7" s="162" t="s">
        <v>28</v>
      </c>
      <c r="X7" s="162" t="s">
        <v>28</v>
      </c>
      <c r="Y7" s="162" t="s">
        <v>28</v>
      </c>
      <c r="Z7" s="163" t="s">
        <v>28</v>
      </c>
      <c r="AA7" s="162" t="s">
        <v>27</v>
      </c>
      <c r="AB7" s="162" t="s">
        <v>28</v>
      </c>
      <c r="AC7" s="162" t="s">
        <v>28</v>
      </c>
      <c r="AD7" s="162" t="s">
        <v>28</v>
      </c>
      <c r="AE7" s="163" t="s">
        <v>28</v>
      </c>
      <c r="AF7" s="162" t="s">
        <v>27</v>
      </c>
      <c r="AG7" s="162" t="s">
        <v>28</v>
      </c>
      <c r="AH7" s="162" t="s">
        <v>28</v>
      </c>
      <c r="AI7" s="162" t="s">
        <v>28</v>
      </c>
      <c r="AJ7" s="163" t="s">
        <v>28</v>
      </c>
      <c r="AK7" s="162" t="s">
        <v>27</v>
      </c>
      <c r="AL7" s="162" t="s">
        <v>28</v>
      </c>
      <c r="AM7" s="162" t="s">
        <v>28</v>
      </c>
      <c r="AN7" s="162" t="s">
        <v>28</v>
      </c>
      <c r="AO7" s="163" t="s">
        <v>28</v>
      </c>
      <c r="AP7" s="158" t="s">
        <v>28</v>
      </c>
      <c r="AQ7" s="28" t="str">
        <f t="shared" ref="AQ7:AQ65" si="0">IF(OR(G7="S",L7="S",Q7="S",V7="S",AA7="S",AF7="S",AK7="S"),"S","N")</f>
        <v>N</v>
      </c>
      <c r="AR7" s="28" t="str">
        <f t="shared" ref="AR7:AR65" si="1">IF(OR(H7="S",M7="S",R7="S",W7="S",AB7="S",AG7="S",AL7="S"),"S","N")</f>
        <v>N</v>
      </c>
    </row>
    <row r="8" spans="2:44" ht="26" x14ac:dyDescent="0.3">
      <c r="B8" s="156" t="s">
        <v>22</v>
      </c>
      <c r="C8" s="157" t="s">
        <v>23</v>
      </c>
      <c r="D8" s="158" t="s">
        <v>32</v>
      </c>
      <c r="E8" s="159" t="s">
        <v>33</v>
      </c>
      <c r="F8" s="160" t="s">
        <v>26</v>
      </c>
      <c r="G8" s="161" t="s">
        <v>27</v>
      </c>
      <c r="H8" s="162" t="s">
        <v>28</v>
      </c>
      <c r="I8" s="162" t="s">
        <v>28</v>
      </c>
      <c r="J8" s="162" t="s">
        <v>28</v>
      </c>
      <c r="K8" s="163" t="s">
        <v>28</v>
      </c>
      <c r="L8" s="162" t="s">
        <v>28</v>
      </c>
      <c r="M8" s="162" t="s">
        <v>28</v>
      </c>
      <c r="N8" s="162" t="s">
        <v>28</v>
      </c>
      <c r="O8" s="162" t="s">
        <v>28</v>
      </c>
      <c r="P8" s="163" t="s">
        <v>28</v>
      </c>
      <c r="Q8" s="162" t="s">
        <v>28</v>
      </c>
      <c r="R8" s="162" t="s">
        <v>28</v>
      </c>
      <c r="S8" s="162" t="s">
        <v>28</v>
      </c>
      <c r="T8" s="162" t="s">
        <v>28</v>
      </c>
      <c r="U8" s="163" t="s">
        <v>28</v>
      </c>
      <c r="V8" s="162" t="s">
        <v>28</v>
      </c>
      <c r="W8" s="162" t="s">
        <v>28</v>
      </c>
      <c r="X8" s="162" t="s">
        <v>28</v>
      </c>
      <c r="Y8" s="162" t="s">
        <v>28</v>
      </c>
      <c r="Z8" s="163" t="s">
        <v>28</v>
      </c>
      <c r="AA8" s="162" t="s">
        <v>28</v>
      </c>
      <c r="AB8" s="162" t="s">
        <v>28</v>
      </c>
      <c r="AC8" s="162" t="s">
        <v>28</v>
      </c>
      <c r="AD8" s="162" t="s">
        <v>28</v>
      </c>
      <c r="AE8" s="163" t="s">
        <v>28</v>
      </c>
      <c r="AF8" s="162" t="s">
        <v>28</v>
      </c>
      <c r="AG8" s="162" t="s">
        <v>28</v>
      </c>
      <c r="AH8" s="162" t="s">
        <v>28</v>
      </c>
      <c r="AI8" s="162" t="s">
        <v>28</v>
      </c>
      <c r="AJ8" s="163" t="s">
        <v>28</v>
      </c>
      <c r="AK8" s="162" t="s">
        <v>27</v>
      </c>
      <c r="AL8" s="162" t="s">
        <v>28</v>
      </c>
      <c r="AM8" s="162" t="s">
        <v>28</v>
      </c>
      <c r="AN8" s="162" t="s">
        <v>28</v>
      </c>
      <c r="AO8" s="163" t="s">
        <v>28</v>
      </c>
      <c r="AP8" s="158" t="s">
        <v>28</v>
      </c>
      <c r="AQ8" s="28" t="str">
        <f t="shared" si="0"/>
        <v>N</v>
      </c>
      <c r="AR8" s="28" t="str">
        <f t="shared" si="1"/>
        <v>N</v>
      </c>
    </row>
    <row r="9" spans="2:44" ht="13" x14ac:dyDescent="0.3">
      <c r="B9" s="156" t="s">
        <v>22</v>
      </c>
      <c r="C9" s="157" t="s">
        <v>23</v>
      </c>
      <c r="D9" s="158" t="s">
        <v>34</v>
      </c>
      <c r="E9" s="159" t="s">
        <v>35</v>
      </c>
      <c r="F9" s="160" t="s">
        <v>36</v>
      </c>
      <c r="G9" s="161" t="s">
        <v>27</v>
      </c>
      <c r="H9" s="162" t="s">
        <v>28</v>
      </c>
      <c r="I9" s="162" t="s">
        <v>28</v>
      </c>
      <c r="J9" s="162" t="s">
        <v>28</v>
      </c>
      <c r="K9" s="163" t="s">
        <v>28</v>
      </c>
      <c r="L9" s="162" t="s">
        <v>28</v>
      </c>
      <c r="M9" s="162" t="s">
        <v>28</v>
      </c>
      <c r="N9" s="162" t="s">
        <v>28</v>
      </c>
      <c r="O9" s="162" t="s">
        <v>28</v>
      </c>
      <c r="P9" s="163" t="s">
        <v>28</v>
      </c>
      <c r="Q9" s="162" t="s">
        <v>28</v>
      </c>
      <c r="R9" s="162" t="s">
        <v>28</v>
      </c>
      <c r="S9" s="162" t="s">
        <v>28</v>
      </c>
      <c r="T9" s="162" t="s">
        <v>28</v>
      </c>
      <c r="U9" s="163" t="s">
        <v>28</v>
      </c>
      <c r="V9" s="162" t="s">
        <v>28</v>
      </c>
      <c r="W9" s="162" t="s">
        <v>28</v>
      </c>
      <c r="X9" s="162" t="s">
        <v>28</v>
      </c>
      <c r="Y9" s="162" t="s">
        <v>28</v>
      </c>
      <c r="Z9" s="163" t="s">
        <v>28</v>
      </c>
      <c r="AA9" s="162" t="s">
        <v>28</v>
      </c>
      <c r="AB9" s="162" t="s">
        <v>28</v>
      </c>
      <c r="AC9" s="162" t="s">
        <v>28</v>
      </c>
      <c r="AD9" s="162" t="s">
        <v>28</v>
      </c>
      <c r="AE9" s="163" t="s">
        <v>28</v>
      </c>
      <c r="AF9" s="162" t="s">
        <v>28</v>
      </c>
      <c r="AG9" s="162" t="s">
        <v>28</v>
      </c>
      <c r="AH9" s="162" t="s">
        <v>28</v>
      </c>
      <c r="AI9" s="162" t="s">
        <v>28</v>
      </c>
      <c r="AJ9" s="163" t="s">
        <v>28</v>
      </c>
      <c r="AK9" s="162" t="s">
        <v>27</v>
      </c>
      <c r="AL9" s="162" t="s">
        <v>28</v>
      </c>
      <c r="AM9" s="162" t="s">
        <v>28</v>
      </c>
      <c r="AN9" s="162" t="s">
        <v>28</v>
      </c>
      <c r="AO9" s="163" t="s">
        <v>28</v>
      </c>
      <c r="AP9" s="158" t="s">
        <v>28</v>
      </c>
      <c r="AQ9" s="28" t="str">
        <f t="shared" si="0"/>
        <v>N</v>
      </c>
      <c r="AR9" s="28" t="str">
        <f t="shared" si="1"/>
        <v>N</v>
      </c>
    </row>
    <row r="10" spans="2:44" ht="13" x14ac:dyDescent="0.3">
      <c r="B10" s="156" t="s">
        <v>22</v>
      </c>
      <c r="C10" s="157" t="s">
        <v>23</v>
      </c>
      <c r="D10" s="158" t="s">
        <v>37</v>
      </c>
      <c r="E10" s="159" t="s">
        <v>38</v>
      </c>
      <c r="F10" s="160" t="s">
        <v>39</v>
      </c>
      <c r="G10" s="161" t="s">
        <v>27</v>
      </c>
      <c r="H10" s="162" t="s">
        <v>28</v>
      </c>
      <c r="I10" s="162" t="s">
        <v>28</v>
      </c>
      <c r="J10" s="162" t="s">
        <v>28</v>
      </c>
      <c r="K10" s="163" t="s">
        <v>28</v>
      </c>
      <c r="L10" s="162" t="s">
        <v>27</v>
      </c>
      <c r="M10" s="162" t="s">
        <v>28</v>
      </c>
      <c r="N10" s="162" t="s">
        <v>28</v>
      </c>
      <c r="O10" s="162" t="s">
        <v>28</v>
      </c>
      <c r="P10" s="163" t="s">
        <v>28</v>
      </c>
      <c r="Q10" s="162" t="s">
        <v>27</v>
      </c>
      <c r="R10" s="162" t="s">
        <v>28</v>
      </c>
      <c r="S10" s="162" t="s">
        <v>28</v>
      </c>
      <c r="T10" s="162" t="s">
        <v>28</v>
      </c>
      <c r="U10" s="163" t="s">
        <v>28</v>
      </c>
      <c r="V10" s="162" t="s">
        <v>27</v>
      </c>
      <c r="W10" s="162" t="s">
        <v>28</v>
      </c>
      <c r="X10" s="162" t="s">
        <v>28</v>
      </c>
      <c r="Y10" s="162" t="s">
        <v>28</v>
      </c>
      <c r="Z10" s="163" t="s">
        <v>28</v>
      </c>
      <c r="AA10" s="162" t="s">
        <v>27</v>
      </c>
      <c r="AB10" s="162" t="s">
        <v>28</v>
      </c>
      <c r="AC10" s="162" t="s">
        <v>28</v>
      </c>
      <c r="AD10" s="162" t="s">
        <v>28</v>
      </c>
      <c r="AE10" s="163" t="s">
        <v>28</v>
      </c>
      <c r="AF10" s="162" t="s">
        <v>27</v>
      </c>
      <c r="AG10" s="162" t="s">
        <v>28</v>
      </c>
      <c r="AH10" s="162" t="s">
        <v>28</v>
      </c>
      <c r="AI10" s="162" t="s">
        <v>28</v>
      </c>
      <c r="AJ10" s="163" t="s">
        <v>28</v>
      </c>
      <c r="AK10" s="162" t="s">
        <v>27</v>
      </c>
      <c r="AL10" s="162" t="s">
        <v>28</v>
      </c>
      <c r="AM10" s="162" t="s">
        <v>28</v>
      </c>
      <c r="AN10" s="162" t="s">
        <v>28</v>
      </c>
      <c r="AO10" s="163" t="s">
        <v>28</v>
      </c>
      <c r="AP10" s="164" t="s">
        <v>28</v>
      </c>
      <c r="AQ10" s="28" t="str">
        <f t="shared" si="0"/>
        <v>N</v>
      </c>
      <c r="AR10" s="28" t="str">
        <f t="shared" si="1"/>
        <v>N</v>
      </c>
    </row>
    <row r="11" spans="2:44" ht="13" x14ac:dyDescent="0.3">
      <c r="B11" s="156" t="s">
        <v>22</v>
      </c>
      <c r="C11" s="157" t="s">
        <v>23</v>
      </c>
      <c r="D11" s="158" t="s">
        <v>40</v>
      </c>
      <c r="E11" s="159" t="s">
        <v>41</v>
      </c>
      <c r="F11" s="160" t="s">
        <v>26</v>
      </c>
      <c r="G11" s="161" t="s">
        <v>27</v>
      </c>
      <c r="H11" s="162" t="s">
        <v>28</v>
      </c>
      <c r="I11" s="162" t="s">
        <v>28</v>
      </c>
      <c r="J11" s="162" t="s">
        <v>28</v>
      </c>
      <c r="K11" s="163" t="s">
        <v>28</v>
      </c>
      <c r="L11" s="162" t="s">
        <v>28</v>
      </c>
      <c r="M11" s="162" t="s">
        <v>28</v>
      </c>
      <c r="N11" s="162" t="s">
        <v>28</v>
      </c>
      <c r="O11" s="162" t="s">
        <v>28</v>
      </c>
      <c r="P11" s="163" t="s">
        <v>28</v>
      </c>
      <c r="Q11" s="162" t="s">
        <v>28</v>
      </c>
      <c r="R11" s="162" t="s">
        <v>28</v>
      </c>
      <c r="S11" s="162" t="s">
        <v>28</v>
      </c>
      <c r="T11" s="162" t="s">
        <v>28</v>
      </c>
      <c r="U11" s="163" t="s">
        <v>28</v>
      </c>
      <c r="V11" s="162" t="s">
        <v>28</v>
      </c>
      <c r="W11" s="162" t="s">
        <v>28</v>
      </c>
      <c r="X11" s="162" t="s">
        <v>28</v>
      </c>
      <c r="Y11" s="162" t="s">
        <v>28</v>
      </c>
      <c r="Z11" s="163" t="s">
        <v>28</v>
      </c>
      <c r="AA11" s="162" t="s">
        <v>28</v>
      </c>
      <c r="AB11" s="162" t="s">
        <v>28</v>
      </c>
      <c r="AC11" s="162" t="s">
        <v>28</v>
      </c>
      <c r="AD11" s="162" t="s">
        <v>28</v>
      </c>
      <c r="AE11" s="163" t="s">
        <v>28</v>
      </c>
      <c r="AF11" s="162" t="s">
        <v>28</v>
      </c>
      <c r="AG11" s="162" t="s">
        <v>28</v>
      </c>
      <c r="AH11" s="162" t="s">
        <v>28</v>
      </c>
      <c r="AI11" s="162" t="s">
        <v>28</v>
      </c>
      <c r="AJ11" s="163" t="s">
        <v>28</v>
      </c>
      <c r="AK11" s="162" t="s">
        <v>27</v>
      </c>
      <c r="AL11" s="162" t="s">
        <v>28</v>
      </c>
      <c r="AM11" s="162" t="s">
        <v>28</v>
      </c>
      <c r="AN11" s="162" t="s">
        <v>28</v>
      </c>
      <c r="AO11" s="163" t="s">
        <v>28</v>
      </c>
      <c r="AP11" s="164" t="s">
        <v>28</v>
      </c>
      <c r="AQ11" s="28" t="str">
        <f t="shared" si="0"/>
        <v>N</v>
      </c>
      <c r="AR11" s="28" t="str">
        <f t="shared" si="1"/>
        <v>N</v>
      </c>
    </row>
    <row r="12" spans="2:44" ht="26" x14ac:dyDescent="0.3">
      <c r="B12" s="156" t="s">
        <v>22</v>
      </c>
      <c r="C12" s="157" t="s">
        <v>23</v>
      </c>
      <c r="D12" s="158" t="s">
        <v>42</v>
      </c>
      <c r="E12" s="159" t="s">
        <v>43</v>
      </c>
      <c r="F12" s="160" t="s">
        <v>31</v>
      </c>
      <c r="G12" s="161" t="s">
        <v>44</v>
      </c>
      <c r="H12" s="162" t="s">
        <v>27</v>
      </c>
      <c r="I12" s="162" t="s">
        <v>28</v>
      </c>
      <c r="J12" s="162" t="s">
        <v>28</v>
      </c>
      <c r="K12" s="163" t="s">
        <v>28</v>
      </c>
      <c r="L12" s="162" t="s">
        <v>27</v>
      </c>
      <c r="M12" s="162" t="s">
        <v>28</v>
      </c>
      <c r="N12" s="162" t="s">
        <v>28</v>
      </c>
      <c r="O12" s="162" t="s">
        <v>28</v>
      </c>
      <c r="P12" s="163" t="s">
        <v>28</v>
      </c>
      <c r="Q12" s="162" t="s">
        <v>27</v>
      </c>
      <c r="R12" s="162" t="s">
        <v>28</v>
      </c>
      <c r="S12" s="162" t="s">
        <v>28</v>
      </c>
      <c r="T12" s="162" t="s">
        <v>28</v>
      </c>
      <c r="U12" s="163" t="s">
        <v>28</v>
      </c>
      <c r="V12" s="162" t="s">
        <v>27</v>
      </c>
      <c r="W12" s="162" t="s">
        <v>28</v>
      </c>
      <c r="X12" s="162" t="s">
        <v>28</v>
      </c>
      <c r="Y12" s="162" t="s">
        <v>28</v>
      </c>
      <c r="Z12" s="163" t="s">
        <v>28</v>
      </c>
      <c r="AA12" s="162" t="s">
        <v>27</v>
      </c>
      <c r="AB12" s="162" t="s">
        <v>28</v>
      </c>
      <c r="AC12" s="162" t="s">
        <v>28</v>
      </c>
      <c r="AD12" s="162" t="s">
        <v>28</v>
      </c>
      <c r="AE12" s="163" t="s">
        <v>28</v>
      </c>
      <c r="AF12" s="162" t="s">
        <v>27</v>
      </c>
      <c r="AG12" s="162" t="s">
        <v>28</v>
      </c>
      <c r="AH12" s="162" t="s">
        <v>28</v>
      </c>
      <c r="AI12" s="162" t="s">
        <v>28</v>
      </c>
      <c r="AJ12" s="163" t="s">
        <v>28</v>
      </c>
      <c r="AK12" s="162" t="s">
        <v>27</v>
      </c>
      <c r="AL12" s="162" t="s">
        <v>28</v>
      </c>
      <c r="AM12" s="162" t="s">
        <v>28</v>
      </c>
      <c r="AN12" s="162" t="s">
        <v>28</v>
      </c>
      <c r="AO12" s="163" t="s">
        <v>28</v>
      </c>
      <c r="AP12" s="164" t="s">
        <v>28</v>
      </c>
      <c r="AQ12" s="28" t="str">
        <f t="shared" si="0"/>
        <v>S</v>
      </c>
      <c r="AR12" s="28" t="str">
        <f t="shared" si="1"/>
        <v>N</v>
      </c>
    </row>
    <row r="13" spans="2:44" ht="26" x14ac:dyDescent="0.3">
      <c r="B13" s="156" t="s">
        <v>22</v>
      </c>
      <c r="C13" s="157" t="s">
        <v>23</v>
      </c>
      <c r="D13" s="158" t="s">
        <v>45</v>
      </c>
      <c r="E13" s="159" t="s">
        <v>46</v>
      </c>
      <c r="F13" s="160" t="s">
        <v>31</v>
      </c>
      <c r="G13" s="161" t="s">
        <v>44</v>
      </c>
      <c r="H13" s="162" t="s">
        <v>27</v>
      </c>
      <c r="I13" s="162" t="s">
        <v>28</v>
      </c>
      <c r="J13" s="162" t="s">
        <v>28</v>
      </c>
      <c r="K13" s="163" t="s">
        <v>28</v>
      </c>
      <c r="L13" s="162" t="s">
        <v>27</v>
      </c>
      <c r="M13" s="162" t="s">
        <v>28</v>
      </c>
      <c r="N13" s="162" t="s">
        <v>28</v>
      </c>
      <c r="O13" s="162" t="s">
        <v>28</v>
      </c>
      <c r="P13" s="163" t="s">
        <v>28</v>
      </c>
      <c r="Q13" s="162" t="s">
        <v>27</v>
      </c>
      <c r="R13" s="162" t="s">
        <v>28</v>
      </c>
      <c r="S13" s="162" t="s">
        <v>28</v>
      </c>
      <c r="T13" s="162" t="s">
        <v>28</v>
      </c>
      <c r="U13" s="163" t="s">
        <v>28</v>
      </c>
      <c r="V13" s="162" t="s">
        <v>27</v>
      </c>
      <c r="W13" s="162" t="s">
        <v>28</v>
      </c>
      <c r="X13" s="162" t="s">
        <v>28</v>
      </c>
      <c r="Y13" s="162" t="s">
        <v>28</v>
      </c>
      <c r="Z13" s="163" t="s">
        <v>28</v>
      </c>
      <c r="AA13" s="162" t="s">
        <v>27</v>
      </c>
      <c r="AB13" s="162" t="s">
        <v>28</v>
      </c>
      <c r="AC13" s="162" t="s">
        <v>28</v>
      </c>
      <c r="AD13" s="162" t="s">
        <v>28</v>
      </c>
      <c r="AE13" s="163" t="s">
        <v>28</v>
      </c>
      <c r="AF13" s="162" t="s">
        <v>27</v>
      </c>
      <c r="AG13" s="162" t="s">
        <v>28</v>
      </c>
      <c r="AH13" s="162" t="s">
        <v>28</v>
      </c>
      <c r="AI13" s="162" t="s">
        <v>28</v>
      </c>
      <c r="AJ13" s="163" t="s">
        <v>28</v>
      </c>
      <c r="AK13" s="162" t="s">
        <v>27</v>
      </c>
      <c r="AL13" s="162" t="s">
        <v>28</v>
      </c>
      <c r="AM13" s="162" t="s">
        <v>28</v>
      </c>
      <c r="AN13" s="162" t="s">
        <v>28</v>
      </c>
      <c r="AO13" s="163" t="s">
        <v>28</v>
      </c>
      <c r="AP13" s="164" t="s">
        <v>28</v>
      </c>
      <c r="AQ13" s="28" t="str">
        <f t="shared" si="0"/>
        <v>S</v>
      </c>
      <c r="AR13" s="28" t="str">
        <f t="shared" si="1"/>
        <v>N</v>
      </c>
    </row>
    <row r="14" spans="2:44" ht="26" x14ac:dyDescent="0.3">
      <c r="B14" s="156" t="s">
        <v>22</v>
      </c>
      <c r="C14" s="157" t="s">
        <v>23</v>
      </c>
      <c r="D14" s="158" t="s">
        <v>47</v>
      </c>
      <c r="E14" s="159" t="s">
        <v>48</v>
      </c>
      <c r="F14" s="160" t="s">
        <v>31</v>
      </c>
      <c r="G14" s="161" t="s">
        <v>44</v>
      </c>
      <c r="H14" s="162" t="s">
        <v>27</v>
      </c>
      <c r="I14" s="162" t="s">
        <v>28</v>
      </c>
      <c r="J14" s="162" t="s">
        <v>28</v>
      </c>
      <c r="K14" s="163" t="s">
        <v>28</v>
      </c>
      <c r="L14" s="162" t="s">
        <v>27</v>
      </c>
      <c r="M14" s="162" t="s">
        <v>28</v>
      </c>
      <c r="N14" s="162" t="s">
        <v>28</v>
      </c>
      <c r="O14" s="162" t="s">
        <v>28</v>
      </c>
      <c r="P14" s="163" t="s">
        <v>28</v>
      </c>
      <c r="Q14" s="162" t="s">
        <v>27</v>
      </c>
      <c r="R14" s="162" t="s">
        <v>28</v>
      </c>
      <c r="S14" s="162" t="s">
        <v>28</v>
      </c>
      <c r="T14" s="162" t="s">
        <v>28</v>
      </c>
      <c r="U14" s="163" t="s">
        <v>28</v>
      </c>
      <c r="V14" s="162" t="s">
        <v>27</v>
      </c>
      <c r="W14" s="162" t="s">
        <v>28</v>
      </c>
      <c r="X14" s="162" t="s">
        <v>28</v>
      </c>
      <c r="Y14" s="162" t="s">
        <v>28</v>
      </c>
      <c r="Z14" s="163" t="s">
        <v>28</v>
      </c>
      <c r="AA14" s="162" t="s">
        <v>27</v>
      </c>
      <c r="AB14" s="162" t="s">
        <v>28</v>
      </c>
      <c r="AC14" s="162" t="s">
        <v>28</v>
      </c>
      <c r="AD14" s="162" t="s">
        <v>28</v>
      </c>
      <c r="AE14" s="163" t="s">
        <v>28</v>
      </c>
      <c r="AF14" s="162" t="s">
        <v>27</v>
      </c>
      <c r="AG14" s="162" t="s">
        <v>28</v>
      </c>
      <c r="AH14" s="162" t="s">
        <v>28</v>
      </c>
      <c r="AI14" s="162" t="s">
        <v>28</v>
      </c>
      <c r="AJ14" s="163" t="s">
        <v>28</v>
      </c>
      <c r="AK14" s="162" t="s">
        <v>27</v>
      </c>
      <c r="AL14" s="162" t="s">
        <v>28</v>
      </c>
      <c r="AM14" s="162" t="s">
        <v>28</v>
      </c>
      <c r="AN14" s="162" t="s">
        <v>28</v>
      </c>
      <c r="AO14" s="163" t="s">
        <v>28</v>
      </c>
      <c r="AP14" s="164" t="s">
        <v>28</v>
      </c>
      <c r="AQ14" s="28" t="str">
        <f t="shared" si="0"/>
        <v>S</v>
      </c>
      <c r="AR14" s="28" t="str">
        <f t="shared" si="1"/>
        <v>N</v>
      </c>
    </row>
    <row r="15" spans="2:44" ht="13" x14ac:dyDescent="0.3">
      <c r="B15" s="156" t="s">
        <v>22</v>
      </c>
      <c r="C15" s="157" t="s">
        <v>49</v>
      </c>
      <c r="D15" s="158" t="s">
        <v>50</v>
      </c>
      <c r="E15" s="159" t="s">
        <v>51</v>
      </c>
      <c r="F15" s="160" t="s">
        <v>52</v>
      </c>
      <c r="G15" s="161" t="s">
        <v>27</v>
      </c>
      <c r="H15" s="162" t="s">
        <v>28</v>
      </c>
      <c r="I15" s="162" t="s">
        <v>28</v>
      </c>
      <c r="J15" s="162" t="s">
        <v>28</v>
      </c>
      <c r="K15" s="163" t="s">
        <v>28</v>
      </c>
      <c r="L15" s="162" t="s">
        <v>27</v>
      </c>
      <c r="M15" s="162" t="s">
        <v>28</v>
      </c>
      <c r="N15" s="162" t="s">
        <v>28</v>
      </c>
      <c r="O15" s="162" t="s">
        <v>28</v>
      </c>
      <c r="P15" s="163" t="s">
        <v>28</v>
      </c>
      <c r="Q15" s="162" t="s">
        <v>27</v>
      </c>
      <c r="R15" s="162" t="s">
        <v>28</v>
      </c>
      <c r="S15" s="162" t="s">
        <v>28</v>
      </c>
      <c r="T15" s="162" t="s">
        <v>28</v>
      </c>
      <c r="U15" s="163" t="s">
        <v>28</v>
      </c>
      <c r="V15" s="162" t="s">
        <v>27</v>
      </c>
      <c r="W15" s="162" t="s">
        <v>28</v>
      </c>
      <c r="X15" s="162" t="s">
        <v>28</v>
      </c>
      <c r="Y15" s="162" t="s">
        <v>28</v>
      </c>
      <c r="Z15" s="163" t="s">
        <v>28</v>
      </c>
      <c r="AA15" s="162" t="s">
        <v>27</v>
      </c>
      <c r="AB15" s="162" t="s">
        <v>28</v>
      </c>
      <c r="AC15" s="162" t="s">
        <v>28</v>
      </c>
      <c r="AD15" s="162" t="s">
        <v>28</v>
      </c>
      <c r="AE15" s="163" t="s">
        <v>28</v>
      </c>
      <c r="AF15" s="162" t="s">
        <v>28</v>
      </c>
      <c r="AG15" s="162" t="s">
        <v>28</v>
      </c>
      <c r="AH15" s="162" t="s">
        <v>28</v>
      </c>
      <c r="AI15" s="162" t="s">
        <v>28</v>
      </c>
      <c r="AJ15" s="163" t="s">
        <v>28</v>
      </c>
      <c r="AK15" s="162" t="s">
        <v>27</v>
      </c>
      <c r="AL15" s="162" t="s">
        <v>28</v>
      </c>
      <c r="AM15" s="162" t="s">
        <v>28</v>
      </c>
      <c r="AN15" s="162" t="s">
        <v>28</v>
      </c>
      <c r="AO15" s="163" t="s">
        <v>28</v>
      </c>
      <c r="AP15" s="158" t="s">
        <v>28</v>
      </c>
      <c r="AQ15" s="28" t="str">
        <f t="shared" si="0"/>
        <v>N</v>
      </c>
      <c r="AR15" s="28" t="str">
        <f t="shared" si="1"/>
        <v>N</v>
      </c>
    </row>
    <row r="16" spans="2:44" ht="26" x14ac:dyDescent="0.3">
      <c r="B16" s="156" t="s">
        <v>22</v>
      </c>
      <c r="C16" s="157" t="s">
        <v>49</v>
      </c>
      <c r="D16" s="158" t="s">
        <v>53</v>
      </c>
      <c r="E16" s="159" t="s">
        <v>54</v>
      </c>
      <c r="F16" s="160" t="s">
        <v>26</v>
      </c>
      <c r="G16" s="161" t="s">
        <v>27</v>
      </c>
      <c r="H16" s="162" t="s">
        <v>28</v>
      </c>
      <c r="I16" s="162" t="s">
        <v>28</v>
      </c>
      <c r="J16" s="162" t="s">
        <v>28</v>
      </c>
      <c r="K16" s="163" t="s">
        <v>28</v>
      </c>
      <c r="L16" s="162" t="s">
        <v>28</v>
      </c>
      <c r="M16" s="162" t="s">
        <v>28</v>
      </c>
      <c r="N16" s="162" t="s">
        <v>28</v>
      </c>
      <c r="O16" s="162" t="s">
        <v>28</v>
      </c>
      <c r="P16" s="163" t="s">
        <v>28</v>
      </c>
      <c r="Q16" s="162" t="s">
        <v>28</v>
      </c>
      <c r="R16" s="162" t="s">
        <v>28</v>
      </c>
      <c r="S16" s="162" t="s">
        <v>28</v>
      </c>
      <c r="T16" s="162" t="s">
        <v>28</v>
      </c>
      <c r="U16" s="163" t="s">
        <v>28</v>
      </c>
      <c r="V16" s="162" t="s">
        <v>28</v>
      </c>
      <c r="W16" s="162" t="s">
        <v>28</v>
      </c>
      <c r="X16" s="162" t="s">
        <v>28</v>
      </c>
      <c r="Y16" s="162" t="s">
        <v>28</v>
      </c>
      <c r="Z16" s="163" t="s">
        <v>28</v>
      </c>
      <c r="AA16" s="162" t="s">
        <v>28</v>
      </c>
      <c r="AB16" s="162" t="s">
        <v>28</v>
      </c>
      <c r="AC16" s="162" t="s">
        <v>28</v>
      </c>
      <c r="AD16" s="162" t="s">
        <v>28</v>
      </c>
      <c r="AE16" s="163" t="s">
        <v>28</v>
      </c>
      <c r="AF16" s="162" t="s">
        <v>28</v>
      </c>
      <c r="AG16" s="162" t="s">
        <v>28</v>
      </c>
      <c r="AH16" s="162" t="s">
        <v>28</v>
      </c>
      <c r="AI16" s="162" t="s">
        <v>28</v>
      </c>
      <c r="AJ16" s="163" t="s">
        <v>28</v>
      </c>
      <c r="AK16" s="162" t="s">
        <v>27</v>
      </c>
      <c r="AL16" s="162" t="s">
        <v>28</v>
      </c>
      <c r="AM16" s="162" t="s">
        <v>28</v>
      </c>
      <c r="AN16" s="162" t="s">
        <v>28</v>
      </c>
      <c r="AO16" s="163" t="s">
        <v>28</v>
      </c>
      <c r="AP16" s="158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56" t="s">
        <v>22</v>
      </c>
      <c r="C17" s="157" t="s">
        <v>49</v>
      </c>
      <c r="D17" s="158" t="s">
        <v>55</v>
      </c>
      <c r="E17" s="159" t="s">
        <v>56</v>
      </c>
      <c r="F17" s="160" t="s">
        <v>39</v>
      </c>
      <c r="G17" s="161" t="s">
        <v>44</v>
      </c>
      <c r="H17" s="162" t="s">
        <v>27</v>
      </c>
      <c r="I17" s="162" t="s">
        <v>28</v>
      </c>
      <c r="J17" s="162" t="s">
        <v>28</v>
      </c>
      <c r="K17" s="163" t="s">
        <v>28</v>
      </c>
      <c r="L17" s="162" t="s">
        <v>27</v>
      </c>
      <c r="M17" s="162" t="s">
        <v>28</v>
      </c>
      <c r="N17" s="162" t="s">
        <v>28</v>
      </c>
      <c r="O17" s="162" t="s">
        <v>28</v>
      </c>
      <c r="P17" s="163" t="s">
        <v>28</v>
      </c>
      <c r="Q17" s="162" t="s">
        <v>27</v>
      </c>
      <c r="R17" s="162" t="s">
        <v>28</v>
      </c>
      <c r="S17" s="162" t="s">
        <v>28</v>
      </c>
      <c r="T17" s="162" t="s">
        <v>28</v>
      </c>
      <c r="U17" s="163" t="s">
        <v>28</v>
      </c>
      <c r="V17" s="162" t="s">
        <v>28</v>
      </c>
      <c r="W17" s="162" t="s">
        <v>28</v>
      </c>
      <c r="X17" s="162" t="s">
        <v>28</v>
      </c>
      <c r="Y17" s="162" t="s">
        <v>28</v>
      </c>
      <c r="Z17" s="163" t="s">
        <v>28</v>
      </c>
      <c r="AA17" s="162" t="s">
        <v>28</v>
      </c>
      <c r="AB17" s="162" t="s">
        <v>28</v>
      </c>
      <c r="AC17" s="162" t="s">
        <v>28</v>
      </c>
      <c r="AD17" s="162" t="s">
        <v>28</v>
      </c>
      <c r="AE17" s="163" t="s">
        <v>28</v>
      </c>
      <c r="AF17" s="162" t="s">
        <v>28</v>
      </c>
      <c r="AG17" s="162" t="s">
        <v>28</v>
      </c>
      <c r="AH17" s="162" t="s">
        <v>28</v>
      </c>
      <c r="AI17" s="162" t="s">
        <v>28</v>
      </c>
      <c r="AJ17" s="163" t="s">
        <v>28</v>
      </c>
      <c r="AK17" s="162" t="s">
        <v>27</v>
      </c>
      <c r="AL17" s="162" t="s">
        <v>28</v>
      </c>
      <c r="AM17" s="162" t="s">
        <v>28</v>
      </c>
      <c r="AN17" s="162" t="s">
        <v>28</v>
      </c>
      <c r="AO17" s="163" t="s">
        <v>28</v>
      </c>
      <c r="AP17" s="165" t="s">
        <v>28</v>
      </c>
      <c r="AQ17" s="28" t="str">
        <f t="shared" si="0"/>
        <v>S</v>
      </c>
      <c r="AR17" s="28" t="str">
        <f t="shared" si="1"/>
        <v>N</v>
      </c>
    </row>
    <row r="18" spans="2:44" ht="13" x14ac:dyDescent="0.3">
      <c r="B18" s="156" t="s">
        <v>22</v>
      </c>
      <c r="C18" s="157" t="s">
        <v>49</v>
      </c>
      <c r="D18" s="158" t="s">
        <v>57</v>
      </c>
      <c r="E18" s="159" t="s">
        <v>58</v>
      </c>
      <c r="F18" s="160" t="s">
        <v>39</v>
      </c>
      <c r="G18" s="161" t="s">
        <v>27</v>
      </c>
      <c r="H18" s="162" t="s">
        <v>28</v>
      </c>
      <c r="I18" s="162" t="s">
        <v>28</v>
      </c>
      <c r="J18" s="162" t="s">
        <v>28</v>
      </c>
      <c r="K18" s="163" t="s">
        <v>28</v>
      </c>
      <c r="L18" s="162" t="s">
        <v>27</v>
      </c>
      <c r="M18" s="162" t="s">
        <v>28</v>
      </c>
      <c r="N18" s="162" t="s">
        <v>28</v>
      </c>
      <c r="O18" s="162" t="s">
        <v>28</v>
      </c>
      <c r="P18" s="163" t="s">
        <v>28</v>
      </c>
      <c r="Q18" s="162" t="s">
        <v>27</v>
      </c>
      <c r="R18" s="162" t="s">
        <v>28</v>
      </c>
      <c r="S18" s="162" t="s">
        <v>28</v>
      </c>
      <c r="T18" s="162" t="s">
        <v>28</v>
      </c>
      <c r="U18" s="163" t="s">
        <v>28</v>
      </c>
      <c r="V18" s="162" t="s">
        <v>44</v>
      </c>
      <c r="W18" s="162" t="s">
        <v>44</v>
      </c>
      <c r="X18" s="166" t="s">
        <v>28</v>
      </c>
      <c r="Y18" s="162">
        <v>4</v>
      </c>
      <c r="Z18" s="163">
        <v>1</v>
      </c>
      <c r="AA18" s="162" t="s">
        <v>28</v>
      </c>
      <c r="AB18" s="162" t="s">
        <v>28</v>
      </c>
      <c r="AC18" s="162" t="s">
        <v>28</v>
      </c>
      <c r="AD18" s="162" t="s">
        <v>28</v>
      </c>
      <c r="AE18" s="163" t="s">
        <v>28</v>
      </c>
      <c r="AF18" s="162" t="s">
        <v>44</v>
      </c>
      <c r="AG18" s="162" t="s">
        <v>44</v>
      </c>
      <c r="AH18" s="166" t="s">
        <v>28</v>
      </c>
      <c r="AI18" s="162">
        <v>4</v>
      </c>
      <c r="AJ18" s="163">
        <v>8</v>
      </c>
      <c r="AK18" s="162" t="s">
        <v>27</v>
      </c>
      <c r="AL18" s="162" t="s">
        <v>28</v>
      </c>
      <c r="AM18" s="162" t="s">
        <v>28</v>
      </c>
      <c r="AN18" s="162" t="s">
        <v>28</v>
      </c>
      <c r="AO18" s="163" t="s">
        <v>28</v>
      </c>
      <c r="AP18" s="150" t="s">
        <v>59</v>
      </c>
      <c r="AQ18" s="28" t="str">
        <f t="shared" si="0"/>
        <v>S</v>
      </c>
      <c r="AR18" s="28" t="str">
        <f t="shared" si="1"/>
        <v>S</v>
      </c>
    </row>
    <row r="19" spans="2:44" ht="26" x14ac:dyDescent="0.3">
      <c r="B19" s="156" t="s">
        <v>22</v>
      </c>
      <c r="C19" s="157" t="s">
        <v>49</v>
      </c>
      <c r="D19" s="158" t="s">
        <v>60</v>
      </c>
      <c r="E19" s="159" t="s">
        <v>61</v>
      </c>
      <c r="F19" s="160" t="s">
        <v>26</v>
      </c>
      <c r="G19" s="161" t="s">
        <v>44</v>
      </c>
      <c r="H19" s="162" t="s">
        <v>27</v>
      </c>
      <c r="I19" s="162" t="s">
        <v>28</v>
      </c>
      <c r="J19" s="162" t="s">
        <v>28</v>
      </c>
      <c r="K19" s="163" t="s">
        <v>28</v>
      </c>
      <c r="L19" s="162" t="s">
        <v>28</v>
      </c>
      <c r="M19" s="162" t="s">
        <v>28</v>
      </c>
      <c r="N19" s="162" t="s">
        <v>28</v>
      </c>
      <c r="O19" s="162" t="s">
        <v>28</v>
      </c>
      <c r="P19" s="163" t="s">
        <v>28</v>
      </c>
      <c r="Q19" s="162" t="s">
        <v>28</v>
      </c>
      <c r="R19" s="162" t="s">
        <v>28</v>
      </c>
      <c r="S19" s="162" t="s">
        <v>28</v>
      </c>
      <c r="T19" s="162" t="s">
        <v>28</v>
      </c>
      <c r="U19" s="163" t="s">
        <v>28</v>
      </c>
      <c r="V19" s="162" t="s">
        <v>28</v>
      </c>
      <c r="W19" s="162" t="s">
        <v>28</v>
      </c>
      <c r="X19" s="162" t="s">
        <v>28</v>
      </c>
      <c r="Y19" s="162" t="s">
        <v>28</v>
      </c>
      <c r="Z19" s="163" t="s">
        <v>28</v>
      </c>
      <c r="AA19" s="162" t="s">
        <v>28</v>
      </c>
      <c r="AB19" s="162" t="s">
        <v>28</v>
      </c>
      <c r="AC19" s="162" t="s">
        <v>28</v>
      </c>
      <c r="AD19" s="162" t="s">
        <v>28</v>
      </c>
      <c r="AE19" s="163" t="s">
        <v>28</v>
      </c>
      <c r="AF19" s="162" t="s">
        <v>28</v>
      </c>
      <c r="AG19" s="162" t="s">
        <v>28</v>
      </c>
      <c r="AH19" s="162" t="s">
        <v>28</v>
      </c>
      <c r="AI19" s="162" t="s">
        <v>28</v>
      </c>
      <c r="AJ19" s="163" t="s">
        <v>28</v>
      </c>
      <c r="AK19" s="162" t="s">
        <v>27</v>
      </c>
      <c r="AL19" s="162" t="s">
        <v>28</v>
      </c>
      <c r="AM19" s="162" t="s">
        <v>28</v>
      </c>
      <c r="AN19" s="162" t="s">
        <v>28</v>
      </c>
      <c r="AO19" s="163" t="s">
        <v>28</v>
      </c>
      <c r="AP19" s="158" t="s">
        <v>28</v>
      </c>
      <c r="AQ19" s="28" t="str">
        <f t="shared" si="0"/>
        <v>S</v>
      </c>
      <c r="AR19" s="28" t="str">
        <f t="shared" si="1"/>
        <v>N</v>
      </c>
    </row>
    <row r="20" spans="2:44" ht="26" x14ac:dyDescent="0.3">
      <c r="B20" s="156" t="s">
        <v>22</v>
      </c>
      <c r="C20" s="157" t="s">
        <v>49</v>
      </c>
      <c r="D20" s="158" t="s">
        <v>62</v>
      </c>
      <c r="E20" s="159" t="s">
        <v>63</v>
      </c>
      <c r="F20" s="160" t="s">
        <v>64</v>
      </c>
      <c r="G20" s="161" t="s">
        <v>44</v>
      </c>
      <c r="H20" s="162" t="s">
        <v>27</v>
      </c>
      <c r="I20" s="162" t="s">
        <v>28</v>
      </c>
      <c r="J20" s="162" t="s">
        <v>28</v>
      </c>
      <c r="K20" s="163" t="s">
        <v>28</v>
      </c>
      <c r="L20" s="162" t="s">
        <v>27</v>
      </c>
      <c r="M20" s="162" t="s">
        <v>28</v>
      </c>
      <c r="N20" s="162" t="s">
        <v>28</v>
      </c>
      <c r="O20" s="162" t="s">
        <v>28</v>
      </c>
      <c r="P20" s="163" t="s">
        <v>28</v>
      </c>
      <c r="Q20" s="162" t="s">
        <v>27</v>
      </c>
      <c r="R20" s="162" t="s">
        <v>28</v>
      </c>
      <c r="S20" s="162" t="s">
        <v>28</v>
      </c>
      <c r="T20" s="162" t="s">
        <v>28</v>
      </c>
      <c r="U20" s="163" t="s">
        <v>28</v>
      </c>
      <c r="V20" s="162" t="s">
        <v>27</v>
      </c>
      <c r="W20" s="162" t="s">
        <v>28</v>
      </c>
      <c r="X20" s="162" t="s">
        <v>28</v>
      </c>
      <c r="Y20" s="162" t="s">
        <v>28</v>
      </c>
      <c r="Z20" s="163" t="s">
        <v>28</v>
      </c>
      <c r="AA20" s="162" t="s">
        <v>27</v>
      </c>
      <c r="AB20" s="162" t="s">
        <v>28</v>
      </c>
      <c r="AC20" s="162" t="s">
        <v>28</v>
      </c>
      <c r="AD20" s="162" t="s">
        <v>28</v>
      </c>
      <c r="AE20" s="163" t="s">
        <v>28</v>
      </c>
      <c r="AF20" s="162" t="s">
        <v>27</v>
      </c>
      <c r="AG20" s="162" t="s">
        <v>28</v>
      </c>
      <c r="AH20" s="162" t="s">
        <v>28</v>
      </c>
      <c r="AI20" s="162" t="s">
        <v>28</v>
      </c>
      <c r="AJ20" s="163" t="s">
        <v>28</v>
      </c>
      <c r="AK20" s="162" t="s">
        <v>27</v>
      </c>
      <c r="AL20" s="162" t="s">
        <v>28</v>
      </c>
      <c r="AM20" s="162" t="s">
        <v>28</v>
      </c>
      <c r="AN20" s="162" t="s">
        <v>28</v>
      </c>
      <c r="AO20" s="163" t="s">
        <v>28</v>
      </c>
      <c r="AP20" s="158" t="s">
        <v>65</v>
      </c>
      <c r="AQ20" s="28" t="str">
        <f t="shared" si="0"/>
        <v>S</v>
      </c>
      <c r="AR20" s="28" t="str">
        <f t="shared" si="1"/>
        <v>N</v>
      </c>
    </row>
    <row r="21" spans="2:44" ht="26" x14ac:dyDescent="0.3">
      <c r="B21" s="156" t="s">
        <v>22</v>
      </c>
      <c r="C21" s="157" t="s">
        <v>49</v>
      </c>
      <c r="D21" s="158" t="s">
        <v>66</v>
      </c>
      <c r="E21" s="159" t="s">
        <v>67</v>
      </c>
      <c r="F21" s="160" t="s">
        <v>64</v>
      </c>
      <c r="G21" s="161" t="s">
        <v>44</v>
      </c>
      <c r="H21" s="162" t="s">
        <v>27</v>
      </c>
      <c r="I21" s="162" t="s">
        <v>28</v>
      </c>
      <c r="J21" s="162" t="s">
        <v>28</v>
      </c>
      <c r="K21" s="163" t="s">
        <v>28</v>
      </c>
      <c r="L21" s="162" t="s">
        <v>27</v>
      </c>
      <c r="M21" s="162" t="s">
        <v>28</v>
      </c>
      <c r="N21" s="162" t="s">
        <v>28</v>
      </c>
      <c r="O21" s="162" t="s">
        <v>28</v>
      </c>
      <c r="P21" s="163" t="s">
        <v>28</v>
      </c>
      <c r="Q21" s="162" t="s">
        <v>27</v>
      </c>
      <c r="R21" s="162" t="s">
        <v>28</v>
      </c>
      <c r="S21" s="162" t="s">
        <v>28</v>
      </c>
      <c r="T21" s="162" t="s">
        <v>28</v>
      </c>
      <c r="U21" s="163" t="s">
        <v>28</v>
      </c>
      <c r="V21" s="162" t="s">
        <v>44</v>
      </c>
      <c r="W21" s="162" t="s">
        <v>44</v>
      </c>
      <c r="X21" s="166" t="s">
        <v>28</v>
      </c>
      <c r="Y21" s="162">
        <v>2</v>
      </c>
      <c r="Z21" s="163">
        <v>1</v>
      </c>
      <c r="AA21" s="162" t="s">
        <v>27</v>
      </c>
      <c r="AB21" s="162" t="s">
        <v>28</v>
      </c>
      <c r="AC21" s="162" t="s">
        <v>28</v>
      </c>
      <c r="AD21" s="162" t="s">
        <v>28</v>
      </c>
      <c r="AE21" s="163" t="s">
        <v>28</v>
      </c>
      <c r="AF21" s="162" t="s">
        <v>27</v>
      </c>
      <c r="AG21" s="162" t="s">
        <v>28</v>
      </c>
      <c r="AH21" s="162" t="s">
        <v>28</v>
      </c>
      <c r="AI21" s="162" t="s">
        <v>28</v>
      </c>
      <c r="AJ21" s="163" t="s">
        <v>28</v>
      </c>
      <c r="AK21" s="162" t="s">
        <v>27</v>
      </c>
      <c r="AL21" s="162" t="s">
        <v>28</v>
      </c>
      <c r="AM21" s="162" t="s">
        <v>28</v>
      </c>
      <c r="AN21" s="162" t="s">
        <v>28</v>
      </c>
      <c r="AO21" s="163" t="s">
        <v>28</v>
      </c>
      <c r="AP21" s="164" t="s">
        <v>68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26" x14ac:dyDescent="0.3">
      <c r="B22" s="156" t="s">
        <v>22</v>
      </c>
      <c r="C22" s="157" t="s">
        <v>49</v>
      </c>
      <c r="D22" s="158" t="s">
        <v>69</v>
      </c>
      <c r="E22" s="159" t="s">
        <v>70</v>
      </c>
      <c r="F22" s="160" t="s">
        <v>31</v>
      </c>
      <c r="G22" s="161" t="s">
        <v>44</v>
      </c>
      <c r="H22" s="162" t="s">
        <v>27</v>
      </c>
      <c r="I22" s="162" t="s">
        <v>28</v>
      </c>
      <c r="J22" s="162" t="s">
        <v>28</v>
      </c>
      <c r="K22" s="163" t="s">
        <v>28</v>
      </c>
      <c r="L22" s="162" t="s">
        <v>27</v>
      </c>
      <c r="M22" s="162" t="s">
        <v>28</v>
      </c>
      <c r="N22" s="162" t="s">
        <v>28</v>
      </c>
      <c r="O22" s="162" t="s">
        <v>28</v>
      </c>
      <c r="P22" s="163" t="s">
        <v>28</v>
      </c>
      <c r="Q22" s="162" t="s">
        <v>27</v>
      </c>
      <c r="R22" s="162" t="s">
        <v>28</v>
      </c>
      <c r="S22" s="162" t="s">
        <v>28</v>
      </c>
      <c r="T22" s="162" t="s">
        <v>28</v>
      </c>
      <c r="U22" s="163" t="s">
        <v>28</v>
      </c>
      <c r="V22" s="162" t="s">
        <v>27</v>
      </c>
      <c r="W22" s="162" t="s">
        <v>28</v>
      </c>
      <c r="X22" s="162" t="s">
        <v>28</v>
      </c>
      <c r="Y22" s="162" t="s">
        <v>28</v>
      </c>
      <c r="Z22" s="163" t="s">
        <v>28</v>
      </c>
      <c r="AA22" s="162" t="s">
        <v>27</v>
      </c>
      <c r="AB22" s="162" t="s">
        <v>28</v>
      </c>
      <c r="AC22" s="162" t="s">
        <v>28</v>
      </c>
      <c r="AD22" s="162" t="s">
        <v>28</v>
      </c>
      <c r="AE22" s="163" t="s">
        <v>28</v>
      </c>
      <c r="AF22" s="162" t="s">
        <v>27</v>
      </c>
      <c r="AG22" s="162" t="s">
        <v>28</v>
      </c>
      <c r="AH22" s="162" t="s">
        <v>28</v>
      </c>
      <c r="AI22" s="162" t="s">
        <v>28</v>
      </c>
      <c r="AJ22" s="163" t="s">
        <v>28</v>
      </c>
      <c r="AK22" s="162" t="s">
        <v>27</v>
      </c>
      <c r="AL22" s="162" t="s">
        <v>28</v>
      </c>
      <c r="AM22" s="162" t="s">
        <v>28</v>
      </c>
      <c r="AN22" s="162" t="s">
        <v>28</v>
      </c>
      <c r="AO22" s="163" t="s">
        <v>28</v>
      </c>
      <c r="AP22" s="164" t="s">
        <v>28</v>
      </c>
      <c r="AQ22" s="28" t="str">
        <f t="shared" si="0"/>
        <v>S</v>
      </c>
      <c r="AR22" s="28" t="str">
        <f>IF(OR(H22="S",M22="S",R22="S",W22="S",AB22="S",AG22="S",AL22="S"),"S","N")</f>
        <v>N</v>
      </c>
    </row>
    <row r="23" spans="2:44" ht="26" x14ac:dyDescent="0.3">
      <c r="B23" s="156" t="s">
        <v>22</v>
      </c>
      <c r="C23" s="157" t="s">
        <v>49</v>
      </c>
      <c r="D23" s="158" t="s">
        <v>71</v>
      </c>
      <c r="E23" s="159" t="s">
        <v>72</v>
      </c>
      <c r="F23" s="160" t="s">
        <v>31</v>
      </c>
      <c r="G23" s="161" t="s">
        <v>44</v>
      </c>
      <c r="H23" s="162" t="s">
        <v>27</v>
      </c>
      <c r="I23" s="162" t="s">
        <v>28</v>
      </c>
      <c r="J23" s="162" t="s">
        <v>28</v>
      </c>
      <c r="K23" s="163" t="s">
        <v>28</v>
      </c>
      <c r="L23" s="162" t="s">
        <v>27</v>
      </c>
      <c r="M23" s="162" t="s">
        <v>28</v>
      </c>
      <c r="N23" s="162" t="s">
        <v>28</v>
      </c>
      <c r="O23" s="162" t="s">
        <v>28</v>
      </c>
      <c r="P23" s="163" t="s">
        <v>28</v>
      </c>
      <c r="Q23" s="162" t="s">
        <v>27</v>
      </c>
      <c r="R23" s="162" t="s">
        <v>28</v>
      </c>
      <c r="S23" s="162" t="s">
        <v>28</v>
      </c>
      <c r="T23" s="162" t="s">
        <v>28</v>
      </c>
      <c r="U23" s="163" t="s">
        <v>28</v>
      </c>
      <c r="V23" s="162" t="s">
        <v>27</v>
      </c>
      <c r="W23" s="162" t="s">
        <v>28</v>
      </c>
      <c r="X23" s="162" t="s">
        <v>28</v>
      </c>
      <c r="Y23" s="162" t="s">
        <v>28</v>
      </c>
      <c r="Z23" s="163" t="s">
        <v>28</v>
      </c>
      <c r="AA23" s="162" t="s">
        <v>27</v>
      </c>
      <c r="AB23" s="162" t="s">
        <v>28</v>
      </c>
      <c r="AC23" s="162" t="s">
        <v>28</v>
      </c>
      <c r="AD23" s="162" t="s">
        <v>28</v>
      </c>
      <c r="AE23" s="163" t="s">
        <v>28</v>
      </c>
      <c r="AF23" s="162" t="s">
        <v>27</v>
      </c>
      <c r="AG23" s="162" t="s">
        <v>28</v>
      </c>
      <c r="AH23" s="162" t="s">
        <v>28</v>
      </c>
      <c r="AI23" s="162" t="s">
        <v>28</v>
      </c>
      <c r="AJ23" s="163" t="s">
        <v>28</v>
      </c>
      <c r="AK23" s="162" t="s">
        <v>27</v>
      </c>
      <c r="AL23" s="162" t="s">
        <v>28</v>
      </c>
      <c r="AM23" s="162" t="s">
        <v>28</v>
      </c>
      <c r="AN23" s="162" t="s">
        <v>28</v>
      </c>
      <c r="AO23" s="163" t="s">
        <v>28</v>
      </c>
      <c r="AP23" s="164" t="s">
        <v>28</v>
      </c>
      <c r="AQ23" s="28" t="str">
        <f t="shared" si="0"/>
        <v>S</v>
      </c>
      <c r="AR23" s="28" t="str">
        <f t="shared" si="1"/>
        <v>N</v>
      </c>
    </row>
    <row r="24" spans="2:44" ht="26" x14ac:dyDescent="0.3">
      <c r="B24" s="167" t="s">
        <v>22</v>
      </c>
      <c r="C24" s="168" t="s">
        <v>49</v>
      </c>
      <c r="D24" s="165" t="s">
        <v>73</v>
      </c>
      <c r="E24" s="159" t="s">
        <v>74</v>
      </c>
      <c r="F24" s="160" t="s">
        <v>31</v>
      </c>
      <c r="G24" s="161" t="s">
        <v>44</v>
      </c>
      <c r="H24" s="162" t="s">
        <v>27</v>
      </c>
      <c r="I24" s="162" t="s">
        <v>28</v>
      </c>
      <c r="J24" s="162" t="s">
        <v>28</v>
      </c>
      <c r="K24" s="163" t="s">
        <v>28</v>
      </c>
      <c r="L24" s="162" t="s">
        <v>27</v>
      </c>
      <c r="M24" s="162" t="s">
        <v>28</v>
      </c>
      <c r="N24" s="162" t="s">
        <v>28</v>
      </c>
      <c r="O24" s="162" t="s">
        <v>28</v>
      </c>
      <c r="P24" s="163" t="s">
        <v>28</v>
      </c>
      <c r="Q24" s="162" t="s">
        <v>27</v>
      </c>
      <c r="R24" s="162" t="s">
        <v>28</v>
      </c>
      <c r="S24" s="162" t="s">
        <v>28</v>
      </c>
      <c r="T24" s="162" t="s">
        <v>28</v>
      </c>
      <c r="U24" s="163" t="s">
        <v>28</v>
      </c>
      <c r="V24" s="162" t="s">
        <v>27</v>
      </c>
      <c r="W24" s="162" t="s">
        <v>28</v>
      </c>
      <c r="X24" s="162" t="s">
        <v>28</v>
      </c>
      <c r="Y24" s="162" t="s">
        <v>28</v>
      </c>
      <c r="Z24" s="163" t="s">
        <v>28</v>
      </c>
      <c r="AA24" s="162" t="s">
        <v>27</v>
      </c>
      <c r="AB24" s="162" t="s">
        <v>28</v>
      </c>
      <c r="AC24" s="162" t="s">
        <v>28</v>
      </c>
      <c r="AD24" s="162" t="s">
        <v>28</v>
      </c>
      <c r="AE24" s="163" t="s">
        <v>28</v>
      </c>
      <c r="AF24" s="162" t="s">
        <v>27</v>
      </c>
      <c r="AG24" s="162" t="s">
        <v>28</v>
      </c>
      <c r="AH24" s="162" t="s">
        <v>28</v>
      </c>
      <c r="AI24" s="162" t="s">
        <v>28</v>
      </c>
      <c r="AJ24" s="163" t="s">
        <v>28</v>
      </c>
      <c r="AK24" s="162" t="s">
        <v>27</v>
      </c>
      <c r="AL24" s="162" t="s">
        <v>28</v>
      </c>
      <c r="AM24" s="162" t="s">
        <v>28</v>
      </c>
      <c r="AN24" s="162" t="s">
        <v>28</v>
      </c>
      <c r="AO24" s="163" t="s">
        <v>28</v>
      </c>
      <c r="AP24" s="164" t="s">
        <v>28</v>
      </c>
      <c r="AQ24" s="28" t="str">
        <f t="shared" si="0"/>
        <v>S</v>
      </c>
      <c r="AR24" s="28" t="str">
        <f t="shared" si="1"/>
        <v>N</v>
      </c>
    </row>
    <row r="25" spans="2:44" ht="13" x14ac:dyDescent="0.3">
      <c r="B25" s="169" t="s">
        <v>22</v>
      </c>
      <c r="C25" s="153" t="s">
        <v>49</v>
      </c>
      <c r="D25" s="150" t="s">
        <v>66</v>
      </c>
      <c r="E25" s="159" t="s">
        <v>75</v>
      </c>
      <c r="F25" s="160" t="s">
        <v>31</v>
      </c>
      <c r="G25" s="161" t="s">
        <v>44</v>
      </c>
      <c r="H25" s="162" t="s">
        <v>27</v>
      </c>
      <c r="I25" s="162" t="s">
        <v>28</v>
      </c>
      <c r="J25" s="162" t="s">
        <v>28</v>
      </c>
      <c r="K25" s="163" t="s">
        <v>28</v>
      </c>
      <c r="L25" s="162" t="s">
        <v>27</v>
      </c>
      <c r="M25" s="162" t="s">
        <v>28</v>
      </c>
      <c r="N25" s="162" t="s">
        <v>28</v>
      </c>
      <c r="O25" s="162" t="s">
        <v>28</v>
      </c>
      <c r="P25" s="163" t="s">
        <v>28</v>
      </c>
      <c r="Q25" s="162" t="s">
        <v>27</v>
      </c>
      <c r="R25" s="162" t="s">
        <v>28</v>
      </c>
      <c r="S25" s="162" t="s">
        <v>28</v>
      </c>
      <c r="T25" s="162" t="s">
        <v>28</v>
      </c>
      <c r="U25" s="163" t="s">
        <v>28</v>
      </c>
      <c r="V25" s="162" t="s">
        <v>44</v>
      </c>
      <c r="W25" s="162" t="s">
        <v>44</v>
      </c>
      <c r="X25" s="166" t="s">
        <v>28</v>
      </c>
      <c r="Y25" s="162">
        <v>2</v>
      </c>
      <c r="Z25" s="163">
        <v>1</v>
      </c>
      <c r="AA25" s="162" t="s">
        <v>27</v>
      </c>
      <c r="AB25" s="162" t="s">
        <v>28</v>
      </c>
      <c r="AC25" s="162" t="s">
        <v>28</v>
      </c>
      <c r="AD25" s="162" t="s">
        <v>28</v>
      </c>
      <c r="AE25" s="163" t="s">
        <v>28</v>
      </c>
      <c r="AF25" s="162" t="s">
        <v>27</v>
      </c>
      <c r="AG25" s="162" t="s">
        <v>28</v>
      </c>
      <c r="AH25" s="162" t="s">
        <v>28</v>
      </c>
      <c r="AI25" s="162" t="s">
        <v>28</v>
      </c>
      <c r="AJ25" s="163" t="s">
        <v>28</v>
      </c>
      <c r="AK25" s="162" t="s">
        <v>27</v>
      </c>
      <c r="AL25" s="162" t="s">
        <v>28</v>
      </c>
      <c r="AM25" s="162" t="s">
        <v>28</v>
      </c>
      <c r="AN25" s="162" t="s">
        <v>28</v>
      </c>
      <c r="AO25" s="163" t="s">
        <v>28</v>
      </c>
      <c r="AP25" s="164" t="s">
        <v>76</v>
      </c>
      <c r="AQ25" s="28" t="str">
        <f t="shared" si="0"/>
        <v>S</v>
      </c>
      <c r="AR25" s="28" t="str">
        <f t="shared" si="1"/>
        <v>S</v>
      </c>
    </row>
    <row r="26" spans="2:44" ht="26" x14ac:dyDescent="0.3">
      <c r="B26" s="170" t="s">
        <v>22</v>
      </c>
      <c r="C26" s="162" t="s">
        <v>77</v>
      </c>
      <c r="D26" s="158" t="s">
        <v>78</v>
      </c>
      <c r="E26" s="159" t="s">
        <v>79</v>
      </c>
      <c r="F26" s="160" t="s">
        <v>64</v>
      </c>
      <c r="G26" s="161" t="s">
        <v>44</v>
      </c>
      <c r="H26" s="162" t="s">
        <v>27</v>
      </c>
      <c r="I26" s="162" t="s">
        <v>28</v>
      </c>
      <c r="J26" s="162" t="s">
        <v>28</v>
      </c>
      <c r="K26" s="163" t="s">
        <v>28</v>
      </c>
      <c r="L26" s="162" t="s">
        <v>27</v>
      </c>
      <c r="M26" s="162" t="s">
        <v>28</v>
      </c>
      <c r="N26" s="162" t="s">
        <v>28</v>
      </c>
      <c r="O26" s="162" t="s">
        <v>28</v>
      </c>
      <c r="P26" s="163" t="s">
        <v>28</v>
      </c>
      <c r="Q26" s="162" t="s">
        <v>27</v>
      </c>
      <c r="R26" s="162" t="s">
        <v>28</v>
      </c>
      <c r="S26" s="162" t="s">
        <v>28</v>
      </c>
      <c r="T26" s="162" t="s">
        <v>28</v>
      </c>
      <c r="U26" s="163" t="s">
        <v>28</v>
      </c>
      <c r="V26" s="162" t="s">
        <v>44</v>
      </c>
      <c r="W26" s="162" t="s">
        <v>44</v>
      </c>
      <c r="X26" s="166" t="s">
        <v>28</v>
      </c>
      <c r="Y26" s="162">
        <v>2</v>
      </c>
      <c r="Z26" s="163">
        <v>1</v>
      </c>
      <c r="AA26" s="162" t="s">
        <v>27</v>
      </c>
      <c r="AB26" s="162" t="s">
        <v>28</v>
      </c>
      <c r="AC26" s="162" t="s">
        <v>28</v>
      </c>
      <c r="AD26" s="162" t="s">
        <v>28</v>
      </c>
      <c r="AE26" s="163" t="s">
        <v>28</v>
      </c>
      <c r="AF26" s="162" t="s">
        <v>27</v>
      </c>
      <c r="AG26" s="162" t="s">
        <v>28</v>
      </c>
      <c r="AH26" s="162" t="s">
        <v>28</v>
      </c>
      <c r="AI26" s="162" t="s">
        <v>28</v>
      </c>
      <c r="AJ26" s="163" t="s">
        <v>28</v>
      </c>
      <c r="AK26" s="162" t="s">
        <v>27</v>
      </c>
      <c r="AL26" s="162" t="s">
        <v>28</v>
      </c>
      <c r="AM26" s="162" t="s">
        <v>28</v>
      </c>
      <c r="AN26" s="162" t="s">
        <v>28</v>
      </c>
      <c r="AO26" s="163" t="s">
        <v>28</v>
      </c>
      <c r="AP26" s="158" t="s">
        <v>80</v>
      </c>
      <c r="AQ26" s="28" t="str">
        <f t="shared" si="0"/>
        <v>S</v>
      </c>
      <c r="AR26" s="28" t="str">
        <f t="shared" si="1"/>
        <v>S</v>
      </c>
    </row>
    <row r="27" spans="2:44" ht="13" x14ac:dyDescent="0.3">
      <c r="B27" s="170" t="s">
        <v>22</v>
      </c>
      <c r="C27" s="162" t="s">
        <v>77</v>
      </c>
      <c r="D27" s="158" t="s">
        <v>81</v>
      </c>
      <c r="E27" s="159" t="s">
        <v>82</v>
      </c>
      <c r="F27" s="160" t="s">
        <v>52</v>
      </c>
      <c r="G27" s="161" t="s">
        <v>44</v>
      </c>
      <c r="H27" s="162" t="s">
        <v>27</v>
      </c>
      <c r="I27" s="162" t="s">
        <v>28</v>
      </c>
      <c r="J27" s="162" t="s">
        <v>28</v>
      </c>
      <c r="K27" s="163" t="s">
        <v>28</v>
      </c>
      <c r="L27" s="162" t="s">
        <v>27</v>
      </c>
      <c r="M27" s="162" t="s">
        <v>28</v>
      </c>
      <c r="N27" s="162" t="s">
        <v>28</v>
      </c>
      <c r="O27" s="162" t="s">
        <v>28</v>
      </c>
      <c r="P27" s="163" t="s">
        <v>28</v>
      </c>
      <c r="Q27" s="162" t="s">
        <v>27</v>
      </c>
      <c r="R27" s="162" t="s">
        <v>28</v>
      </c>
      <c r="S27" s="162" t="s">
        <v>28</v>
      </c>
      <c r="T27" s="162" t="s">
        <v>28</v>
      </c>
      <c r="U27" s="163" t="s">
        <v>28</v>
      </c>
      <c r="V27" s="162" t="s">
        <v>27</v>
      </c>
      <c r="W27" s="162" t="s">
        <v>28</v>
      </c>
      <c r="X27" s="162" t="s">
        <v>28</v>
      </c>
      <c r="Y27" s="162" t="s">
        <v>28</v>
      </c>
      <c r="Z27" s="163" t="s">
        <v>28</v>
      </c>
      <c r="AA27" s="162" t="s">
        <v>27</v>
      </c>
      <c r="AB27" s="162" t="s">
        <v>28</v>
      </c>
      <c r="AC27" s="162" t="s">
        <v>28</v>
      </c>
      <c r="AD27" s="162" t="s">
        <v>28</v>
      </c>
      <c r="AE27" s="163" t="s">
        <v>28</v>
      </c>
      <c r="AF27" s="162" t="s">
        <v>27</v>
      </c>
      <c r="AG27" s="162" t="s">
        <v>28</v>
      </c>
      <c r="AH27" s="162" t="s">
        <v>28</v>
      </c>
      <c r="AI27" s="162" t="s">
        <v>28</v>
      </c>
      <c r="AJ27" s="163" t="s">
        <v>28</v>
      </c>
      <c r="AK27" s="162" t="s">
        <v>27</v>
      </c>
      <c r="AL27" s="162" t="s">
        <v>28</v>
      </c>
      <c r="AM27" s="162" t="s">
        <v>28</v>
      </c>
      <c r="AN27" s="162" t="s">
        <v>28</v>
      </c>
      <c r="AO27" s="163" t="s">
        <v>28</v>
      </c>
      <c r="AP27" s="158" t="s">
        <v>28</v>
      </c>
      <c r="AQ27" s="28" t="str">
        <f t="shared" si="0"/>
        <v>S</v>
      </c>
      <c r="AR27" s="28" t="str">
        <f t="shared" si="1"/>
        <v>N</v>
      </c>
    </row>
    <row r="28" spans="2:44" ht="13" x14ac:dyDescent="0.3">
      <c r="B28" s="170" t="s">
        <v>22</v>
      </c>
      <c r="C28" s="162" t="s">
        <v>77</v>
      </c>
      <c r="D28" s="158" t="s">
        <v>83</v>
      </c>
      <c r="E28" s="159" t="s">
        <v>84</v>
      </c>
      <c r="F28" s="160" t="s">
        <v>39</v>
      </c>
      <c r="G28" s="161" t="s">
        <v>44</v>
      </c>
      <c r="H28" s="162" t="s">
        <v>27</v>
      </c>
      <c r="I28" s="162" t="s">
        <v>28</v>
      </c>
      <c r="J28" s="162" t="s">
        <v>28</v>
      </c>
      <c r="K28" s="163" t="s">
        <v>28</v>
      </c>
      <c r="L28" s="162" t="s">
        <v>27</v>
      </c>
      <c r="M28" s="162" t="s">
        <v>28</v>
      </c>
      <c r="N28" s="162" t="s">
        <v>28</v>
      </c>
      <c r="O28" s="162" t="s">
        <v>28</v>
      </c>
      <c r="P28" s="163" t="s">
        <v>28</v>
      </c>
      <c r="Q28" s="162" t="s">
        <v>27</v>
      </c>
      <c r="R28" s="162" t="s">
        <v>28</v>
      </c>
      <c r="S28" s="162" t="s">
        <v>28</v>
      </c>
      <c r="T28" s="162" t="s">
        <v>28</v>
      </c>
      <c r="U28" s="163" t="s">
        <v>28</v>
      </c>
      <c r="V28" s="162" t="s">
        <v>27</v>
      </c>
      <c r="W28" s="162" t="s">
        <v>28</v>
      </c>
      <c r="X28" s="162" t="s">
        <v>28</v>
      </c>
      <c r="Y28" s="162" t="s">
        <v>28</v>
      </c>
      <c r="Z28" s="163" t="s">
        <v>28</v>
      </c>
      <c r="AA28" s="162" t="s">
        <v>27</v>
      </c>
      <c r="AB28" s="162" t="s">
        <v>28</v>
      </c>
      <c r="AC28" s="162" t="s">
        <v>28</v>
      </c>
      <c r="AD28" s="162" t="s">
        <v>28</v>
      </c>
      <c r="AE28" s="163" t="s">
        <v>28</v>
      </c>
      <c r="AF28" s="162" t="s">
        <v>27</v>
      </c>
      <c r="AG28" s="162" t="s">
        <v>28</v>
      </c>
      <c r="AH28" s="162" t="s">
        <v>28</v>
      </c>
      <c r="AI28" s="162" t="s">
        <v>28</v>
      </c>
      <c r="AJ28" s="163" t="s">
        <v>28</v>
      </c>
      <c r="AK28" s="162" t="s">
        <v>27</v>
      </c>
      <c r="AL28" s="162" t="s">
        <v>28</v>
      </c>
      <c r="AM28" s="162" t="s">
        <v>28</v>
      </c>
      <c r="AN28" s="162" t="s">
        <v>28</v>
      </c>
      <c r="AO28" s="163" t="s">
        <v>28</v>
      </c>
      <c r="AP28" s="158" t="s">
        <v>28</v>
      </c>
      <c r="AQ28" s="28" t="str">
        <f t="shared" si="0"/>
        <v>S</v>
      </c>
      <c r="AR28" s="28" t="str">
        <f t="shared" si="1"/>
        <v>N</v>
      </c>
    </row>
    <row r="29" spans="2:44" ht="13" x14ac:dyDescent="0.3">
      <c r="B29" s="170" t="s">
        <v>22</v>
      </c>
      <c r="C29" s="162" t="s">
        <v>77</v>
      </c>
      <c r="D29" s="158" t="s">
        <v>85</v>
      </c>
      <c r="E29" s="159" t="s">
        <v>86</v>
      </c>
      <c r="F29" s="160" t="s">
        <v>64</v>
      </c>
      <c r="G29" s="161" t="s">
        <v>44</v>
      </c>
      <c r="H29" s="162" t="s">
        <v>27</v>
      </c>
      <c r="I29" s="162" t="s">
        <v>28</v>
      </c>
      <c r="J29" s="162" t="s">
        <v>28</v>
      </c>
      <c r="K29" s="163" t="s">
        <v>28</v>
      </c>
      <c r="L29" s="162" t="s">
        <v>27</v>
      </c>
      <c r="M29" s="162" t="s">
        <v>28</v>
      </c>
      <c r="N29" s="162" t="s">
        <v>28</v>
      </c>
      <c r="O29" s="162" t="s">
        <v>28</v>
      </c>
      <c r="P29" s="163" t="s">
        <v>28</v>
      </c>
      <c r="Q29" s="162" t="s">
        <v>27</v>
      </c>
      <c r="R29" s="162" t="s">
        <v>28</v>
      </c>
      <c r="S29" s="162" t="s">
        <v>28</v>
      </c>
      <c r="T29" s="162" t="s">
        <v>28</v>
      </c>
      <c r="U29" s="163" t="s">
        <v>28</v>
      </c>
      <c r="V29" s="162" t="s">
        <v>44</v>
      </c>
      <c r="W29" s="162" t="s">
        <v>44</v>
      </c>
      <c r="X29" s="166" t="s">
        <v>28</v>
      </c>
      <c r="Y29" s="162">
        <v>2</v>
      </c>
      <c r="Z29" s="163">
        <v>1</v>
      </c>
      <c r="AA29" s="162" t="s">
        <v>27</v>
      </c>
      <c r="AB29" s="162" t="s">
        <v>28</v>
      </c>
      <c r="AC29" s="162" t="s">
        <v>28</v>
      </c>
      <c r="AD29" s="162" t="s">
        <v>28</v>
      </c>
      <c r="AE29" s="163" t="s">
        <v>28</v>
      </c>
      <c r="AF29" s="162" t="s">
        <v>27</v>
      </c>
      <c r="AG29" s="162" t="s">
        <v>28</v>
      </c>
      <c r="AH29" s="162" t="s">
        <v>28</v>
      </c>
      <c r="AI29" s="162" t="s">
        <v>28</v>
      </c>
      <c r="AJ29" s="163" t="s">
        <v>28</v>
      </c>
      <c r="AK29" s="162" t="s">
        <v>27</v>
      </c>
      <c r="AL29" s="162" t="s">
        <v>28</v>
      </c>
      <c r="AM29" s="162" t="s">
        <v>28</v>
      </c>
      <c r="AN29" s="162" t="s">
        <v>28</v>
      </c>
      <c r="AO29" s="163" t="s">
        <v>28</v>
      </c>
      <c r="AP29" s="158" t="s">
        <v>28</v>
      </c>
      <c r="AQ29" s="28" t="str">
        <f t="shared" si="0"/>
        <v>S</v>
      </c>
      <c r="AR29" s="28" t="str">
        <f t="shared" si="1"/>
        <v>S</v>
      </c>
    </row>
    <row r="30" spans="2:44" ht="13" x14ac:dyDescent="0.3">
      <c r="B30" s="170" t="s">
        <v>22</v>
      </c>
      <c r="C30" s="162" t="s">
        <v>77</v>
      </c>
      <c r="D30" s="158" t="s">
        <v>87</v>
      </c>
      <c r="E30" s="159" t="s">
        <v>88</v>
      </c>
      <c r="F30" s="160" t="s">
        <v>26</v>
      </c>
      <c r="G30" s="161" t="s">
        <v>27</v>
      </c>
      <c r="H30" s="162"/>
      <c r="I30" s="162" t="s">
        <v>28</v>
      </c>
      <c r="J30" s="162" t="s">
        <v>28</v>
      </c>
      <c r="K30" s="163" t="s">
        <v>28</v>
      </c>
      <c r="L30" s="162" t="s">
        <v>27</v>
      </c>
      <c r="M30" s="162" t="s">
        <v>28</v>
      </c>
      <c r="N30" s="162" t="s">
        <v>28</v>
      </c>
      <c r="O30" s="162" t="s">
        <v>28</v>
      </c>
      <c r="P30" s="163" t="s">
        <v>28</v>
      </c>
      <c r="Q30" s="162" t="s">
        <v>27</v>
      </c>
      <c r="R30" s="162" t="s">
        <v>28</v>
      </c>
      <c r="S30" s="162" t="s">
        <v>28</v>
      </c>
      <c r="T30" s="162" t="s">
        <v>28</v>
      </c>
      <c r="U30" s="163" t="s">
        <v>28</v>
      </c>
      <c r="V30" s="162" t="s">
        <v>27</v>
      </c>
      <c r="W30" s="162" t="s">
        <v>28</v>
      </c>
      <c r="X30" s="162" t="s">
        <v>28</v>
      </c>
      <c r="Y30" s="162" t="s">
        <v>28</v>
      </c>
      <c r="Z30" s="163" t="s">
        <v>28</v>
      </c>
      <c r="AA30" s="162" t="s">
        <v>27</v>
      </c>
      <c r="AB30" s="162" t="s">
        <v>28</v>
      </c>
      <c r="AC30" s="162" t="s">
        <v>28</v>
      </c>
      <c r="AD30" s="162" t="s">
        <v>28</v>
      </c>
      <c r="AE30" s="163" t="s">
        <v>28</v>
      </c>
      <c r="AF30" s="162" t="s">
        <v>27</v>
      </c>
      <c r="AG30" s="162" t="s">
        <v>28</v>
      </c>
      <c r="AH30" s="162" t="s">
        <v>28</v>
      </c>
      <c r="AI30" s="162" t="s">
        <v>28</v>
      </c>
      <c r="AJ30" s="163" t="s">
        <v>28</v>
      </c>
      <c r="AK30" s="162" t="s">
        <v>27</v>
      </c>
      <c r="AL30" s="162" t="s">
        <v>28</v>
      </c>
      <c r="AM30" s="162" t="s">
        <v>28</v>
      </c>
      <c r="AN30" s="162" t="s">
        <v>28</v>
      </c>
      <c r="AO30" s="163" t="s">
        <v>28</v>
      </c>
      <c r="AP30" s="158" t="s">
        <v>28</v>
      </c>
      <c r="AQ30" s="28" t="str">
        <f t="shared" si="0"/>
        <v>N</v>
      </c>
      <c r="AR30" s="28" t="str">
        <f t="shared" si="1"/>
        <v>N</v>
      </c>
    </row>
    <row r="31" spans="2:44" ht="26" x14ac:dyDescent="0.3">
      <c r="B31" s="170" t="s">
        <v>22</v>
      </c>
      <c r="C31" s="162" t="s">
        <v>77</v>
      </c>
      <c r="D31" s="158" t="s">
        <v>89</v>
      </c>
      <c r="E31" s="159" t="s">
        <v>90</v>
      </c>
      <c r="F31" s="160" t="s">
        <v>31</v>
      </c>
      <c r="G31" s="161" t="s">
        <v>44</v>
      </c>
      <c r="H31" s="162" t="s">
        <v>27</v>
      </c>
      <c r="I31" s="162" t="s">
        <v>28</v>
      </c>
      <c r="J31" s="162" t="s">
        <v>28</v>
      </c>
      <c r="K31" s="163" t="s">
        <v>28</v>
      </c>
      <c r="L31" s="162" t="s">
        <v>27</v>
      </c>
      <c r="M31" s="162" t="s">
        <v>28</v>
      </c>
      <c r="N31" s="162" t="s">
        <v>28</v>
      </c>
      <c r="O31" s="162" t="s">
        <v>28</v>
      </c>
      <c r="P31" s="163" t="s">
        <v>28</v>
      </c>
      <c r="Q31" s="162" t="s">
        <v>27</v>
      </c>
      <c r="R31" s="162" t="s">
        <v>28</v>
      </c>
      <c r="S31" s="162" t="s">
        <v>28</v>
      </c>
      <c r="T31" s="162" t="s">
        <v>28</v>
      </c>
      <c r="U31" s="163" t="s">
        <v>28</v>
      </c>
      <c r="V31" s="162" t="s">
        <v>27</v>
      </c>
      <c r="W31" s="162" t="s">
        <v>28</v>
      </c>
      <c r="X31" s="162" t="s">
        <v>28</v>
      </c>
      <c r="Y31" s="162" t="s">
        <v>28</v>
      </c>
      <c r="Z31" s="163" t="s">
        <v>28</v>
      </c>
      <c r="AA31" s="162" t="s">
        <v>27</v>
      </c>
      <c r="AB31" s="162" t="s">
        <v>28</v>
      </c>
      <c r="AC31" s="162" t="s">
        <v>28</v>
      </c>
      <c r="AD31" s="162" t="s">
        <v>28</v>
      </c>
      <c r="AE31" s="163" t="s">
        <v>28</v>
      </c>
      <c r="AF31" s="162" t="s">
        <v>27</v>
      </c>
      <c r="AG31" s="162" t="s">
        <v>28</v>
      </c>
      <c r="AH31" s="162" t="s">
        <v>28</v>
      </c>
      <c r="AI31" s="162" t="s">
        <v>28</v>
      </c>
      <c r="AJ31" s="163" t="s">
        <v>28</v>
      </c>
      <c r="AK31" s="162" t="s">
        <v>27</v>
      </c>
      <c r="AL31" s="162" t="s">
        <v>28</v>
      </c>
      <c r="AM31" s="162" t="s">
        <v>28</v>
      </c>
      <c r="AN31" s="162" t="s">
        <v>28</v>
      </c>
      <c r="AO31" s="163" t="s">
        <v>28</v>
      </c>
      <c r="AP31" s="158" t="s">
        <v>28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170" t="s">
        <v>22</v>
      </c>
      <c r="C32" s="162" t="s">
        <v>91</v>
      </c>
      <c r="D32" s="158" t="s">
        <v>92</v>
      </c>
      <c r="E32" s="159" t="s">
        <v>93</v>
      </c>
      <c r="F32" s="160" t="s">
        <v>64</v>
      </c>
      <c r="G32" s="161" t="s">
        <v>44</v>
      </c>
      <c r="H32" s="162" t="s">
        <v>27</v>
      </c>
      <c r="I32" s="162" t="s">
        <v>28</v>
      </c>
      <c r="J32" s="162" t="s">
        <v>28</v>
      </c>
      <c r="K32" s="163" t="s">
        <v>28</v>
      </c>
      <c r="L32" s="162" t="s">
        <v>28</v>
      </c>
      <c r="M32" s="162" t="s">
        <v>28</v>
      </c>
      <c r="N32" s="162" t="s">
        <v>28</v>
      </c>
      <c r="O32" s="162" t="s">
        <v>28</v>
      </c>
      <c r="P32" s="163" t="s">
        <v>28</v>
      </c>
      <c r="Q32" s="162" t="s">
        <v>28</v>
      </c>
      <c r="R32" s="162" t="s">
        <v>28</v>
      </c>
      <c r="S32" s="162" t="s">
        <v>28</v>
      </c>
      <c r="T32" s="162" t="s">
        <v>28</v>
      </c>
      <c r="U32" s="163" t="s">
        <v>28</v>
      </c>
      <c r="V32" s="162" t="s">
        <v>28</v>
      </c>
      <c r="W32" s="162" t="s">
        <v>28</v>
      </c>
      <c r="X32" s="162" t="s">
        <v>28</v>
      </c>
      <c r="Y32" s="162" t="s">
        <v>28</v>
      </c>
      <c r="Z32" s="163" t="s">
        <v>28</v>
      </c>
      <c r="AA32" s="162" t="s">
        <v>28</v>
      </c>
      <c r="AB32" s="162" t="s">
        <v>28</v>
      </c>
      <c r="AC32" s="162" t="s">
        <v>28</v>
      </c>
      <c r="AD32" s="162" t="s">
        <v>28</v>
      </c>
      <c r="AE32" s="163" t="s">
        <v>28</v>
      </c>
      <c r="AF32" s="162" t="s">
        <v>28</v>
      </c>
      <c r="AG32" s="162" t="s">
        <v>28</v>
      </c>
      <c r="AH32" s="162" t="s">
        <v>28</v>
      </c>
      <c r="AI32" s="162" t="s">
        <v>28</v>
      </c>
      <c r="AJ32" s="163" t="s">
        <v>28</v>
      </c>
      <c r="AK32" s="162" t="s">
        <v>27</v>
      </c>
      <c r="AL32" s="162" t="s">
        <v>28</v>
      </c>
      <c r="AM32" s="162" t="s">
        <v>28</v>
      </c>
      <c r="AN32" s="162" t="s">
        <v>28</v>
      </c>
      <c r="AO32" s="163" t="s">
        <v>28</v>
      </c>
      <c r="AP32" s="158" t="s">
        <v>28</v>
      </c>
      <c r="AQ32" s="28" t="str">
        <f t="shared" si="0"/>
        <v>S</v>
      </c>
      <c r="AR32" s="28" t="str">
        <f t="shared" si="1"/>
        <v>N</v>
      </c>
    </row>
    <row r="33" spans="2:44" ht="26" x14ac:dyDescent="0.3">
      <c r="B33" s="170" t="s">
        <v>22</v>
      </c>
      <c r="C33" s="162" t="s">
        <v>91</v>
      </c>
      <c r="D33" s="158" t="s">
        <v>94</v>
      </c>
      <c r="E33" s="159" t="s">
        <v>95</v>
      </c>
      <c r="F33" s="160" t="s">
        <v>52</v>
      </c>
      <c r="G33" s="161" t="s">
        <v>27</v>
      </c>
      <c r="H33" s="162"/>
      <c r="I33" s="162" t="s">
        <v>28</v>
      </c>
      <c r="J33" s="162" t="s">
        <v>28</v>
      </c>
      <c r="K33" s="163" t="s">
        <v>28</v>
      </c>
      <c r="L33" s="162" t="s">
        <v>27</v>
      </c>
      <c r="M33" s="162" t="s">
        <v>28</v>
      </c>
      <c r="N33" s="162" t="s">
        <v>28</v>
      </c>
      <c r="O33" s="162" t="s">
        <v>28</v>
      </c>
      <c r="P33" s="163" t="s">
        <v>28</v>
      </c>
      <c r="Q33" s="162" t="s">
        <v>27</v>
      </c>
      <c r="R33" s="162" t="s">
        <v>28</v>
      </c>
      <c r="S33" s="162" t="s">
        <v>28</v>
      </c>
      <c r="T33" s="162" t="s">
        <v>28</v>
      </c>
      <c r="U33" s="163" t="s">
        <v>28</v>
      </c>
      <c r="V33" s="162" t="s">
        <v>27</v>
      </c>
      <c r="W33" s="162" t="s">
        <v>28</v>
      </c>
      <c r="X33" s="162" t="s">
        <v>28</v>
      </c>
      <c r="Y33" s="162" t="s">
        <v>28</v>
      </c>
      <c r="Z33" s="163" t="s">
        <v>28</v>
      </c>
      <c r="AA33" s="162" t="s">
        <v>27</v>
      </c>
      <c r="AB33" s="162" t="s">
        <v>28</v>
      </c>
      <c r="AC33" s="162" t="s">
        <v>28</v>
      </c>
      <c r="AD33" s="162" t="s">
        <v>28</v>
      </c>
      <c r="AE33" s="163" t="s">
        <v>28</v>
      </c>
      <c r="AF33" s="162" t="s">
        <v>27</v>
      </c>
      <c r="AG33" s="162" t="s">
        <v>28</v>
      </c>
      <c r="AH33" s="162" t="s">
        <v>28</v>
      </c>
      <c r="AI33" s="162" t="s">
        <v>28</v>
      </c>
      <c r="AJ33" s="163" t="s">
        <v>28</v>
      </c>
      <c r="AK33" s="162" t="s">
        <v>27</v>
      </c>
      <c r="AL33" s="162" t="s">
        <v>28</v>
      </c>
      <c r="AM33" s="162" t="s">
        <v>28</v>
      </c>
      <c r="AN33" s="162" t="s">
        <v>28</v>
      </c>
      <c r="AO33" s="163" t="s">
        <v>28</v>
      </c>
      <c r="AP33" s="158" t="s">
        <v>28</v>
      </c>
      <c r="AQ33" s="28" t="str">
        <f t="shared" si="0"/>
        <v>N</v>
      </c>
      <c r="AR33" s="28" t="str">
        <f t="shared" si="1"/>
        <v>N</v>
      </c>
    </row>
    <row r="34" spans="2:44" ht="26" x14ac:dyDescent="0.3">
      <c r="B34" s="170" t="s">
        <v>22</v>
      </c>
      <c r="C34" s="162" t="s">
        <v>91</v>
      </c>
      <c r="D34" s="158" t="s">
        <v>96</v>
      </c>
      <c r="E34" s="159" t="s">
        <v>97</v>
      </c>
      <c r="F34" s="160" t="s">
        <v>98</v>
      </c>
      <c r="G34" s="161" t="s">
        <v>44</v>
      </c>
      <c r="H34" s="162" t="s">
        <v>27</v>
      </c>
      <c r="I34" s="162" t="s">
        <v>28</v>
      </c>
      <c r="J34" s="162" t="s">
        <v>28</v>
      </c>
      <c r="K34" s="163" t="s">
        <v>28</v>
      </c>
      <c r="L34" s="162" t="s">
        <v>27</v>
      </c>
      <c r="M34" s="162" t="s">
        <v>28</v>
      </c>
      <c r="N34" s="162" t="s">
        <v>28</v>
      </c>
      <c r="O34" s="162" t="s">
        <v>28</v>
      </c>
      <c r="P34" s="163" t="s">
        <v>28</v>
      </c>
      <c r="Q34" s="162" t="s">
        <v>27</v>
      </c>
      <c r="R34" s="162" t="s">
        <v>28</v>
      </c>
      <c r="S34" s="162" t="s">
        <v>28</v>
      </c>
      <c r="T34" s="162" t="s">
        <v>28</v>
      </c>
      <c r="U34" s="163" t="s">
        <v>28</v>
      </c>
      <c r="V34" s="162" t="s">
        <v>27</v>
      </c>
      <c r="W34" s="162" t="s">
        <v>28</v>
      </c>
      <c r="X34" s="162" t="s">
        <v>28</v>
      </c>
      <c r="Y34" s="162" t="s">
        <v>28</v>
      </c>
      <c r="Z34" s="163" t="s">
        <v>28</v>
      </c>
      <c r="AA34" s="162" t="s">
        <v>28</v>
      </c>
      <c r="AB34" s="162" t="s">
        <v>28</v>
      </c>
      <c r="AC34" s="162" t="s">
        <v>28</v>
      </c>
      <c r="AD34" s="162" t="s">
        <v>28</v>
      </c>
      <c r="AE34" s="163" t="s">
        <v>28</v>
      </c>
      <c r="AF34" s="162" t="s">
        <v>27</v>
      </c>
      <c r="AG34" s="162" t="s">
        <v>28</v>
      </c>
      <c r="AH34" s="162" t="s">
        <v>28</v>
      </c>
      <c r="AI34" s="162" t="s">
        <v>28</v>
      </c>
      <c r="AJ34" s="163" t="s">
        <v>28</v>
      </c>
      <c r="AK34" s="162" t="s">
        <v>27</v>
      </c>
      <c r="AL34" s="162" t="s">
        <v>28</v>
      </c>
      <c r="AM34" s="162" t="s">
        <v>28</v>
      </c>
      <c r="AN34" s="162" t="s">
        <v>28</v>
      </c>
      <c r="AO34" s="163" t="s">
        <v>28</v>
      </c>
      <c r="AP34" s="158" t="s">
        <v>28</v>
      </c>
      <c r="AQ34" s="28" t="s">
        <v>44</v>
      </c>
      <c r="AR34" s="28" t="s">
        <v>44</v>
      </c>
    </row>
    <row r="35" spans="2:44" ht="13" x14ac:dyDescent="0.3">
      <c r="B35" s="170" t="s">
        <v>22</v>
      </c>
      <c r="C35" s="157" t="s">
        <v>91</v>
      </c>
      <c r="D35" s="158" t="s">
        <v>99</v>
      </c>
      <c r="E35" s="159" t="s">
        <v>100</v>
      </c>
      <c r="F35" s="160" t="s">
        <v>26</v>
      </c>
      <c r="G35" s="161" t="s">
        <v>27</v>
      </c>
      <c r="H35" s="162"/>
      <c r="I35" s="162" t="s">
        <v>28</v>
      </c>
      <c r="J35" s="162" t="s">
        <v>28</v>
      </c>
      <c r="K35" s="163" t="s">
        <v>28</v>
      </c>
      <c r="L35" s="162" t="s">
        <v>27</v>
      </c>
      <c r="M35" s="162" t="s">
        <v>28</v>
      </c>
      <c r="N35" s="162" t="s">
        <v>28</v>
      </c>
      <c r="O35" s="162" t="s">
        <v>28</v>
      </c>
      <c r="P35" s="163" t="s">
        <v>28</v>
      </c>
      <c r="Q35" s="162" t="s">
        <v>27</v>
      </c>
      <c r="R35" s="162" t="s">
        <v>28</v>
      </c>
      <c r="S35" s="162" t="s">
        <v>28</v>
      </c>
      <c r="T35" s="162" t="s">
        <v>28</v>
      </c>
      <c r="U35" s="163" t="s">
        <v>28</v>
      </c>
      <c r="V35" s="162" t="s">
        <v>44</v>
      </c>
      <c r="W35" s="162" t="s">
        <v>44</v>
      </c>
      <c r="X35" s="162">
        <v>7</v>
      </c>
      <c r="Y35" s="162">
        <v>0.45</v>
      </c>
      <c r="Z35" s="163">
        <v>0.3</v>
      </c>
      <c r="AA35" s="162" t="s">
        <v>28</v>
      </c>
      <c r="AB35" s="162" t="s">
        <v>28</v>
      </c>
      <c r="AC35" s="162" t="s">
        <v>28</v>
      </c>
      <c r="AD35" s="162" t="s">
        <v>28</v>
      </c>
      <c r="AE35" s="163" t="s">
        <v>28</v>
      </c>
      <c r="AF35" s="162" t="s">
        <v>28</v>
      </c>
      <c r="AG35" s="162" t="s">
        <v>28</v>
      </c>
      <c r="AH35" s="162" t="s">
        <v>28</v>
      </c>
      <c r="AI35" s="162" t="s">
        <v>28</v>
      </c>
      <c r="AJ35" s="163" t="s">
        <v>28</v>
      </c>
      <c r="AK35" s="162" t="s">
        <v>27</v>
      </c>
      <c r="AL35" s="162" t="s">
        <v>28</v>
      </c>
      <c r="AM35" s="162" t="s">
        <v>28</v>
      </c>
      <c r="AN35" s="162" t="s">
        <v>28</v>
      </c>
      <c r="AO35" s="163" t="s">
        <v>28</v>
      </c>
      <c r="AP35" s="158" t="s">
        <v>28</v>
      </c>
      <c r="AQ35" s="28" t="str">
        <f t="shared" ref="AQ35" si="2">IF(OR(G35="S",L35="S",Q35="S",V35="S",AA35="S",AF35="S",AK35="S"),"S","N")</f>
        <v>S</v>
      </c>
      <c r="AR35" s="28" t="str">
        <f t="shared" ref="AR35" si="3">IF(OR(H35="S",M35="S",R35="S",W35="S",AB35="S",AG35="S",AL35="S"),"S","N")</f>
        <v>S</v>
      </c>
    </row>
    <row r="36" spans="2:44" ht="13" x14ac:dyDescent="0.3">
      <c r="B36" s="170" t="s">
        <v>22</v>
      </c>
      <c r="C36" s="157" t="s">
        <v>91</v>
      </c>
      <c r="D36" s="158" t="s">
        <v>101</v>
      </c>
      <c r="E36" s="159" t="s">
        <v>102</v>
      </c>
      <c r="F36" s="160" t="s">
        <v>64</v>
      </c>
      <c r="G36" s="161" t="s">
        <v>44</v>
      </c>
      <c r="H36" s="162" t="s">
        <v>44</v>
      </c>
      <c r="I36" s="162">
        <v>6</v>
      </c>
      <c r="J36" s="162">
        <v>0.25</v>
      </c>
      <c r="K36" s="163">
        <v>0.2</v>
      </c>
      <c r="L36" s="162" t="s">
        <v>27</v>
      </c>
      <c r="M36" s="162" t="s">
        <v>28</v>
      </c>
      <c r="N36" s="162" t="s">
        <v>28</v>
      </c>
      <c r="O36" s="162" t="s">
        <v>28</v>
      </c>
      <c r="P36" s="163" t="s">
        <v>28</v>
      </c>
      <c r="Q36" s="162" t="s">
        <v>27</v>
      </c>
      <c r="R36" s="162" t="s">
        <v>28</v>
      </c>
      <c r="S36" s="162" t="s">
        <v>28</v>
      </c>
      <c r="T36" s="162" t="s">
        <v>28</v>
      </c>
      <c r="U36" s="163" t="s">
        <v>28</v>
      </c>
      <c r="V36" s="162" t="s">
        <v>27</v>
      </c>
      <c r="W36" s="162" t="s">
        <v>28</v>
      </c>
      <c r="X36" s="162" t="s">
        <v>28</v>
      </c>
      <c r="Y36" s="162" t="s">
        <v>28</v>
      </c>
      <c r="Z36" s="163" t="s">
        <v>28</v>
      </c>
      <c r="AA36" s="162" t="s">
        <v>27</v>
      </c>
      <c r="AB36" s="162" t="s">
        <v>28</v>
      </c>
      <c r="AC36" s="162" t="s">
        <v>28</v>
      </c>
      <c r="AD36" s="162" t="s">
        <v>28</v>
      </c>
      <c r="AE36" s="163" t="s">
        <v>28</v>
      </c>
      <c r="AF36" s="162" t="s">
        <v>44</v>
      </c>
      <c r="AG36" s="162" t="s">
        <v>44</v>
      </c>
      <c r="AH36" s="162">
        <v>6</v>
      </c>
      <c r="AI36" s="162">
        <v>2</v>
      </c>
      <c r="AJ36" s="163">
        <v>1</v>
      </c>
      <c r="AK36" s="162" t="s">
        <v>27</v>
      </c>
      <c r="AL36" s="162" t="s">
        <v>28</v>
      </c>
      <c r="AM36" s="162" t="s">
        <v>28</v>
      </c>
      <c r="AN36" s="162" t="s">
        <v>28</v>
      </c>
      <c r="AO36" s="163" t="s">
        <v>28</v>
      </c>
      <c r="AP36" s="158" t="s">
        <v>28</v>
      </c>
      <c r="AQ36" s="28" t="str">
        <f t="shared" ref="AQ36" si="4">IF(OR(G36="S",L36="S",Q36="S",V36="S",AA36="S",AF36="S",AK36="S"),"S","N")</f>
        <v>S</v>
      </c>
      <c r="AR36" s="28" t="str">
        <f t="shared" ref="AR36" si="5">IF(OR(H36="S",M36="S",R36="S",W36="S",AB36="S",AG36="S",AL36="S"),"S","N")</f>
        <v>S</v>
      </c>
    </row>
    <row r="37" spans="2:44" ht="26" x14ac:dyDescent="0.3">
      <c r="B37" s="170" t="s">
        <v>22</v>
      </c>
      <c r="C37" s="157" t="s">
        <v>91</v>
      </c>
      <c r="D37" s="158" t="s">
        <v>103</v>
      </c>
      <c r="E37" s="159" t="s">
        <v>104</v>
      </c>
      <c r="F37" s="160" t="s">
        <v>52</v>
      </c>
      <c r="G37" s="161" t="s">
        <v>44</v>
      </c>
      <c r="H37" s="162" t="s">
        <v>44</v>
      </c>
      <c r="I37" s="162">
        <v>9</v>
      </c>
      <c r="J37" s="162">
        <v>0.5</v>
      </c>
      <c r="K37" s="163">
        <v>0.25</v>
      </c>
      <c r="L37" s="162" t="s">
        <v>27</v>
      </c>
      <c r="M37" s="162" t="s">
        <v>28</v>
      </c>
      <c r="N37" s="162" t="s">
        <v>28</v>
      </c>
      <c r="O37" s="162" t="s">
        <v>28</v>
      </c>
      <c r="P37" s="163" t="s">
        <v>28</v>
      </c>
      <c r="Q37" s="162" t="s">
        <v>27</v>
      </c>
      <c r="R37" s="162" t="s">
        <v>28</v>
      </c>
      <c r="S37" s="162" t="s">
        <v>28</v>
      </c>
      <c r="T37" s="162" t="s">
        <v>28</v>
      </c>
      <c r="U37" s="163" t="s">
        <v>28</v>
      </c>
      <c r="V37" s="162" t="s">
        <v>44</v>
      </c>
      <c r="W37" s="162" t="s">
        <v>27</v>
      </c>
      <c r="X37" s="162">
        <v>2</v>
      </c>
      <c r="Y37" s="162">
        <v>3</v>
      </c>
      <c r="Z37" s="163">
        <v>5</v>
      </c>
      <c r="AA37" s="162" t="s">
        <v>27</v>
      </c>
      <c r="AB37" s="162" t="s">
        <v>28</v>
      </c>
      <c r="AC37" s="162" t="s">
        <v>28</v>
      </c>
      <c r="AD37" s="162" t="s">
        <v>28</v>
      </c>
      <c r="AE37" s="163" t="s">
        <v>28</v>
      </c>
      <c r="AF37" s="162" t="s">
        <v>27</v>
      </c>
      <c r="AG37" s="162" t="s">
        <v>28</v>
      </c>
      <c r="AH37" s="162" t="s">
        <v>28</v>
      </c>
      <c r="AI37" s="162" t="s">
        <v>28</v>
      </c>
      <c r="AJ37" s="163" t="s">
        <v>28</v>
      </c>
      <c r="AK37" s="162" t="s">
        <v>27</v>
      </c>
      <c r="AL37" s="162" t="s">
        <v>28</v>
      </c>
      <c r="AM37" s="162" t="s">
        <v>28</v>
      </c>
      <c r="AN37" s="162" t="s">
        <v>28</v>
      </c>
      <c r="AO37" s="163" t="s">
        <v>28</v>
      </c>
      <c r="AP37" s="158" t="s">
        <v>28</v>
      </c>
      <c r="AQ37" s="28" t="str">
        <f t="shared" ref="AQ37" si="6">IF(OR(G37="S",L37="S",Q37="S",V37="S",AA37="S",AF37="S",AK37="S"),"S","N")</f>
        <v>S</v>
      </c>
      <c r="AR37" s="28" t="str">
        <f t="shared" ref="AR37" si="7">IF(OR(H37="S",M37="S",R37="S",W37="S",AB37="S",AG37="S",AL37="S"),"S","N")</f>
        <v>S</v>
      </c>
    </row>
    <row r="38" spans="2:44" ht="26" x14ac:dyDescent="0.3">
      <c r="B38" s="170" t="s">
        <v>22</v>
      </c>
      <c r="C38" s="157" t="s">
        <v>91</v>
      </c>
      <c r="D38" s="158" t="s">
        <v>96</v>
      </c>
      <c r="E38" s="159" t="s">
        <v>97</v>
      </c>
      <c r="F38" s="160" t="s">
        <v>26</v>
      </c>
      <c r="G38" s="161" t="s">
        <v>44</v>
      </c>
      <c r="H38" s="162" t="s">
        <v>27</v>
      </c>
      <c r="I38" s="162" t="s">
        <v>28</v>
      </c>
      <c r="J38" s="162" t="s">
        <v>28</v>
      </c>
      <c r="K38" s="163" t="s">
        <v>28</v>
      </c>
      <c r="L38" s="162" t="s">
        <v>27</v>
      </c>
      <c r="M38" s="162" t="s">
        <v>28</v>
      </c>
      <c r="N38" s="162" t="s">
        <v>28</v>
      </c>
      <c r="O38" s="162" t="s">
        <v>28</v>
      </c>
      <c r="P38" s="163" t="s">
        <v>28</v>
      </c>
      <c r="Q38" s="162" t="s">
        <v>27</v>
      </c>
      <c r="R38" s="162" t="s">
        <v>28</v>
      </c>
      <c r="S38" s="162" t="s">
        <v>28</v>
      </c>
      <c r="T38" s="162" t="s">
        <v>28</v>
      </c>
      <c r="U38" s="163" t="s">
        <v>28</v>
      </c>
      <c r="V38" s="162" t="s">
        <v>27</v>
      </c>
      <c r="W38" s="162" t="s">
        <v>28</v>
      </c>
      <c r="X38" s="162" t="s">
        <v>28</v>
      </c>
      <c r="Y38" s="162" t="s">
        <v>28</v>
      </c>
      <c r="Z38" s="163" t="s">
        <v>28</v>
      </c>
      <c r="AA38" s="162" t="s">
        <v>44</v>
      </c>
      <c r="AB38" s="162" t="s">
        <v>44</v>
      </c>
      <c r="AC38" s="162">
        <v>5</v>
      </c>
      <c r="AD38" s="166" t="s">
        <v>28</v>
      </c>
      <c r="AE38" s="171" t="s">
        <v>28</v>
      </c>
      <c r="AF38" s="162" t="s">
        <v>28</v>
      </c>
      <c r="AG38" s="162" t="s">
        <v>28</v>
      </c>
      <c r="AH38" s="162" t="s">
        <v>28</v>
      </c>
      <c r="AI38" s="162" t="s">
        <v>28</v>
      </c>
      <c r="AJ38" s="163" t="s">
        <v>28</v>
      </c>
      <c r="AK38" s="162" t="s">
        <v>27</v>
      </c>
      <c r="AL38" s="162" t="s">
        <v>28</v>
      </c>
      <c r="AM38" s="162" t="s">
        <v>28</v>
      </c>
      <c r="AN38" s="162" t="s">
        <v>28</v>
      </c>
      <c r="AO38" s="163" t="s">
        <v>28</v>
      </c>
      <c r="AP38" s="158" t="s">
        <v>105</v>
      </c>
      <c r="AQ38" s="28" t="str">
        <f t="shared" si="0"/>
        <v>S</v>
      </c>
      <c r="AR38" s="28" t="str">
        <f t="shared" si="1"/>
        <v>S</v>
      </c>
    </row>
    <row r="39" spans="2:44" ht="13" x14ac:dyDescent="0.3">
      <c r="B39" s="170" t="s">
        <v>22</v>
      </c>
      <c r="C39" s="157" t="s">
        <v>91</v>
      </c>
      <c r="D39" s="158" t="s">
        <v>106</v>
      </c>
      <c r="E39" s="159" t="s">
        <v>107</v>
      </c>
      <c r="F39" s="160" t="s">
        <v>108</v>
      </c>
      <c r="G39" s="161" t="s">
        <v>44</v>
      </c>
      <c r="H39" s="162" t="s">
        <v>27</v>
      </c>
      <c r="I39" s="162" t="s">
        <v>28</v>
      </c>
      <c r="J39" s="162" t="s">
        <v>28</v>
      </c>
      <c r="K39" s="163" t="s">
        <v>28</v>
      </c>
      <c r="L39" s="162" t="s">
        <v>27</v>
      </c>
      <c r="M39" s="162" t="s">
        <v>28</v>
      </c>
      <c r="N39" s="162" t="s">
        <v>28</v>
      </c>
      <c r="O39" s="162" t="s">
        <v>28</v>
      </c>
      <c r="P39" s="163" t="s">
        <v>28</v>
      </c>
      <c r="Q39" s="162" t="s">
        <v>27</v>
      </c>
      <c r="R39" s="162" t="s">
        <v>28</v>
      </c>
      <c r="S39" s="162" t="s">
        <v>28</v>
      </c>
      <c r="T39" s="162" t="s">
        <v>28</v>
      </c>
      <c r="U39" s="163" t="s">
        <v>28</v>
      </c>
      <c r="V39" s="162" t="s">
        <v>27</v>
      </c>
      <c r="W39" s="162" t="s">
        <v>28</v>
      </c>
      <c r="X39" s="162" t="s">
        <v>28</v>
      </c>
      <c r="Y39" s="162" t="s">
        <v>28</v>
      </c>
      <c r="Z39" s="163" t="s">
        <v>28</v>
      </c>
      <c r="AA39" s="162" t="s">
        <v>27</v>
      </c>
      <c r="AB39" s="162" t="s">
        <v>28</v>
      </c>
      <c r="AC39" s="162" t="s">
        <v>28</v>
      </c>
      <c r="AD39" s="162" t="s">
        <v>28</v>
      </c>
      <c r="AE39" s="163" t="s">
        <v>28</v>
      </c>
      <c r="AF39" s="162" t="s">
        <v>27</v>
      </c>
      <c r="AG39" s="162" t="s">
        <v>28</v>
      </c>
      <c r="AH39" s="162" t="s">
        <v>28</v>
      </c>
      <c r="AI39" s="162" t="s">
        <v>28</v>
      </c>
      <c r="AJ39" s="163" t="s">
        <v>28</v>
      </c>
      <c r="AK39" s="162" t="s">
        <v>27</v>
      </c>
      <c r="AL39" s="162" t="s">
        <v>28</v>
      </c>
      <c r="AM39" s="162" t="s">
        <v>28</v>
      </c>
      <c r="AN39" s="162" t="s">
        <v>28</v>
      </c>
      <c r="AO39" s="163" t="s">
        <v>28</v>
      </c>
      <c r="AP39" s="158" t="s">
        <v>28</v>
      </c>
      <c r="AQ39" s="28" t="str">
        <f t="shared" si="0"/>
        <v>S</v>
      </c>
      <c r="AR39" s="28" t="str">
        <f t="shared" si="1"/>
        <v>N</v>
      </c>
    </row>
    <row r="40" spans="2:44" ht="13" x14ac:dyDescent="0.3">
      <c r="B40" s="170" t="s">
        <v>22</v>
      </c>
      <c r="C40" s="157" t="s">
        <v>109</v>
      </c>
      <c r="D40" s="158" t="s">
        <v>110</v>
      </c>
      <c r="E40" s="159" t="s">
        <v>111</v>
      </c>
      <c r="F40" s="160" t="s">
        <v>98</v>
      </c>
      <c r="G40" s="161" t="s">
        <v>27</v>
      </c>
      <c r="H40" s="162" t="s">
        <v>28</v>
      </c>
      <c r="I40" s="162" t="s">
        <v>28</v>
      </c>
      <c r="J40" s="162" t="s">
        <v>28</v>
      </c>
      <c r="K40" s="163" t="s">
        <v>28</v>
      </c>
      <c r="L40" s="162" t="s">
        <v>27</v>
      </c>
      <c r="M40" s="162" t="s">
        <v>28</v>
      </c>
      <c r="N40" s="162" t="s">
        <v>28</v>
      </c>
      <c r="O40" s="162" t="s">
        <v>28</v>
      </c>
      <c r="P40" s="163" t="s">
        <v>28</v>
      </c>
      <c r="Q40" s="162" t="s">
        <v>27</v>
      </c>
      <c r="R40" s="162" t="s">
        <v>28</v>
      </c>
      <c r="S40" s="162" t="s">
        <v>28</v>
      </c>
      <c r="T40" s="162" t="s">
        <v>28</v>
      </c>
      <c r="U40" s="163" t="s">
        <v>28</v>
      </c>
      <c r="V40" s="162" t="s">
        <v>27</v>
      </c>
      <c r="W40" s="162" t="s">
        <v>28</v>
      </c>
      <c r="X40" s="162" t="s">
        <v>28</v>
      </c>
      <c r="Y40" s="162" t="s">
        <v>28</v>
      </c>
      <c r="Z40" s="163" t="s">
        <v>28</v>
      </c>
      <c r="AA40" s="162" t="s">
        <v>27</v>
      </c>
      <c r="AB40" s="162" t="s">
        <v>28</v>
      </c>
      <c r="AC40" s="162" t="s">
        <v>28</v>
      </c>
      <c r="AD40" s="162" t="s">
        <v>28</v>
      </c>
      <c r="AE40" s="163" t="s">
        <v>28</v>
      </c>
      <c r="AF40" s="162" t="s">
        <v>27</v>
      </c>
      <c r="AG40" s="162" t="s">
        <v>28</v>
      </c>
      <c r="AH40" s="162" t="s">
        <v>28</v>
      </c>
      <c r="AI40" s="162" t="s">
        <v>28</v>
      </c>
      <c r="AJ40" s="163" t="s">
        <v>28</v>
      </c>
      <c r="AK40" s="162" t="s">
        <v>27</v>
      </c>
      <c r="AL40" s="162" t="s">
        <v>28</v>
      </c>
      <c r="AM40" s="162" t="s">
        <v>28</v>
      </c>
      <c r="AN40" s="162" t="s">
        <v>28</v>
      </c>
      <c r="AO40" s="163" t="s">
        <v>28</v>
      </c>
      <c r="AP40" s="158" t="s">
        <v>28</v>
      </c>
      <c r="AQ40" s="28" t="str">
        <f t="shared" si="0"/>
        <v>N</v>
      </c>
      <c r="AR40" s="28" t="str">
        <f t="shared" si="1"/>
        <v>N</v>
      </c>
    </row>
    <row r="41" spans="2:44" ht="13" x14ac:dyDescent="0.3">
      <c r="B41" s="170" t="s">
        <v>22</v>
      </c>
      <c r="C41" s="157" t="s">
        <v>109</v>
      </c>
      <c r="D41" s="158" t="s">
        <v>112</v>
      </c>
      <c r="E41" s="159" t="s">
        <v>113</v>
      </c>
      <c r="F41" s="160" t="s">
        <v>114</v>
      </c>
      <c r="G41" s="161" t="s">
        <v>44</v>
      </c>
      <c r="H41" s="162" t="s">
        <v>27</v>
      </c>
      <c r="I41" s="162" t="s">
        <v>28</v>
      </c>
      <c r="J41" s="162" t="s">
        <v>28</v>
      </c>
      <c r="K41" s="163" t="s">
        <v>28</v>
      </c>
      <c r="L41" s="162" t="s">
        <v>27</v>
      </c>
      <c r="M41" s="162" t="s">
        <v>28</v>
      </c>
      <c r="N41" s="162" t="s">
        <v>28</v>
      </c>
      <c r="O41" s="162" t="s">
        <v>28</v>
      </c>
      <c r="P41" s="163" t="s">
        <v>28</v>
      </c>
      <c r="Q41" s="162" t="s">
        <v>27</v>
      </c>
      <c r="R41" s="162" t="s">
        <v>28</v>
      </c>
      <c r="S41" s="162" t="s">
        <v>28</v>
      </c>
      <c r="T41" s="162" t="s">
        <v>28</v>
      </c>
      <c r="U41" s="163" t="s">
        <v>28</v>
      </c>
      <c r="V41" s="162" t="s">
        <v>27</v>
      </c>
      <c r="W41" s="162" t="s">
        <v>28</v>
      </c>
      <c r="X41" s="162" t="s">
        <v>28</v>
      </c>
      <c r="Y41" s="162" t="s">
        <v>28</v>
      </c>
      <c r="Z41" s="163" t="s">
        <v>28</v>
      </c>
      <c r="AA41" s="162" t="s">
        <v>27</v>
      </c>
      <c r="AB41" s="162" t="s">
        <v>28</v>
      </c>
      <c r="AC41" s="162" t="s">
        <v>28</v>
      </c>
      <c r="AD41" s="162" t="s">
        <v>28</v>
      </c>
      <c r="AE41" s="163" t="s">
        <v>28</v>
      </c>
      <c r="AF41" s="162" t="s">
        <v>44</v>
      </c>
      <c r="AG41" s="162" t="s">
        <v>44</v>
      </c>
      <c r="AH41" s="162">
        <v>7</v>
      </c>
      <c r="AI41" s="162">
        <v>4</v>
      </c>
      <c r="AJ41" s="163">
        <v>2</v>
      </c>
      <c r="AK41" s="162" t="s">
        <v>27</v>
      </c>
      <c r="AL41" s="162" t="s">
        <v>28</v>
      </c>
      <c r="AM41" s="162" t="s">
        <v>28</v>
      </c>
      <c r="AN41" s="162" t="s">
        <v>28</v>
      </c>
      <c r="AO41" s="163" t="s">
        <v>28</v>
      </c>
      <c r="AP41" s="158" t="s">
        <v>28</v>
      </c>
      <c r="AQ41" s="28" t="str">
        <f t="shared" si="0"/>
        <v>S</v>
      </c>
      <c r="AR41" s="28" t="str">
        <f t="shared" si="1"/>
        <v>S</v>
      </c>
    </row>
    <row r="42" spans="2:44" ht="13" x14ac:dyDescent="0.3">
      <c r="B42" s="170" t="s">
        <v>22</v>
      </c>
      <c r="C42" s="157" t="s">
        <v>109</v>
      </c>
      <c r="D42" s="158" t="s">
        <v>115</v>
      </c>
      <c r="E42" s="159" t="s">
        <v>116</v>
      </c>
      <c r="F42" s="160" t="s">
        <v>98</v>
      </c>
      <c r="G42" s="161" t="s">
        <v>27</v>
      </c>
      <c r="H42" s="162" t="s">
        <v>28</v>
      </c>
      <c r="I42" s="162" t="s">
        <v>28</v>
      </c>
      <c r="J42" s="162" t="s">
        <v>28</v>
      </c>
      <c r="K42" s="163" t="s">
        <v>28</v>
      </c>
      <c r="L42" s="162" t="s">
        <v>27</v>
      </c>
      <c r="M42" s="162" t="s">
        <v>28</v>
      </c>
      <c r="N42" s="162" t="s">
        <v>28</v>
      </c>
      <c r="O42" s="162" t="s">
        <v>28</v>
      </c>
      <c r="P42" s="163" t="s">
        <v>28</v>
      </c>
      <c r="Q42" s="162" t="s">
        <v>27</v>
      </c>
      <c r="R42" s="162" t="s">
        <v>28</v>
      </c>
      <c r="S42" s="162" t="s">
        <v>28</v>
      </c>
      <c r="T42" s="162" t="s">
        <v>28</v>
      </c>
      <c r="U42" s="163" t="s">
        <v>28</v>
      </c>
      <c r="V42" s="162" t="s">
        <v>27</v>
      </c>
      <c r="W42" s="162" t="s">
        <v>28</v>
      </c>
      <c r="X42" s="162" t="s">
        <v>28</v>
      </c>
      <c r="Y42" s="162" t="s">
        <v>28</v>
      </c>
      <c r="Z42" s="163" t="s">
        <v>28</v>
      </c>
      <c r="AA42" s="162" t="s">
        <v>27</v>
      </c>
      <c r="AB42" s="162" t="s">
        <v>28</v>
      </c>
      <c r="AC42" s="162" t="s">
        <v>28</v>
      </c>
      <c r="AD42" s="162" t="s">
        <v>28</v>
      </c>
      <c r="AE42" s="163" t="s">
        <v>28</v>
      </c>
      <c r="AF42" s="162" t="s">
        <v>27</v>
      </c>
      <c r="AG42" s="162" t="s">
        <v>28</v>
      </c>
      <c r="AH42" s="162" t="s">
        <v>28</v>
      </c>
      <c r="AI42" s="162" t="s">
        <v>28</v>
      </c>
      <c r="AJ42" s="163" t="s">
        <v>28</v>
      </c>
      <c r="AK42" s="162" t="s">
        <v>27</v>
      </c>
      <c r="AL42" s="162" t="s">
        <v>28</v>
      </c>
      <c r="AM42" s="162" t="s">
        <v>28</v>
      </c>
      <c r="AN42" s="162" t="s">
        <v>28</v>
      </c>
      <c r="AO42" s="163" t="s">
        <v>28</v>
      </c>
      <c r="AP42" s="158" t="s">
        <v>28</v>
      </c>
      <c r="AQ42" s="28" t="str">
        <f t="shared" si="0"/>
        <v>N</v>
      </c>
      <c r="AR42" s="28" t="str">
        <f t="shared" si="1"/>
        <v>N</v>
      </c>
    </row>
    <row r="43" spans="2:44" ht="26" x14ac:dyDescent="0.3">
      <c r="B43" s="170" t="s">
        <v>22</v>
      </c>
      <c r="C43" s="157" t="s">
        <v>109</v>
      </c>
      <c r="D43" s="158" t="s">
        <v>117</v>
      </c>
      <c r="E43" s="159" t="s">
        <v>118</v>
      </c>
      <c r="F43" s="160" t="s">
        <v>31</v>
      </c>
      <c r="G43" s="161" t="s">
        <v>27</v>
      </c>
      <c r="H43" s="162" t="s">
        <v>28</v>
      </c>
      <c r="I43" s="162" t="s">
        <v>28</v>
      </c>
      <c r="J43" s="162" t="s">
        <v>28</v>
      </c>
      <c r="K43" s="163" t="s">
        <v>28</v>
      </c>
      <c r="L43" s="162" t="s">
        <v>27</v>
      </c>
      <c r="M43" s="162" t="s">
        <v>28</v>
      </c>
      <c r="N43" s="162" t="s">
        <v>28</v>
      </c>
      <c r="O43" s="162" t="s">
        <v>28</v>
      </c>
      <c r="P43" s="163" t="s">
        <v>28</v>
      </c>
      <c r="Q43" s="162" t="s">
        <v>27</v>
      </c>
      <c r="R43" s="162" t="s">
        <v>28</v>
      </c>
      <c r="S43" s="162" t="s">
        <v>28</v>
      </c>
      <c r="T43" s="162" t="s">
        <v>28</v>
      </c>
      <c r="U43" s="163" t="s">
        <v>28</v>
      </c>
      <c r="V43" s="162" t="s">
        <v>27</v>
      </c>
      <c r="W43" s="162" t="s">
        <v>28</v>
      </c>
      <c r="X43" s="162" t="s">
        <v>28</v>
      </c>
      <c r="Y43" s="162" t="s">
        <v>28</v>
      </c>
      <c r="Z43" s="163" t="s">
        <v>28</v>
      </c>
      <c r="AA43" s="162" t="s">
        <v>27</v>
      </c>
      <c r="AB43" s="162" t="s">
        <v>28</v>
      </c>
      <c r="AC43" s="162" t="s">
        <v>28</v>
      </c>
      <c r="AD43" s="162" t="s">
        <v>28</v>
      </c>
      <c r="AE43" s="163" t="s">
        <v>28</v>
      </c>
      <c r="AF43" s="162" t="s">
        <v>27</v>
      </c>
      <c r="AG43" s="162" t="s">
        <v>28</v>
      </c>
      <c r="AH43" s="162" t="s">
        <v>28</v>
      </c>
      <c r="AI43" s="162" t="s">
        <v>28</v>
      </c>
      <c r="AJ43" s="163" t="s">
        <v>28</v>
      </c>
      <c r="AK43" s="162" t="s">
        <v>27</v>
      </c>
      <c r="AL43" s="162" t="s">
        <v>28</v>
      </c>
      <c r="AM43" s="162" t="s">
        <v>28</v>
      </c>
      <c r="AN43" s="162" t="s">
        <v>28</v>
      </c>
      <c r="AO43" s="163" t="s">
        <v>28</v>
      </c>
      <c r="AP43" s="158" t="s">
        <v>28</v>
      </c>
      <c r="AQ43" s="28" t="str">
        <f t="shared" si="0"/>
        <v>N</v>
      </c>
      <c r="AR43" s="28" t="str">
        <f t="shared" si="1"/>
        <v>N</v>
      </c>
    </row>
    <row r="44" spans="2:44" ht="13" x14ac:dyDescent="0.3">
      <c r="B44" s="170" t="s">
        <v>22</v>
      </c>
      <c r="C44" s="157" t="s">
        <v>109</v>
      </c>
      <c r="D44" s="158" t="s">
        <v>119</v>
      </c>
      <c r="E44" s="159" t="s">
        <v>120</v>
      </c>
      <c r="F44" s="160" t="s">
        <v>121</v>
      </c>
      <c r="G44" s="161" t="s">
        <v>27</v>
      </c>
      <c r="H44" s="162" t="s">
        <v>28</v>
      </c>
      <c r="I44" s="162" t="s">
        <v>28</v>
      </c>
      <c r="J44" s="162" t="s">
        <v>28</v>
      </c>
      <c r="K44" s="163" t="s">
        <v>28</v>
      </c>
      <c r="L44" s="162" t="s">
        <v>27</v>
      </c>
      <c r="M44" s="162" t="s">
        <v>28</v>
      </c>
      <c r="N44" s="162" t="s">
        <v>28</v>
      </c>
      <c r="O44" s="162" t="s">
        <v>28</v>
      </c>
      <c r="P44" s="163" t="s">
        <v>28</v>
      </c>
      <c r="Q44" s="162" t="s">
        <v>27</v>
      </c>
      <c r="R44" s="161" t="s">
        <v>28</v>
      </c>
      <c r="S44" s="162" t="s">
        <v>28</v>
      </c>
      <c r="T44" s="162" t="s">
        <v>28</v>
      </c>
      <c r="U44" s="163" t="s">
        <v>28</v>
      </c>
      <c r="V44" s="162" t="s">
        <v>27</v>
      </c>
      <c r="W44" s="161" t="s">
        <v>28</v>
      </c>
      <c r="X44" s="162" t="s">
        <v>28</v>
      </c>
      <c r="Y44" s="162" t="s">
        <v>28</v>
      </c>
      <c r="Z44" s="163" t="s">
        <v>28</v>
      </c>
      <c r="AA44" s="162" t="s">
        <v>27</v>
      </c>
      <c r="AB44" s="161" t="s">
        <v>28</v>
      </c>
      <c r="AC44" s="162" t="s">
        <v>28</v>
      </c>
      <c r="AD44" s="162" t="s">
        <v>28</v>
      </c>
      <c r="AE44" s="163" t="s">
        <v>28</v>
      </c>
      <c r="AF44" s="162" t="s">
        <v>27</v>
      </c>
      <c r="AG44" s="161" t="s">
        <v>28</v>
      </c>
      <c r="AH44" s="162" t="s">
        <v>28</v>
      </c>
      <c r="AI44" s="162" t="s">
        <v>28</v>
      </c>
      <c r="AJ44" s="163" t="s">
        <v>28</v>
      </c>
      <c r="AK44" s="162" t="s">
        <v>27</v>
      </c>
      <c r="AL44" s="162" t="s">
        <v>28</v>
      </c>
      <c r="AM44" s="162" t="s">
        <v>28</v>
      </c>
      <c r="AN44" s="162" t="s">
        <v>28</v>
      </c>
      <c r="AO44" s="163" t="s">
        <v>28</v>
      </c>
      <c r="AP44" s="158" t="s">
        <v>28</v>
      </c>
      <c r="AQ44" s="28" t="str">
        <f t="shared" si="0"/>
        <v>N</v>
      </c>
      <c r="AR44" s="28" t="str">
        <f t="shared" si="1"/>
        <v>N</v>
      </c>
    </row>
    <row r="45" spans="2:44" ht="26" x14ac:dyDescent="0.3">
      <c r="B45" s="170" t="s">
        <v>22</v>
      </c>
      <c r="C45" s="157" t="s">
        <v>122</v>
      </c>
      <c r="D45" s="158" t="s">
        <v>123</v>
      </c>
      <c r="E45" s="159" t="s">
        <v>124</v>
      </c>
      <c r="F45" s="160" t="s">
        <v>114</v>
      </c>
      <c r="G45" s="161" t="s">
        <v>27</v>
      </c>
      <c r="H45" s="162" t="s">
        <v>28</v>
      </c>
      <c r="I45" s="162" t="s">
        <v>28</v>
      </c>
      <c r="J45" s="162" t="s">
        <v>28</v>
      </c>
      <c r="K45" s="163" t="s">
        <v>28</v>
      </c>
      <c r="L45" s="162" t="s">
        <v>27</v>
      </c>
      <c r="M45" s="162" t="s">
        <v>28</v>
      </c>
      <c r="N45" s="162" t="s">
        <v>28</v>
      </c>
      <c r="O45" s="162" t="s">
        <v>28</v>
      </c>
      <c r="P45" s="163" t="s">
        <v>28</v>
      </c>
      <c r="Q45" s="162" t="s">
        <v>27</v>
      </c>
      <c r="R45" s="162" t="s">
        <v>28</v>
      </c>
      <c r="S45" s="162" t="s">
        <v>28</v>
      </c>
      <c r="T45" s="162" t="s">
        <v>28</v>
      </c>
      <c r="U45" s="163" t="s">
        <v>28</v>
      </c>
      <c r="V45" s="162" t="s">
        <v>44</v>
      </c>
      <c r="W45" s="162" t="s">
        <v>44</v>
      </c>
      <c r="X45" s="162">
        <v>8</v>
      </c>
      <c r="Y45" s="162">
        <v>2</v>
      </c>
      <c r="Z45" s="163">
        <v>1</v>
      </c>
      <c r="AA45" s="162" t="s">
        <v>27</v>
      </c>
      <c r="AB45" s="162" t="s">
        <v>28</v>
      </c>
      <c r="AC45" s="162" t="s">
        <v>28</v>
      </c>
      <c r="AD45" s="162" t="s">
        <v>28</v>
      </c>
      <c r="AE45" s="163" t="s">
        <v>28</v>
      </c>
      <c r="AF45" s="162" t="s">
        <v>27</v>
      </c>
      <c r="AG45" s="162" t="s">
        <v>28</v>
      </c>
      <c r="AH45" s="162" t="s">
        <v>28</v>
      </c>
      <c r="AI45" s="162" t="s">
        <v>28</v>
      </c>
      <c r="AJ45" s="163" t="s">
        <v>28</v>
      </c>
      <c r="AK45" s="162" t="s">
        <v>27</v>
      </c>
      <c r="AL45" s="162" t="s">
        <v>28</v>
      </c>
      <c r="AM45" s="162" t="s">
        <v>28</v>
      </c>
      <c r="AN45" s="162" t="s">
        <v>28</v>
      </c>
      <c r="AO45" s="163" t="s">
        <v>28</v>
      </c>
      <c r="AP45" s="158" t="s">
        <v>125</v>
      </c>
      <c r="AQ45" s="28" t="str">
        <f t="shared" si="0"/>
        <v>S</v>
      </c>
      <c r="AR45" s="28" t="str">
        <f t="shared" si="1"/>
        <v>S</v>
      </c>
    </row>
    <row r="46" spans="2:44" ht="26" x14ac:dyDescent="0.3">
      <c r="B46" s="170" t="s">
        <v>22</v>
      </c>
      <c r="C46" s="157" t="s">
        <v>122</v>
      </c>
      <c r="D46" s="158" t="s">
        <v>126</v>
      </c>
      <c r="E46" s="159" t="s">
        <v>127</v>
      </c>
      <c r="F46" s="160" t="s">
        <v>128</v>
      </c>
      <c r="G46" s="161" t="s">
        <v>27</v>
      </c>
      <c r="H46" s="162" t="s">
        <v>28</v>
      </c>
      <c r="I46" s="162" t="s">
        <v>28</v>
      </c>
      <c r="J46" s="162" t="s">
        <v>28</v>
      </c>
      <c r="K46" s="163" t="s">
        <v>28</v>
      </c>
      <c r="L46" s="162" t="s">
        <v>27</v>
      </c>
      <c r="M46" s="162" t="s">
        <v>28</v>
      </c>
      <c r="N46" s="162" t="s">
        <v>28</v>
      </c>
      <c r="O46" s="162" t="s">
        <v>28</v>
      </c>
      <c r="P46" s="163" t="s">
        <v>28</v>
      </c>
      <c r="Q46" s="162" t="s">
        <v>27</v>
      </c>
      <c r="R46" s="162" t="s">
        <v>28</v>
      </c>
      <c r="S46" s="162" t="s">
        <v>28</v>
      </c>
      <c r="T46" s="162" t="s">
        <v>28</v>
      </c>
      <c r="U46" s="163" t="s">
        <v>28</v>
      </c>
      <c r="V46" s="162" t="s">
        <v>27</v>
      </c>
      <c r="W46" s="162" t="s">
        <v>28</v>
      </c>
      <c r="X46" s="162" t="s">
        <v>28</v>
      </c>
      <c r="Y46" s="162" t="s">
        <v>28</v>
      </c>
      <c r="Z46" s="163" t="s">
        <v>28</v>
      </c>
      <c r="AA46" s="162" t="s">
        <v>27</v>
      </c>
      <c r="AB46" s="162" t="s">
        <v>28</v>
      </c>
      <c r="AC46" s="162" t="s">
        <v>28</v>
      </c>
      <c r="AD46" s="162" t="s">
        <v>28</v>
      </c>
      <c r="AE46" s="163" t="s">
        <v>28</v>
      </c>
      <c r="AF46" s="162" t="s">
        <v>27</v>
      </c>
      <c r="AG46" s="162" t="s">
        <v>28</v>
      </c>
      <c r="AH46" s="162" t="s">
        <v>28</v>
      </c>
      <c r="AI46" s="162" t="s">
        <v>28</v>
      </c>
      <c r="AJ46" s="163" t="s">
        <v>28</v>
      </c>
      <c r="AK46" s="162" t="s">
        <v>27</v>
      </c>
      <c r="AL46" s="162" t="s">
        <v>28</v>
      </c>
      <c r="AM46" s="162" t="s">
        <v>28</v>
      </c>
      <c r="AN46" s="162" t="s">
        <v>28</v>
      </c>
      <c r="AO46" s="163" t="s">
        <v>28</v>
      </c>
      <c r="AP46" s="158" t="s">
        <v>28</v>
      </c>
      <c r="AQ46" s="28" t="str">
        <f t="shared" si="0"/>
        <v>N</v>
      </c>
      <c r="AR46" s="28" t="str">
        <f t="shared" si="1"/>
        <v>N</v>
      </c>
    </row>
    <row r="47" spans="2:44" ht="26" x14ac:dyDescent="0.3">
      <c r="B47" s="170" t="s">
        <v>22</v>
      </c>
      <c r="C47" s="157" t="s">
        <v>122</v>
      </c>
      <c r="D47" s="158" t="s">
        <v>129</v>
      </c>
      <c r="E47" s="159" t="s">
        <v>130</v>
      </c>
      <c r="F47" s="160" t="s">
        <v>131</v>
      </c>
      <c r="G47" s="161" t="s">
        <v>27</v>
      </c>
      <c r="H47" s="162" t="s">
        <v>28</v>
      </c>
      <c r="I47" s="162" t="s">
        <v>28</v>
      </c>
      <c r="J47" s="162" t="s">
        <v>28</v>
      </c>
      <c r="K47" s="163" t="s">
        <v>28</v>
      </c>
      <c r="L47" s="162" t="s">
        <v>27</v>
      </c>
      <c r="M47" s="162" t="s">
        <v>28</v>
      </c>
      <c r="N47" s="162" t="s">
        <v>28</v>
      </c>
      <c r="O47" s="162" t="s">
        <v>28</v>
      </c>
      <c r="P47" s="163" t="s">
        <v>28</v>
      </c>
      <c r="Q47" s="162" t="s">
        <v>27</v>
      </c>
      <c r="R47" s="162" t="s">
        <v>28</v>
      </c>
      <c r="S47" s="162" t="s">
        <v>28</v>
      </c>
      <c r="T47" s="162" t="s">
        <v>28</v>
      </c>
      <c r="U47" s="163" t="s">
        <v>28</v>
      </c>
      <c r="V47" s="162" t="s">
        <v>27</v>
      </c>
      <c r="W47" s="162" t="s">
        <v>28</v>
      </c>
      <c r="X47" s="162" t="s">
        <v>28</v>
      </c>
      <c r="Y47" s="162" t="s">
        <v>28</v>
      </c>
      <c r="Z47" s="163" t="s">
        <v>28</v>
      </c>
      <c r="AA47" s="162" t="s">
        <v>27</v>
      </c>
      <c r="AB47" s="162" t="s">
        <v>28</v>
      </c>
      <c r="AC47" s="162" t="s">
        <v>28</v>
      </c>
      <c r="AD47" s="162" t="s">
        <v>28</v>
      </c>
      <c r="AE47" s="163" t="s">
        <v>28</v>
      </c>
      <c r="AF47" s="162" t="s">
        <v>27</v>
      </c>
      <c r="AG47" s="162" t="s">
        <v>28</v>
      </c>
      <c r="AH47" s="162" t="s">
        <v>28</v>
      </c>
      <c r="AI47" s="162" t="s">
        <v>28</v>
      </c>
      <c r="AJ47" s="163" t="s">
        <v>28</v>
      </c>
      <c r="AK47" s="162" t="s">
        <v>27</v>
      </c>
      <c r="AL47" s="162" t="s">
        <v>28</v>
      </c>
      <c r="AM47" s="162" t="s">
        <v>28</v>
      </c>
      <c r="AN47" s="162" t="s">
        <v>28</v>
      </c>
      <c r="AO47" s="163" t="s">
        <v>28</v>
      </c>
      <c r="AP47" s="158" t="s">
        <v>28</v>
      </c>
      <c r="AQ47" s="28" t="str">
        <f t="shared" si="0"/>
        <v>N</v>
      </c>
      <c r="AR47" s="28" t="str">
        <f t="shared" si="1"/>
        <v>N</v>
      </c>
    </row>
    <row r="48" spans="2:44" ht="13" x14ac:dyDescent="0.3">
      <c r="B48" s="170" t="s">
        <v>22</v>
      </c>
      <c r="C48" s="157" t="s">
        <v>122</v>
      </c>
      <c r="D48" s="158" t="s">
        <v>132</v>
      </c>
      <c r="E48" s="159" t="s">
        <v>133</v>
      </c>
      <c r="F48" s="160" t="s">
        <v>31</v>
      </c>
      <c r="G48" s="161" t="s">
        <v>27</v>
      </c>
      <c r="H48" s="162" t="s">
        <v>28</v>
      </c>
      <c r="I48" s="162" t="s">
        <v>28</v>
      </c>
      <c r="J48" s="162" t="s">
        <v>28</v>
      </c>
      <c r="K48" s="163" t="s">
        <v>28</v>
      </c>
      <c r="L48" s="162" t="s">
        <v>27</v>
      </c>
      <c r="M48" s="162" t="s">
        <v>28</v>
      </c>
      <c r="N48" s="162" t="s">
        <v>28</v>
      </c>
      <c r="O48" s="162" t="s">
        <v>28</v>
      </c>
      <c r="P48" s="163" t="s">
        <v>28</v>
      </c>
      <c r="Q48" s="162" t="s">
        <v>27</v>
      </c>
      <c r="R48" s="162" t="s">
        <v>28</v>
      </c>
      <c r="S48" s="162" t="s">
        <v>28</v>
      </c>
      <c r="T48" s="162" t="s">
        <v>28</v>
      </c>
      <c r="U48" s="163" t="s">
        <v>28</v>
      </c>
      <c r="V48" s="162" t="s">
        <v>27</v>
      </c>
      <c r="W48" s="162" t="s">
        <v>28</v>
      </c>
      <c r="X48" s="162" t="s">
        <v>28</v>
      </c>
      <c r="Y48" s="162" t="s">
        <v>28</v>
      </c>
      <c r="Z48" s="163" t="s">
        <v>28</v>
      </c>
      <c r="AA48" s="162" t="s">
        <v>27</v>
      </c>
      <c r="AB48" s="162" t="s">
        <v>28</v>
      </c>
      <c r="AC48" s="162" t="s">
        <v>28</v>
      </c>
      <c r="AD48" s="162" t="s">
        <v>28</v>
      </c>
      <c r="AE48" s="163" t="s">
        <v>28</v>
      </c>
      <c r="AF48" s="162" t="s">
        <v>27</v>
      </c>
      <c r="AG48" s="162" t="s">
        <v>28</v>
      </c>
      <c r="AH48" s="162" t="s">
        <v>28</v>
      </c>
      <c r="AI48" s="162" t="s">
        <v>28</v>
      </c>
      <c r="AJ48" s="163" t="s">
        <v>28</v>
      </c>
      <c r="AK48" s="162" t="s">
        <v>27</v>
      </c>
      <c r="AL48" s="162" t="s">
        <v>28</v>
      </c>
      <c r="AM48" s="162" t="s">
        <v>28</v>
      </c>
      <c r="AN48" s="162" t="s">
        <v>28</v>
      </c>
      <c r="AO48" s="163" t="s">
        <v>28</v>
      </c>
      <c r="AP48" s="158" t="s">
        <v>28</v>
      </c>
      <c r="AQ48" s="28" t="str">
        <f t="shared" si="0"/>
        <v>N</v>
      </c>
      <c r="AR48" s="28" t="str">
        <f t="shared" si="1"/>
        <v>N</v>
      </c>
    </row>
    <row r="49" spans="2:44" ht="13" x14ac:dyDescent="0.3">
      <c r="B49" s="170" t="s">
        <v>22</v>
      </c>
      <c r="C49" s="157" t="s">
        <v>122</v>
      </c>
      <c r="D49" s="158" t="s">
        <v>134</v>
      </c>
      <c r="E49" s="159" t="s">
        <v>135</v>
      </c>
      <c r="F49" s="160" t="s">
        <v>31</v>
      </c>
      <c r="G49" s="161" t="s">
        <v>27</v>
      </c>
      <c r="H49" s="162" t="s">
        <v>28</v>
      </c>
      <c r="I49" s="162" t="s">
        <v>28</v>
      </c>
      <c r="J49" s="162" t="s">
        <v>28</v>
      </c>
      <c r="K49" s="163" t="s">
        <v>28</v>
      </c>
      <c r="L49" s="162" t="s">
        <v>27</v>
      </c>
      <c r="M49" s="162" t="s">
        <v>28</v>
      </c>
      <c r="N49" s="162" t="s">
        <v>28</v>
      </c>
      <c r="O49" s="162" t="s">
        <v>28</v>
      </c>
      <c r="P49" s="163" t="s">
        <v>28</v>
      </c>
      <c r="Q49" s="162" t="s">
        <v>27</v>
      </c>
      <c r="R49" s="162" t="s">
        <v>28</v>
      </c>
      <c r="S49" s="162" t="s">
        <v>28</v>
      </c>
      <c r="T49" s="162" t="s">
        <v>28</v>
      </c>
      <c r="U49" s="163" t="s">
        <v>28</v>
      </c>
      <c r="V49" s="162" t="s">
        <v>27</v>
      </c>
      <c r="W49" s="162" t="s">
        <v>28</v>
      </c>
      <c r="X49" s="162" t="s">
        <v>28</v>
      </c>
      <c r="Y49" s="162" t="s">
        <v>28</v>
      </c>
      <c r="Z49" s="163" t="s">
        <v>28</v>
      </c>
      <c r="AA49" s="162" t="s">
        <v>27</v>
      </c>
      <c r="AB49" s="162" t="s">
        <v>28</v>
      </c>
      <c r="AC49" s="162" t="s">
        <v>28</v>
      </c>
      <c r="AD49" s="162" t="s">
        <v>28</v>
      </c>
      <c r="AE49" s="163" t="s">
        <v>28</v>
      </c>
      <c r="AF49" s="162" t="s">
        <v>27</v>
      </c>
      <c r="AG49" s="162" t="s">
        <v>28</v>
      </c>
      <c r="AH49" s="162" t="s">
        <v>28</v>
      </c>
      <c r="AI49" s="162" t="s">
        <v>28</v>
      </c>
      <c r="AJ49" s="163" t="s">
        <v>28</v>
      </c>
      <c r="AK49" s="162" t="s">
        <v>27</v>
      </c>
      <c r="AL49" s="162" t="s">
        <v>28</v>
      </c>
      <c r="AM49" s="162" t="s">
        <v>28</v>
      </c>
      <c r="AN49" s="162" t="s">
        <v>28</v>
      </c>
      <c r="AO49" s="163" t="s">
        <v>28</v>
      </c>
      <c r="AP49" s="158" t="s">
        <v>28</v>
      </c>
      <c r="AQ49" s="28" t="str">
        <f t="shared" si="0"/>
        <v>N</v>
      </c>
      <c r="AR49" s="28" t="str">
        <f t="shared" si="1"/>
        <v>N</v>
      </c>
    </row>
    <row r="50" spans="2:44" ht="13" x14ac:dyDescent="0.3">
      <c r="B50" s="170" t="s">
        <v>22</v>
      </c>
      <c r="C50" s="157" t="s">
        <v>122</v>
      </c>
      <c r="D50" s="158" t="s">
        <v>136</v>
      </c>
      <c r="E50" s="159" t="s">
        <v>137</v>
      </c>
      <c r="F50" s="160" t="s">
        <v>121</v>
      </c>
      <c r="G50" s="161" t="s">
        <v>27</v>
      </c>
      <c r="H50" s="162" t="s">
        <v>28</v>
      </c>
      <c r="I50" s="162" t="s">
        <v>28</v>
      </c>
      <c r="J50" s="162" t="s">
        <v>28</v>
      </c>
      <c r="K50" s="163" t="s">
        <v>28</v>
      </c>
      <c r="L50" s="162" t="s">
        <v>27</v>
      </c>
      <c r="M50" s="162" t="s">
        <v>28</v>
      </c>
      <c r="N50" s="162" t="s">
        <v>28</v>
      </c>
      <c r="O50" s="162" t="s">
        <v>28</v>
      </c>
      <c r="P50" s="163" t="s">
        <v>28</v>
      </c>
      <c r="Q50" s="162" t="s">
        <v>27</v>
      </c>
      <c r="R50" s="161" t="s">
        <v>28</v>
      </c>
      <c r="S50" s="162" t="s">
        <v>28</v>
      </c>
      <c r="T50" s="162" t="s">
        <v>28</v>
      </c>
      <c r="U50" s="163" t="s">
        <v>28</v>
      </c>
      <c r="V50" s="162" t="s">
        <v>27</v>
      </c>
      <c r="W50" s="161" t="s">
        <v>28</v>
      </c>
      <c r="X50" s="162" t="s">
        <v>28</v>
      </c>
      <c r="Y50" s="162" t="s">
        <v>28</v>
      </c>
      <c r="Z50" s="163" t="s">
        <v>28</v>
      </c>
      <c r="AA50" s="162" t="s">
        <v>27</v>
      </c>
      <c r="AB50" s="161" t="s">
        <v>28</v>
      </c>
      <c r="AC50" s="162" t="s">
        <v>28</v>
      </c>
      <c r="AD50" s="162" t="s">
        <v>28</v>
      </c>
      <c r="AE50" s="163" t="s">
        <v>28</v>
      </c>
      <c r="AF50" s="162" t="s">
        <v>27</v>
      </c>
      <c r="AG50" s="161" t="s">
        <v>28</v>
      </c>
      <c r="AH50" s="162" t="s">
        <v>28</v>
      </c>
      <c r="AI50" s="162" t="s">
        <v>28</v>
      </c>
      <c r="AJ50" s="163" t="s">
        <v>28</v>
      </c>
      <c r="AK50" s="162" t="s">
        <v>27</v>
      </c>
      <c r="AL50" s="162" t="s">
        <v>28</v>
      </c>
      <c r="AM50" s="162" t="s">
        <v>28</v>
      </c>
      <c r="AN50" s="162" t="s">
        <v>28</v>
      </c>
      <c r="AO50" s="163" t="s">
        <v>28</v>
      </c>
      <c r="AP50" s="158" t="s">
        <v>28</v>
      </c>
      <c r="AQ50" s="28" t="str">
        <f t="shared" ref="AQ50:AQ54" si="8">IF(OR(G50="S",L50="S",Q50="S",V50="S",AA50="S",AF50="S",AK50="S"),"S","N")</f>
        <v>N</v>
      </c>
      <c r="AR50" s="28" t="str">
        <f t="shared" ref="AR50:AR54" si="9">IF(OR(H50="S",M50="S",R50="S",W50="S",AB50="S",AG50="S",AL50="S"),"S","N")</f>
        <v>N</v>
      </c>
    </row>
    <row r="51" spans="2:44" ht="26" x14ac:dyDescent="0.3">
      <c r="B51" s="170" t="s">
        <v>22</v>
      </c>
      <c r="C51" s="157" t="s">
        <v>138</v>
      </c>
      <c r="D51" s="158" t="s">
        <v>139</v>
      </c>
      <c r="E51" s="159" t="s">
        <v>140</v>
      </c>
      <c r="F51" s="160" t="s">
        <v>141</v>
      </c>
      <c r="G51" s="161" t="s">
        <v>27</v>
      </c>
      <c r="H51" s="162" t="s">
        <v>28</v>
      </c>
      <c r="I51" s="162" t="s">
        <v>28</v>
      </c>
      <c r="J51" s="162" t="s">
        <v>28</v>
      </c>
      <c r="K51" s="163" t="s">
        <v>28</v>
      </c>
      <c r="L51" s="162" t="s">
        <v>27</v>
      </c>
      <c r="M51" s="162" t="s">
        <v>28</v>
      </c>
      <c r="N51" s="162" t="s">
        <v>28</v>
      </c>
      <c r="O51" s="162" t="s">
        <v>28</v>
      </c>
      <c r="P51" s="163" t="s">
        <v>28</v>
      </c>
      <c r="Q51" s="162" t="s">
        <v>27</v>
      </c>
      <c r="R51" s="162" t="s">
        <v>28</v>
      </c>
      <c r="S51" s="162" t="s">
        <v>28</v>
      </c>
      <c r="T51" s="162" t="s">
        <v>28</v>
      </c>
      <c r="U51" s="163" t="s">
        <v>28</v>
      </c>
      <c r="V51" s="162" t="s">
        <v>44</v>
      </c>
      <c r="W51" s="162" t="s">
        <v>44</v>
      </c>
      <c r="X51" s="162">
        <v>7</v>
      </c>
      <c r="Y51" s="162">
        <v>8</v>
      </c>
      <c r="Z51" s="163">
        <v>6</v>
      </c>
      <c r="AA51" s="162" t="s">
        <v>27</v>
      </c>
      <c r="AB51" s="162" t="s">
        <v>28</v>
      </c>
      <c r="AC51" s="162" t="s">
        <v>28</v>
      </c>
      <c r="AD51" s="162" t="s">
        <v>28</v>
      </c>
      <c r="AE51" s="163" t="s">
        <v>28</v>
      </c>
      <c r="AF51" s="162" t="s">
        <v>27</v>
      </c>
      <c r="AG51" s="162" t="s">
        <v>28</v>
      </c>
      <c r="AH51" s="162" t="s">
        <v>28</v>
      </c>
      <c r="AI51" s="162" t="s">
        <v>28</v>
      </c>
      <c r="AJ51" s="163" t="s">
        <v>28</v>
      </c>
      <c r="AK51" s="162" t="s">
        <v>27</v>
      </c>
      <c r="AL51" s="162" t="s">
        <v>28</v>
      </c>
      <c r="AM51" s="162" t="s">
        <v>28</v>
      </c>
      <c r="AN51" s="162" t="s">
        <v>28</v>
      </c>
      <c r="AO51" s="163" t="s">
        <v>28</v>
      </c>
      <c r="AP51" s="158" t="s">
        <v>142</v>
      </c>
      <c r="AQ51" s="28" t="str">
        <f t="shared" si="8"/>
        <v>S</v>
      </c>
      <c r="AR51" s="28" t="str">
        <f t="shared" si="9"/>
        <v>S</v>
      </c>
    </row>
    <row r="52" spans="2:44" ht="13" x14ac:dyDescent="0.3">
      <c r="B52" s="170" t="s">
        <v>22</v>
      </c>
      <c r="C52" s="157" t="s">
        <v>138</v>
      </c>
      <c r="D52" s="158" t="s">
        <v>143</v>
      </c>
      <c r="E52" s="159" t="s">
        <v>144</v>
      </c>
      <c r="F52" s="160" t="s">
        <v>39</v>
      </c>
      <c r="G52" s="161" t="s">
        <v>27</v>
      </c>
      <c r="H52" s="162" t="s">
        <v>28</v>
      </c>
      <c r="I52" s="162" t="s">
        <v>28</v>
      </c>
      <c r="J52" s="162" t="s">
        <v>28</v>
      </c>
      <c r="K52" s="163" t="s">
        <v>28</v>
      </c>
      <c r="L52" s="162" t="s">
        <v>28</v>
      </c>
      <c r="M52" s="162" t="s">
        <v>28</v>
      </c>
      <c r="N52" s="162" t="s">
        <v>28</v>
      </c>
      <c r="O52" s="162" t="s">
        <v>28</v>
      </c>
      <c r="P52" s="163" t="s">
        <v>28</v>
      </c>
      <c r="Q52" s="162" t="s">
        <v>28</v>
      </c>
      <c r="R52" s="162" t="s">
        <v>28</v>
      </c>
      <c r="S52" s="162" t="s">
        <v>28</v>
      </c>
      <c r="T52" s="162" t="s">
        <v>28</v>
      </c>
      <c r="U52" s="163" t="s">
        <v>28</v>
      </c>
      <c r="V52" s="162" t="s">
        <v>28</v>
      </c>
      <c r="W52" s="162" t="s">
        <v>28</v>
      </c>
      <c r="X52" s="162" t="s">
        <v>28</v>
      </c>
      <c r="Y52" s="162" t="s">
        <v>28</v>
      </c>
      <c r="Z52" s="163" t="s">
        <v>28</v>
      </c>
      <c r="AA52" s="162" t="s">
        <v>28</v>
      </c>
      <c r="AB52" s="162" t="s">
        <v>28</v>
      </c>
      <c r="AC52" s="162" t="s">
        <v>28</v>
      </c>
      <c r="AD52" s="162" t="s">
        <v>28</v>
      </c>
      <c r="AE52" s="163" t="s">
        <v>28</v>
      </c>
      <c r="AF52" s="162" t="s">
        <v>28</v>
      </c>
      <c r="AG52" s="162" t="s">
        <v>28</v>
      </c>
      <c r="AH52" s="162" t="s">
        <v>28</v>
      </c>
      <c r="AI52" s="162" t="s">
        <v>28</v>
      </c>
      <c r="AJ52" s="163" t="s">
        <v>28</v>
      </c>
      <c r="AK52" s="162" t="s">
        <v>27</v>
      </c>
      <c r="AL52" s="162" t="s">
        <v>28</v>
      </c>
      <c r="AM52" s="162" t="s">
        <v>28</v>
      </c>
      <c r="AN52" s="162" t="s">
        <v>28</v>
      </c>
      <c r="AO52" s="163" t="s">
        <v>28</v>
      </c>
      <c r="AP52" s="158" t="s">
        <v>28</v>
      </c>
      <c r="AQ52" s="28" t="str">
        <f t="shared" si="8"/>
        <v>N</v>
      </c>
      <c r="AR52" s="28" t="str">
        <f t="shared" si="9"/>
        <v>N</v>
      </c>
    </row>
    <row r="53" spans="2:44" ht="26" x14ac:dyDescent="0.3">
      <c r="B53" s="170" t="s">
        <v>22</v>
      </c>
      <c r="C53" s="157" t="s">
        <v>138</v>
      </c>
      <c r="D53" s="158" t="s">
        <v>145</v>
      </c>
      <c r="E53" s="159" t="s">
        <v>146</v>
      </c>
      <c r="F53" s="160" t="s">
        <v>39</v>
      </c>
      <c r="G53" s="161" t="s">
        <v>27</v>
      </c>
      <c r="H53" s="162" t="s">
        <v>28</v>
      </c>
      <c r="I53" s="162" t="s">
        <v>28</v>
      </c>
      <c r="J53" s="162" t="s">
        <v>28</v>
      </c>
      <c r="K53" s="163" t="s">
        <v>28</v>
      </c>
      <c r="L53" s="162" t="s">
        <v>27</v>
      </c>
      <c r="M53" s="162" t="s">
        <v>28</v>
      </c>
      <c r="N53" s="162" t="s">
        <v>28</v>
      </c>
      <c r="O53" s="162" t="s">
        <v>28</v>
      </c>
      <c r="P53" s="163" t="s">
        <v>28</v>
      </c>
      <c r="Q53" s="162" t="s">
        <v>27</v>
      </c>
      <c r="R53" s="162" t="s">
        <v>28</v>
      </c>
      <c r="S53" s="162" t="s">
        <v>28</v>
      </c>
      <c r="T53" s="162" t="s">
        <v>28</v>
      </c>
      <c r="U53" s="163" t="s">
        <v>28</v>
      </c>
      <c r="V53" s="162" t="s">
        <v>27</v>
      </c>
      <c r="W53" s="162" t="s">
        <v>28</v>
      </c>
      <c r="X53" s="162" t="s">
        <v>28</v>
      </c>
      <c r="Y53" s="162" t="s">
        <v>28</v>
      </c>
      <c r="Z53" s="163" t="s">
        <v>28</v>
      </c>
      <c r="AA53" s="162" t="s">
        <v>27</v>
      </c>
      <c r="AB53" s="162" t="s">
        <v>28</v>
      </c>
      <c r="AC53" s="162" t="s">
        <v>28</v>
      </c>
      <c r="AD53" s="162" t="s">
        <v>28</v>
      </c>
      <c r="AE53" s="163" t="s">
        <v>28</v>
      </c>
      <c r="AF53" s="162" t="s">
        <v>27</v>
      </c>
      <c r="AG53" s="162" t="s">
        <v>28</v>
      </c>
      <c r="AH53" s="162" t="s">
        <v>28</v>
      </c>
      <c r="AI53" s="162" t="s">
        <v>28</v>
      </c>
      <c r="AJ53" s="163" t="s">
        <v>28</v>
      </c>
      <c r="AK53" s="162" t="s">
        <v>27</v>
      </c>
      <c r="AL53" s="162" t="s">
        <v>28</v>
      </c>
      <c r="AM53" s="162" t="s">
        <v>28</v>
      </c>
      <c r="AN53" s="162" t="s">
        <v>28</v>
      </c>
      <c r="AO53" s="163" t="s">
        <v>28</v>
      </c>
      <c r="AP53" s="158" t="s">
        <v>28</v>
      </c>
      <c r="AQ53" s="28" t="str">
        <f t="shared" si="8"/>
        <v>N</v>
      </c>
      <c r="AR53" s="28" t="str">
        <f t="shared" si="9"/>
        <v>N</v>
      </c>
    </row>
    <row r="54" spans="2:44" ht="26" x14ac:dyDescent="0.3">
      <c r="B54" s="170" t="s">
        <v>22</v>
      </c>
      <c r="C54" s="157" t="s">
        <v>138</v>
      </c>
      <c r="D54" s="158" t="s">
        <v>147</v>
      </c>
      <c r="E54" s="159" t="s">
        <v>148</v>
      </c>
      <c r="F54" s="160" t="s">
        <v>98</v>
      </c>
      <c r="G54" s="161" t="s">
        <v>27</v>
      </c>
      <c r="H54" s="162" t="s">
        <v>28</v>
      </c>
      <c r="I54" s="162" t="s">
        <v>28</v>
      </c>
      <c r="J54" s="162" t="s">
        <v>28</v>
      </c>
      <c r="K54" s="163" t="s">
        <v>28</v>
      </c>
      <c r="L54" s="162" t="s">
        <v>27</v>
      </c>
      <c r="M54" s="162" t="s">
        <v>28</v>
      </c>
      <c r="N54" s="162" t="s">
        <v>28</v>
      </c>
      <c r="O54" s="162" t="s">
        <v>28</v>
      </c>
      <c r="P54" s="163" t="s">
        <v>28</v>
      </c>
      <c r="Q54" s="162" t="s">
        <v>27</v>
      </c>
      <c r="R54" s="162" t="s">
        <v>28</v>
      </c>
      <c r="S54" s="162" t="s">
        <v>28</v>
      </c>
      <c r="T54" s="162" t="s">
        <v>28</v>
      </c>
      <c r="U54" s="163" t="s">
        <v>28</v>
      </c>
      <c r="V54" s="162" t="s">
        <v>27</v>
      </c>
      <c r="W54" s="162" t="s">
        <v>28</v>
      </c>
      <c r="X54" s="162" t="s">
        <v>28</v>
      </c>
      <c r="Y54" s="162" t="s">
        <v>28</v>
      </c>
      <c r="Z54" s="163" t="s">
        <v>28</v>
      </c>
      <c r="AA54" s="162" t="s">
        <v>27</v>
      </c>
      <c r="AB54" s="162" t="s">
        <v>28</v>
      </c>
      <c r="AC54" s="162" t="s">
        <v>28</v>
      </c>
      <c r="AD54" s="162" t="s">
        <v>28</v>
      </c>
      <c r="AE54" s="163" t="s">
        <v>28</v>
      </c>
      <c r="AF54" s="162" t="s">
        <v>27</v>
      </c>
      <c r="AG54" s="162" t="s">
        <v>28</v>
      </c>
      <c r="AH54" s="162" t="s">
        <v>28</v>
      </c>
      <c r="AI54" s="162" t="s">
        <v>28</v>
      </c>
      <c r="AJ54" s="163" t="s">
        <v>28</v>
      </c>
      <c r="AK54" s="162" t="s">
        <v>27</v>
      </c>
      <c r="AL54" s="162" t="s">
        <v>28</v>
      </c>
      <c r="AM54" s="162" t="s">
        <v>28</v>
      </c>
      <c r="AN54" s="162" t="s">
        <v>28</v>
      </c>
      <c r="AO54" s="163" t="s">
        <v>28</v>
      </c>
      <c r="AP54" s="158" t="s">
        <v>28</v>
      </c>
      <c r="AQ54" s="28" t="str">
        <f t="shared" si="8"/>
        <v>N</v>
      </c>
      <c r="AR54" s="28" t="str">
        <f t="shared" si="9"/>
        <v>N</v>
      </c>
    </row>
    <row r="55" spans="2:44" ht="13" x14ac:dyDescent="0.3">
      <c r="B55" s="170" t="s">
        <v>22</v>
      </c>
      <c r="C55" s="157" t="s">
        <v>138</v>
      </c>
      <c r="D55" s="158" t="s">
        <v>149</v>
      </c>
      <c r="E55" s="159" t="s">
        <v>150</v>
      </c>
      <c r="F55" s="160" t="s">
        <v>108</v>
      </c>
      <c r="G55" s="161" t="s">
        <v>27</v>
      </c>
      <c r="H55" s="162" t="s">
        <v>28</v>
      </c>
      <c r="I55" s="162" t="s">
        <v>28</v>
      </c>
      <c r="J55" s="162" t="s">
        <v>28</v>
      </c>
      <c r="K55" s="163" t="s">
        <v>28</v>
      </c>
      <c r="L55" s="162" t="s">
        <v>27</v>
      </c>
      <c r="M55" s="162" t="s">
        <v>28</v>
      </c>
      <c r="N55" s="162" t="s">
        <v>28</v>
      </c>
      <c r="O55" s="162" t="s">
        <v>28</v>
      </c>
      <c r="P55" s="163" t="s">
        <v>28</v>
      </c>
      <c r="Q55" s="162" t="s">
        <v>27</v>
      </c>
      <c r="R55" s="162" t="s">
        <v>28</v>
      </c>
      <c r="S55" s="162" t="s">
        <v>28</v>
      </c>
      <c r="T55" s="162" t="s">
        <v>28</v>
      </c>
      <c r="U55" s="163" t="s">
        <v>28</v>
      </c>
      <c r="V55" s="162" t="s">
        <v>27</v>
      </c>
      <c r="W55" s="162" t="s">
        <v>28</v>
      </c>
      <c r="X55" s="162" t="s">
        <v>28</v>
      </c>
      <c r="Y55" s="162" t="s">
        <v>28</v>
      </c>
      <c r="Z55" s="163" t="s">
        <v>28</v>
      </c>
      <c r="AA55" s="162" t="s">
        <v>27</v>
      </c>
      <c r="AB55" s="162" t="s">
        <v>28</v>
      </c>
      <c r="AC55" s="162" t="s">
        <v>28</v>
      </c>
      <c r="AD55" s="162" t="s">
        <v>28</v>
      </c>
      <c r="AE55" s="163" t="s">
        <v>28</v>
      </c>
      <c r="AF55" s="162" t="s">
        <v>27</v>
      </c>
      <c r="AG55" s="162" t="s">
        <v>28</v>
      </c>
      <c r="AH55" s="162" t="s">
        <v>28</v>
      </c>
      <c r="AI55" s="162" t="s">
        <v>28</v>
      </c>
      <c r="AJ55" s="163" t="s">
        <v>28</v>
      </c>
      <c r="AK55" s="162" t="s">
        <v>27</v>
      </c>
      <c r="AL55" s="162" t="s">
        <v>28</v>
      </c>
      <c r="AM55" s="162" t="s">
        <v>28</v>
      </c>
      <c r="AN55" s="162" t="s">
        <v>28</v>
      </c>
      <c r="AO55" s="163" t="s">
        <v>28</v>
      </c>
      <c r="AP55" s="158" t="s">
        <v>28</v>
      </c>
      <c r="AQ55" s="28" t="str">
        <f t="shared" si="0"/>
        <v>N</v>
      </c>
      <c r="AR55" s="28" t="str">
        <f t="shared" si="1"/>
        <v>N</v>
      </c>
    </row>
    <row r="56" spans="2:44" ht="26" x14ac:dyDescent="0.3">
      <c r="B56" s="170" t="s">
        <v>22</v>
      </c>
      <c r="C56" s="157" t="s">
        <v>151</v>
      </c>
      <c r="D56" s="158" t="s">
        <v>152</v>
      </c>
      <c r="E56" s="159" t="s">
        <v>153</v>
      </c>
      <c r="F56" s="160" t="s">
        <v>52</v>
      </c>
      <c r="G56" s="161" t="s">
        <v>44</v>
      </c>
      <c r="H56" s="162" t="s">
        <v>27</v>
      </c>
      <c r="I56" s="162" t="s">
        <v>28</v>
      </c>
      <c r="J56" s="162" t="s">
        <v>28</v>
      </c>
      <c r="K56" s="163" t="s">
        <v>28</v>
      </c>
      <c r="L56" s="162" t="s">
        <v>28</v>
      </c>
      <c r="M56" s="162" t="s">
        <v>28</v>
      </c>
      <c r="N56" s="162" t="s">
        <v>28</v>
      </c>
      <c r="O56" s="162" t="s">
        <v>28</v>
      </c>
      <c r="P56" s="163" t="s">
        <v>28</v>
      </c>
      <c r="Q56" s="162" t="s">
        <v>28</v>
      </c>
      <c r="R56" s="162" t="s">
        <v>28</v>
      </c>
      <c r="S56" s="162" t="s">
        <v>28</v>
      </c>
      <c r="T56" s="162" t="s">
        <v>28</v>
      </c>
      <c r="U56" s="163" t="s">
        <v>28</v>
      </c>
      <c r="V56" s="162" t="s">
        <v>28</v>
      </c>
      <c r="W56" s="162" t="s">
        <v>28</v>
      </c>
      <c r="X56" s="162" t="s">
        <v>28</v>
      </c>
      <c r="Y56" s="162" t="s">
        <v>28</v>
      </c>
      <c r="Z56" s="163" t="s">
        <v>28</v>
      </c>
      <c r="AA56" s="162" t="s">
        <v>28</v>
      </c>
      <c r="AB56" s="162" t="s">
        <v>28</v>
      </c>
      <c r="AC56" s="162" t="s">
        <v>28</v>
      </c>
      <c r="AD56" s="162" t="s">
        <v>28</v>
      </c>
      <c r="AE56" s="163" t="s">
        <v>28</v>
      </c>
      <c r="AF56" s="162" t="s">
        <v>28</v>
      </c>
      <c r="AG56" s="162" t="s">
        <v>28</v>
      </c>
      <c r="AH56" s="162" t="s">
        <v>28</v>
      </c>
      <c r="AI56" s="162" t="s">
        <v>28</v>
      </c>
      <c r="AJ56" s="163" t="s">
        <v>28</v>
      </c>
      <c r="AK56" s="162" t="s">
        <v>27</v>
      </c>
      <c r="AL56" s="162" t="s">
        <v>28</v>
      </c>
      <c r="AM56" s="162" t="s">
        <v>28</v>
      </c>
      <c r="AN56" s="162" t="s">
        <v>28</v>
      </c>
      <c r="AO56" s="163" t="s">
        <v>28</v>
      </c>
      <c r="AP56" s="158" t="s">
        <v>28</v>
      </c>
      <c r="AQ56" s="28" t="str">
        <f t="shared" si="0"/>
        <v>S</v>
      </c>
      <c r="AR56" s="28" t="str">
        <f t="shared" si="1"/>
        <v>N</v>
      </c>
    </row>
    <row r="57" spans="2:44" ht="13" x14ac:dyDescent="0.3">
      <c r="B57" s="170" t="s">
        <v>22</v>
      </c>
      <c r="C57" s="157" t="s">
        <v>151</v>
      </c>
      <c r="D57" s="158" t="s">
        <v>154</v>
      </c>
      <c r="E57" s="159" t="s">
        <v>155</v>
      </c>
      <c r="F57" s="160" t="s">
        <v>131</v>
      </c>
      <c r="G57" s="161" t="s">
        <v>44</v>
      </c>
      <c r="H57" s="162" t="s">
        <v>27</v>
      </c>
      <c r="I57" s="162" t="s">
        <v>28</v>
      </c>
      <c r="J57" s="162" t="s">
        <v>28</v>
      </c>
      <c r="K57" s="163" t="s">
        <v>28</v>
      </c>
      <c r="L57" s="162" t="s">
        <v>27</v>
      </c>
      <c r="M57" s="162" t="s">
        <v>28</v>
      </c>
      <c r="N57" s="162" t="s">
        <v>28</v>
      </c>
      <c r="O57" s="162" t="s">
        <v>28</v>
      </c>
      <c r="P57" s="163" t="s">
        <v>28</v>
      </c>
      <c r="Q57" s="162" t="s">
        <v>27</v>
      </c>
      <c r="R57" s="162" t="s">
        <v>28</v>
      </c>
      <c r="S57" s="162" t="s">
        <v>28</v>
      </c>
      <c r="T57" s="162" t="s">
        <v>28</v>
      </c>
      <c r="U57" s="163" t="s">
        <v>28</v>
      </c>
      <c r="V57" s="162" t="s">
        <v>44</v>
      </c>
      <c r="W57" s="162" t="s">
        <v>44</v>
      </c>
      <c r="X57" s="162">
        <v>8</v>
      </c>
      <c r="Y57" s="162">
        <v>2</v>
      </c>
      <c r="Z57" s="163">
        <v>1</v>
      </c>
      <c r="AA57" s="162" t="s">
        <v>27</v>
      </c>
      <c r="AB57" s="162" t="s">
        <v>28</v>
      </c>
      <c r="AC57" s="162" t="s">
        <v>28</v>
      </c>
      <c r="AD57" s="162" t="s">
        <v>28</v>
      </c>
      <c r="AE57" s="163" t="s">
        <v>28</v>
      </c>
      <c r="AF57" s="162" t="s">
        <v>27</v>
      </c>
      <c r="AG57" s="162" t="s">
        <v>28</v>
      </c>
      <c r="AH57" s="162" t="s">
        <v>28</v>
      </c>
      <c r="AI57" s="162" t="s">
        <v>28</v>
      </c>
      <c r="AJ57" s="163" t="s">
        <v>28</v>
      </c>
      <c r="AK57" s="162" t="s">
        <v>27</v>
      </c>
      <c r="AL57" s="162" t="s">
        <v>28</v>
      </c>
      <c r="AM57" s="162" t="s">
        <v>28</v>
      </c>
      <c r="AN57" s="162" t="s">
        <v>28</v>
      </c>
      <c r="AO57" s="163" t="s">
        <v>28</v>
      </c>
      <c r="AP57" s="158" t="s">
        <v>156</v>
      </c>
      <c r="AQ57" s="28" t="str">
        <f t="shared" si="0"/>
        <v>S</v>
      </c>
      <c r="AR57" s="28" t="str">
        <f t="shared" si="1"/>
        <v>S</v>
      </c>
    </row>
    <row r="58" spans="2:44" ht="26" x14ac:dyDescent="0.3">
      <c r="B58" s="170" t="s">
        <v>22</v>
      </c>
      <c r="C58" s="157" t="s">
        <v>151</v>
      </c>
      <c r="D58" s="158" t="s">
        <v>157</v>
      </c>
      <c r="E58" s="159" t="s">
        <v>158</v>
      </c>
      <c r="F58" s="160" t="s">
        <v>39</v>
      </c>
      <c r="G58" s="161" t="s">
        <v>27</v>
      </c>
      <c r="H58" s="162" t="s">
        <v>28</v>
      </c>
      <c r="I58" s="162" t="s">
        <v>28</v>
      </c>
      <c r="J58" s="162" t="s">
        <v>28</v>
      </c>
      <c r="K58" s="163" t="s">
        <v>28</v>
      </c>
      <c r="L58" s="162" t="s">
        <v>27</v>
      </c>
      <c r="M58" s="162" t="s">
        <v>28</v>
      </c>
      <c r="N58" s="162" t="s">
        <v>28</v>
      </c>
      <c r="O58" s="162" t="s">
        <v>28</v>
      </c>
      <c r="P58" s="163" t="s">
        <v>28</v>
      </c>
      <c r="Q58" s="162" t="s">
        <v>27</v>
      </c>
      <c r="R58" s="162" t="s">
        <v>28</v>
      </c>
      <c r="S58" s="162" t="s">
        <v>28</v>
      </c>
      <c r="T58" s="162" t="s">
        <v>28</v>
      </c>
      <c r="U58" s="163" t="s">
        <v>28</v>
      </c>
      <c r="V58" s="162" t="s">
        <v>27</v>
      </c>
      <c r="W58" s="161" t="s">
        <v>28</v>
      </c>
      <c r="X58" s="162" t="s">
        <v>28</v>
      </c>
      <c r="Y58" s="162" t="s">
        <v>28</v>
      </c>
      <c r="Z58" s="163" t="s">
        <v>28</v>
      </c>
      <c r="AA58" s="162" t="s">
        <v>27</v>
      </c>
      <c r="AB58" s="162" t="s">
        <v>28</v>
      </c>
      <c r="AC58" s="162" t="s">
        <v>28</v>
      </c>
      <c r="AD58" s="162" t="s">
        <v>28</v>
      </c>
      <c r="AE58" s="163" t="s">
        <v>28</v>
      </c>
      <c r="AF58" s="162" t="s">
        <v>27</v>
      </c>
      <c r="AG58" s="162" t="s">
        <v>28</v>
      </c>
      <c r="AH58" s="162" t="s">
        <v>28</v>
      </c>
      <c r="AI58" s="162" t="s">
        <v>28</v>
      </c>
      <c r="AJ58" s="163" t="s">
        <v>28</v>
      </c>
      <c r="AK58" s="162" t="s">
        <v>27</v>
      </c>
      <c r="AL58" s="162" t="s">
        <v>28</v>
      </c>
      <c r="AM58" s="162" t="s">
        <v>28</v>
      </c>
      <c r="AN58" s="162" t="s">
        <v>28</v>
      </c>
      <c r="AO58" s="163" t="s">
        <v>28</v>
      </c>
      <c r="AP58" s="158" t="s">
        <v>28</v>
      </c>
      <c r="AQ58" s="28" t="str">
        <f t="shared" si="0"/>
        <v>N</v>
      </c>
      <c r="AR58" s="28" t="str">
        <f t="shared" si="1"/>
        <v>N</v>
      </c>
    </row>
    <row r="59" spans="2:44" ht="26" x14ac:dyDescent="0.3">
      <c r="B59" s="170" t="s">
        <v>22</v>
      </c>
      <c r="C59" s="157" t="s">
        <v>151</v>
      </c>
      <c r="D59" s="158" t="s">
        <v>159</v>
      </c>
      <c r="E59" s="172" t="s">
        <v>160</v>
      </c>
      <c r="F59" s="173" t="s">
        <v>98</v>
      </c>
      <c r="G59" s="161" t="s">
        <v>27</v>
      </c>
      <c r="H59" s="162" t="s">
        <v>28</v>
      </c>
      <c r="I59" s="162" t="s">
        <v>28</v>
      </c>
      <c r="J59" s="162" t="s">
        <v>28</v>
      </c>
      <c r="K59" s="163" t="s">
        <v>28</v>
      </c>
      <c r="L59" s="162" t="s">
        <v>27</v>
      </c>
      <c r="M59" s="162" t="s">
        <v>28</v>
      </c>
      <c r="N59" s="162" t="s">
        <v>28</v>
      </c>
      <c r="O59" s="162" t="s">
        <v>28</v>
      </c>
      <c r="P59" s="163" t="s">
        <v>28</v>
      </c>
      <c r="Q59" s="162" t="s">
        <v>27</v>
      </c>
      <c r="R59" s="162" t="s">
        <v>28</v>
      </c>
      <c r="S59" s="162" t="s">
        <v>28</v>
      </c>
      <c r="T59" s="162" t="s">
        <v>28</v>
      </c>
      <c r="U59" s="163" t="s">
        <v>28</v>
      </c>
      <c r="V59" s="162" t="s">
        <v>27</v>
      </c>
      <c r="W59" s="162" t="s">
        <v>28</v>
      </c>
      <c r="X59" s="162" t="s">
        <v>28</v>
      </c>
      <c r="Y59" s="162" t="s">
        <v>28</v>
      </c>
      <c r="Z59" s="163" t="s">
        <v>28</v>
      </c>
      <c r="AA59" s="162" t="s">
        <v>27</v>
      </c>
      <c r="AB59" s="162" t="s">
        <v>28</v>
      </c>
      <c r="AC59" s="162" t="s">
        <v>28</v>
      </c>
      <c r="AD59" s="162" t="s">
        <v>28</v>
      </c>
      <c r="AE59" s="163" t="s">
        <v>28</v>
      </c>
      <c r="AF59" s="162" t="s">
        <v>27</v>
      </c>
      <c r="AG59" s="162" t="s">
        <v>28</v>
      </c>
      <c r="AH59" s="162" t="s">
        <v>28</v>
      </c>
      <c r="AI59" s="162" t="s">
        <v>28</v>
      </c>
      <c r="AJ59" s="163" t="s">
        <v>28</v>
      </c>
      <c r="AK59" s="162" t="s">
        <v>27</v>
      </c>
      <c r="AL59" s="162" t="s">
        <v>28</v>
      </c>
      <c r="AM59" s="162" t="s">
        <v>28</v>
      </c>
      <c r="AN59" s="162" t="s">
        <v>28</v>
      </c>
      <c r="AO59" s="163" t="s">
        <v>28</v>
      </c>
      <c r="AP59" s="158" t="s">
        <v>28</v>
      </c>
      <c r="AQ59" s="28" t="str">
        <f t="shared" si="0"/>
        <v>N</v>
      </c>
      <c r="AR59" s="28" t="str">
        <f t="shared" si="1"/>
        <v>N</v>
      </c>
    </row>
    <row r="60" spans="2:44" ht="26" x14ac:dyDescent="0.3">
      <c r="B60" s="170" t="s">
        <v>22</v>
      </c>
      <c r="C60" s="157" t="s">
        <v>151</v>
      </c>
      <c r="D60" s="158" t="s">
        <v>161</v>
      </c>
      <c r="E60" s="172" t="s">
        <v>162</v>
      </c>
      <c r="F60" s="173" t="s">
        <v>39</v>
      </c>
      <c r="G60" s="161" t="s">
        <v>27</v>
      </c>
      <c r="H60" s="162" t="s">
        <v>28</v>
      </c>
      <c r="I60" s="162" t="s">
        <v>28</v>
      </c>
      <c r="J60" s="162" t="s">
        <v>28</v>
      </c>
      <c r="K60" s="163" t="s">
        <v>28</v>
      </c>
      <c r="L60" s="162" t="s">
        <v>27</v>
      </c>
      <c r="M60" s="162" t="s">
        <v>28</v>
      </c>
      <c r="N60" s="162" t="s">
        <v>28</v>
      </c>
      <c r="O60" s="162" t="s">
        <v>28</v>
      </c>
      <c r="P60" s="163" t="s">
        <v>28</v>
      </c>
      <c r="Q60" s="162" t="s">
        <v>27</v>
      </c>
      <c r="R60" s="162" t="s">
        <v>28</v>
      </c>
      <c r="S60" s="162" t="s">
        <v>28</v>
      </c>
      <c r="T60" s="162" t="s">
        <v>28</v>
      </c>
      <c r="U60" s="163" t="s">
        <v>28</v>
      </c>
      <c r="V60" s="162" t="s">
        <v>27</v>
      </c>
      <c r="W60" s="162" t="s">
        <v>28</v>
      </c>
      <c r="X60" s="162" t="s">
        <v>28</v>
      </c>
      <c r="Y60" s="162" t="s">
        <v>28</v>
      </c>
      <c r="Z60" s="163" t="s">
        <v>28</v>
      </c>
      <c r="AA60" s="162" t="s">
        <v>27</v>
      </c>
      <c r="AB60" s="162" t="s">
        <v>28</v>
      </c>
      <c r="AC60" s="162" t="s">
        <v>28</v>
      </c>
      <c r="AD60" s="162" t="s">
        <v>28</v>
      </c>
      <c r="AE60" s="163" t="s">
        <v>28</v>
      </c>
      <c r="AF60" s="162" t="s">
        <v>27</v>
      </c>
      <c r="AG60" s="162" t="s">
        <v>28</v>
      </c>
      <c r="AH60" s="162" t="s">
        <v>28</v>
      </c>
      <c r="AI60" s="162" t="s">
        <v>28</v>
      </c>
      <c r="AJ60" s="163" t="s">
        <v>28</v>
      </c>
      <c r="AK60" s="162" t="s">
        <v>27</v>
      </c>
      <c r="AL60" s="162" t="s">
        <v>28</v>
      </c>
      <c r="AM60" s="162" t="s">
        <v>28</v>
      </c>
      <c r="AN60" s="162" t="s">
        <v>28</v>
      </c>
      <c r="AO60" s="163" t="s">
        <v>28</v>
      </c>
      <c r="AP60" s="158" t="s">
        <v>28</v>
      </c>
      <c r="AQ60" s="28" t="str">
        <f t="shared" si="0"/>
        <v>N</v>
      </c>
      <c r="AR60" s="28" t="str">
        <f t="shared" si="1"/>
        <v>N</v>
      </c>
    </row>
    <row r="61" spans="2:44" ht="26" x14ac:dyDescent="0.3">
      <c r="B61" s="170" t="s">
        <v>22</v>
      </c>
      <c r="C61" s="157" t="s">
        <v>151</v>
      </c>
      <c r="D61" s="158" t="s">
        <v>163</v>
      </c>
      <c r="E61" s="172" t="s">
        <v>164</v>
      </c>
      <c r="F61" s="173" t="s">
        <v>64</v>
      </c>
      <c r="G61" s="161" t="s">
        <v>27</v>
      </c>
      <c r="H61" s="162" t="s">
        <v>27</v>
      </c>
      <c r="I61" s="162" t="s">
        <v>28</v>
      </c>
      <c r="J61" s="162" t="s">
        <v>28</v>
      </c>
      <c r="K61" s="163" t="s">
        <v>28</v>
      </c>
      <c r="L61" s="162" t="s">
        <v>27</v>
      </c>
      <c r="M61" s="162" t="s">
        <v>28</v>
      </c>
      <c r="N61" s="162" t="s">
        <v>28</v>
      </c>
      <c r="O61" s="162" t="s">
        <v>28</v>
      </c>
      <c r="P61" s="163" t="s">
        <v>28</v>
      </c>
      <c r="Q61" s="162" t="s">
        <v>27</v>
      </c>
      <c r="R61" s="162" t="s">
        <v>28</v>
      </c>
      <c r="S61" s="162" t="s">
        <v>28</v>
      </c>
      <c r="T61" s="162" t="s">
        <v>28</v>
      </c>
      <c r="U61" s="163" t="s">
        <v>28</v>
      </c>
      <c r="V61" s="162" t="s">
        <v>27</v>
      </c>
      <c r="W61" s="162" t="s">
        <v>28</v>
      </c>
      <c r="X61" s="162" t="s">
        <v>28</v>
      </c>
      <c r="Y61" s="162" t="s">
        <v>28</v>
      </c>
      <c r="Z61" s="163" t="s">
        <v>28</v>
      </c>
      <c r="AA61" s="162" t="s">
        <v>27</v>
      </c>
      <c r="AB61" s="162" t="s">
        <v>28</v>
      </c>
      <c r="AC61" s="162" t="s">
        <v>28</v>
      </c>
      <c r="AD61" s="162" t="s">
        <v>28</v>
      </c>
      <c r="AE61" s="163" t="s">
        <v>28</v>
      </c>
      <c r="AF61" s="162" t="s">
        <v>27</v>
      </c>
      <c r="AG61" s="162" t="s">
        <v>28</v>
      </c>
      <c r="AH61" s="162" t="s">
        <v>28</v>
      </c>
      <c r="AI61" s="162" t="s">
        <v>28</v>
      </c>
      <c r="AJ61" s="163" t="s">
        <v>28</v>
      </c>
      <c r="AK61" s="162" t="s">
        <v>27</v>
      </c>
      <c r="AL61" s="162" t="s">
        <v>28</v>
      </c>
      <c r="AM61" s="162" t="s">
        <v>28</v>
      </c>
      <c r="AN61" s="162" t="s">
        <v>28</v>
      </c>
      <c r="AO61" s="163" t="s">
        <v>28</v>
      </c>
      <c r="AP61" s="158" t="s">
        <v>28</v>
      </c>
      <c r="AQ61" s="28" t="str">
        <f t="shared" si="0"/>
        <v>N</v>
      </c>
      <c r="AR61" s="28" t="str">
        <f t="shared" si="1"/>
        <v>N</v>
      </c>
    </row>
    <row r="62" spans="2:44" ht="13" x14ac:dyDescent="0.3">
      <c r="B62" s="170" t="s">
        <v>22</v>
      </c>
      <c r="C62" s="157" t="s">
        <v>151</v>
      </c>
      <c r="D62" s="158" t="s">
        <v>165</v>
      </c>
      <c r="E62" s="172" t="s">
        <v>166</v>
      </c>
      <c r="F62" s="173" t="s">
        <v>52</v>
      </c>
      <c r="G62" s="161" t="s">
        <v>44</v>
      </c>
      <c r="H62" s="162" t="s">
        <v>27</v>
      </c>
      <c r="I62" s="162" t="s">
        <v>28</v>
      </c>
      <c r="J62" s="162" t="s">
        <v>28</v>
      </c>
      <c r="K62" s="163" t="s">
        <v>28</v>
      </c>
      <c r="L62" s="162" t="s">
        <v>28</v>
      </c>
      <c r="M62" s="162" t="s">
        <v>28</v>
      </c>
      <c r="N62" s="162" t="s">
        <v>28</v>
      </c>
      <c r="O62" s="162" t="s">
        <v>28</v>
      </c>
      <c r="P62" s="163" t="s">
        <v>28</v>
      </c>
      <c r="Q62" s="162" t="s">
        <v>28</v>
      </c>
      <c r="R62" s="162" t="s">
        <v>28</v>
      </c>
      <c r="S62" s="162" t="s">
        <v>28</v>
      </c>
      <c r="T62" s="162" t="s">
        <v>28</v>
      </c>
      <c r="U62" s="163" t="s">
        <v>28</v>
      </c>
      <c r="V62" s="162" t="s">
        <v>28</v>
      </c>
      <c r="W62" s="162" t="s">
        <v>28</v>
      </c>
      <c r="X62" s="162" t="s">
        <v>28</v>
      </c>
      <c r="Y62" s="162" t="s">
        <v>28</v>
      </c>
      <c r="Z62" s="163" t="s">
        <v>28</v>
      </c>
      <c r="AA62" s="162" t="s">
        <v>28</v>
      </c>
      <c r="AB62" s="162" t="s">
        <v>28</v>
      </c>
      <c r="AC62" s="162" t="s">
        <v>28</v>
      </c>
      <c r="AD62" s="162" t="s">
        <v>28</v>
      </c>
      <c r="AE62" s="163" t="s">
        <v>28</v>
      </c>
      <c r="AF62" s="162" t="s">
        <v>28</v>
      </c>
      <c r="AG62" s="162" t="s">
        <v>28</v>
      </c>
      <c r="AH62" s="162" t="s">
        <v>28</v>
      </c>
      <c r="AI62" s="162" t="s">
        <v>28</v>
      </c>
      <c r="AJ62" s="163" t="s">
        <v>28</v>
      </c>
      <c r="AK62" s="162" t="s">
        <v>27</v>
      </c>
      <c r="AL62" s="162" t="s">
        <v>28</v>
      </c>
      <c r="AM62" s="162" t="s">
        <v>28</v>
      </c>
      <c r="AN62" s="162" t="s">
        <v>28</v>
      </c>
      <c r="AO62" s="163" t="s">
        <v>28</v>
      </c>
      <c r="AP62" s="158" t="s">
        <v>28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170" t="s">
        <v>22</v>
      </c>
      <c r="C63" s="157" t="s">
        <v>151</v>
      </c>
      <c r="D63" s="158" t="s">
        <v>167</v>
      </c>
      <c r="E63" s="172" t="s">
        <v>168</v>
      </c>
      <c r="F63" s="173" t="s">
        <v>121</v>
      </c>
      <c r="G63" s="161" t="s">
        <v>44</v>
      </c>
      <c r="H63" s="162" t="s">
        <v>27</v>
      </c>
      <c r="I63" s="162" t="s">
        <v>28</v>
      </c>
      <c r="J63" s="162" t="s">
        <v>28</v>
      </c>
      <c r="K63" s="163" t="s">
        <v>28</v>
      </c>
      <c r="L63" s="170" t="s">
        <v>27</v>
      </c>
      <c r="M63" s="162" t="s">
        <v>28</v>
      </c>
      <c r="N63" s="162" t="s">
        <v>28</v>
      </c>
      <c r="O63" s="162" t="s">
        <v>28</v>
      </c>
      <c r="P63" s="163" t="s">
        <v>28</v>
      </c>
      <c r="Q63" s="170" t="s">
        <v>27</v>
      </c>
      <c r="R63" s="162" t="s">
        <v>28</v>
      </c>
      <c r="S63" s="162" t="s">
        <v>28</v>
      </c>
      <c r="T63" s="162" t="s">
        <v>28</v>
      </c>
      <c r="U63" s="163" t="s">
        <v>28</v>
      </c>
      <c r="V63" s="170" t="s">
        <v>27</v>
      </c>
      <c r="W63" s="162" t="s">
        <v>28</v>
      </c>
      <c r="X63" s="162" t="s">
        <v>28</v>
      </c>
      <c r="Y63" s="162" t="s">
        <v>28</v>
      </c>
      <c r="Z63" s="163" t="s">
        <v>28</v>
      </c>
      <c r="AA63" s="170" t="s">
        <v>27</v>
      </c>
      <c r="AB63" s="162" t="s">
        <v>28</v>
      </c>
      <c r="AC63" s="162" t="s">
        <v>28</v>
      </c>
      <c r="AD63" s="162" t="s">
        <v>28</v>
      </c>
      <c r="AE63" s="163" t="s">
        <v>28</v>
      </c>
      <c r="AF63" s="170" t="s">
        <v>27</v>
      </c>
      <c r="AG63" s="162" t="s">
        <v>28</v>
      </c>
      <c r="AH63" s="162" t="s">
        <v>28</v>
      </c>
      <c r="AI63" s="162" t="s">
        <v>28</v>
      </c>
      <c r="AJ63" s="163" t="s">
        <v>28</v>
      </c>
      <c r="AK63" s="162" t="s">
        <v>27</v>
      </c>
      <c r="AL63" s="162" t="s">
        <v>28</v>
      </c>
      <c r="AM63" s="162" t="s">
        <v>28</v>
      </c>
      <c r="AN63" s="162" t="s">
        <v>28</v>
      </c>
      <c r="AO63" s="163" t="s">
        <v>28</v>
      </c>
      <c r="AP63" s="158" t="s">
        <v>28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170" t="s">
        <v>22</v>
      </c>
      <c r="C64" s="157" t="s">
        <v>151</v>
      </c>
      <c r="D64" s="158" t="s">
        <v>169</v>
      </c>
      <c r="E64" s="172" t="s">
        <v>170</v>
      </c>
      <c r="F64" s="173" t="s">
        <v>31</v>
      </c>
      <c r="G64" s="161" t="s">
        <v>44</v>
      </c>
      <c r="H64" s="162" t="s">
        <v>27</v>
      </c>
      <c r="I64" s="162" t="s">
        <v>28</v>
      </c>
      <c r="J64" s="162" t="s">
        <v>28</v>
      </c>
      <c r="K64" s="163" t="s">
        <v>28</v>
      </c>
      <c r="L64" s="162" t="s">
        <v>27</v>
      </c>
      <c r="M64" s="162" t="s">
        <v>28</v>
      </c>
      <c r="N64" s="162" t="s">
        <v>28</v>
      </c>
      <c r="O64" s="162" t="s">
        <v>28</v>
      </c>
      <c r="P64" s="163" t="s">
        <v>28</v>
      </c>
      <c r="Q64" s="162" t="s">
        <v>27</v>
      </c>
      <c r="R64" s="162" t="s">
        <v>28</v>
      </c>
      <c r="S64" s="162" t="s">
        <v>28</v>
      </c>
      <c r="T64" s="162" t="s">
        <v>28</v>
      </c>
      <c r="U64" s="163" t="s">
        <v>28</v>
      </c>
      <c r="V64" s="162" t="s">
        <v>27</v>
      </c>
      <c r="W64" s="162" t="s">
        <v>28</v>
      </c>
      <c r="X64" s="162" t="s">
        <v>28</v>
      </c>
      <c r="Y64" s="162" t="s">
        <v>28</v>
      </c>
      <c r="Z64" s="163" t="s">
        <v>28</v>
      </c>
      <c r="AA64" s="162" t="s">
        <v>27</v>
      </c>
      <c r="AB64" s="162" t="s">
        <v>28</v>
      </c>
      <c r="AC64" s="162" t="s">
        <v>28</v>
      </c>
      <c r="AD64" s="162" t="s">
        <v>28</v>
      </c>
      <c r="AE64" s="163" t="s">
        <v>28</v>
      </c>
      <c r="AF64" s="162" t="s">
        <v>27</v>
      </c>
      <c r="AG64" s="162" t="s">
        <v>28</v>
      </c>
      <c r="AH64" s="162" t="s">
        <v>28</v>
      </c>
      <c r="AI64" s="162" t="s">
        <v>28</v>
      </c>
      <c r="AJ64" s="163" t="s">
        <v>28</v>
      </c>
      <c r="AK64" s="162" t="s">
        <v>27</v>
      </c>
      <c r="AL64" s="162" t="s">
        <v>28</v>
      </c>
      <c r="AM64" s="162" t="s">
        <v>28</v>
      </c>
      <c r="AN64" s="162" t="s">
        <v>28</v>
      </c>
      <c r="AO64" s="163" t="s">
        <v>28</v>
      </c>
      <c r="AP64" s="158" t="s">
        <v>28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170" t="s">
        <v>22</v>
      </c>
      <c r="C65" s="157" t="s">
        <v>151</v>
      </c>
      <c r="D65" s="158" t="s">
        <v>171</v>
      </c>
      <c r="E65" s="172" t="s">
        <v>172</v>
      </c>
      <c r="F65" s="173" t="s">
        <v>173</v>
      </c>
      <c r="G65" s="161" t="s">
        <v>44</v>
      </c>
      <c r="H65" s="162" t="s">
        <v>27</v>
      </c>
      <c r="I65" s="162" t="s">
        <v>28</v>
      </c>
      <c r="J65" s="162" t="s">
        <v>28</v>
      </c>
      <c r="K65" s="163" t="s">
        <v>28</v>
      </c>
      <c r="L65" s="162" t="s">
        <v>28</v>
      </c>
      <c r="M65" s="162" t="s">
        <v>28</v>
      </c>
      <c r="N65" s="162" t="s">
        <v>28</v>
      </c>
      <c r="O65" s="162" t="s">
        <v>28</v>
      </c>
      <c r="P65" s="163" t="s">
        <v>28</v>
      </c>
      <c r="Q65" s="162" t="s">
        <v>28</v>
      </c>
      <c r="R65" s="162" t="s">
        <v>28</v>
      </c>
      <c r="S65" s="162" t="s">
        <v>28</v>
      </c>
      <c r="T65" s="162" t="s">
        <v>28</v>
      </c>
      <c r="U65" s="163" t="s">
        <v>28</v>
      </c>
      <c r="V65" s="162" t="s">
        <v>28</v>
      </c>
      <c r="W65" s="162" t="s">
        <v>28</v>
      </c>
      <c r="X65" s="162" t="s">
        <v>28</v>
      </c>
      <c r="Y65" s="162" t="s">
        <v>28</v>
      </c>
      <c r="Z65" s="163" t="s">
        <v>28</v>
      </c>
      <c r="AA65" s="162" t="s">
        <v>28</v>
      </c>
      <c r="AB65" s="162" t="s">
        <v>28</v>
      </c>
      <c r="AC65" s="162" t="s">
        <v>28</v>
      </c>
      <c r="AD65" s="162" t="s">
        <v>28</v>
      </c>
      <c r="AE65" s="163" t="s">
        <v>28</v>
      </c>
      <c r="AF65" s="162" t="s">
        <v>28</v>
      </c>
      <c r="AG65" s="162" t="s">
        <v>28</v>
      </c>
      <c r="AH65" s="162" t="s">
        <v>28</v>
      </c>
      <c r="AI65" s="162" t="s">
        <v>28</v>
      </c>
      <c r="AJ65" s="163" t="s">
        <v>28</v>
      </c>
      <c r="AK65" s="162" t="s">
        <v>27</v>
      </c>
      <c r="AL65" s="162" t="s">
        <v>28</v>
      </c>
      <c r="AM65" s="162" t="s">
        <v>28</v>
      </c>
      <c r="AN65" s="162" t="s">
        <v>28</v>
      </c>
      <c r="AO65" s="163" t="s">
        <v>28</v>
      </c>
      <c r="AP65" s="158" t="s">
        <v>28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9"/>
      <c r="C66" s="157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0"/>
      <c r="AQ66" s="28"/>
      <c r="AR66" s="28"/>
    </row>
    <row r="67" spans="2:44" ht="13" x14ac:dyDescent="0.3">
      <c r="B67" s="9"/>
      <c r="C67" s="157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0"/>
      <c r="AQ67" s="28"/>
      <c r="AR67" s="28"/>
    </row>
    <row r="68" spans="2:44" ht="13" x14ac:dyDescent="0.3">
      <c r="B68" s="9"/>
      <c r="C68" s="157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0"/>
      <c r="AQ68" s="28"/>
      <c r="AR68" s="28"/>
    </row>
    <row r="69" spans="2:44" ht="13" x14ac:dyDescent="0.3">
      <c r="B69" s="9"/>
      <c r="C69" s="157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57"/>
      <c r="D70" s="10"/>
      <c r="E70" s="27"/>
      <c r="F70" s="107"/>
      <c r="G70" s="108"/>
      <c r="H70" s="109"/>
      <c r="I70" s="109"/>
      <c r="J70" s="109"/>
      <c r="K70" s="110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0"/>
      <c r="AQ70" s="28"/>
      <c r="AR70" s="28"/>
    </row>
    <row r="71" spans="2:44" ht="13" x14ac:dyDescent="0.3">
      <c r="B71" s="9"/>
      <c r="C71" s="157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1"/>
      <c r="AQ71" s="28"/>
      <c r="AR71" s="28"/>
    </row>
    <row r="72" spans="2:44" ht="13" x14ac:dyDescent="0.3">
      <c r="B72" s="9"/>
      <c r="C72" s="157"/>
      <c r="D72" s="10"/>
      <c r="E72" s="27"/>
      <c r="F72" s="107"/>
      <c r="G72" s="108"/>
      <c r="H72" s="109"/>
      <c r="I72" s="109"/>
      <c r="J72" s="109"/>
      <c r="K72" s="110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0"/>
      <c r="AQ72" s="28"/>
      <c r="AR72" s="28"/>
    </row>
    <row r="73" spans="2:44" ht="13" x14ac:dyDescent="0.3">
      <c r="B73" s="9"/>
      <c r="C73" s="157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2"/>
      <c r="AL73" s="109"/>
      <c r="AM73" s="109"/>
      <c r="AN73" s="109"/>
      <c r="AO73" s="113"/>
      <c r="AP73" s="130"/>
      <c r="AQ73" s="28"/>
      <c r="AR73" s="28"/>
    </row>
    <row r="74" spans="2:44" ht="13" x14ac:dyDescent="0.3">
      <c r="B74" s="9"/>
      <c r="C74" s="157"/>
      <c r="D74" s="10"/>
      <c r="E74" s="27"/>
      <c r="F74" s="107"/>
      <c r="G74" s="108"/>
      <c r="H74" s="108"/>
      <c r="I74" s="109"/>
      <c r="J74" s="109"/>
      <c r="K74" s="110"/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2"/>
      <c r="AL74" s="109"/>
      <c r="AM74" s="109"/>
      <c r="AN74" s="109"/>
      <c r="AO74" s="113"/>
      <c r="AP74" s="130"/>
      <c r="AQ74" s="28"/>
      <c r="AR74" s="28"/>
    </row>
    <row r="75" spans="2:44" ht="13" x14ac:dyDescent="0.3">
      <c r="B75" s="9"/>
      <c r="C75" s="157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57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0"/>
      <c r="AQ76" s="28"/>
      <c r="AR76" s="28"/>
    </row>
    <row r="77" spans="2:44" ht="13" x14ac:dyDescent="0.3">
      <c r="B77" s="9"/>
      <c r="C77" s="157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4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5"/>
      <c r="AK77" s="112"/>
      <c r="AL77" s="109"/>
      <c r="AM77" s="109"/>
      <c r="AN77" s="109"/>
      <c r="AO77" s="113"/>
      <c r="AP77" s="130"/>
      <c r="AQ77" s="28"/>
      <c r="AR77" s="28"/>
    </row>
    <row r="78" spans="2:44" ht="13" x14ac:dyDescent="0.3">
      <c r="B78" s="9"/>
      <c r="C78" s="157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3"/>
      <c r="AP78" s="130"/>
      <c r="AQ78" s="28"/>
      <c r="AR78" s="28"/>
    </row>
    <row r="79" spans="2:44" ht="13" x14ac:dyDescent="0.3">
      <c r="B79" s="9"/>
      <c r="C79" s="157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0"/>
      <c r="AQ79" s="28"/>
      <c r="AR79" s="28"/>
    </row>
    <row r="80" spans="2:44" ht="13" x14ac:dyDescent="0.3">
      <c r="B80" s="9"/>
      <c r="C80" s="157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4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0"/>
      <c r="AQ80" s="28"/>
      <c r="AR80" s="28"/>
    </row>
    <row r="81" spans="2:44" ht="13" x14ac:dyDescent="0.3">
      <c r="B81" s="9"/>
      <c r="C81" s="157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0"/>
      <c r="AQ81" s="28"/>
      <c r="AR81" s="28"/>
    </row>
    <row r="82" spans="2:44" ht="13" x14ac:dyDescent="0.3">
      <c r="B82" s="9"/>
      <c r="C82" s="15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0"/>
      <c r="AQ82" s="28"/>
      <c r="AR82" s="28"/>
    </row>
    <row r="83" spans="2:44" ht="13" x14ac:dyDescent="0.3">
      <c r="B83" s="9"/>
      <c r="C83" s="15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30"/>
      <c r="AQ83" s="28"/>
      <c r="AR83" s="28"/>
    </row>
    <row r="84" spans="2:44" ht="13" x14ac:dyDescent="0.3">
      <c r="B84" s="9"/>
      <c r="C84" s="15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0"/>
      <c r="AQ84" s="28"/>
      <c r="AR84" s="28"/>
    </row>
    <row r="85" spans="2:44" ht="13" x14ac:dyDescent="0.3">
      <c r="B85" s="9"/>
      <c r="C85" s="15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0"/>
      <c r="AQ85" s="28"/>
      <c r="AR85" s="28"/>
    </row>
    <row r="86" spans="2:44" ht="13" x14ac:dyDescent="0.3">
      <c r="B86" s="9"/>
      <c r="C86" s="15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0"/>
      <c r="AQ86" s="28"/>
      <c r="AR86" s="28"/>
    </row>
    <row r="87" spans="2:44" ht="13" x14ac:dyDescent="0.3">
      <c r="B87" s="9"/>
      <c r="C87" s="15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6"/>
      <c r="AG87" s="109"/>
      <c r="AH87" s="109"/>
      <c r="AI87" s="109"/>
      <c r="AJ87" s="111"/>
      <c r="AK87" s="112"/>
      <c r="AL87" s="109"/>
      <c r="AM87" s="109"/>
      <c r="AN87" s="109"/>
      <c r="AO87" s="113"/>
      <c r="AP87" s="130"/>
      <c r="AQ87" s="28"/>
      <c r="AR87" s="28"/>
    </row>
    <row r="88" spans="2:44" ht="13" x14ac:dyDescent="0.3">
      <c r="B88" s="9"/>
      <c r="C88" s="15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0"/>
      <c r="AQ88" s="28"/>
      <c r="AR88" s="28"/>
    </row>
    <row r="89" spans="2:44" ht="13" x14ac:dyDescent="0.3">
      <c r="B89" s="9"/>
      <c r="C89" s="15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0"/>
      <c r="AQ89" s="28"/>
      <c r="AR89" s="28"/>
    </row>
    <row r="90" spans="2:44" ht="13" x14ac:dyDescent="0.3">
      <c r="B90" s="9"/>
      <c r="C90" s="15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0"/>
      <c r="AQ90" s="28"/>
      <c r="AR90" s="28"/>
    </row>
    <row r="91" spans="2:44" ht="13" x14ac:dyDescent="0.3">
      <c r="B91" s="9"/>
      <c r="C91" s="15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0"/>
      <c r="AQ91" s="28"/>
      <c r="AR91" s="28"/>
    </row>
    <row r="92" spans="2:44" ht="13" x14ac:dyDescent="0.3">
      <c r="B92" s="9"/>
      <c r="C92" s="15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0"/>
      <c r="AQ92" s="28"/>
      <c r="AR92" s="28"/>
    </row>
    <row r="93" spans="2:44" ht="13" x14ac:dyDescent="0.3">
      <c r="B93" s="9"/>
      <c r="C93" s="15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7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0"/>
      <c r="AQ93" s="28"/>
      <c r="AR93" s="28"/>
    </row>
    <row r="94" spans="2:44" ht="13" x14ac:dyDescent="0.3">
      <c r="B94" s="9"/>
      <c r="C94" s="157"/>
      <c r="D94" s="10"/>
      <c r="E94" s="118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0"/>
      <c r="AQ94" s="28"/>
      <c r="AR94" s="28"/>
    </row>
    <row r="95" spans="2:44" ht="14.5" x14ac:dyDescent="0.35">
      <c r="B95" s="9"/>
      <c r="C95" s="157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4.5" x14ac:dyDescent="0.35">
      <c r="B96" s="9"/>
      <c r="C96" s="157"/>
      <c r="D96" s="10"/>
      <c r="E96" s="120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13" x14ac:dyDescent="0.3">
      <c r="B97" s="9"/>
      <c r="C97" s="157"/>
      <c r="D97" s="10"/>
      <c r="E97" s="119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0"/>
      <c r="AQ97" s="28"/>
      <c r="AR97" s="28"/>
    </row>
    <row r="98" spans="2:44" ht="13" x14ac:dyDescent="0.3">
      <c r="B98" s="9"/>
      <c r="C98" s="15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30"/>
      <c r="AQ98" s="28"/>
      <c r="AR98" s="28"/>
    </row>
    <row r="99" spans="2:44" ht="13" x14ac:dyDescent="0.3">
      <c r="B99" s="9"/>
      <c r="C99" s="15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30"/>
      <c r="AQ99" s="28"/>
      <c r="AR99" s="28"/>
    </row>
    <row r="100" spans="2:44" ht="13" x14ac:dyDescent="0.3">
      <c r="B100" s="9"/>
      <c r="C100" s="15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30"/>
      <c r="AQ100" s="28"/>
      <c r="AR100" s="28"/>
    </row>
    <row r="101" spans="2:44" ht="45.75" customHeight="1" x14ac:dyDescent="0.3">
      <c r="B101" s="9"/>
      <c r="C101" s="15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1"/>
      <c r="AQ101" s="28"/>
      <c r="AR101" s="28"/>
    </row>
    <row r="102" spans="2:44" ht="13" x14ac:dyDescent="0.3">
      <c r="B102" s="9"/>
      <c r="C102" s="15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2"/>
      <c r="AQ102" s="28"/>
      <c r="AR102" s="28"/>
    </row>
    <row r="103" spans="2:44" ht="13" x14ac:dyDescent="0.3">
      <c r="B103" s="9"/>
      <c r="C103" s="15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2"/>
      <c r="AQ103" s="28"/>
      <c r="AR103" s="28"/>
    </row>
    <row r="104" spans="2:44" ht="13" x14ac:dyDescent="0.3">
      <c r="B104" s="9"/>
      <c r="C104" s="15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2"/>
      <c r="AQ104" s="28"/>
      <c r="AR104" s="28"/>
    </row>
    <row r="105" spans="2:44" ht="13" x14ac:dyDescent="0.3">
      <c r="B105" s="9"/>
      <c r="C105" s="15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2"/>
      <c r="AQ105" s="28"/>
      <c r="AR105" s="28"/>
    </row>
    <row r="106" spans="2:44" ht="13" x14ac:dyDescent="0.3">
      <c r="B106" s="9"/>
      <c r="C106" s="15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2"/>
      <c r="AQ106" s="28"/>
      <c r="AR106" s="28"/>
    </row>
    <row r="107" spans="2:44" ht="13" x14ac:dyDescent="0.3">
      <c r="B107" s="9"/>
      <c r="C107" s="15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2"/>
      <c r="AQ107" s="28"/>
      <c r="AR107" s="28"/>
    </row>
    <row r="108" spans="2:44" ht="13" x14ac:dyDescent="0.3">
      <c r="B108" s="9"/>
      <c r="C108" s="15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2"/>
      <c r="AQ108" s="28"/>
      <c r="AR108" s="28"/>
    </row>
    <row r="109" spans="2:44" ht="12.75" customHeight="1" x14ac:dyDescent="0.3">
      <c r="B109" s="9"/>
      <c r="C109" s="15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2"/>
      <c r="AQ109" s="28"/>
      <c r="AR109" s="28"/>
    </row>
    <row r="110" spans="2:44" ht="12.75" customHeight="1" x14ac:dyDescent="0.3">
      <c r="B110" s="9"/>
      <c r="C110" s="15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2"/>
      <c r="AQ110" s="28"/>
      <c r="AR110" s="28"/>
    </row>
    <row r="111" spans="2:44" ht="12.75" customHeight="1" x14ac:dyDescent="0.3">
      <c r="B111" s="9"/>
      <c r="C111" s="15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2"/>
      <c r="AQ111" s="28"/>
      <c r="AR111" s="28"/>
    </row>
    <row r="112" spans="2:44" ht="28.5" customHeight="1" x14ac:dyDescent="0.3">
      <c r="B112" s="9"/>
      <c r="C112" s="15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5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2"/>
      <c r="AQ113" s="28"/>
      <c r="AR113" s="28"/>
    </row>
    <row r="114" spans="2:70" ht="12.75" customHeight="1" x14ac:dyDescent="0.3">
      <c r="B114" s="9"/>
      <c r="C114" s="15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2"/>
      <c r="AQ114" s="28"/>
      <c r="AR114" s="28"/>
    </row>
    <row r="115" spans="2:70" ht="12.75" customHeight="1" x14ac:dyDescent="0.3">
      <c r="B115" s="9"/>
      <c r="C115" s="15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2"/>
      <c r="AQ115" s="28"/>
      <c r="AR115" s="28"/>
    </row>
    <row r="116" spans="2:70" ht="12.75" customHeight="1" x14ac:dyDescent="0.3">
      <c r="B116" s="9"/>
      <c r="C116" s="15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2"/>
      <c r="AQ116" s="28"/>
      <c r="AR116" s="28"/>
    </row>
    <row r="117" spans="2:70" ht="12.75" customHeight="1" x14ac:dyDescent="0.3">
      <c r="B117" s="9"/>
      <c r="C117" s="15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2"/>
      <c r="AQ117" s="28"/>
      <c r="AR117" s="28"/>
    </row>
    <row r="118" spans="2:70" ht="12.75" customHeight="1" x14ac:dyDescent="0.3">
      <c r="B118" s="9"/>
      <c r="C118" s="15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2"/>
      <c r="AQ118" s="28"/>
      <c r="AR118" s="28"/>
    </row>
    <row r="119" spans="2:70" ht="12.75" customHeight="1" x14ac:dyDescent="0.3">
      <c r="B119" s="9"/>
      <c r="C119" s="15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2"/>
      <c r="AQ119" s="28"/>
      <c r="AR119" s="28"/>
    </row>
    <row r="120" spans="2:70" ht="12.75" customHeight="1" x14ac:dyDescent="0.3">
      <c r="B120" s="9"/>
      <c r="C120" s="157"/>
      <c r="D120" s="10"/>
      <c r="E120" s="121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2"/>
      <c r="AQ120" s="28"/>
      <c r="AR120" s="28"/>
    </row>
    <row r="121" spans="2:70" ht="42.75" customHeight="1" x14ac:dyDescent="0.3">
      <c r="B121" s="9"/>
      <c r="C121" s="15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3"/>
      <c r="AQ121" s="28"/>
      <c r="AR121" s="28"/>
    </row>
    <row r="122" spans="2:70" ht="12.75" customHeight="1" x14ac:dyDescent="0.3">
      <c r="B122" s="9"/>
      <c r="C122" s="15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2"/>
      <c r="AQ122" s="28"/>
      <c r="AR122" s="28"/>
    </row>
    <row r="123" spans="2:70" ht="12.75" customHeight="1" x14ac:dyDescent="0.3">
      <c r="B123" s="9"/>
      <c r="C123" s="15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6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6"/>
      <c r="AQ124" s="28"/>
      <c r="AR124" s="28"/>
    </row>
    <row r="125" spans="2:70" ht="12.75" customHeight="1" x14ac:dyDescent="0.3">
      <c r="B125" s="9"/>
      <c r="C125" s="157"/>
      <c r="D125" s="10"/>
      <c r="E125" s="124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6"/>
      <c r="AQ125" s="28"/>
      <c r="AR125" s="28"/>
    </row>
    <row r="126" spans="2:70" ht="12.75" customHeight="1" x14ac:dyDescent="0.3">
      <c r="B126" s="9"/>
      <c r="C126" s="157"/>
      <c r="D126" s="10"/>
      <c r="E126" s="122"/>
      <c r="F126" s="123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6"/>
      <c r="AQ126" s="28"/>
      <c r="AR126" s="28"/>
    </row>
    <row r="127" spans="2:70" ht="12.75" customHeight="1" x14ac:dyDescent="0.3">
      <c r="B127" s="9"/>
      <c r="C127" s="157"/>
      <c r="D127" s="10"/>
      <c r="E127" s="122"/>
      <c r="F127" s="123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6"/>
      <c r="AQ127" s="28"/>
      <c r="AR127" s="28"/>
    </row>
    <row r="128" spans="2:70" ht="12.75" customHeight="1" x14ac:dyDescent="0.3">
      <c r="B128" s="9"/>
      <c r="C128" s="157"/>
      <c r="D128" s="10"/>
      <c r="E128" s="122"/>
      <c r="F128" s="123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6"/>
      <c r="AQ128" s="28"/>
      <c r="AR128" s="28"/>
    </row>
    <row r="129" spans="2:44" ht="12.75" customHeight="1" x14ac:dyDescent="0.3">
      <c r="B129" s="9"/>
      <c r="C129" s="157"/>
      <c r="D129" s="10"/>
      <c r="E129" s="122"/>
      <c r="F129" s="123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6"/>
      <c r="AQ129" s="28"/>
      <c r="AR129" s="28"/>
    </row>
    <row r="130" spans="2:44" ht="27" customHeight="1" x14ac:dyDescent="0.3">
      <c r="B130" s="9"/>
      <c r="C130" s="157"/>
      <c r="D130" s="10"/>
      <c r="E130" s="122"/>
      <c r="F130" s="123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4"/>
      <c r="AQ130" s="28"/>
      <c r="AR130" s="28"/>
    </row>
    <row r="131" spans="2:44" ht="12.75" customHeight="1" x14ac:dyDescent="0.3">
      <c r="B131" s="9"/>
      <c r="C131" s="157"/>
      <c r="D131" s="10"/>
      <c r="E131" s="122"/>
      <c r="F131" s="123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6"/>
      <c r="AQ131" s="28"/>
      <c r="AR131" s="28"/>
    </row>
    <row r="132" spans="2:44" ht="12.75" customHeight="1" x14ac:dyDescent="0.3">
      <c r="B132" s="9"/>
      <c r="C132" s="157"/>
      <c r="D132" s="10"/>
      <c r="E132" s="122"/>
      <c r="F132" s="123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6"/>
      <c r="AQ132" s="28"/>
      <c r="AR132" s="28"/>
    </row>
    <row r="133" spans="2:44" ht="12.75" customHeight="1" x14ac:dyDescent="0.3">
      <c r="B133" s="9"/>
      <c r="C133" s="157"/>
      <c r="D133" s="10"/>
      <c r="E133" s="122"/>
      <c r="F133" s="123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6"/>
      <c r="AQ133" s="28"/>
      <c r="AR133" s="28"/>
    </row>
    <row r="134" spans="2:44" ht="12.75" customHeight="1" x14ac:dyDescent="0.3">
      <c r="B134" s="9"/>
      <c r="C134" s="157"/>
      <c r="D134" s="10"/>
      <c r="E134" s="122"/>
      <c r="F134" s="123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6"/>
      <c r="AQ134" s="28"/>
      <c r="AR134" s="28"/>
    </row>
    <row r="135" spans="2:44" ht="12.75" customHeight="1" x14ac:dyDescent="0.3">
      <c r="B135" s="9"/>
      <c r="C135" s="157"/>
      <c r="D135" s="10"/>
      <c r="E135" s="122"/>
      <c r="F135" s="123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6"/>
      <c r="AQ135" s="28"/>
      <c r="AR135" s="28"/>
    </row>
    <row r="136" spans="2:44" ht="12.75" customHeight="1" x14ac:dyDescent="0.3">
      <c r="B136" s="9"/>
      <c r="C136" s="157"/>
      <c r="D136" s="10"/>
      <c r="E136" s="122"/>
      <c r="F136" s="123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6"/>
      <c r="AQ136" s="28"/>
      <c r="AR136" s="28"/>
    </row>
    <row r="137" spans="2:44" ht="12.75" customHeight="1" x14ac:dyDescent="0.3">
      <c r="B137" s="9"/>
      <c r="C137" s="157"/>
      <c r="D137" s="10"/>
      <c r="E137" s="122"/>
      <c r="F137" s="123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6"/>
      <c r="AQ137" s="28"/>
      <c r="AR137" s="28"/>
    </row>
    <row r="138" spans="2:44" ht="12.75" customHeight="1" x14ac:dyDescent="0.3">
      <c r="B138" s="9"/>
      <c r="C138" s="157"/>
      <c r="D138" s="10"/>
      <c r="E138" s="122"/>
      <c r="F138" s="123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6"/>
      <c r="AQ138" s="28"/>
      <c r="AR138" s="28"/>
    </row>
    <row r="139" spans="2:44" ht="12.75" customHeight="1" x14ac:dyDescent="0.3">
      <c r="B139" s="9"/>
      <c r="C139" s="157"/>
      <c r="D139" s="10"/>
      <c r="E139" s="122"/>
      <c r="F139" s="123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6"/>
      <c r="AQ139" s="28"/>
      <c r="AR139" s="28"/>
    </row>
    <row r="140" spans="2:44" ht="12.75" customHeight="1" x14ac:dyDescent="0.3">
      <c r="B140" s="9"/>
      <c r="C140" s="157"/>
      <c r="D140" s="10"/>
      <c r="E140" s="122"/>
      <c r="F140" s="123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6"/>
      <c r="AQ140" s="28"/>
      <c r="AR140" s="28"/>
    </row>
    <row r="141" spans="2:44" ht="12.75" customHeight="1" x14ac:dyDescent="0.3">
      <c r="B141" s="9"/>
      <c r="C141" s="157"/>
      <c r="D141" s="10"/>
      <c r="E141" s="122"/>
      <c r="F141" s="123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6"/>
      <c r="AQ141" s="28"/>
      <c r="AR141" s="28"/>
    </row>
    <row r="142" spans="2:44" ht="12.75" customHeight="1" x14ac:dyDescent="0.3">
      <c r="B142" s="9"/>
      <c r="C142" s="157"/>
      <c r="D142" s="10"/>
      <c r="E142" s="122"/>
      <c r="F142" s="123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6"/>
      <c r="AQ142" s="28"/>
      <c r="AR142" s="28"/>
    </row>
    <row r="143" spans="2:44" ht="45.75" customHeight="1" x14ac:dyDescent="0.3">
      <c r="B143" s="9"/>
      <c r="C143" s="157"/>
      <c r="D143" s="10"/>
      <c r="E143" s="125"/>
      <c r="F143" s="123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3"/>
      <c r="AQ143" s="28"/>
      <c r="AR143" s="28"/>
    </row>
    <row r="144" spans="2:44" ht="12.75" customHeight="1" x14ac:dyDescent="0.3">
      <c r="B144" s="9"/>
      <c r="C144" s="157"/>
      <c r="D144" s="10"/>
      <c r="E144" s="122"/>
      <c r="F144" s="123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6"/>
      <c r="AQ144" s="28"/>
      <c r="AR144" s="28"/>
    </row>
    <row r="145" spans="2:44" ht="12.75" customHeight="1" x14ac:dyDescent="0.3">
      <c r="B145" s="9"/>
      <c r="C145" s="157"/>
      <c r="D145" s="10"/>
      <c r="E145" s="122"/>
      <c r="F145" s="123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6"/>
      <c r="AQ145" s="28"/>
      <c r="AR145" s="28"/>
    </row>
    <row r="146" spans="2:44" ht="48" customHeight="1" x14ac:dyDescent="0.3">
      <c r="B146" s="9"/>
      <c r="C146" s="157"/>
      <c r="D146" s="10"/>
      <c r="E146" s="26"/>
      <c r="F146" s="123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3"/>
      <c r="AQ146" s="28"/>
      <c r="AR146" s="28"/>
    </row>
    <row r="147" spans="2:44" ht="19.5" customHeight="1" x14ac:dyDescent="0.3">
      <c r="B147" s="9"/>
      <c r="C147" s="157"/>
      <c r="D147" s="10"/>
      <c r="E147" s="140"/>
      <c r="F147" s="123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5"/>
      <c r="AQ147" s="28"/>
      <c r="AR147" s="28"/>
    </row>
    <row r="148" spans="2:44" ht="12.75" customHeight="1" x14ac:dyDescent="0.3">
      <c r="B148" s="9"/>
      <c r="C148" s="157"/>
      <c r="D148" s="10"/>
      <c r="E148" s="122"/>
      <c r="F148" s="123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6"/>
      <c r="AQ148" s="28"/>
      <c r="AR148" s="28"/>
    </row>
    <row r="149" spans="2:44" ht="12.75" customHeight="1" x14ac:dyDescent="0.3">
      <c r="B149" s="9"/>
      <c r="C149" s="157"/>
      <c r="D149" s="10"/>
      <c r="E149" s="122"/>
      <c r="F149" s="137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6"/>
      <c r="AQ149" s="28"/>
      <c r="AR149" s="28"/>
    </row>
    <row r="150" spans="2:44" ht="12.75" customHeight="1" x14ac:dyDescent="0.3">
      <c r="B150" s="9"/>
      <c r="C150" s="157"/>
      <c r="D150" s="10"/>
      <c r="E150" s="138"/>
      <c r="F150" s="139"/>
      <c r="G150" s="136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6"/>
      <c r="AQ150" s="28"/>
      <c r="AR150" s="28"/>
    </row>
    <row r="151" spans="2:44" ht="12.75" customHeight="1" x14ac:dyDescent="0.3">
      <c r="B151" s="9"/>
      <c r="C151" s="157"/>
      <c r="D151" s="10"/>
      <c r="E151" s="138"/>
      <c r="F151" s="139"/>
      <c r="G151" s="136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6"/>
      <c r="AQ151" s="28"/>
      <c r="AR151" s="28"/>
    </row>
    <row r="152" spans="2:44" ht="12.75" customHeight="1" x14ac:dyDescent="0.3">
      <c r="B152" s="9"/>
      <c r="C152" s="157"/>
      <c r="D152" s="10"/>
      <c r="E152" s="138"/>
      <c r="F152" s="139"/>
      <c r="G152" s="136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6"/>
      <c r="AQ152" s="28"/>
      <c r="AR152" s="28"/>
    </row>
    <row r="153" spans="2:44" ht="12.75" customHeight="1" x14ac:dyDescent="0.3">
      <c r="B153" s="9"/>
      <c r="C153" s="157"/>
      <c r="D153" s="10"/>
      <c r="E153" s="138"/>
      <c r="F153" s="139"/>
      <c r="G153" s="136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6"/>
      <c r="AQ153" s="28"/>
      <c r="AR153" s="28"/>
    </row>
    <row r="154" spans="2:44" ht="12.75" customHeight="1" x14ac:dyDescent="0.3">
      <c r="B154" s="9"/>
      <c r="C154" s="157"/>
      <c r="D154" s="10"/>
      <c r="E154" s="138"/>
      <c r="F154" s="139"/>
      <c r="G154" s="136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6"/>
      <c r="AQ154" s="28"/>
      <c r="AR154" s="28"/>
    </row>
    <row r="155" spans="2:44" ht="12.75" customHeight="1" x14ac:dyDescent="0.3">
      <c r="B155" s="9"/>
      <c r="C155" s="157"/>
      <c r="D155" s="10"/>
      <c r="E155" s="138"/>
      <c r="F155" s="139"/>
      <c r="G155" s="136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6"/>
      <c r="AQ155" s="28"/>
      <c r="AR155" s="28"/>
    </row>
    <row r="156" spans="2:44" ht="12.75" customHeight="1" x14ac:dyDescent="0.3">
      <c r="B156" s="9"/>
      <c r="C156" s="157"/>
      <c r="D156" s="10"/>
      <c r="E156" s="138"/>
      <c r="F156" s="139"/>
      <c r="G156" s="136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6"/>
      <c r="AQ156" s="28"/>
      <c r="AR156" s="28"/>
    </row>
    <row r="157" spans="2:44" ht="12.75" customHeight="1" x14ac:dyDescent="0.3">
      <c r="B157" s="9"/>
      <c r="C157" s="157"/>
      <c r="D157" s="10"/>
      <c r="E157" s="138"/>
      <c r="F157" s="139"/>
      <c r="G157" s="136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6"/>
      <c r="AQ157" s="28"/>
      <c r="AR157" s="28"/>
    </row>
    <row r="158" spans="2:44" ht="12.75" customHeight="1" x14ac:dyDescent="0.3">
      <c r="B158" s="9"/>
      <c r="C158" s="157"/>
      <c r="D158" s="10"/>
      <c r="E158" s="138"/>
      <c r="F158" s="139"/>
      <c r="G158" s="136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6"/>
      <c r="AQ158" s="28"/>
      <c r="AR158" s="28"/>
    </row>
    <row r="159" spans="2:44" ht="12.75" customHeight="1" x14ac:dyDescent="0.3">
      <c r="B159" s="9"/>
      <c r="C159" s="157"/>
      <c r="D159" s="10"/>
      <c r="E159" s="138"/>
      <c r="F159" s="139"/>
      <c r="G159" s="136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6"/>
      <c r="AQ159" s="28"/>
      <c r="AR159" s="28"/>
    </row>
    <row r="160" spans="2:44" ht="12.75" customHeight="1" x14ac:dyDescent="0.3">
      <c r="B160" s="9"/>
      <c r="C160" s="157"/>
      <c r="D160" s="10"/>
      <c r="E160" s="138"/>
      <c r="F160" s="139"/>
      <c r="G160" s="136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6"/>
      <c r="AQ160" s="28"/>
      <c r="AR160" s="28"/>
    </row>
    <row r="161" spans="2:44" ht="12.75" customHeight="1" x14ac:dyDescent="0.3">
      <c r="B161" s="9"/>
      <c r="C161" s="157"/>
      <c r="D161" s="10"/>
      <c r="E161" s="138"/>
      <c r="F161" s="139"/>
      <c r="G161" s="136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6"/>
      <c r="AQ161" s="28"/>
      <c r="AR161" s="28"/>
    </row>
    <row r="162" spans="2:44" ht="12.75" customHeight="1" x14ac:dyDescent="0.3">
      <c r="B162" s="9"/>
      <c r="C162" s="157"/>
      <c r="D162" s="10"/>
      <c r="E162" s="138"/>
      <c r="F162" s="139"/>
      <c r="G162" s="136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6"/>
      <c r="AQ162" s="28"/>
      <c r="AR162" s="28"/>
    </row>
    <row r="163" spans="2:44" ht="12.75" customHeight="1" x14ac:dyDescent="0.3">
      <c r="B163" s="9"/>
      <c r="C163" s="157"/>
      <c r="D163" s="10"/>
      <c r="E163" s="138"/>
      <c r="F163" s="139"/>
      <c r="G163" s="136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6"/>
      <c r="AQ163" s="28"/>
      <c r="AR163" s="28"/>
    </row>
    <row r="164" spans="2:44" ht="12.75" customHeight="1" x14ac:dyDescent="0.3">
      <c r="B164" s="9"/>
      <c r="C164" s="157"/>
      <c r="D164" s="10"/>
      <c r="E164" s="138"/>
      <c r="F164" s="139"/>
      <c r="G164" s="136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6"/>
      <c r="AQ164" s="28"/>
      <c r="AR164" s="28"/>
    </row>
    <row r="165" spans="2:44" ht="12.75" customHeight="1" x14ac:dyDescent="0.3">
      <c r="B165" s="9"/>
      <c r="C165" s="157"/>
      <c r="D165" s="10"/>
      <c r="E165" s="138"/>
      <c r="F165" s="139"/>
      <c r="G165" s="136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6"/>
      <c r="AQ165" s="28"/>
      <c r="AR165" s="28"/>
    </row>
    <row r="166" spans="2:44" ht="12.75" customHeight="1" x14ac:dyDescent="0.3">
      <c r="B166" s="9"/>
      <c r="C166" s="157"/>
      <c r="D166" s="10"/>
      <c r="E166" s="138"/>
      <c r="F166" s="139"/>
      <c r="G166" s="136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6"/>
      <c r="AQ166" s="28"/>
      <c r="AR166" s="28"/>
    </row>
    <row r="167" spans="2:44" ht="12.75" customHeight="1" x14ac:dyDescent="0.3">
      <c r="B167" s="9"/>
      <c r="C167" s="157"/>
      <c r="D167" s="10"/>
      <c r="E167" s="138"/>
      <c r="F167" s="139"/>
      <c r="G167" s="136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6"/>
      <c r="AQ167" s="28"/>
      <c r="AR167" s="28"/>
    </row>
    <row r="168" spans="2:44" ht="12.75" customHeight="1" x14ac:dyDescent="0.3">
      <c r="B168" s="9"/>
      <c r="C168" s="157"/>
      <c r="D168" s="10"/>
      <c r="E168" s="138"/>
      <c r="F168" s="139"/>
      <c r="G168" s="136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6"/>
      <c r="AQ168" s="28"/>
      <c r="AR168" s="28"/>
    </row>
    <row r="169" spans="2:44" ht="12.75" customHeight="1" x14ac:dyDescent="0.3">
      <c r="B169" s="9"/>
      <c r="C169" s="157"/>
      <c r="D169" s="10"/>
      <c r="E169" s="138"/>
      <c r="F169" s="139"/>
      <c r="G169" s="136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6"/>
      <c r="AQ169" s="28"/>
      <c r="AR169" s="28"/>
    </row>
    <row r="170" spans="2:44" ht="12.75" customHeight="1" x14ac:dyDescent="0.3">
      <c r="B170" s="9"/>
      <c r="C170" s="157"/>
      <c r="D170" s="10"/>
      <c r="E170" s="138"/>
      <c r="F170" s="139"/>
      <c r="G170" s="136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6"/>
      <c r="AQ170" s="28"/>
      <c r="AR170" s="28"/>
    </row>
    <row r="171" spans="2:44" ht="12.75" customHeight="1" x14ac:dyDescent="0.3">
      <c r="B171" s="9"/>
      <c r="C171" s="157"/>
      <c r="D171" s="10"/>
      <c r="E171" s="138"/>
      <c r="F171" s="139"/>
      <c r="G171" s="136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6"/>
      <c r="AQ171" s="28"/>
      <c r="AR171" s="28"/>
    </row>
    <row r="172" spans="2:44" ht="12.75" customHeight="1" x14ac:dyDescent="0.3">
      <c r="B172" s="9"/>
      <c r="C172" s="157"/>
      <c r="D172" s="10"/>
      <c r="E172" s="138"/>
      <c r="F172" s="139"/>
      <c r="G172" s="136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6"/>
      <c r="AQ172" s="28"/>
      <c r="AR172" s="28"/>
    </row>
    <row r="173" spans="2:44" ht="12.75" customHeight="1" x14ac:dyDescent="0.3">
      <c r="B173" s="9"/>
      <c r="C173" s="157"/>
      <c r="D173" s="10"/>
      <c r="E173" s="138"/>
      <c r="F173" s="139"/>
      <c r="G173" s="136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6"/>
      <c r="AQ173" s="28"/>
      <c r="AR173" s="28"/>
    </row>
    <row r="174" spans="2:44" ht="12.75" customHeight="1" x14ac:dyDescent="0.3">
      <c r="B174" s="9"/>
      <c r="C174" s="157"/>
      <c r="D174" s="10"/>
      <c r="E174" s="138"/>
      <c r="F174" s="139"/>
      <c r="G174" s="136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6"/>
      <c r="AQ174" s="28"/>
      <c r="AR174" s="28"/>
    </row>
    <row r="175" spans="2:44" ht="12.75" customHeight="1" x14ac:dyDescent="0.3">
      <c r="B175" s="9"/>
      <c r="C175" s="157"/>
      <c r="D175" s="10"/>
      <c r="E175" s="138"/>
      <c r="F175" s="139"/>
      <c r="G175" s="136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6"/>
      <c r="AQ175" s="28"/>
      <c r="AR175" s="28"/>
    </row>
    <row r="176" spans="2:44" ht="12.75" customHeight="1" x14ac:dyDescent="0.3">
      <c r="B176" s="9"/>
      <c r="C176" s="157"/>
      <c r="D176" s="10"/>
      <c r="E176" s="138"/>
      <c r="F176" s="139"/>
      <c r="G176" s="136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6"/>
      <c r="AQ176" s="28"/>
      <c r="AR176" s="28"/>
    </row>
    <row r="177" spans="2:44" ht="12.75" customHeight="1" x14ac:dyDescent="0.3">
      <c r="B177" s="9"/>
      <c r="C177" s="157"/>
      <c r="D177" s="10"/>
      <c r="E177" s="138"/>
      <c r="F177" s="139"/>
      <c r="G177" s="136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26"/>
      <c r="AQ177" s="28"/>
      <c r="AR177" s="28"/>
    </row>
    <row r="178" spans="2:44" ht="12.75" customHeight="1" x14ac:dyDescent="0.3">
      <c r="B178" s="9"/>
      <c r="C178" s="157"/>
      <c r="D178" s="10"/>
      <c r="E178" s="138"/>
      <c r="F178" s="139"/>
      <c r="G178" s="136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26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AL66:AM122 H148:I178 AM144:AN178 AM123:AN142 M66:N178 R66:S178 W66:X178 AB66:AC178 AG66:AH178 H66:I145">
    <cfRule type="expression" dxfId="19" priority="55">
      <formula>AND(G66="S",H66="")</formula>
    </cfRule>
  </conditionalFormatting>
  <conditionalFormatting sqref="AN66:AN122 J148:J178 AO144:AO178 AO123:AO142 O66:O178 T66:T178 Y66:Y178 AD66:AD178 AI66:AI178 J66:J145">
    <cfRule type="expression" dxfId="18" priority="53">
      <formula>AND(H66="S",J66="")</formula>
    </cfRule>
  </conditionalFormatting>
  <conditionalFormatting sqref="AO66:AO122 K148:K178 AJ144:AK178 AJ66:AJ143 AK123:AK142 P66:P178 U66:U178 Z66:Z178 AE66:AE178 AP123:AP178 K66:K145">
    <cfRule type="expression" dxfId="17" priority="52">
      <formula>AND(H66="S",K66="")</formula>
    </cfRule>
  </conditionalFormatting>
  <conditionalFormatting sqref="AV123 BG123 BR123">
    <cfRule type="expression" dxfId="16" priority="28">
      <formula>AND(AS123="S",AV123="")</formula>
    </cfRule>
  </conditionalFormatting>
  <conditionalFormatting sqref="AX123 BI123">
    <cfRule type="expression" dxfId="15" priority="27">
      <formula>AND(AW123="S",AX123="")</formula>
    </cfRule>
  </conditionalFormatting>
  <conditionalFormatting sqref="AY123 BJ123">
    <cfRule type="expression" dxfId="14" priority="26">
      <formula>AND(AX123="S",AY123="")</formula>
    </cfRule>
  </conditionalFormatting>
  <conditionalFormatting sqref="AZ123 BK123">
    <cfRule type="expression" dxfId="13" priority="25">
      <formula>AND(AX123="S",AZ123="")</formula>
    </cfRule>
  </conditionalFormatting>
  <conditionalFormatting sqref="BA123 BL123">
    <cfRule type="expression" dxfId="12" priority="24">
      <formula>AND(AX123="S",BA123="")</formula>
    </cfRule>
  </conditionalFormatting>
  <conditionalFormatting sqref="BC123 BN123">
    <cfRule type="expression" dxfId="11" priority="23">
      <formula>AND(BB123="S",BC123="")</formula>
    </cfRule>
  </conditionalFormatting>
  <conditionalFormatting sqref="AS123 BD123 BO123">
    <cfRule type="expression" dxfId="10" priority="22">
      <formula>AND(AR123="S",AS123="")</formula>
    </cfRule>
  </conditionalFormatting>
  <conditionalFormatting sqref="AT123 BE123 BP123">
    <cfRule type="expression" dxfId="9" priority="21">
      <formula>AND(AR123="S",AT123="")</formula>
    </cfRule>
  </conditionalFormatting>
  <conditionalFormatting sqref="AU123 BF123 BQ123">
    <cfRule type="expression" dxfId="8" priority="20">
      <formula>AND(AR123="S",AU123="")</formula>
    </cfRule>
  </conditionalFormatting>
  <conditionalFormatting sqref="H146:H147">
    <cfRule type="expression" dxfId="7" priority="8">
      <formula>AND(G146="S",H146="")</formula>
    </cfRule>
  </conditionalFormatting>
  <conditionalFormatting sqref="I146:I147">
    <cfRule type="expression" dxfId="6" priority="7">
      <formula>AND(H146="S",I146="")</formula>
    </cfRule>
  </conditionalFormatting>
  <conditionalFormatting sqref="J146:J147">
    <cfRule type="expression" dxfId="5" priority="6">
      <formula>AND(H146="S",J146="")</formula>
    </cfRule>
  </conditionalFormatting>
  <conditionalFormatting sqref="K146:K147">
    <cfRule type="expression" dxfId="4" priority="5">
      <formula>AND(H146="S",K146="")</formula>
    </cfRule>
  </conditionalFormatting>
  <conditionalFormatting sqref="AL143">
    <cfRule type="expression" dxfId="3" priority="4">
      <formula>AND(AK143="S",AL143="")</formula>
    </cfRule>
  </conditionalFormatting>
  <conditionalFormatting sqref="AM143">
    <cfRule type="expression" dxfId="2" priority="3">
      <formula>AND(AL143="S",AM143="")</formula>
    </cfRule>
  </conditionalFormatting>
  <conditionalFormatting sqref="AN143">
    <cfRule type="expression" dxfId="1" priority="2">
      <formula>AND(AL143="S",AN143="")</formula>
    </cfRule>
  </conditionalFormatting>
  <conditionalFormatting sqref="AO143">
    <cfRule type="expression" dxfId="0" priority="1">
      <formula>AND(AL143="S",AO143="")</formula>
    </cfRule>
  </conditionalFormatting>
  <dataValidations count="1">
    <dataValidation allowBlank="1" showInputMessage="1" showErrorMessage="1" sqref="AT123:AV123 BE123:BG123 BP123:BR123 AZ123:BA123 BK123:BL123 AI66:AJ178 AO144:AO178 AN143:AO143 AK144:AK178 T66:U178 AD66:AE178 O66:P178 Y66:Z178 J66:K178 AP123:AP178 AO123:AO142 AK123:AK142 AN66:AO122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L66:M178 AL144:AM178 G66:H145 Q66:R178 V66:W178 AA66:AB178 AF66:AG178 AL123:AM142 AK66:AL122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S66:S178 I148:I178 AN144:AN178 AH66:AH178 N66:N178 X66:X178 AC66:AC178 I66:I145 AN123:AN142 AM66:AM122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174</v>
      </c>
    </row>
    <row r="2" spans="1:1" x14ac:dyDescent="0.35">
      <c r="A2" s="19" t="s">
        <v>44</v>
      </c>
    </row>
    <row r="3" spans="1:1" x14ac:dyDescent="0.35">
      <c r="A3" s="19" t="s">
        <v>27</v>
      </c>
    </row>
    <row r="6" spans="1:1" x14ac:dyDescent="0.35">
      <c r="A6" s="95" t="s">
        <v>175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4" t="s">
        <v>176</v>
      </c>
      <c r="F3" s="174"/>
      <c r="G3" s="174"/>
    </row>
    <row r="5" spans="3:12" ht="18.5" x14ac:dyDescent="0.45">
      <c r="J5" s="175" t="s">
        <v>177</v>
      </c>
      <c r="K5" s="176"/>
    </row>
    <row r="6" spans="3:12" ht="18.5" x14ac:dyDescent="0.45">
      <c r="C6" s="30" t="s">
        <v>178</v>
      </c>
      <c r="D6" s="31" t="s">
        <v>179</v>
      </c>
      <c r="E6" s="31" t="s">
        <v>180</v>
      </c>
      <c r="F6" s="32" t="s">
        <v>181</v>
      </c>
      <c r="G6" s="32" t="s">
        <v>182</v>
      </c>
      <c r="H6" s="32" t="s">
        <v>183</v>
      </c>
      <c r="I6" s="32" t="s">
        <v>184</v>
      </c>
      <c r="J6" s="32" t="s">
        <v>185</v>
      </c>
      <c r="K6" s="32" t="s">
        <v>186</v>
      </c>
      <c r="L6" s="78" t="s">
        <v>187</v>
      </c>
    </row>
    <row r="7" spans="3:12" x14ac:dyDescent="0.35">
      <c r="C7" s="177" t="s">
        <v>188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189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2"/>
  <sheetViews>
    <sheetView topLeftCell="H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190</v>
      </c>
    </row>
    <row r="3" spans="2:14" ht="14.5" x14ac:dyDescent="0.35"/>
    <row r="4" spans="2:14" ht="14.5" x14ac:dyDescent="0.35">
      <c r="C4" s="22" t="s">
        <v>191</v>
      </c>
      <c r="D4" s="23">
        <f>COUNTA(AdopcionIA!D6:D507)</f>
        <v>60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192</v>
      </c>
      <c r="F7" s="20" t="s">
        <v>193</v>
      </c>
      <c r="G7" s="20" t="s">
        <v>194</v>
      </c>
      <c r="H7" s="20" t="s">
        <v>195</v>
      </c>
      <c r="J7" s="29"/>
    </row>
    <row r="8" spans="2:14" ht="14.5" x14ac:dyDescent="0.35">
      <c r="C8" s="92" t="s">
        <v>196</v>
      </c>
      <c r="D8" s="19">
        <f>COUNTIF(AdopcionIA!$AQ$6:$AQ$507,"=S")</f>
        <v>33</v>
      </c>
      <c r="E8" s="147">
        <f>COUNTIF(AdopcionIA!$AQ$6:$AQ$507,"=N")</f>
        <v>27</v>
      </c>
      <c r="F8" s="147">
        <f>COUNTIF(AdopcionIA!$AR$6:$AR$507,"=S")</f>
        <v>14</v>
      </c>
      <c r="G8" s="147">
        <f>COUNTIF(AdopcionIA!$AR$6:$AR$507,"=N")</f>
        <v>46</v>
      </c>
      <c r="H8" s="147">
        <f>D8-F8</f>
        <v>19</v>
      </c>
    </row>
    <row r="9" spans="2:14" ht="15" customHeight="1" x14ac:dyDescent="0.35">
      <c r="D9" s="146">
        <f>D8/$D$4</f>
        <v>0.55000000000000004</v>
      </c>
      <c r="E9" s="146">
        <f>E8/$D$4</f>
        <v>0.45</v>
      </c>
      <c r="F9" s="146">
        <f>F8/$D$4</f>
        <v>0.23333333333333334</v>
      </c>
      <c r="G9" s="146">
        <f>G8/$D$4</f>
        <v>0.76666666666666672</v>
      </c>
      <c r="H9" s="146">
        <f>H8/$D$4</f>
        <v>0.31666666666666665</v>
      </c>
    </row>
    <row r="10" spans="2:14" ht="18.5" x14ac:dyDescent="0.45">
      <c r="C10" s="64" t="s">
        <v>197</v>
      </c>
    </row>
    <row r="11" spans="2:14" ht="14.5" x14ac:dyDescent="0.35">
      <c r="C11" s="24" t="s">
        <v>198</v>
      </c>
    </row>
    <row r="12" spans="2:14" ht="14.5" x14ac:dyDescent="0.35">
      <c r="C12" s="24"/>
    </row>
    <row r="13" spans="2:14" ht="14.5" x14ac:dyDescent="0.35">
      <c r="C13" s="20" t="s">
        <v>199</v>
      </c>
      <c r="D13" s="20" t="s">
        <v>20</v>
      </c>
      <c r="E13" s="20" t="s">
        <v>200</v>
      </c>
      <c r="F13" s="84" t="s">
        <v>201</v>
      </c>
      <c r="G13" s="20" t="s">
        <v>202</v>
      </c>
      <c r="H13" s="20" t="s">
        <v>203</v>
      </c>
      <c r="I13" s="84" t="s">
        <v>204</v>
      </c>
      <c r="J13" s="84" t="s">
        <v>205</v>
      </c>
      <c r="K13" s="20" t="s">
        <v>206</v>
      </c>
      <c r="L13" s="20" t="s">
        <v>207</v>
      </c>
      <c r="M13" s="20" t="s">
        <v>208</v>
      </c>
      <c r="N13" s="144" t="s">
        <v>209</v>
      </c>
    </row>
    <row r="14" spans="2:14" ht="14.5" x14ac:dyDescent="0.35">
      <c r="C14" s="18" t="s">
        <v>210</v>
      </c>
      <c r="D14" s="19">
        <f>COUNTIF(AdopcionIA!$V$6:$V$507,"=S")</f>
        <v>10</v>
      </c>
      <c r="E14" s="19">
        <f>COUNTIF(AdopcionIA!$V$6:$V$507,"=N")</f>
        <v>38</v>
      </c>
      <c r="F14" s="34">
        <f t="shared" ref="F14:F20" si="0">SUM(D14:E14)</f>
        <v>48</v>
      </c>
      <c r="G14" s="19">
        <f>COUNTIF(AdopcionIA!$W$6:$W$507,"=S")</f>
        <v>9</v>
      </c>
      <c r="H14" s="19">
        <f>COUNTIF(AdopcionIA!$W$6:$W$507,"=N")</f>
        <v>1</v>
      </c>
      <c r="I14" s="34">
        <f t="shared" ref="I14:I20" si="1">F14-G14</f>
        <v>39</v>
      </c>
      <c r="J14" s="34">
        <f t="shared" ref="J14:J20" si="2">F14-E14-G14</f>
        <v>1</v>
      </c>
      <c r="K14" s="141">
        <f t="shared" ref="K14:K20" si="3">D14/F14</f>
        <v>0.20833333333333334</v>
      </c>
      <c r="L14" s="141">
        <f t="shared" ref="L14:L20" si="4">G14/F14</f>
        <v>0.1875</v>
      </c>
      <c r="M14" s="141">
        <f t="shared" ref="M14:M20" si="5">I14/F14</f>
        <v>0.8125</v>
      </c>
      <c r="N14" s="141">
        <f t="shared" ref="N14:N20" si="6">G14/$G$22</f>
        <v>0.6</v>
      </c>
    </row>
    <row r="15" spans="2:14" ht="14.5" x14ac:dyDescent="0.35">
      <c r="C15" s="18" t="s">
        <v>211</v>
      </c>
      <c r="D15" s="19">
        <f>COUNTIF(AdopcionIA!$AF$6:$AF$507,"=S")</f>
        <v>3</v>
      </c>
      <c r="E15" s="19">
        <f>COUNTIF(AdopcionIA!$AF$6:$AF$507,"=N")</f>
        <v>42</v>
      </c>
      <c r="F15" s="34">
        <f t="shared" si="0"/>
        <v>45</v>
      </c>
      <c r="G15" s="19">
        <f>COUNTIF(AdopcionIA!$AG$6:$AG$507,"=S")</f>
        <v>3</v>
      </c>
      <c r="H15" s="19">
        <f>COUNTIF(AdopcionIA!$AG$6:$AG$507,"=N")</f>
        <v>0</v>
      </c>
      <c r="I15" s="34">
        <f t="shared" si="1"/>
        <v>42</v>
      </c>
      <c r="J15" s="34">
        <f t="shared" si="2"/>
        <v>0</v>
      </c>
      <c r="K15" s="141">
        <f t="shared" si="3"/>
        <v>6.6666666666666666E-2</v>
      </c>
      <c r="L15" s="141">
        <f t="shared" si="4"/>
        <v>6.6666666666666666E-2</v>
      </c>
      <c r="M15" s="141">
        <f t="shared" si="5"/>
        <v>0.93333333333333335</v>
      </c>
      <c r="N15" s="141">
        <f t="shared" si="6"/>
        <v>0.2</v>
      </c>
    </row>
    <row r="16" spans="2:14" ht="14.5" x14ac:dyDescent="0.35">
      <c r="C16" s="18" t="s">
        <v>2</v>
      </c>
      <c r="D16" s="19">
        <f>COUNTIF(AdopcionIA!$G$6:$G$507,"=S")</f>
        <v>29</v>
      </c>
      <c r="E16" s="19">
        <f>COUNTIF(AdopcionIA!$G$6:$G$507,"=N")</f>
        <v>31</v>
      </c>
      <c r="F16" s="34">
        <f t="shared" si="0"/>
        <v>60</v>
      </c>
      <c r="G16" s="19">
        <f>COUNTIF(AdopcionIA!$H$6:$H$507,"=S")</f>
        <v>2</v>
      </c>
      <c r="H16" s="19">
        <f>COUNTIF(AdopcionIA!$H$6:$H$507,"=N")</f>
        <v>28</v>
      </c>
      <c r="I16" s="34">
        <f t="shared" si="1"/>
        <v>58</v>
      </c>
      <c r="J16" s="34">
        <f t="shared" si="2"/>
        <v>27</v>
      </c>
      <c r="K16" s="141">
        <f t="shared" si="3"/>
        <v>0.48333333333333334</v>
      </c>
      <c r="L16" s="141">
        <f t="shared" si="4"/>
        <v>3.3333333333333333E-2</v>
      </c>
      <c r="M16" s="141">
        <f t="shared" si="5"/>
        <v>0.96666666666666667</v>
      </c>
      <c r="N16" s="141">
        <f t="shared" si="6"/>
        <v>0.13333333333333333</v>
      </c>
    </row>
    <row r="17" spans="3:14" ht="14.5" x14ac:dyDescent="0.35">
      <c r="C17" s="18" t="s">
        <v>212</v>
      </c>
      <c r="D17" s="19">
        <f>COUNTIF(AdopcionIA!$AA$6:$AA$507,"=S")</f>
        <v>1</v>
      </c>
      <c r="E17" s="19">
        <f>COUNTIF(AdopcionIA!$AA$6:$AA$507,"=N")</f>
        <v>44</v>
      </c>
      <c r="F17" s="34">
        <f t="shared" si="0"/>
        <v>45</v>
      </c>
      <c r="G17" s="19">
        <f>COUNTIF(AdopcionIA!$AB$6:$AB$507,"=S")</f>
        <v>1</v>
      </c>
      <c r="H17" s="19">
        <f>COUNTIF(AdopcionIA!$AB$6:$AB$507,"=N")</f>
        <v>0</v>
      </c>
      <c r="I17" s="34">
        <f t="shared" si="1"/>
        <v>44</v>
      </c>
      <c r="J17" s="34">
        <f t="shared" si="2"/>
        <v>0</v>
      </c>
      <c r="K17" s="141">
        <f t="shared" si="3"/>
        <v>2.2222222222222223E-2</v>
      </c>
      <c r="L17" s="141">
        <f t="shared" si="4"/>
        <v>2.2222222222222223E-2</v>
      </c>
      <c r="M17" s="141">
        <f t="shared" si="5"/>
        <v>0.97777777777777775</v>
      </c>
      <c r="N17" s="141">
        <f t="shared" si="6"/>
        <v>6.6666666666666666E-2</v>
      </c>
    </row>
    <row r="18" spans="3:14" ht="14.5" x14ac:dyDescent="0.35">
      <c r="C18" s="18" t="s">
        <v>4</v>
      </c>
      <c r="D18" s="19">
        <f>COUNTIF(AdopcionIA!$Q$6:$Q$507,"=S")</f>
        <v>0</v>
      </c>
      <c r="E18" s="19">
        <f>COUNTIF(AdopcionIA!$Q$6:$Q$507,"=N")</f>
        <v>49</v>
      </c>
      <c r="F18" s="34">
        <f t="shared" si="0"/>
        <v>49</v>
      </c>
      <c r="G18" s="19">
        <f>COUNTIF(AdopcionIA!$R$6:$R$507,"=S")</f>
        <v>0</v>
      </c>
      <c r="H18" s="19">
        <f>COUNTIF(AdopcionIA!$R$6:$R$507,"=N")</f>
        <v>0</v>
      </c>
      <c r="I18" s="34">
        <f t="shared" si="1"/>
        <v>49</v>
      </c>
      <c r="J18" s="34">
        <f t="shared" si="2"/>
        <v>0</v>
      </c>
      <c r="K18" s="141">
        <f t="shared" si="3"/>
        <v>0</v>
      </c>
      <c r="L18" s="141">
        <f t="shared" si="4"/>
        <v>0</v>
      </c>
      <c r="M18" s="141">
        <f t="shared" si="5"/>
        <v>1</v>
      </c>
      <c r="N18" s="141">
        <f t="shared" si="6"/>
        <v>0</v>
      </c>
    </row>
    <row r="19" spans="3:14" ht="14.5" x14ac:dyDescent="0.35">
      <c r="C19" s="18" t="s">
        <v>3</v>
      </c>
      <c r="D19" s="19">
        <f>COUNTIF(AdopcionIA!$L$6:$L$507,"=S")</f>
        <v>0</v>
      </c>
      <c r="E19" s="19">
        <f>COUNTIF(AdopcionIA!$L$6:$L$507,"=N")</f>
        <v>49</v>
      </c>
      <c r="F19" s="34">
        <f t="shared" si="0"/>
        <v>49</v>
      </c>
      <c r="G19" s="19">
        <f>COUNTIF(AdopcionIA!$M$6:$M$507,"=S")</f>
        <v>0</v>
      </c>
      <c r="H19" s="19">
        <f>COUNTIF(AdopcionIA!$M$6:$M$507,"=N")</f>
        <v>0</v>
      </c>
      <c r="I19" s="34">
        <f t="shared" si="1"/>
        <v>49</v>
      </c>
      <c r="J19" s="34">
        <f t="shared" si="2"/>
        <v>0</v>
      </c>
      <c r="K19" s="141">
        <f t="shared" si="3"/>
        <v>0</v>
      </c>
      <c r="L19" s="141">
        <f t="shared" si="4"/>
        <v>0</v>
      </c>
      <c r="M19" s="141">
        <f t="shared" si="5"/>
        <v>1</v>
      </c>
      <c r="N19" s="141">
        <f t="shared" si="6"/>
        <v>0</v>
      </c>
    </row>
    <row r="20" spans="3:14" ht="14.5" x14ac:dyDescent="0.35">
      <c r="C20" s="18" t="s">
        <v>213</v>
      </c>
      <c r="D20" s="19">
        <f>COUNTIF(AdopcionIA!$AK$6:$AK$507,"=S")</f>
        <v>0</v>
      </c>
      <c r="E20" s="19">
        <f>COUNTIF(AdopcionIA!$AK$6:$AK$507,"=N")</f>
        <v>60</v>
      </c>
      <c r="F20" s="34">
        <f t="shared" si="0"/>
        <v>60</v>
      </c>
      <c r="G20" s="19">
        <f>COUNTIF(AdopcionIA!$AL$6:$AL$507,"=S")</f>
        <v>0</v>
      </c>
      <c r="H20" s="19">
        <f>COUNTIF(AdopcionIA!$AL$6:$AL$507,"=N")</f>
        <v>0</v>
      </c>
      <c r="I20" s="34">
        <f t="shared" si="1"/>
        <v>60</v>
      </c>
      <c r="J20" s="34">
        <f t="shared" si="2"/>
        <v>0</v>
      </c>
      <c r="K20" s="141">
        <f t="shared" si="3"/>
        <v>0</v>
      </c>
      <c r="L20" s="141">
        <f t="shared" si="4"/>
        <v>0</v>
      </c>
      <c r="M20" s="141">
        <f t="shared" si="5"/>
        <v>1</v>
      </c>
      <c r="N20" s="141">
        <f t="shared" si="6"/>
        <v>0</v>
      </c>
    </row>
    <row r="21" spans="3:14" ht="14.5" x14ac:dyDescent="0.35">
      <c r="C21" s="17"/>
    </row>
    <row r="22" spans="3:14" ht="14.5" x14ac:dyDescent="0.35">
      <c r="C22" s="74" t="s">
        <v>214</v>
      </c>
      <c r="D22" s="75">
        <f>SUM(D14:D20)</f>
        <v>43</v>
      </c>
      <c r="E22" s="75">
        <f t="shared" ref="E22:I22" si="7">SUM(E14:E20)</f>
        <v>313</v>
      </c>
      <c r="F22" s="75">
        <f t="shared" si="7"/>
        <v>356</v>
      </c>
      <c r="G22" s="75">
        <f t="shared" si="7"/>
        <v>15</v>
      </c>
      <c r="H22" s="75">
        <f t="shared" si="7"/>
        <v>29</v>
      </c>
      <c r="I22" s="76">
        <f t="shared" si="7"/>
        <v>341</v>
      </c>
      <c r="J22" s="145"/>
      <c r="K22" s="17"/>
      <c r="L22" s="17"/>
      <c r="M22" s="17"/>
    </row>
    <row r="23" spans="3:14" ht="14.5" x14ac:dyDescent="0.35"/>
    <row r="24" spans="3:14" ht="18.5" x14ac:dyDescent="0.45">
      <c r="C24" s="64" t="s">
        <v>215</v>
      </c>
    </row>
    <row r="25" spans="3:14" ht="14.5" x14ac:dyDescent="0.35">
      <c r="C25" s="85" t="s">
        <v>199</v>
      </c>
      <c r="D25" s="86" t="s">
        <v>216</v>
      </c>
      <c r="E25" s="86" t="s">
        <v>217</v>
      </c>
      <c r="F25" s="87" t="s">
        <v>218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2">
        <f>SUMIF(AdopcionIA!$H$6:$H507,"=S",AdopcionIA!$J$6:$J$507)</f>
        <v>0.75</v>
      </c>
      <c r="E26" s="142">
        <f>SUMIF(AdopcionIA!$H$6:$H507,"=S",AdopcionIA!$K$6:$K$507)</f>
        <v>0.45</v>
      </c>
      <c r="F26" s="89">
        <f t="shared" ref="F26:F33" si="8">IFERROR((D26-E26)/D26,0)</f>
        <v>0.39999999999999997</v>
      </c>
      <c r="H26" s="93"/>
    </row>
    <row r="27" spans="3:14" ht="14.5" x14ac:dyDescent="0.35">
      <c r="C27" s="88" t="s">
        <v>3</v>
      </c>
      <c r="D27" s="142">
        <f>SUMIF(AdopcionIA!$M$6:$M507,"=S",AdopcionIA!$O$6:$O$507)</f>
        <v>0</v>
      </c>
      <c r="E27" s="142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2">
        <f>SUMIF(AdopcionIA!$R$6:$R507,"=S",AdopcionIA!$T$6:$T$507)</f>
        <v>0</v>
      </c>
      <c r="E28" s="142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210</v>
      </c>
      <c r="D29" s="142">
        <f>SUMIF(AdopcionIA!$W$6:$W507,"=S",AdopcionIA!$Y$6:$Y$507)</f>
        <v>24.45</v>
      </c>
      <c r="E29" s="142">
        <f>SUMIF(AdopcionIA!$W$6:$W507,"=S",AdopcionIA!$Z$6:$Z$507)</f>
        <v>13.3</v>
      </c>
      <c r="F29" s="89">
        <f t="shared" si="8"/>
        <v>0.45603271983640076</v>
      </c>
      <c r="H29" s="93"/>
    </row>
    <row r="30" spans="3:14" ht="14.5" x14ac:dyDescent="0.35">
      <c r="C30" s="88" t="s">
        <v>212</v>
      </c>
      <c r="D30" s="142">
        <f>SUMIF(AdopcionIA!$AB$6:$AB507,"=S",AdopcionIA!$AD$6:$AD$507)</f>
        <v>0</v>
      </c>
      <c r="E30" s="142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211</v>
      </c>
      <c r="D31" s="142">
        <f>SUMIF(AdopcionIA!$AG$6:$AG507,"=S",AdopcionIA!$AI$6:$AI$507)</f>
        <v>10</v>
      </c>
      <c r="E31" s="142">
        <f>SUMIF(AdopcionIA!$AG$6:$AG507,"=S",AdopcionIA!$AJ$6:$AJ$507)</f>
        <v>11</v>
      </c>
      <c r="F31" s="89">
        <f t="shared" si="8"/>
        <v>-0.1</v>
      </c>
      <c r="H31" s="93"/>
    </row>
    <row r="32" spans="3:14" ht="14.5" x14ac:dyDescent="0.35">
      <c r="C32" s="90" t="s">
        <v>213</v>
      </c>
      <c r="D32" s="143">
        <f ca="1">SUMIF(AdopcionIA!$AL$6:$FAM506,"=S",AdopcionIA!$AN$6:$AN$507)</f>
        <v>0</v>
      </c>
      <c r="E32" s="143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219</v>
      </c>
      <c r="D33" s="75">
        <f ca="1">SUM(D26:D32)</f>
        <v>35.200000000000003</v>
      </c>
      <c r="E33" s="75">
        <f t="shared" ref="E33" ca="1" si="9">SUM(E26:E32)</f>
        <v>24.75</v>
      </c>
      <c r="F33" s="77">
        <f t="shared" ca="1" si="8"/>
        <v>0.29687500000000006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220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88" t="s">
        <v>221</v>
      </c>
      <c r="E49" s="189"/>
      <c r="F49" s="189"/>
      <c r="G49" s="189"/>
      <c r="H49" s="189"/>
      <c r="I49" s="189"/>
      <c r="J49" s="190"/>
      <c r="K49" s="191" t="s">
        <v>222</v>
      </c>
      <c r="L49" s="192"/>
      <c r="M49" s="192"/>
      <c r="N49" s="192"/>
      <c r="O49" s="192"/>
      <c r="P49" s="192"/>
      <c r="Q49" s="192"/>
      <c r="R49" s="193"/>
      <c r="S49" s="194" t="s">
        <v>223</v>
      </c>
      <c r="T49" s="195"/>
      <c r="U49" s="195"/>
      <c r="V49" s="195"/>
      <c r="W49" s="195"/>
      <c r="X49" s="195"/>
      <c r="Y49" s="195"/>
      <c r="Z49" s="196"/>
      <c r="AA49" s="197" t="s">
        <v>224</v>
      </c>
      <c r="AB49" s="198"/>
      <c r="AC49" s="198"/>
      <c r="AD49" s="198"/>
      <c r="AE49" s="198"/>
      <c r="AF49" s="198"/>
      <c r="AG49" s="198"/>
      <c r="AH49" s="199"/>
      <c r="AI49" s="200" t="s">
        <v>225</v>
      </c>
      <c r="AJ49" s="201"/>
      <c r="AK49" s="201"/>
      <c r="AL49" s="201"/>
      <c r="AM49" s="201"/>
      <c r="AN49" s="201"/>
      <c r="AO49" s="201"/>
      <c r="AP49" s="202"/>
      <c r="AQ49" s="179" t="s">
        <v>226</v>
      </c>
      <c r="AR49" s="180"/>
      <c r="AS49" s="180"/>
      <c r="AT49" s="180"/>
      <c r="AU49" s="180"/>
      <c r="AV49" s="180"/>
      <c r="AW49" s="180"/>
      <c r="AX49" s="181"/>
      <c r="AY49" s="182" t="s">
        <v>227</v>
      </c>
      <c r="AZ49" s="183"/>
      <c r="BA49" s="183"/>
      <c r="BB49" s="183"/>
      <c r="BC49" s="183"/>
      <c r="BD49" s="183"/>
      <c r="BE49" s="183"/>
      <c r="BF49" s="184"/>
      <c r="BG49" s="185" t="s">
        <v>228</v>
      </c>
      <c r="BH49" s="186"/>
      <c r="BI49" s="186"/>
      <c r="BJ49" s="186"/>
      <c r="BK49" s="186"/>
      <c r="BL49" s="186"/>
      <c r="BM49" s="186"/>
      <c r="BN49" s="187"/>
    </row>
    <row r="50" spans="3:66" ht="14.5" x14ac:dyDescent="0.35">
      <c r="C50" s="20" t="s">
        <v>10</v>
      </c>
      <c r="D50" s="41" t="s">
        <v>216</v>
      </c>
      <c r="E50" s="41" t="s">
        <v>217</v>
      </c>
      <c r="F50" s="42" t="s">
        <v>229</v>
      </c>
      <c r="G50" s="42" t="s">
        <v>230</v>
      </c>
      <c r="H50" s="41" t="s">
        <v>231</v>
      </c>
      <c r="I50" s="41" t="s">
        <v>232</v>
      </c>
      <c r="J50" s="41" t="s">
        <v>233</v>
      </c>
      <c r="K50" s="37" t="s">
        <v>216</v>
      </c>
      <c r="L50" s="37" t="s">
        <v>217</v>
      </c>
      <c r="M50" s="38" t="s">
        <v>229</v>
      </c>
      <c r="N50" s="38" t="s">
        <v>230</v>
      </c>
      <c r="O50" s="37" t="s">
        <v>231</v>
      </c>
      <c r="P50" s="37" t="s">
        <v>232</v>
      </c>
      <c r="Q50" s="37" t="s">
        <v>233</v>
      </c>
      <c r="R50" s="37" t="s">
        <v>234</v>
      </c>
      <c r="S50" s="44" t="s">
        <v>216</v>
      </c>
      <c r="T50" s="44" t="s">
        <v>217</v>
      </c>
      <c r="U50" s="45" t="s">
        <v>229</v>
      </c>
      <c r="V50" s="45" t="s">
        <v>230</v>
      </c>
      <c r="W50" s="44" t="s">
        <v>231</v>
      </c>
      <c r="X50" s="44" t="s">
        <v>232</v>
      </c>
      <c r="Y50" s="44" t="s">
        <v>233</v>
      </c>
      <c r="Z50" s="44" t="s">
        <v>234</v>
      </c>
      <c r="AA50" s="48" t="s">
        <v>216</v>
      </c>
      <c r="AB50" s="48" t="s">
        <v>217</v>
      </c>
      <c r="AC50" s="49" t="s">
        <v>229</v>
      </c>
      <c r="AD50" s="49" t="s">
        <v>230</v>
      </c>
      <c r="AE50" s="48" t="s">
        <v>231</v>
      </c>
      <c r="AF50" s="48" t="s">
        <v>232</v>
      </c>
      <c r="AG50" s="48" t="s">
        <v>233</v>
      </c>
      <c r="AH50" s="48" t="s">
        <v>234</v>
      </c>
      <c r="AI50" s="53" t="s">
        <v>216</v>
      </c>
      <c r="AJ50" s="53" t="s">
        <v>217</v>
      </c>
      <c r="AK50" s="54" t="s">
        <v>229</v>
      </c>
      <c r="AL50" s="54" t="s">
        <v>230</v>
      </c>
      <c r="AM50" s="53" t="s">
        <v>231</v>
      </c>
      <c r="AN50" s="53" t="s">
        <v>232</v>
      </c>
      <c r="AO50" s="53" t="s">
        <v>233</v>
      </c>
      <c r="AP50" s="53" t="s">
        <v>234</v>
      </c>
      <c r="AQ50" s="61" t="s">
        <v>216</v>
      </c>
      <c r="AR50" s="61" t="s">
        <v>217</v>
      </c>
      <c r="AS50" s="62" t="s">
        <v>229</v>
      </c>
      <c r="AT50" s="62" t="s">
        <v>230</v>
      </c>
      <c r="AU50" s="61" t="s">
        <v>231</v>
      </c>
      <c r="AV50" s="61" t="s">
        <v>232</v>
      </c>
      <c r="AW50" s="61" t="s">
        <v>233</v>
      </c>
      <c r="AX50" s="61" t="s">
        <v>234</v>
      </c>
      <c r="AY50" s="66" t="s">
        <v>216</v>
      </c>
      <c r="AZ50" s="66" t="s">
        <v>217</v>
      </c>
      <c r="BA50" s="67" t="s">
        <v>229</v>
      </c>
      <c r="BB50" s="67" t="s">
        <v>230</v>
      </c>
      <c r="BC50" s="66" t="s">
        <v>231</v>
      </c>
      <c r="BD50" s="66" t="s">
        <v>232</v>
      </c>
      <c r="BE50" s="66" t="s">
        <v>233</v>
      </c>
      <c r="BF50" s="66" t="s">
        <v>234</v>
      </c>
      <c r="BG50" s="71" t="s">
        <v>216</v>
      </c>
      <c r="BH50" s="71" t="s">
        <v>217</v>
      </c>
      <c r="BI50" s="72" t="s">
        <v>229</v>
      </c>
      <c r="BJ50" s="72" t="s">
        <v>230</v>
      </c>
      <c r="BK50" s="71" t="s">
        <v>231</v>
      </c>
      <c r="BL50" s="71" t="s">
        <v>232</v>
      </c>
      <c r="BM50" s="71" t="s">
        <v>233</v>
      </c>
      <c r="BN50" s="71" t="s">
        <v>234</v>
      </c>
    </row>
    <row r="51" spans="3:66" ht="14.5" x14ac:dyDescent="0.35">
      <c r="C51" s="18" t="str" cm="1">
        <f t="array" ref="C51:C59">_xlfn.UNIQUE(AdopcionIA!$C$6:$C$507)</f>
        <v>SP15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0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0</v>
      </c>
      <c r="F51" s="56">
        <f t="shared" ref="F51:F58" si="10">IFERROR((D51-E51)/D51,0)</f>
        <v>0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40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3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0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8" si="11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6</v>
      </c>
      <c r="P51" s="21">
        <f>COUNTIFS(AdopcionIA!$C$6:$C$507,Reporte!$C51,AdopcionIA!H$6:H$507,"N")</f>
        <v>3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8" si="12">IFERROR((S51-T51)/S51,0)</f>
        <v>0</v>
      </c>
      <c r="V51" s="46">
        <f>COUNTIFS(AdopcionIA!$C$6:$C$507,Reporte!$C51,AdopcionIA!L$6:L$507,"")</f>
        <v>0</v>
      </c>
      <c r="W51" s="46">
        <f>COUNTIFS(AdopcionIA!$C$6:$C$507,Reporte!$C51,AdopcionIA!L$6:L$507,"N")</f>
        <v>5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5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5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5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5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9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SP16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12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11</v>
      </c>
      <c r="F52" s="56">
        <f t="shared" si="10"/>
        <v>8.3333333333333329E-2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50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8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4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1"/>
        <v>0</v>
      </c>
      <c r="N52" s="21">
        <f>COUNTIFS(AdopcionIA!$C$6:$C$507,Reporte!$C52,AdopcionIA!G$6:G$507,"")</f>
        <v>0</v>
      </c>
      <c r="O52" s="21">
        <f>COUNTIFS(AdopcionIA!$C$6:$C$507,Reporte!$C52,AdopcionIA!G$6:G$507,"N")</f>
        <v>3</v>
      </c>
      <c r="P52" s="21">
        <f>COUNTIFS(AdopcionIA!$C$6:$C$507,Reporte!$C52,AdopcionIA!H$6:H$507,"N")</f>
        <v>8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0</v>
      </c>
      <c r="W52" s="46">
        <f>COUNTIFS(AdopcionIA!$C$6:$C$507,Reporte!$C52,AdopcionIA!L$6:L$507,"N")</f>
        <v>9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0</v>
      </c>
      <c r="AE52" s="51">
        <f>COUNTIFS(AdopcionIA!$C$6:$C$507,Reporte!$C52,AdopcionIA!Q$6:Q$507,"N")</f>
        <v>9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8</v>
      </c>
      <c r="AJ52" s="55">
        <f>SUMIF(AdopcionIA!$C$6:$C$507,Reporte!$C52,AdopcionIA!Z$6:Z$507)</f>
        <v>3</v>
      </c>
      <c r="AK52" s="56">
        <f t="shared" ref="AK52:AK55" si="14">IFERROR((AI52-AJ52)/AI52,0)</f>
        <v>0.625</v>
      </c>
      <c r="AL52" s="55">
        <f>COUNTIFS(AdopcionIA!$C$6:$C$507,Reporte!$C52,AdopcionIA!V$6:V$507,"")</f>
        <v>0</v>
      </c>
      <c r="AM52" s="55">
        <f>COUNTIFS(AdopcionIA!$C$6:$C$507,Reporte!$C52,AdopcionIA!V$6:V$507,"N")</f>
        <v>5</v>
      </c>
      <c r="AN52" s="55">
        <f>COUNTIFS(AdopcionIA!$C$6:$C$507,Reporte!$C52,AdopcionIA!W$6:W$507,"N")</f>
        <v>0</v>
      </c>
      <c r="AO52" s="60">
        <f>COUNTIFS(AdopcionIA!$C$6:$C$507,Reporte!$C52,AdopcionIA!W$6:W$507,"S")</f>
        <v>3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0</v>
      </c>
      <c r="AU52" s="63">
        <f>COUNTIFS(AdopcionIA!$C$6:$C$507,Reporte!$C52,AdopcionIA!AA$6:AA$507,"N")</f>
        <v>7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4</v>
      </c>
      <c r="AZ52" s="69">
        <f>SUMIF(AdopcionIA!$C$6:$C$507,Reporte!$C52,AdopcionIA!AJ$6:AJ$507)</f>
        <v>8</v>
      </c>
      <c r="BA52" s="56">
        <f t="shared" ref="BA52:BA55" si="16">IFERROR((AY52-AZ52)/AY52,0)</f>
        <v>-1</v>
      </c>
      <c r="BB52" s="69">
        <f>COUNTIFS(AdopcionIA!$C$6:$C$507,Reporte!$C52,AdopcionIA!AF$6:AF$507,"")</f>
        <v>0</v>
      </c>
      <c r="BC52" s="69">
        <f>COUNTIFS(AdopcionIA!$C$6:$C$507,Reporte!$C52,AdopcionIA!AF$6:AF$507,"N")</f>
        <v>6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1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0</v>
      </c>
      <c r="BK52" s="73">
        <f>COUNTIFS(AdopcionIA!$C$6:$C$507,Reporte!$C52,AdopcionIA!AK$6:AK$507,"N")</f>
        <v>11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SP17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4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2</v>
      </c>
      <c r="F53" s="56">
        <f t="shared" si="10"/>
        <v>0.5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0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35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5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2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1"/>
        <v>0</v>
      </c>
      <c r="N53" s="21">
        <f>COUNTIFS(AdopcionIA!$C$6:$C$507,Reporte!$C53,AdopcionIA!G$6:G$507,"")</f>
        <v>0</v>
      </c>
      <c r="O53" s="21">
        <f>COUNTIFS(AdopcionIA!$C$6:$C$507,Reporte!$C53,AdopcionIA!G$6:G$507,"N")</f>
        <v>1</v>
      </c>
      <c r="P53" s="21">
        <f>COUNTIFS(AdopcionIA!$C$6:$C$507,Reporte!$C53,AdopcionIA!H$6:H$507,"N")</f>
        <v>5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0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0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4</v>
      </c>
      <c r="AJ53" s="55">
        <f>SUMIF(AdopcionIA!$C$6:$C$507,Reporte!$C53,AdopcionIA!Z$6:Z$507)</f>
        <v>2</v>
      </c>
      <c r="AK53" s="56">
        <f t="shared" si="14"/>
        <v>0.5</v>
      </c>
      <c r="AL53" s="55">
        <f>COUNTIFS(AdopcionIA!$C$6:$C$507,Reporte!$C53,AdopcionIA!V$6:V$507,"")</f>
        <v>0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0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0</v>
      </c>
      <c r="BC53" s="69">
        <f>COUNTIFS(AdopcionIA!$C$6:$C$507,Reporte!$C53,AdopcionIA!AF$6:AF$507,"N")</f>
        <v>6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0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 t="str">
        <v>SP18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6.2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6.75</v>
      </c>
      <c r="F54" s="56">
        <f t="shared" si="10"/>
        <v>-8.8709677419354802E-2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37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5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5</v>
      </c>
      <c r="K54" s="21">
        <f>SUMIF(AdopcionIA!$C$6:$C$507,Reporte!$C54,AdopcionIA!J$6:J$507)</f>
        <v>0.75</v>
      </c>
      <c r="L54" s="21">
        <f>SUMIF(AdopcionIA!$C$6:$C$507,Reporte!$C54,AdopcionIA!K$6:K$507)</f>
        <v>0.45</v>
      </c>
      <c r="M54" s="56">
        <f t="shared" si="11"/>
        <v>0.39999999999999997</v>
      </c>
      <c r="N54" s="21">
        <f>COUNTIFS(AdopcionIA!$C$6:$C$507,Reporte!$C54,AdopcionIA!G$6:G$507,"")</f>
        <v>0</v>
      </c>
      <c r="O54" s="21">
        <f>COUNTIFS(AdopcionIA!$C$6:$C$507,Reporte!$C54,AdopcionIA!G$6:G$507,"N")</f>
        <v>2</v>
      </c>
      <c r="P54" s="21">
        <f>COUNTIFS(AdopcionIA!$C$6:$C$507,Reporte!$C54,AdopcionIA!H$6:H$507,"N")</f>
        <v>4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0.75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3.45</v>
      </c>
      <c r="AJ54" s="55">
        <f>SUMIF(AdopcionIA!$C$6:$C$507,Reporte!$C54,AdopcionIA!Z$6:Z$507)</f>
        <v>5.3</v>
      </c>
      <c r="AK54" s="56">
        <f t="shared" si="14"/>
        <v>-0.53623188405797084</v>
      </c>
      <c r="AL54" s="55">
        <f>COUNTIFS(AdopcionIA!$C$6:$C$507,Reporte!$C54,AdopcionIA!V$6:V$507,"")</f>
        <v>0</v>
      </c>
      <c r="AM54" s="55">
        <f>COUNTIFS(AdopcionIA!$C$6:$C$507,Reporte!$C54,AdopcionIA!V$6:V$507,"N")</f>
        <v>5</v>
      </c>
      <c r="AN54" s="55">
        <f>COUNTIFS(AdopcionIA!$C$6:$C$507,Reporte!$C54,AdopcionIA!W$6:W$507,"N")</f>
        <v>1</v>
      </c>
      <c r="AO54" s="60">
        <f>COUNTIFS(AdopcionIA!$C$6:$C$507,Reporte!$C54,AdopcionIA!W$6:W$507,"S")</f>
        <v>1</v>
      </c>
      <c r="AP54" s="99">
        <f>IFERROR(AVERAGEIFS(AdopcionIA!X$6:X$507,AdopcionIA!$C$6:$C$507,Reporte!$C54),0)/10</f>
        <v>0.45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4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1</v>
      </c>
      <c r="AX54" s="100">
        <f>IFERROR(AVERAGEIFS(AdopcionIA!AC$6:AC$507,AdopcionIA!$C$6:$C$507,Reporte!$C54),0)/10</f>
        <v>0.5</v>
      </c>
      <c r="AY54" s="69">
        <f>SUMIF(AdopcionIA!$C$6:$C$507,Reporte!$C54,AdopcionIA!AI$6:AI$507)</f>
        <v>2</v>
      </c>
      <c r="AZ54" s="69">
        <f>SUMIF(AdopcionIA!$C$6:$C$507,Reporte!$C54,AdopcionIA!AJ$6:AJ$507)</f>
        <v>1</v>
      </c>
      <c r="BA54" s="56">
        <f t="shared" si="16"/>
        <v>0.5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4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1</v>
      </c>
      <c r="BF54" s="101">
        <f>IFERROR(AVERAGEIFS(AdopcionIA!AH$6:AH$507,AdopcionIA!$C$6:$C$507,Reporte!$C54),0)/10</f>
        <v>0.6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8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 t="str">
        <v>SP19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4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2</v>
      </c>
      <c r="F55" s="56">
        <f t="shared" si="10"/>
        <v>0.5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33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1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1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4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5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5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5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5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4</v>
      </c>
      <c r="AZ55" s="69">
        <f>SUMIF(AdopcionIA!$C$6:$C$507,Reporte!$C55,AdopcionIA!AJ$6:AJ$507)</f>
        <v>2</v>
      </c>
      <c r="BA55" s="56">
        <f t="shared" si="16"/>
        <v>0.5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4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1</v>
      </c>
      <c r="BF55" s="101">
        <f>IFERROR(AVERAGEIFS(AdopcionIA!AH$6:AH$507,AdopcionIA!$C$6:$C$507,Reporte!$C55),0)/10</f>
        <v>0.7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5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 t="str">
        <v>SP20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1</v>
      </c>
      <c r="F56" s="56">
        <f t="shared" si="10"/>
        <v>0.5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41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1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6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6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8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6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2</v>
      </c>
      <c r="AJ56" s="55">
        <f>SUMIF(AdopcionIA!$C$6:$C$507,Reporte!$C56,AdopcionIA!Z$6:Z$507)</f>
        <v>1</v>
      </c>
      <c r="AK56" s="56">
        <f t="shared" ref="AK56:AK58" si="19">IFERROR((AI56-AJ56)/AI56,0)</f>
        <v>0.5</v>
      </c>
      <c r="AL56" s="55">
        <f>COUNTIFS(AdopcionIA!$C$6:$C$507,Reporte!$C56,AdopcionIA!V$6:V$507,"")</f>
        <v>0</v>
      </c>
      <c r="AM56" s="55">
        <f>COUNTIFS(AdopcionIA!$C$6:$C$507,Reporte!$C56,AdopcionIA!V$6:V$507,"N")</f>
        <v>5</v>
      </c>
      <c r="AN56" s="55">
        <f>COUNTIFS(AdopcionIA!$C$6:$C$507,Reporte!$C56,AdopcionIA!W$6:W$507,"N")</f>
        <v>0</v>
      </c>
      <c r="AO56" s="60">
        <f>COUNTIFS(AdopcionIA!$C$6:$C$507,Reporte!$C56,AdopcionIA!W$6:W$507,"S")</f>
        <v>1</v>
      </c>
      <c r="AP56" s="99">
        <f>IFERROR(AVERAGEIFS(AdopcionIA!X$6:X$507,AdopcionIA!$C$6:$C$507,Reporte!$C56),0)/10</f>
        <v>0.8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8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6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8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6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8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6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4.5" x14ac:dyDescent="0.35">
      <c r="C57" s="18" t="str">
        <v>SP21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8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6</v>
      </c>
      <c r="F57" s="56">
        <f t="shared" si="10"/>
        <v>0.25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29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1</v>
      </c>
      <c r="K57" s="39">
        <f>SUMIF(AdopcionIA!$C$6:$C$507,Reporte!$C57,AdopcionIA!J$6:J$507)</f>
        <v>0</v>
      </c>
      <c r="L57" s="39">
        <f>SUMIF(AdopcionIA!$C$6:$C$507,Reporte!$C57,AdopcionIA!K$6:K$507)</f>
        <v>0</v>
      </c>
      <c r="M57" s="59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5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7">
        <f>SUMIF(AdopcionIA!$C$6:$C$507,Reporte!$C57,AdopcionIA!O$6:O$507)</f>
        <v>0</v>
      </c>
      <c r="T57" s="47">
        <f>SUMIF(AdopcionIA!$C$6:$C$507,Reporte!$C57,AdopcionIA!P$6:P$507)</f>
        <v>0</v>
      </c>
      <c r="U57" s="58">
        <f t="shared" ref="U57" si="23">IFERROR((S57-T57)/S57,0)</f>
        <v>0</v>
      </c>
      <c r="V57" s="46">
        <f>COUNTIFS(AdopcionIA!$C$6:$C$507,Reporte!$C57,AdopcionIA!L$6:L$507,"")</f>
        <v>0</v>
      </c>
      <c r="W57" s="47">
        <f>COUNTIFS(AdopcionIA!$C$6:$C$507,Reporte!$C57,AdopcionIA!L$6:L$507,"N")</f>
        <v>4</v>
      </c>
      <c r="X57" s="47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ref="AC57" si="24">IFERROR((AA57-AB57)/AA57,0)</f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4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8</v>
      </c>
      <c r="AJ57" s="55">
        <f>SUMIF(AdopcionIA!$C$6:$C$507,Reporte!$C57,AdopcionIA!Z$6:Z$507)</f>
        <v>6</v>
      </c>
      <c r="AK57" s="56">
        <f t="shared" ref="AK57" si="25">IFERROR((AI57-AJ57)/AI57,0)</f>
        <v>0.25</v>
      </c>
      <c r="AL57" s="55">
        <f>COUNTIFS(AdopcionIA!$C$6:$C$507,Reporte!$C57,AdopcionIA!V$6:V$507,"")</f>
        <v>0</v>
      </c>
      <c r="AM57" s="55">
        <f>COUNTIFS(AdopcionIA!$C$6:$C$507,Reporte!$C57,AdopcionIA!V$6:V$507,"N")</f>
        <v>3</v>
      </c>
      <c r="AN57" s="55">
        <f>COUNTIFS(AdopcionIA!$C$6:$C$507,Reporte!$C57,AdopcionIA!W$6:W$507,"N")</f>
        <v>0</v>
      </c>
      <c r="AO57" s="60">
        <f>COUNTIFS(AdopcionIA!$C$6:$C$507,Reporte!$C57,AdopcionIA!W$6:W$507,"S")</f>
        <v>1</v>
      </c>
      <c r="AP57" s="99">
        <f>IFERROR(AVERAGEIFS(AdopcionIA!X$6:X$507,AdopcionIA!$C$6:$C$507,Reporte!$C57),0)/10</f>
        <v>0.7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ref="AS57" si="26">IFERROR((AQ57-AR57)/AQ57,0)</f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4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ref="BA57" si="27">IFERROR((AY57-AZ57)/AY57,0)</f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4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ref="BI57" si="28">IFERROR((BG57-BH57)/BG57,0)</f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5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 s="18" t="str">
        <v>SP22</v>
      </c>
      <c r="D58" s="43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2</v>
      </c>
      <c r="E58" s="43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1</v>
      </c>
      <c r="F58" s="56">
        <f t="shared" si="10"/>
        <v>0.5</v>
      </c>
      <c r="G58" s="43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0</v>
      </c>
      <c r="H58" s="43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48</v>
      </c>
      <c r="I58" s="43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3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1</v>
      </c>
      <c r="K58" s="21">
        <f>SUMIF(AdopcionIA!$C$6:$C$507,Reporte!$C58,AdopcionIA!J$6:J$507)</f>
        <v>0</v>
      </c>
      <c r="L58" s="21">
        <f>SUMIF(AdopcionIA!$C$6:$C$507,Reporte!$C58,AdopcionIA!K$6:K$507)</f>
        <v>0</v>
      </c>
      <c r="M58" s="56">
        <f t="shared" si="11"/>
        <v>0</v>
      </c>
      <c r="N58" s="21">
        <f>COUNTIFS(AdopcionIA!$C$6:$C$507,Reporte!$C58,AdopcionIA!G$6:G$507,"")</f>
        <v>0</v>
      </c>
      <c r="O58" s="39">
        <f>COUNTIFS(AdopcionIA!$C$6:$C$507,Reporte!$C58,AdopcionIA!G$6:G$507,"N")</f>
        <v>4</v>
      </c>
      <c r="P58" s="39">
        <f>COUNTIFS(AdopcionIA!$C$6:$C$507,Reporte!$C58,AdopcionIA!H$6:H$507,"N")</f>
        <v>7</v>
      </c>
      <c r="Q58" s="40">
        <f>COUNTIFS(AdopcionIA!$C$6:$C$507,Reporte!$C58,AdopcionIA!H$6:H$507,"S")</f>
        <v>0</v>
      </c>
      <c r="R58" s="96">
        <f>(IFERROR(AVERAGEIFS(AdopcionIA!I$6:I$507,AdopcionIA!$C$6:$C$507,Reporte!$C58),0)/10)</f>
        <v>0</v>
      </c>
      <c r="S58" s="46">
        <f>SUMIF(AdopcionIA!$C$6:$C$507,Reporte!$C58,AdopcionIA!O$6:O$507)</f>
        <v>0</v>
      </c>
      <c r="T58" s="46">
        <f>SUMIF(AdopcionIA!$C$6:$C$507,Reporte!$C58,AdopcionIA!P$6:P$507)</f>
        <v>0</v>
      </c>
      <c r="U58" s="57">
        <f t="shared" si="12"/>
        <v>0</v>
      </c>
      <c r="V58" s="46">
        <f>COUNTIFS(AdopcionIA!$C$6:$C$507,Reporte!$C58,AdopcionIA!L$6:L$507,"")</f>
        <v>0</v>
      </c>
      <c r="W58" s="46">
        <f>COUNTIFS(AdopcionIA!$C$6:$C$507,Reporte!$C58,AdopcionIA!L$6:L$507,"N")</f>
        <v>7</v>
      </c>
      <c r="X58" s="46">
        <f>COUNTIFS(AdopcionIA!$C$6:$C$507,Reporte!$C58,AdopcionIA!M$6:M$507,"N")</f>
        <v>0</v>
      </c>
      <c r="Y58" s="50">
        <f>COUNTIFS(AdopcionIA!$C$6:$C$507,Reporte!$C58,AdopcionIA!M$6:M$507,"S")</f>
        <v>0</v>
      </c>
      <c r="Z58" s="97">
        <f>IFERROR(AVERAGEIFS(AdopcionIA!N$6:N$507,AdopcionIA!$C$6:$C$507,Reporte!$C58),0)/10</f>
        <v>0</v>
      </c>
      <c r="AA58" s="51">
        <f>SUMIF(AdopcionIA!$C$6:$C$507,Reporte!$C58,AdopcionIA!T$6:T$507)</f>
        <v>0</v>
      </c>
      <c r="AB58" s="51">
        <f>SUMIF(AdopcionIA!$C$6:$C$507,Reporte!$C58,AdopcionIA!U$6:U$507)</f>
        <v>0</v>
      </c>
      <c r="AC58" s="56">
        <f t="shared" si="18"/>
        <v>0</v>
      </c>
      <c r="AD58" s="51">
        <f>COUNTIFS(AdopcionIA!$C$6:$C$507,Reporte!$C58,AdopcionIA!Q$6:Q$507,"")</f>
        <v>0</v>
      </c>
      <c r="AE58" s="51">
        <f>COUNTIFS(AdopcionIA!$C$6:$C$507,Reporte!$C58,AdopcionIA!Q$6:Q$507,"N")</f>
        <v>7</v>
      </c>
      <c r="AF58" s="51">
        <f>COUNTIFS(AdopcionIA!$C$6:$C$507,Reporte!$C58,AdopcionIA!R$6:R$507,"N")</f>
        <v>0</v>
      </c>
      <c r="AG58" s="52">
        <f xml:space="preserve"> COUNTIFS(AdopcionIA!$C$6:$C$507,Reporte!$C58,AdopcionIA!R$6:R$507,"S")</f>
        <v>0</v>
      </c>
      <c r="AH58" s="98">
        <f>IFERROR(AVERAGEIFS(AdopcionIA!S$6:S$507,AdopcionIA!$C$6:$C$507,Reporte!$C58),0)/10</f>
        <v>0</v>
      </c>
      <c r="AI58" s="55">
        <f>SUMIF(AdopcionIA!$C$6:$C$507,Reporte!$C58,AdopcionIA!Y$6:Y$507)</f>
        <v>2</v>
      </c>
      <c r="AJ58" s="55">
        <f>SUMIF(AdopcionIA!$C$6:$C$507,Reporte!$C58,AdopcionIA!Z$6:Z$507)</f>
        <v>1</v>
      </c>
      <c r="AK58" s="56">
        <f t="shared" si="19"/>
        <v>0.5</v>
      </c>
      <c r="AL58" s="55">
        <f>COUNTIFS(AdopcionIA!$C$6:$C$507,Reporte!$C58,AdopcionIA!V$6:V$507,"")</f>
        <v>0</v>
      </c>
      <c r="AM58" s="55">
        <f>COUNTIFS(AdopcionIA!$C$6:$C$507,Reporte!$C58,AdopcionIA!V$6:V$507,"N")</f>
        <v>6</v>
      </c>
      <c r="AN58" s="55">
        <f>COUNTIFS(AdopcionIA!$C$6:$C$507,Reporte!$C58,AdopcionIA!W$6:W$507,"N")</f>
        <v>0</v>
      </c>
      <c r="AO58" s="60">
        <f>COUNTIFS(AdopcionIA!$C$6:$C$507,Reporte!$C58,AdopcionIA!W$6:W$507,"S")</f>
        <v>1</v>
      </c>
      <c r="AP58" s="99">
        <f>IFERROR(AVERAGEIFS(AdopcionIA!X$6:X$507,AdopcionIA!$C$6:$C$507,Reporte!$C58),0)/10</f>
        <v>0.8</v>
      </c>
      <c r="AQ58" s="63">
        <f>SUMIF(AdopcionIA!$C$6:$C$507,Reporte!$C58,AdopcionIA!AD$6:AD$507)</f>
        <v>0</v>
      </c>
      <c r="AR58" s="63">
        <f>SUMIF(AdopcionIA!$C$6:$C$507,Reporte!$C58,AdopcionIA!AE$6:AE$507)</f>
        <v>0</v>
      </c>
      <c r="AS58" s="56">
        <f t="shared" si="20"/>
        <v>0</v>
      </c>
      <c r="AT58" s="63">
        <f>COUNTIFS(AdopcionIA!$C$6:$C$507,Reporte!$C58,AdopcionIA!AA$6:AA$507,"")</f>
        <v>0</v>
      </c>
      <c r="AU58" s="63">
        <f>COUNTIFS(AdopcionIA!$C$6:$C$507,Reporte!$C58,AdopcionIA!AA$6:AA$507,"N")</f>
        <v>7</v>
      </c>
      <c r="AV58" s="63">
        <f>COUNTIFS(AdopcionIA!$C$6:$C$507,Reporte!$C58,AdopcionIA!AB$6:AB$507,"N")</f>
        <v>0</v>
      </c>
      <c r="AW58" s="68">
        <f>COUNTIFS(AdopcionIA!$C$6:$C$507,Reporte!$C58,AdopcionIA!AB$6:AB$507,"S")</f>
        <v>0</v>
      </c>
      <c r="AX58" s="100">
        <f>IFERROR(AVERAGEIFS(AdopcionIA!AC$6:AC$507,AdopcionIA!$C$6:$C$507,Reporte!$C58),0)/10</f>
        <v>0</v>
      </c>
      <c r="AY58" s="69">
        <f>SUMIF(AdopcionIA!$C$6:$C$507,Reporte!$C58,AdopcionIA!AI$6:AI$507)</f>
        <v>0</v>
      </c>
      <c r="AZ58" s="69">
        <f>SUMIF(AdopcionIA!$C$6:$C$507,Reporte!$C58,AdopcionIA!AJ$6:AJ$507)</f>
        <v>0</v>
      </c>
      <c r="BA58" s="56">
        <f t="shared" si="21"/>
        <v>0</v>
      </c>
      <c r="BB58" s="69">
        <f>COUNTIFS(AdopcionIA!$C$6:$C$507,Reporte!$C58,AdopcionIA!AF$6:AF$507,"")</f>
        <v>0</v>
      </c>
      <c r="BC58" s="69">
        <f>COUNTIFS(AdopcionIA!$C$6:$C$507,Reporte!$C58,AdopcionIA!AF$6:AF$507,"N")</f>
        <v>7</v>
      </c>
      <c r="BD58" s="69">
        <f>COUNTIFS(AdopcionIA!$C$6:$C$507,Reporte!$C58,AdopcionIA!AG$6:AG$507,"N")</f>
        <v>0</v>
      </c>
      <c r="BE58" s="70">
        <f>COUNTIFS(AdopcionIA!$C$6:$C$507,Reporte!$C58,AdopcionIA!AG$6:AG$507,"S")</f>
        <v>0</v>
      </c>
      <c r="BF58" s="101">
        <f>IFERROR(AVERAGEIFS(AdopcionIA!AH$6:AH$507,AdopcionIA!$C$6:$C$507,Reporte!$C58),0)/10</f>
        <v>0</v>
      </c>
      <c r="BG58" s="73">
        <f>SUMIF(AdopcionIA!$C$6:$C$507,Reporte!$C58,AdopcionIA!AN$6:AN$507)</f>
        <v>0</v>
      </c>
      <c r="BH58" s="73">
        <f>SUMIF(AdopcionIA!$C$6:$C$507,Reporte!$C58,AdopcionIA!AO$6:AO$507)</f>
        <v>0</v>
      </c>
      <c r="BI58" s="56">
        <f t="shared" si="22"/>
        <v>0</v>
      </c>
      <c r="BJ58" s="73">
        <f>COUNTIFS(AdopcionIA!$C$6:$C$507,Reporte!$C58,AdopcionIA!AK$6:AK$507,"")</f>
        <v>0</v>
      </c>
      <c r="BK58" s="73">
        <f>COUNTIFS(AdopcionIA!$C$6:$C$507,Reporte!$C58,AdopcionIA!AK$6:AK$507,"N")</f>
        <v>10</v>
      </c>
      <c r="BL58" s="73">
        <f>COUNTIFS(AdopcionIA!$C$6:$C$507,Reporte!$C58,AdopcionIA!AL$6:AL$507,"N")</f>
        <v>0</v>
      </c>
      <c r="BM58" s="73">
        <f>COUNTIFS(AdopcionIA!$C$6:$C$507,Reporte!$C58,AdopcionIA!AL$6:AL$507,"S")</f>
        <v>0</v>
      </c>
      <c r="BN58" s="102">
        <f>IFERROR(AVERAGEIFS(AdopcionIA!AM$6:AM$507,AdopcionIA!$C$6:$C$507,Reporte!$C58),0)/10</f>
        <v>0</v>
      </c>
    </row>
    <row r="59" spans="3:66" ht="15" customHeight="1" x14ac:dyDescent="0.35">
      <c r="C59">
        <v>0</v>
      </c>
    </row>
    <row r="60" spans="3:66" ht="14.5" x14ac:dyDescent="0.35">
      <c r="C60" s="17"/>
    </row>
    <row r="61" spans="3:66" ht="14.5" x14ac:dyDescent="0.3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  <c r="G65" s="35"/>
      <c r="H65" s="35"/>
    </row>
    <row r="66" spans="3:13" ht="14.5" x14ac:dyDescent="0.35">
      <c r="C66" s="17"/>
    </row>
    <row r="67" spans="3:13" ht="14.5" x14ac:dyDescent="0.35">
      <c r="C67" s="17"/>
    </row>
    <row r="69" spans="3:13" ht="14.5" x14ac:dyDescent="0.35">
      <c r="C69" s="17"/>
    </row>
    <row r="70" spans="3:13" ht="14.5" x14ac:dyDescent="0.3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  <c r="G75" s="35"/>
      <c r="H75" s="35"/>
    </row>
    <row r="76" spans="3:13" ht="14.5" x14ac:dyDescent="0.35">
      <c r="C76" s="17"/>
    </row>
    <row r="78" spans="3:13" ht="14.5" x14ac:dyDescent="0.35"/>
    <row r="79" spans="3:13" ht="14.5" x14ac:dyDescent="0.35"/>
    <row r="80" spans="3:13" ht="14.5" x14ac:dyDescent="0.35"/>
    <row r="81" ht="14.5" x14ac:dyDescent="0.35"/>
    <row r="82" ht="14.5" x14ac:dyDescent="0.35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2:H64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:H65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H73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:H75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F51:F58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M51:M58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U51:U58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AC51:AC58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AK51:AK58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AS51:AS58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BA51:BA58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B2503F1-0DF7-4480-9719-319FD4397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2024-12-19T13:06:59Z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